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<sst xmlns="http://schemas.openxmlformats.org/spreadsheetml/2006/main" count="7130" uniqueCount="756">
  <si>
    <t>File opened</t>
  </si>
  <si>
    <t>2022-07-27 17:04:39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</si>
  <si>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</si>
  <si>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</si>
  <si>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</si>
  <si>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</si>
  <si>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</si>
  <si>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</si>
  <si>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</si>
  <si>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</si>
  <si>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</si>
  <si>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</si>
  <si>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</si>
  <si>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"0.99294", "flowazero": "0.26307", "flowbzero": "0.3126", "chamberpressurezero": "2.5672", "ssa_ref": "35216.5", "ssb_ref": "35428.5"}</t>
  </si>
  <si>
    <t>CO2 rangematch</t>
  </si>
  <si>
    <t>Wed Jul 27 11:06</t>
  </si>
  <si>
    <t>H2O rangematch</t>
  </si>
  <si>
    <t>Wed Jul 27 11:13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</si>
  <si>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</si>
  <si>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</si>
  <si>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</si>
  <si>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</si>
  <si>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</si>
  <si>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</si>
  <si>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</si>
  <si>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</si>
  <si>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</si>
  <si>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17:04:39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</si>
  <si>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</si>
  <si>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</si>
  <si>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</si>
  <si>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</si>
  <si>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</si>
  <si>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</si>
  <si>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</si>
  <si>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</si>
  <si>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</si>
  <si>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</si>
  <si>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</si>
  <si>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</si>
  <si>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</si>
  <si>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</si>
  <si>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</si>
  <si>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</si>
  <si>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</si>
  <si>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</si>
  <si>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</si>
  <si>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</si>
  <si>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</si>
  <si>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</si>
  <si>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</si>
  <si>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</si>
  <si>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</si>
  <si>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</si>
  <si>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</si>
  <si>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</si>
  <si>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</si>
  <si>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</si>
  <si>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</si>
  <si>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</si>
  <si>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</si>
  <si>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</si>
  <si>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</si>
  <si>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</si>
  <si>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</si>
  <si>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</si>
  <si>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</si>
  <si>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</si>
  <si>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</si>
  <si>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</si>
  <si>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</si>
  <si>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</si>
  <si>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</si>
  <si>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</si>
  <si>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</si>
  <si>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</si>
  <si>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</si>
  <si>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</si>
  <si>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</si>
  <si>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</si>
  <si>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5.02539 79.4901 385.872 641.844 896.596 1101.48 1296.33 1456.63</t>
  </si>
  <si>
    <t>Fs_true</t>
  </si>
  <si>
    <t>0.080337 100.903 401.106 602.97 801.605 1001.43 1200.99 1401.5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</si>
  <si>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</si>
  <si>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</si>
  <si>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</si>
  <si>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</si>
  <si>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</si>
  <si>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</si>
  <si>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</si>
  <si>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</si>
  <si>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</si>
  <si>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</si>
  <si>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</si>
  <si>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</si>
  <si>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</si>
  <si>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</si>
  <si>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</si>
  <si>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</si>
  <si>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</si>
  <si>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</si>
  <si>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</si>
  <si>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</si>
  <si>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</si>
  <si>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</si>
  <si>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</si>
  <si>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</si>
  <si>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</si>
  <si>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</si>
  <si>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</si>
  <si>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</si>
  <si>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</si>
  <si>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</si>
  <si>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</si>
  <si>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</si>
  <si>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</si>
  <si>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</si>
  <si>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</si>
  <si>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</si>
  <si>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</si>
  <si>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</si>
  <si>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</si>
  <si>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</si>
  <si>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</si>
  <si>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</si>
  <si>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</si>
  <si>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</si>
  <si>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</si>
  <si>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</si>
  <si>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</si>
  <si>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</si>
  <si>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</si>
  <si>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</si>
  <si>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</si>
  <si>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</si>
  <si>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</si>
  <si>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</si>
  <si>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</si>
  <si>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</si>
  <si>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</si>
  <si>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</si>
  <si>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</si>
  <si>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</si>
  <si>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</si>
  <si>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</si>
  <si>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</si>
  <si>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</si>
  <si>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</si>
  <si>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</si>
  <si>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</si>
  <si>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</si>
  <si>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</si>
  <si>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</si>
  <si>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</si>
  <si>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</si>
  <si>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</si>
  <si>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</si>
  <si>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</si>
  <si>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</si>
  <si>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</si>
  <si>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</si>
  <si>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</si>
  <si>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</si>
  <si>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</si>
  <si>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</si>
  <si>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</si>
  <si>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</si>
  <si>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</si>
  <si>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</si>
  <si>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</si>
  <si>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</si>
  <si>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</si>
  <si>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</si>
  <si>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</si>
  <si>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</si>
  <si>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</si>
  <si>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</si>
  <si>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</si>
  <si>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</si>
  <si>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</si>
  <si>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</si>
  <si>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</si>
  <si>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</si>
  <si>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</si>
  <si>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</si>
  <si>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</si>
  <si>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</si>
  <si>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</si>
  <si>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</si>
  <si>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</si>
  <si>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</si>
  <si>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</si>
  <si>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</si>
  <si>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</si>
  <si>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</si>
  <si>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</si>
  <si>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</si>
  <si>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</si>
  <si>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</si>
  <si>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</si>
  <si>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</si>
  <si>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</si>
  <si>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</si>
  <si>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</si>
  <si>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</si>
  <si>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</si>
  <si>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</si>
  <si>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</si>
  <si>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</si>
  <si>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</si>
  <si>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</si>
  <si>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</si>
  <si>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</si>
  <si>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</si>
  <si>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</si>
  <si>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</si>
  <si>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</si>
  <si>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</si>
  <si>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</si>
  <si>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</si>
  <si>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</si>
  <si>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</si>
  <si>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</si>
  <si>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</si>
  <si>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</si>
  <si>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</si>
  <si>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</si>
  <si>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</si>
  <si>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</si>
  <si>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</si>
  <si>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</si>
  <si>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</si>
  <si>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</si>
  <si>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</si>
  <si>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</si>
  <si>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</si>
  <si>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</si>
  <si>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</si>
  <si>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</si>
  <si>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</si>
  <si>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</si>
  <si>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</si>
  <si>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</si>
  <si>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</si>
  <si>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</si>
  <si>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</si>
  <si>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</si>
  <si>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</si>
  <si>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</si>
  <si>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</si>
  <si>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</si>
  <si>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</si>
  <si>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</si>
  <si>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</si>
  <si>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</si>
  <si>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</si>
  <si>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</si>
  <si>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</si>
  <si>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</si>
  <si>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</si>
  <si>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</si>
  <si>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</si>
  <si>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</si>
  <si>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</si>
  <si>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</si>
  <si>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</si>
  <si>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</si>
  <si>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</si>
  <si>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</si>
  <si>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</si>
  <si>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</si>
  <si>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</si>
  <si>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</si>
  <si>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</si>
  <si>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</si>
  <si>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</si>
  <si>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</si>
  <si>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</si>
  <si>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</si>
  <si>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</si>
  <si>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</si>
  <si>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</si>
  <si>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</si>
  <si>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</si>
  <si>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</si>
  <si>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</si>
  <si>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</si>
  <si>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</si>
  <si>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</si>
  <si>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</si>
  <si>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</si>
  <si>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</si>
  <si>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</si>
  <si>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</si>
  <si>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</si>
  <si>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</si>
  <si>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</si>
  <si>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</si>
  <si>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</si>
  <si>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</si>
  <si>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</si>
  <si>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</si>
  <si>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</si>
  <si>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</si>
  <si>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</si>
  <si>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</si>
  <si>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</si>
  <si>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</si>
  <si>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</si>
  <si>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</si>
  <si>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</si>
  <si>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</si>
  <si>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</si>
  <si>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</si>
  <si>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</si>
  <si>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</si>
  <si>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</si>
  <si>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</si>
  <si>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</si>
  <si>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</si>
  <si>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</si>
  <si>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</si>
  <si>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</si>
  <si>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</si>
  <si>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</si>
  <si>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</si>
  <si>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</si>
  <si>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</si>
  <si>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</si>
  <si>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</si>
  <si>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</si>
  <si>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</si>
  <si>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</si>
  <si>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</si>
  <si>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</si>
  <si>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</si>
  <si>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</si>
  <si>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</si>
  <si>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</si>
  <si>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</si>
  <si>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</si>
  <si>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</si>
  <si>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</si>
  <si>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</si>
  <si>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</si>
  <si>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</si>
  <si>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</si>
  <si>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</si>
  <si>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</si>
  <si>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</si>
  <si>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</si>
  <si>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</si>
  <si>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</si>
  <si>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</si>
  <si>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</si>
  <si>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</si>
  <si>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</si>
  <si>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</si>
  <si>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</si>
  <si>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</si>
  <si>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</si>
  <si>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</si>
  <si>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</si>
  <si>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</si>
  <si>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</si>
  <si>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</si>
  <si>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</si>
  <si>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</si>
  <si>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</si>
  <si>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</si>
  <si>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</si>
  <si>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</si>
  <si>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</si>
  <si>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</si>
  <si>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</si>
  <si>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</si>
  <si>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</si>
  <si>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</si>
  <si>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</si>
  <si>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</si>
  <si>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</si>
  <si>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</si>
  <si>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</si>
  <si>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</si>
  <si>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</si>
  <si>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</si>
  <si>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</si>
  <si>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</si>
  <si>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</si>
  <si>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</si>
  <si>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</si>
  <si>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</si>
  <si>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</si>
  <si>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</si>
  <si>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</si>
  <si>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</si>
  <si>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</si>
  <si>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</si>
  <si>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</si>
  <si>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</si>
  <si>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</si>
  <si>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</si>
  <si>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</si>
  <si>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</si>
  <si>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</si>
  <si>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</si>
  <si>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</si>
  <si>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</si>
  <si>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</si>
  <si>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</si>
  <si>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</si>
  <si>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</si>
  <si>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</si>
  <si>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20220727 17:45:06</t>
  </si>
  <si>
    <t>17:45:06</t>
  </si>
  <si>
    <t>e_y_350_32</t>
  </si>
  <si>
    <t>stan</t>
  </si>
  <si>
    <t>RECT-1395-20220727-17_45_09</t>
  </si>
  <si>
    <t>-</t>
  </si>
  <si>
    <t>0: Broadleaf</t>
  </si>
  <si>
    <t>17:45:24</t>
  </si>
  <si>
    <t>2/3</t>
  </si>
  <si>
    <t>00000000</t>
  </si>
  <si>
    <t>iiiiiiii</t>
  </si>
  <si>
    <t>off</t>
  </si>
  <si>
    <t>20220727 17:45:26</t>
  </si>
  <si>
    <t>17:45:26</t>
  </si>
  <si>
    <t>17:45:51</t>
  </si>
  <si>
    <t>0/3</t>
  </si>
  <si>
    <t>20220727 17:45:52</t>
  </si>
  <si>
    <t>17:45:52</t>
  </si>
  <si>
    <t>17:46:16</t>
  </si>
  <si>
    <t>20220727 17:52:00</t>
  </si>
  <si>
    <t>17:52:00</t>
  </si>
  <si>
    <t>e_y_140_17</t>
  </si>
  <si>
    <t>RECT-1396-20220727-17_52_03</t>
  </si>
  <si>
    <t>17:52:21</t>
  </si>
  <si>
    <t>20220727 17:52:22</t>
  </si>
  <si>
    <t>17:52:22</t>
  </si>
  <si>
    <t>17:53:01</t>
  </si>
  <si>
    <t>20220727 17:55:40</t>
  </si>
  <si>
    <t>17:55:40</t>
  </si>
  <si>
    <t>RECT-1397-20220727-17_55_42</t>
  </si>
  <si>
    <t>17:56:02</t>
  </si>
  <si>
    <t>1/3</t>
  </si>
  <si>
    <t>20220727 17:56:27</t>
  </si>
  <si>
    <t>17:56:27</t>
  </si>
  <si>
    <t>20220727 17:56:32</t>
  </si>
  <si>
    <t>17:56:32</t>
  </si>
  <si>
    <t>20220727 17:56:37</t>
  </si>
  <si>
    <t>17:56:37</t>
  </si>
  <si>
    <t>20220727 17:56:42</t>
  </si>
  <si>
    <t>17:56:42</t>
  </si>
  <si>
    <t>20220727 17:56:47</t>
  </si>
  <si>
    <t>17:56:47</t>
  </si>
  <si>
    <t>20220727 17:56:52</t>
  </si>
  <si>
    <t>17:56:52</t>
  </si>
  <si>
    <t>20220727 17:56:57</t>
  </si>
  <si>
    <t>17:56:57</t>
  </si>
  <si>
    <t>20220727 17:57:02</t>
  </si>
  <si>
    <t>17:57:02</t>
  </si>
  <si>
    <t>20220727 17:57:07</t>
  </si>
  <si>
    <t>17:57:07</t>
  </si>
  <si>
    <t>20220727 17:57:12</t>
  </si>
  <si>
    <t>17:57:12</t>
  </si>
  <si>
    <t>RECT-1398-20220727-17_57_15</t>
  </si>
  <si>
    <t>20220727 17:57:17</t>
  </si>
  <si>
    <t>17:57:17</t>
  </si>
  <si>
    <t>20220727 17:57:22</t>
  </si>
  <si>
    <t>17:57:22</t>
  </si>
  <si>
    <t>20220727 18:03:20</t>
  </si>
  <si>
    <t>18:03:20</t>
  </si>
  <si>
    <t>e_n_630_72</t>
  </si>
  <si>
    <t>RECT-1399-20220727-18_03_23</t>
  </si>
  <si>
    <t>20220727 18:03:25</t>
  </si>
  <si>
    <t>18:03:25</t>
  </si>
  <si>
    <t>20220727 18:03:30</t>
  </si>
  <si>
    <t>18:03:30</t>
  </si>
  <si>
    <t>20220727 18:03:35</t>
  </si>
  <si>
    <t>18:03:35</t>
  </si>
  <si>
    <t>20220727 18:03:40</t>
  </si>
  <si>
    <t>18:03:40</t>
  </si>
  <si>
    <t>20220727 18:03:45</t>
  </si>
  <si>
    <t>18:03:45</t>
  </si>
  <si>
    <t>20220727 18:03:50</t>
  </si>
  <si>
    <t>18:03:50</t>
  </si>
  <si>
    <t>20220727 18:03:55</t>
  </si>
  <si>
    <t>18:03:55</t>
  </si>
  <si>
    <t>20220727 18:04:00</t>
  </si>
  <si>
    <t>18:04:00</t>
  </si>
  <si>
    <t>20220727 18:04:05</t>
  </si>
  <si>
    <t>18:04:05</t>
  </si>
  <si>
    <t>20220727 18:04:10</t>
  </si>
  <si>
    <t>18:04:10</t>
  </si>
  <si>
    <t>20220727 18:04:15</t>
  </si>
  <si>
    <t>18:04:15</t>
  </si>
  <si>
    <t>20220727 18:08:40</t>
  </si>
  <si>
    <t>18:08:40</t>
  </si>
  <si>
    <t>e_y_0_1</t>
  </si>
  <si>
    <t>RECT-1400-20220727-18_08_42</t>
  </si>
  <si>
    <t>20220727 18:08:45</t>
  </si>
  <si>
    <t>18:08:45</t>
  </si>
  <si>
    <t>20220727 18:08:50</t>
  </si>
  <si>
    <t>18:08:50</t>
  </si>
  <si>
    <t>20220727 18:08:55</t>
  </si>
  <si>
    <t>18:08:55</t>
  </si>
  <si>
    <t>20220727 18:09:00</t>
  </si>
  <si>
    <t>18:09:00</t>
  </si>
  <si>
    <t>20220727 18:09:05</t>
  </si>
  <si>
    <t>18:09:05</t>
  </si>
  <si>
    <t>20220727 18:09:10</t>
  </si>
  <si>
    <t>18:09:10</t>
  </si>
  <si>
    <t>20220727 18:09:15</t>
  </si>
  <si>
    <t>18:09:15</t>
  </si>
  <si>
    <t>20220727 18:09:20</t>
  </si>
  <si>
    <t>18:09:20</t>
  </si>
  <si>
    <t>20220727 18:09:25</t>
  </si>
  <si>
    <t>18:09:25</t>
  </si>
  <si>
    <t>20220727 18:09:30</t>
  </si>
  <si>
    <t>18:09:30</t>
  </si>
  <si>
    <t>20220727 18:09:35</t>
  </si>
  <si>
    <t>18:09:35</t>
  </si>
  <si>
    <t>20220727 18:14:34</t>
  </si>
  <si>
    <t>18:14:34</t>
  </si>
  <si>
    <t>e_n_140_56</t>
  </si>
  <si>
    <t>RECT-1401-20220727-18_14_37</t>
  </si>
  <si>
    <t>20220727 18:14:39</t>
  </si>
  <si>
    <t>18:14:39</t>
  </si>
  <si>
    <t>20220727 18:14:44</t>
  </si>
  <si>
    <t>18:14:44</t>
  </si>
  <si>
    <t>20220727 18:14:49</t>
  </si>
  <si>
    <t>18:14:49</t>
  </si>
  <si>
    <t>20220727 18:14:54</t>
  </si>
  <si>
    <t>18:14:54</t>
  </si>
  <si>
    <t>20220727 18:14:59</t>
  </si>
  <si>
    <t>18:14:59</t>
  </si>
  <si>
    <t>20220727 18:15:04</t>
  </si>
  <si>
    <t>18:15:04</t>
  </si>
  <si>
    <t>20220727 18:15:09</t>
  </si>
  <si>
    <t>18:15:09</t>
  </si>
  <si>
    <t>20220727 18:15:14</t>
  </si>
  <si>
    <t>18:15:14</t>
  </si>
  <si>
    <t>20220727 18:15:19</t>
  </si>
  <si>
    <t>18:15:19</t>
  </si>
  <si>
    <t>20220727 18:15:24</t>
  </si>
  <si>
    <t>18:15:24</t>
  </si>
  <si>
    <t>20220727 18:15:29</t>
  </si>
  <si>
    <t>18:15:29</t>
  </si>
  <si>
    <t>20220727 18:19:41</t>
  </si>
  <si>
    <t>18:19:41</t>
  </si>
  <si>
    <t>e_y_70_10</t>
  </si>
  <si>
    <t>RECT-1402-20220727-18_19_43</t>
  </si>
  <si>
    <t>20220727 18:19:46</t>
  </si>
  <si>
    <t>18:19:46</t>
  </si>
  <si>
    <t>20220727 18:19:51</t>
  </si>
  <si>
    <t>18:19:51</t>
  </si>
  <si>
    <t>20220727 18:19:56</t>
  </si>
  <si>
    <t>18:19:56</t>
  </si>
  <si>
    <t>20220727 18:20:01</t>
  </si>
  <si>
    <t>18:20:01</t>
  </si>
  <si>
    <t>20220727 18:20:06</t>
  </si>
  <si>
    <t>18:20:06</t>
  </si>
  <si>
    <t>20220727 18:20:11</t>
  </si>
  <si>
    <t>18:20:11</t>
  </si>
  <si>
    <t>20220727 18:20:16</t>
  </si>
  <si>
    <t>18:20:16</t>
  </si>
  <si>
    <t>20220727 18:20:21</t>
  </si>
  <si>
    <t>18:20:21</t>
  </si>
  <si>
    <t>20220727 18:20:26</t>
  </si>
  <si>
    <t>18:20:26</t>
  </si>
  <si>
    <t>20220727 18:20:31</t>
  </si>
  <si>
    <t>18:20:31</t>
  </si>
  <si>
    <t>20220727 18:20:36</t>
  </si>
  <si>
    <t>18:20:36</t>
  </si>
  <si>
    <t>20220727 18:24:52</t>
  </si>
  <si>
    <t>18:24:52</t>
  </si>
  <si>
    <t>e_y_35_7</t>
  </si>
  <si>
    <t>RECT-1403-20220727-18_24_55</t>
  </si>
  <si>
    <t>20220727 18:24:57</t>
  </si>
  <si>
    <t>18:24:57</t>
  </si>
  <si>
    <t>20220727 18:25:02</t>
  </si>
  <si>
    <t>18:25:02</t>
  </si>
  <si>
    <t>20220727 18:25:07</t>
  </si>
  <si>
    <t>18:25:07</t>
  </si>
  <si>
    <t>20220727 18:25:12</t>
  </si>
  <si>
    <t>18:25:12</t>
  </si>
  <si>
    <t>20220727 18:25:17</t>
  </si>
  <si>
    <t>18:25:17</t>
  </si>
  <si>
    <t>20220727 18:25:22</t>
  </si>
  <si>
    <t>18:25:22</t>
  </si>
  <si>
    <t>20220727 18:25:27</t>
  </si>
  <si>
    <t>18:25:27</t>
  </si>
  <si>
    <t>20220727 18:25:32</t>
  </si>
  <si>
    <t>18:25:32</t>
  </si>
  <si>
    <t>20220727 18:25:37</t>
  </si>
  <si>
    <t>18:25:37</t>
  </si>
  <si>
    <t>20220727 18:25:42</t>
  </si>
  <si>
    <t>18:25:42</t>
  </si>
  <si>
    <t>20220727 18:25:47</t>
  </si>
  <si>
    <t>18:25:47</t>
  </si>
  <si>
    <t>20220727 18:31:30</t>
  </si>
  <si>
    <t>18:31:30</t>
  </si>
  <si>
    <t>e_n_350_66</t>
  </si>
  <si>
    <t>RECT-1404-20220727-18_31_32</t>
  </si>
  <si>
    <t>20220727 18:31:35</t>
  </si>
  <si>
    <t>18:31:35</t>
  </si>
  <si>
    <t>20220727 18:31:40</t>
  </si>
  <si>
    <t>18:31:40</t>
  </si>
  <si>
    <t>20220727 18:31:45</t>
  </si>
  <si>
    <t>18:31:45</t>
  </si>
  <si>
    <t>20220727 18:31:50</t>
  </si>
  <si>
    <t>18:31:50</t>
  </si>
  <si>
    <t>20220727 18:31:55</t>
  </si>
  <si>
    <t>18:31:55</t>
  </si>
  <si>
    <t>20220727 18:32:00</t>
  </si>
  <si>
    <t>18:32:00</t>
  </si>
  <si>
    <t>20220727 18:32:05</t>
  </si>
  <si>
    <t>18:32:05</t>
  </si>
  <si>
    <t>20220727 18:32:10</t>
  </si>
  <si>
    <t>18:32:10</t>
  </si>
  <si>
    <t>20220727 18:32:15</t>
  </si>
  <si>
    <t>18:32:15</t>
  </si>
  <si>
    <t>20220727 18:32:20</t>
  </si>
  <si>
    <t>18:32:20</t>
  </si>
  <si>
    <t>20220727 18:32:25</t>
  </si>
  <si>
    <t>18:32:25</t>
  </si>
  <si>
    <t>20220727 18:36:12</t>
  </si>
  <si>
    <t>18:36:12</t>
  </si>
  <si>
    <t>e_n_70_45</t>
  </si>
  <si>
    <t>RECT-1405-20220727-18_36_15</t>
  </si>
  <si>
    <t>20220727 18:36:17</t>
  </si>
  <si>
    <t>18:36:17</t>
  </si>
  <si>
    <t>20220727 18:36:22</t>
  </si>
  <si>
    <t>18:36:22</t>
  </si>
  <si>
    <t>20220727 18:36:27</t>
  </si>
  <si>
    <t>18:36:27</t>
  </si>
  <si>
    <t>20220727 18:36:32</t>
  </si>
  <si>
    <t>18:36:32</t>
  </si>
  <si>
    <t>20220727 18:36:37</t>
  </si>
  <si>
    <t>18:36:37</t>
  </si>
  <si>
    <t>20220727 18:36:42</t>
  </si>
  <si>
    <t>18:36:42</t>
  </si>
  <si>
    <t>20220727 18:36:47</t>
  </si>
  <si>
    <t>18:36:47</t>
  </si>
  <si>
    <t>20220727 18:36:52</t>
  </si>
  <si>
    <t>18:36:52</t>
  </si>
  <si>
    <t>20220727 18:36:57</t>
  </si>
  <si>
    <t>18:36:57</t>
  </si>
  <si>
    <t>20220727 18:37:02</t>
  </si>
  <si>
    <t>18:37:02</t>
  </si>
  <si>
    <t>20220727 18:37:07</t>
  </si>
  <si>
    <t>18:37:07</t>
  </si>
  <si>
    <t>20220727 18:43:20</t>
  </si>
  <si>
    <t>18:43:20</t>
  </si>
  <si>
    <t>e_y_0_2</t>
  </si>
  <si>
    <t>RECT-1406-20220727-18_43_23</t>
  </si>
  <si>
    <t>20220727 18:43:25</t>
  </si>
  <si>
    <t>18:43:25</t>
  </si>
  <si>
    <t>20220727 18:43:30</t>
  </si>
  <si>
    <t>18:43:30</t>
  </si>
  <si>
    <t>20220727 18:43:35</t>
  </si>
  <si>
    <t>18:43:35</t>
  </si>
  <si>
    <t>20220727 18:43:40</t>
  </si>
  <si>
    <t>18:43:40</t>
  </si>
  <si>
    <t>20220727 18:43:45</t>
  </si>
  <si>
    <t>18:43:45</t>
  </si>
  <si>
    <t>20220727 18:43:50</t>
  </si>
  <si>
    <t>18:43:50</t>
  </si>
  <si>
    <t>20220727 18:43:55</t>
  </si>
  <si>
    <t>18:43:55</t>
  </si>
  <si>
    <t>20220727 18:44:00</t>
  </si>
  <si>
    <t>18:44:00</t>
  </si>
  <si>
    <t>20220727 18:44:05</t>
  </si>
  <si>
    <t>18:44:05</t>
  </si>
  <si>
    <t>20220727 18:44:10</t>
  </si>
  <si>
    <t>18:44:10</t>
  </si>
  <si>
    <t>20220727 18:44:15</t>
  </si>
  <si>
    <t>18:44:15</t>
  </si>
  <si>
    <t>20220727 18:51:07</t>
  </si>
  <si>
    <t>18:51:07</t>
  </si>
  <si>
    <t>e_n_0_39</t>
  </si>
  <si>
    <t>RECT-1407-20220727-18_51_10</t>
  </si>
  <si>
    <t>20220727 18:51:12</t>
  </si>
  <si>
    <t>18:51:12</t>
  </si>
  <si>
    <t>20220727 18:51:17</t>
  </si>
  <si>
    <t>18:51:17</t>
  </si>
  <si>
    <t>20220727 18:51:22</t>
  </si>
  <si>
    <t>18:51:22</t>
  </si>
  <si>
    <t>20220727 18:51:27</t>
  </si>
  <si>
    <t>18:51:27</t>
  </si>
  <si>
    <t>20220727 18:51:32</t>
  </si>
  <si>
    <t>18:51:32</t>
  </si>
  <si>
    <t>20220727 18:51:37</t>
  </si>
  <si>
    <t>18:51:37</t>
  </si>
  <si>
    <t>20220727 18:51:42</t>
  </si>
  <si>
    <t>18:51:42</t>
  </si>
  <si>
    <t>20220727 18:51:47</t>
  </si>
  <si>
    <t>18:51:47</t>
  </si>
  <si>
    <t>20220727 18:51:52</t>
  </si>
  <si>
    <t>18:51:52</t>
  </si>
  <si>
    <t>20220727 18:51:57</t>
  </si>
  <si>
    <t>18:51:57</t>
  </si>
  <si>
    <t>20220727 18:52:02</t>
  </si>
  <si>
    <t>18:52:02</t>
  </si>
  <si>
    <t>20220727 18:56:22</t>
  </si>
  <si>
    <t>18:56:22</t>
  </si>
  <si>
    <t>e_n_0_40</t>
  </si>
  <si>
    <t>RECT-1408-20220727-18_56_25</t>
  </si>
  <si>
    <t>20220727 18:56:27</t>
  </si>
  <si>
    <t>18:56:27</t>
  </si>
  <si>
    <t>20220727 18:56:32</t>
  </si>
  <si>
    <t>18:56:32</t>
  </si>
  <si>
    <t>20220727 18:56:37</t>
  </si>
  <si>
    <t>18:56:37</t>
  </si>
  <si>
    <t>20220727 18:56:42</t>
  </si>
  <si>
    <t>18:56:42</t>
  </si>
  <si>
    <t>20220727 18:56:47</t>
  </si>
  <si>
    <t>18:56:47</t>
  </si>
  <si>
    <t>20220727 18:56:52</t>
  </si>
  <si>
    <t>18:56:52</t>
  </si>
  <si>
    <t>20220727 18:56:57</t>
  </si>
  <si>
    <t>18:56:57</t>
  </si>
  <si>
    <t>20220727 18:57:02</t>
  </si>
  <si>
    <t>18:57:02</t>
  </si>
  <si>
    <t>20220727 18:57:07</t>
  </si>
  <si>
    <t>18:57:07</t>
  </si>
  <si>
    <t>20220727 18:57:12</t>
  </si>
  <si>
    <t>18:57:12</t>
  </si>
  <si>
    <t>20220727 18:57:17</t>
  </si>
  <si>
    <t>18:57:17</t>
  </si>
  <si>
    <t>20220727 19:04:11</t>
  </si>
  <si>
    <t>19:04:11</t>
  </si>
  <si>
    <t>e_y_105_15</t>
  </si>
  <si>
    <t>RECT-1409-20220727-19_04_14</t>
  </si>
  <si>
    <t>20220727 19:04:16</t>
  </si>
  <si>
    <t>19:04:16</t>
  </si>
  <si>
    <t>20220727 19:04:21</t>
  </si>
  <si>
    <t>19:04:21</t>
  </si>
  <si>
    <t>20220727 19:04:26</t>
  </si>
  <si>
    <t>19:04:26</t>
  </si>
  <si>
    <t>20220727 19:04:31</t>
  </si>
  <si>
    <t>19:04:31</t>
  </si>
  <si>
    <t>20220727 19:04:36</t>
  </si>
  <si>
    <t>19:04:36</t>
  </si>
  <si>
    <t>20220727 19:04:41</t>
  </si>
  <si>
    <t>19:04:41</t>
  </si>
  <si>
    <t>20220727 19:04:46</t>
  </si>
  <si>
    <t>19:04:46</t>
  </si>
  <si>
    <t>20220727 19:04:51</t>
  </si>
  <si>
    <t>19:04:51</t>
  </si>
  <si>
    <t>20220727 19:04:56</t>
  </si>
  <si>
    <t>19:04:56</t>
  </si>
  <si>
    <t>20220727 19:05:01</t>
  </si>
  <si>
    <t>19:05:01</t>
  </si>
  <si>
    <t>20220727 19:05:06</t>
  </si>
  <si>
    <t>19:05:06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</si>
</sst>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U166"/>
  <sheetViews>
    <sheetView tabSelected="1" workbookViewId="0"/>
  </sheetViews>
  <sheetFormatPr defaultRowHeight="15"/>
  <sheetData>
    <row r="2" spans="1:281">
      <c r="A2" t="s">
        <v>29</v>
      </c>
      <c r="B2" t="s">
        <v>30</v>
      </c>
      <c r="C2" t="s">
        <v>31</v>
      </c>
    </row>
    <row r="3" spans="1:281">
      <c r="B3">
        <v>4</v>
      </c>
      <c r="C3">
        <v>21</v>
      </c>
    </row>
    <row r="4" spans="1:281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81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1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81">
      <c r="B7">
        <v>0</v>
      </c>
      <c r="C7">
        <v>1</v>
      </c>
      <c r="D7">
        <v>0</v>
      </c>
      <c r="E7">
        <v>0</v>
      </c>
    </row>
    <row r="8" spans="1:281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81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1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81">
      <c r="B11">
        <v>0</v>
      </c>
      <c r="C11">
        <v>0</v>
      </c>
      <c r="D11">
        <v>0</v>
      </c>
      <c r="E11">
        <v>0</v>
      </c>
      <c r="F11">
        <v>1</v>
      </c>
    </row>
    <row r="12" spans="1:281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81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81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</row>
    <row r="15" spans="1:281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88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182</v>
      </c>
      <c r="CI15" t="s">
        <v>190</v>
      </c>
      <c r="CJ15" t="s">
        <v>156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114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107</v>
      </c>
      <c r="FA15" t="s">
        <v>110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</row>
    <row r="16" spans="1:281">
      <c r="B16" t="s">
        <v>381</v>
      </c>
      <c r="C16" t="s">
        <v>381</v>
      </c>
      <c r="F16" t="s">
        <v>381</v>
      </c>
      <c r="I16" t="s">
        <v>381</v>
      </c>
      <c r="J16" t="s">
        <v>382</v>
      </c>
      <c r="K16" t="s">
        <v>383</v>
      </c>
      <c r="L16" t="s">
        <v>384</v>
      </c>
      <c r="M16" t="s">
        <v>385</v>
      </c>
      <c r="N16" t="s">
        <v>385</v>
      </c>
      <c r="O16" t="s">
        <v>214</v>
      </c>
      <c r="P16" t="s">
        <v>214</v>
      </c>
      <c r="Q16" t="s">
        <v>382</v>
      </c>
      <c r="R16" t="s">
        <v>382</v>
      </c>
      <c r="S16" t="s">
        <v>382</v>
      </c>
      <c r="T16" t="s">
        <v>382</v>
      </c>
      <c r="U16" t="s">
        <v>386</v>
      </c>
      <c r="V16" t="s">
        <v>387</v>
      </c>
      <c r="W16" t="s">
        <v>387</v>
      </c>
      <c r="X16" t="s">
        <v>388</v>
      </c>
      <c r="Y16" t="s">
        <v>389</v>
      </c>
      <c r="Z16" t="s">
        <v>388</v>
      </c>
      <c r="AA16" t="s">
        <v>388</v>
      </c>
      <c r="AB16" t="s">
        <v>388</v>
      </c>
      <c r="AC16" t="s">
        <v>386</v>
      </c>
      <c r="AD16" t="s">
        <v>386</v>
      </c>
      <c r="AE16" t="s">
        <v>386</v>
      </c>
      <c r="AF16" t="s">
        <v>386</v>
      </c>
      <c r="AG16" t="s">
        <v>384</v>
      </c>
      <c r="AH16" t="s">
        <v>383</v>
      </c>
      <c r="AI16" t="s">
        <v>384</v>
      </c>
      <c r="AJ16" t="s">
        <v>385</v>
      </c>
      <c r="AK16" t="s">
        <v>385</v>
      </c>
      <c r="AL16" t="s">
        <v>390</v>
      </c>
      <c r="AM16" t="s">
        <v>391</v>
      </c>
      <c r="AN16" t="s">
        <v>383</v>
      </c>
      <c r="AO16" t="s">
        <v>392</v>
      </c>
      <c r="AP16" t="s">
        <v>392</v>
      </c>
      <c r="AQ16" t="s">
        <v>393</v>
      </c>
      <c r="AR16" t="s">
        <v>391</v>
      </c>
      <c r="AS16" t="s">
        <v>394</v>
      </c>
      <c r="AT16" t="s">
        <v>389</v>
      </c>
      <c r="AV16" t="s">
        <v>389</v>
      </c>
      <c r="AW16" t="s">
        <v>394</v>
      </c>
      <c r="BC16" t="s">
        <v>384</v>
      </c>
      <c r="BJ16" t="s">
        <v>384</v>
      </c>
      <c r="BK16" t="s">
        <v>384</v>
      </c>
      <c r="BL16" t="s">
        <v>384</v>
      </c>
      <c r="BM16" t="s">
        <v>395</v>
      </c>
      <c r="CA16" t="s">
        <v>396</v>
      </c>
      <c r="CB16" t="s">
        <v>396</v>
      </c>
      <c r="CC16" t="s">
        <v>396</v>
      </c>
      <c r="CD16" t="s">
        <v>384</v>
      </c>
      <c r="CF16" t="s">
        <v>397</v>
      </c>
      <c r="CI16" t="s">
        <v>396</v>
      </c>
      <c r="CN16" t="s">
        <v>381</v>
      </c>
      <c r="CO16" t="s">
        <v>381</v>
      </c>
      <c r="CP16" t="s">
        <v>381</v>
      </c>
      <c r="CQ16" t="s">
        <v>381</v>
      </c>
      <c r="CR16" t="s">
        <v>384</v>
      </c>
      <c r="CS16" t="s">
        <v>384</v>
      </c>
      <c r="CU16" t="s">
        <v>398</v>
      </c>
      <c r="CV16" t="s">
        <v>399</v>
      </c>
      <c r="CY16" t="s">
        <v>382</v>
      </c>
      <c r="DA16" t="s">
        <v>381</v>
      </c>
      <c r="DB16" t="s">
        <v>385</v>
      </c>
      <c r="DC16" t="s">
        <v>385</v>
      </c>
      <c r="DD16" t="s">
        <v>392</v>
      </c>
      <c r="DE16" t="s">
        <v>392</v>
      </c>
      <c r="DF16" t="s">
        <v>385</v>
      </c>
      <c r="DG16" t="s">
        <v>392</v>
      </c>
      <c r="DH16" t="s">
        <v>394</v>
      </c>
      <c r="DI16" t="s">
        <v>388</v>
      </c>
      <c r="DJ16" t="s">
        <v>388</v>
      </c>
      <c r="DK16" t="s">
        <v>387</v>
      </c>
      <c r="DL16" t="s">
        <v>387</v>
      </c>
      <c r="DM16" t="s">
        <v>387</v>
      </c>
      <c r="DN16" t="s">
        <v>387</v>
      </c>
      <c r="DO16" t="s">
        <v>387</v>
      </c>
      <c r="DP16" t="s">
        <v>400</v>
      </c>
      <c r="DQ16" t="s">
        <v>384</v>
      </c>
      <c r="DR16" t="s">
        <v>384</v>
      </c>
      <c r="DS16" t="s">
        <v>385</v>
      </c>
      <c r="DT16" t="s">
        <v>385</v>
      </c>
      <c r="DU16" t="s">
        <v>385</v>
      </c>
      <c r="DV16" t="s">
        <v>392</v>
      </c>
      <c r="DW16" t="s">
        <v>385</v>
      </c>
      <c r="DX16" t="s">
        <v>392</v>
      </c>
      <c r="DY16" t="s">
        <v>388</v>
      </c>
      <c r="DZ16" t="s">
        <v>388</v>
      </c>
      <c r="EA16" t="s">
        <v>387</v>
      </c>
      <c r="EB16" t="s">
        <v>387</v>
      </c>
      <c r="EC16" t="s">
        <v>384</v>
      </c>
      <c r="EH16" t="s">
        <v>384</v>
      </c>
      <c r="EK16" t="s">
        <v>387</v>
      </c>
      <c r="EL16" t="s">
        <v>387</v>
      </c>
      <c r="EM16" t="s">
        <v>387</v>
      </c>
      <c r="EN16" t="s">
        <v>387</v>
      </c>
      <c r="EO16" t="s">
        <v>387</v>
      </c>
      <c r="EP16" t="s">
        <v>384</v>
      </c>
      <c r="EQ16" t="s">
        <v>384</v>
      </c>
      <c r="ER16" t="s">
        <v>384</v>
      </c>
      <c r="ES16" t="s">
        <v>381</v>
      </c>
      <c r="EV16" t="s">
        <v>401</v>
      </c>
      <c r="EW16" t="s">
        <v>401</v>
      </c>
      <c r="EY16" t="s">
        <v>381</v>
      </c>
      <c r="EZ16" t="s">
        <v>402</v>
      </c>
      <c r="FB16" t="s">
        <v>381</v>
      </c>
      <c r="FC16" t="s">
        <v>381</v>
      </c>
      <c r="FE16" t="s">
        <v>403</v>
      </c>
      <c r="FF16" t="s">
        <v>404</v>
      </c>
      <c r="FG16" t="s">
        <v>403</v>
      </c>
      <c r="FH16" t="s">
        <v>404</v>
      </c>
      <c r="FI16" t="s">
        <v>403</v>
      </c>
      <c r="FJ16" t="s">
        <v>404</v>
      </c>
      <c r="FK16" t="s">
        <v>389</v>
      </c>
      <c r="FL16" t="s">
        <v>389</v>
      </c>
      <c r="FM16" t="s">
        <v>385</v>
      </c>
      <c r="FN16" t="s">
        <v>405</v>
      </c>
      <c r="FO16" t="s">
        <v>385</v>
      </c>
      <c r="FR16" t="s">
        <v>406</v>
      </c>
      <c r="FU16" t="s">
        <v>392</v>
      </c>
      <c r="FV16" t="s">
        <v>407</v>
      </c>
      <c r="FW16" t="s">
        <v>392</v>
      </c>
      <c r="GB16" t="s">
        <v>408</v>
      </c>
      <c r="GC16" t="s">
        <v>408</v>
      </c>
      <c r="GP16" t="s">
        <v>408</v>
      </c>
      <c r="GQ16" t="s">
        <v>408</v>
      </c>
      <c r="GR16" t="s">
        <v>409</v>
      </c>
      <c r="GS16" t="s">
        <v>409</v>
      </c>
      <c r="GT16" t="s">
        <v>387</v>
      </c>
      <c r="GU16" t="s">
        <v>387</v>
      </c>
      <c r="GV16" t="s">
        <v>389</v>
      </c>
      <c r="GW16" t="s">
        <v>387</v>
      </c>
      <c r="GX16" t="s">
        <v>392</v>
      </c>
      <c r="GY16" t="s">
        <v>389</v>
      </c>
      <c r="GZ16" t="s">
        <v>389</v>
      </c>
      <c r="HB16" t="s">
        <v>408</v>
      </c>
      <c r="HC16" t="s">
        <v>408</v>
      </c>
      <c r="HD16" t="s">
        <v>408</v>
      </c>
      <c r="HE16" t="s">
        <v>408</v>
      </c>
      <c r="HF16" t="s">
        <v>408</v>
      </c>
      <c r="HG16" t="s">
        <v>408</v>
      </c>
      <c r="HH16" t="s">
        <v>408</v>
      </c>
      <c r="HI16" t="s">
        <v>410</v>
      </c>
      <c r="HJ16" t="s">
        <v>410</v>
      </c>
      <c r="HK16" t="s">
        <v>410</v>
      </c>
      <c r="HL16" t="s">
        <v>411</v>
      </c>
      <c r="HM16" t="s">
        <v>408</v>
      </c>
      <c r="HN16" t="s">
        <v>408</v>
      </c>
      <c r="HO16" t="s">
        <v>408</v>
      </c>
      <c r="HP16" t="s">
        <v>408</v>
      </c>
      <c r="HQ16" t="s">
        <v>408</v>
      </c>
      <c r="HR16" t="s">
        <v>408</v>
      </c>
      <c r="HS16" t="s">
        <v>408</v>
      </c>
      <c r="HT16" t="s">
        <v>408</v>
      </c>
      <c r="HU16" t="s">
        <v>408</v>
      </c>
      <c r="HV16" t="s">
        <v>408</v>
      </c>
      <c r="HW16" t="s">
        <v>408</v>
      </c>
      <c r="HX16" t="s">
        <v>408</v>
      </c>
      <c r="IE16" t="s">
        <v>408</v>
      </c>
      <c r="IF16" t="s">
        <v>389</v>
      </c>
      <c r="IG16" t="s">
        <v>389</v>
      </c>
      <c r="IH16" t="s">
        <v>403</v>
      </c>
      <c r="II16" t="s">
        <v>404</v>
      </c>
      <c r="IJ16" t="s">
        <v>404</v>
      </c>
      <c r="IN16" t="s">
        <v>404</v>
      </c>
      <c r="IR16" t="s">
        <v>385</v>
      </c>
      <c r="IS16" t="s">
        <v>385</v>
      </c>
      <c r="IT16" t="s">
        <v>392</v>
      </c>
      <c r="IU16" t="s">
        <v>392</v>
      </c>
      <c r="IV16" t="s">
        <v>412</v>
      </c>
      <c r="IW16" t="s">
        <v>412</v>
      </c>
      <c r="IX16" t="s">
        <v>408</v>
      </c>
      <c r="IY16" t="s">
        <v>408</v>
      </c>
      <c r="IZ16" t="s">
        <v>408</v>
      </c>
      <c r="JA16" t="s">
        <v>408</v>
      </c>
      <c r="JB16" t="s">
        <v>408</v>
      </c>
      <c r="JC16" t="s">
        <v>408</v>
      </c>
      <c r="JD16" t="s">
        <v>387</v>
      </c>
      <c r="JE16" t="s">
        <v>408</v>
      </c>
      <c r="JG16" t="s">
        <v>394</v>
      </c>
      <c r="JH16" t="s">
        <v>394</v>
      </c>
      <c r="JI16" t="s">
        <v>387</v>
      </c>
      <c r="JJ16" t="s">
        <v>387</v>
      </c>
      <c r="JK16" t="s">
        <v>387</v>
      </c>
      <c r="JL16" t="s">
        <v>387</v>
      </c>
      <c r="JM16" t="s">
        <v>387</v>
      </c>
      <c r="JN16" t="s">
        <v>389</v>
      </c>
      <c r="JO16" t="s">
        <v>389</v>
      </c>
      <c r="JP16" t="s">
        <v>389</v>
      </c>
      <c r="JQ16" t="s">
        <v>387</v>
      </c>
      <c r="JR16" t="s">
        <v>385</v>
      </c>
      <c r="JS16" t="s">
        <v>392</v>
      </c>
      <c r="JT16" t="s">
        <v>389</v>
      </c>
      <c r="JU16" t="s">
        <v>389</v>
      </c>
    </row>
    <row r="17" spans="1:281">
      <c r="A17">
        <v>1</v>
      </c>
      <c r="B17">
        <v>1658961906.5</v>
      </c>
      <c r="C17">
        <v>0</v>
      </c>
      <c r="D17" t="s">
        <v>413</v>
      </c>
      <c r="E17" t="s">
        <v>414</v>
      </c>
      <c r="F17">
        <v>5</v>
      </c>
      <c r="G17" t="s">
        <v>415</v>
      </c>
      <c r="H17" t="s">
        <v>416</v>
      </c>
      <c r="I17">
        <v>1658961903.5</v>
      </c>
      <c r="J17">
        <f>(K17)/1000</f>
        <v>0</v>
      </c>
      <c r="K17">
        <f>IF(CZ17, AN17, AH17)</f>
        <v>0</v>
      </c>
      <c r="L17">
        <f>IF(CZ17, AI17, AG17)</f>
        <v>0</v>
      </c>
      <c r="M17">
        <f>DB17 - IF(AU17&gt;1, L17*CV17*100.0/(AW17*DP17), 0)</f>
        <v>0</v>
      </c>
      <c r="N17">
        <f>((T17-J17/2)*M17-L17)/(T17+J17/2)</f>
        <v>0</v>
      </c>
      <c r="O17">
        <f>N17*(DI17+DJ17)/1000.0</f>
        <v>0</v>
      </c>
      <c r="P17">
        <f>(DB17 - IF(AU17&gt;1, L17*CV17*100.0/(AW17*DP17), 0))*(DI17+DJ17)/1000.0</f>
        <v>0</v>
      </c>
      <c r="Q17">
        <f>2.0/((1/S17-1/R17)+SIGN(S17)*SQRT((1/S17-1/R17)*(1/S17-1/R17) + 4*CW17/((CW17+1)*(CW17+1))*(2*1/S17*1/R17-1/R17*1/R17)))</f>
        <v>0</v>
      </c>
      <c r="R17">
        <f>IF(LEFT(CX17,1)&lt;&gt;"0",IF(LEFT(CX17,1)="1",3.0,CY17),$D$5+$E$5*(DP17*DI17/($K$5*1000))+$F$5*(DP17*DI17/($K$5*1000))*MAX(MIN(CV17,$J$5),$I$5)*MAX(MIN(CV17,$J$5),$I$5)+$G$5*MAX(MIN(CV17,$J$5),$I$5)*(DP17*DI17/($K$5*1000))+$H$5*(DP17*DI17/($K$5*1000))*(DP17*DI17/($K$5*1000)))</f>
        <v>0</v>
      </c>
      <c r="S17">
        <f>J17*(1000-(1000*0.61365*exp(17.502*W17/(240.97+W17))/(DI17+DJ17)+DD17)/2)/(1000*0.61365*exp(17.502*W17/(240.97+W17))/(DI17+DJ17)-DD17)</f>
        <v>0</v>
      </c>
      <c r="T17">
        <f>1/((CW17+1)/(Q17/1.6)+1/(R17/1.37)) + CW17/((CW17+1)/(Q17/1.6) + CW17/(R17/1.37))</f>
        <v>0</v>
      </c>
      <c r="U17">
        <f>(CR17*CU17)</f>
        <v>0</v>
      </c>
      <c r="V17">
        <f>(DK17+(U17+2*0.95*5.67E-8*(((DK17+$B$7)+273)^4-(DK17+273)^4)-44100*J17)/(1.84*29.3*R17+8*0.95*5.67E-8*(DK17+273)^3))</f>
        <v>0</v>
      </c>
      <c r="W17">
        <f>($C$7*DL17+$D$7*DM17+$E$7*V17)</f>
        <v>0</v>
      </c>
      <c r="X17">
        <f>0.61365*exp(17.502*W17/(240.97+W17))</f>
        <v>0</v>
      </c>
      <c r="Y17">
        <f>(Z17/AA17*100)</f>
        <v>0</v>
      </c>
      <c r="Z17">
        <f>DD17*(DI17+DJ17)/1000</f>
        <v>0</v>
      </c>
      <c r="AA17">
        <f>0.61365*exp(17.502*DK17/(240.97+DK17))</f>
        <v>0</v>
      </c>
      <c r="AB17">
        <f>(X17-DD17*(DI17+DJ17)/1000)</f>
        <v>0</v>
      </c>
      <c r="AC17">
        <f>(-J17*44100)</f>
        <v>0</v>
      </c>
      <c r="AD17">
        <f>2*29.3*R17*0.92*(DK17-W17)</f>
        <v>0</v>
      </c>
      <c r="AE17">
        <f>2*0.95*5.67E-8*(((DK17+$B$7)+273)^4-(W17+273)^4)</f>
        <v>0</v>
      </c>
      <c r="AF17">
        <f>U17+AE17+AC17+AD17</f>
        <v>0</v>
      </c>
      <c r="AG17">
        <f>DH17*AU17*(DC17-DB17*(1000-AU17*DE17)/(1000-AU17*DD17))/(100*CV17)</f>
        <v>0</v>
      </c>
      <c r="AH17">
        <f>1000*DH17*AU17*(DD17-DE17)/(100*CV17*(1000-AU17*DD17))</f>
        <v>0</v>
      </c>
      <c r="AI17">
        <f>(AJ17 - AK17 - DI17*1E3/(8.314*(DK17+273.15)) * AM17/DH17 * AL17) * DH17/(100*CV17) * (1000 - DE17)/1000</f>
        <v>0</v>
      </c>
      <c r="AJ17">
        <v>427.7687425050658</v>
      </c>
      <c r="AK17">
        <v>431.3903878787876</v>
      </c>
      <c r="AL17">
        <v>7.864125833510942E-05</v>
      </c>
      <c r="AM17">
        <v>65.23290629287744</v>
      </c>
      <c r="AN17">
        <f>(AP17 - AO17 + DI17*1E3/(8.314*(DK17+273.15)) * AR17/DH17 * AQ17) * DH17/(100*CV17) * 1000/(1000 - AP17)</f>
        <v>0</v>
      </c>
      <c r="AO17">
        <v>18.24082391072083</v>
      </c>
      <c r="AP17">
        <v>18.8701393939394</v>
      </c>
      <c r="AQ17">
        <v>-2.387599315746966E-05</v>
      </c>
      <c r="AR17">
        <v>84.78152951456721</v>
      </c>
      <c r="AS17">
        <v>14</v>
      </c>
      <c r="AT17">
        <v>3</v>
      </c>
      <c r="AU17">
        <f>IF(AS17*$H$13&gt;=AW17,1.0,(AW17/(AW17-AS17*$H$13)))</f>
        <v>0</v>
      </c>
      <c r="AV17">
        <f>(AU17-1)*100</f>
        <v>0</v>
      </c>
      <c r="AW17">
        <f>MAX(0,($B$13+$C$13*DP17)/(1+$D$13*DP17)*DI17/(DK17+273)*$E$13)</f>
        <v>0</v>
      </c>
      <c r="AX17" t="s">
        <v>417</v>
      </c>
      <c r="AY17">
        <v>10425.9</v>
      </c>
      <c r="AZ17">
        <v>804.62</v>
      </c>
      <c r="BA17">
        <v>3504.7</v>
      </c>
      <c r="BB17">
        <f>1-AZ17/BA17</f>
        <v>0</v>
      </c>
      <c r="BC17">
        <v>-2.963479035960383</v>
      </c>
      <c r="BD17" t="s">
        <v>418</v>
      </c>
      <c r="BE17" t="s">
        <v>418</v>
      </c>
      <c r="BF17">
        <v>0</v>
      </c>
      <c r="BG17">
        <v>0</v>
      </c>
      <c r="BH17">
        <f>1-BF17/BG17</f>
        <v>0</v>
      </c>
      <c r="BI17">
        <v>0.5</v>
      </c>
      <c r="BJ17">
        <f>CS17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418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BZ17" t="s">
        <v>418</v>
      </c>
      <c r="CA17" t="s">
        <v>418</v>
      </c>
      <c r="CB17" t="s">
        <v>418</v>
      </c>
      <c r="CC17" t="s">
        <v>418</v>
      </c>
      <c r="CD17" t="s">
        <v>418</v>
      </c>
      <c r="CE17" t="s">
        <v>418</v>
      </c>
      <c r="CF17" t="s">
        <v>418</v>
      </c>
      <c r="CG17" t="s">
        <v>418</v>
      </c>
      <c r="CH17" t="s">
        <v>418</v>
      </c>
      <c r="CI17" t="s">
        <v>418</v>
      </c>
      <c r="CJ17" t="s">
        <v>418</v>
      </c>
      <c r="CK17" t="s">
        <v>418</v>
      </c>
      <c r="CL17" t="s">
        <v>418</v>
      </c>
      <c r="CM17" t="s">
        <v>418</v>
      </c>
      <c r="CN17" t="s">
        <v>418</v>
      </c>
      <c r="CO17" t="s">
        <v>418</v>
      </c>
      <c r="CP17" t="s">
        <v>418</v>
      </c>
      <c r="CQ17" t="s">
        <v>418</v>
      </c>
      <c r="CR17">
        <f>$B$11*DQ17+$C$11*DR17+$F$11*EC17*(1-EF17)</f>
        <v>0</v>
      </c>
      <c r="CS17">
        <f>CR17*CT17</f>
        <v>0</v>
      </c>
      <c r="CT17">
        <f>($B$11*$D$9+$C$11*$D$9+$F$11*((EP17+EH17)/MAX(EP17+EH17+EQ17, 0.1)*$I$9+EQ17/MAX(EP17+EH17+EQ17, 0.1)*$J$9))/($B$11+$C$11+$F$11)</f>
        <v>0</v>
      </c>
      <c r="CU17">
        <f>($B$11*$K$9+$C$11*$K$9+$F$11*((EP17+EH17)/MAX(EP17+EH17+EQ17, 0.1)*$P$9+EQ17/MAX(EP17+EH17+EQ17, 0.1)*$Q$9))/($B$11+$C$11+$F$11)</f>
        <v>0</v>
      </c>
      <c r="CV17">
        <v>6</v>
      </c>
      <c r="CW17">
        <v>0.5</v>
      </c>
      <c r="CX17" t="s">
        <v>419</v>
      </c>
      <c r="CY17">
        <v>2</v>
      </c>
      <c r="CZ17" t="b">
        <v>1</v>
      </c>
      <c r="DA17">
        <v>1658961903.5</v>
      </c>
      <c r="DB17">
        <v>423.6092727272728</v>
      </c>
      <c r="DC17">
        <v>419.961</v>
      </c>
      <c r="DD17">
        <v>18.89294545454545</v>
      </c>
      <c r="DE17">
        <v>18.23612727272727</v>
      </c>
      <c r="DF17">
        <v>425.5842727272728</v>
      </c>
      <c r="DG17">
        <v>18.99994545454545</v>
      </c>
      <c r="DH17">
        <v>500.0293636363636</v>
      </c>
      <c r="DI17">
        <v>90.16966363636362</v>
      </c>
      <c r="DJ17">
        <v>0.09990591818181818</v>
      </c>
      <c r="DK17">
        <v>25.7893</v>
      </c>
      <c r="DL17">
        <v>25.15600909090909</v>
      </c>
      <c r="DM17">
        <v>999.9</v>
      </c>
      <c r="DN17">
        <v>0</v>
      </c>
      <c r="DO17">
        <v>0</v>
      </c>
      <c r="DP17">
        <v>10007.44363636364</v>
      </c>
      <c r="DQ17">
        <v>0</v>
      </c>
      <c r="DR17">
        <v>0.5058679999999999</v>
      </c>
      <c r="DS17">
        <v>3.287786363636364</v>
      </c>
      <c r="DT17">
        <v>431.3893636363637</v>
      </c>
      <c r="DU17">
        <v>427.7618181818183</v>
      </c>
      <c r="DV17">
        <v>0.6345568181818183</v>
      </c>
      <c r="DW17">
        <v>419.961</v>
      </c>
      <c r="DX17">
        <v>18.23612727272727</v>
      </c>
      <c r="DY17">
        <v>1.701562727272727</v>
      </c>
      <c r="DZ17">
        <v>1.644346363636364</v>
      </c>
      <c r="EA17">
        <v>14.91068181818182</v>
      </c>
      <c r="EB17">
        <v>14.38078181818182</v>
      </c>
      <c r="EC17">
        <v>0.00100019</v>
      </c>
      <c r="ED17">
        <v>0</v>
      </c>
      <c r="EE17">
        <v>0</v>
      </c>
      <c r="EF17">
        <v>0</v>
      </c>
      <c r="EG17">
        <v>807.3181818181819</v>
      </c>
      <c r="EH17">
        <v>0.00100019</v>
      </c>
      <c r="EI17">
        <v>-16.72727272727273</v>
      </c>
      <c r="EJ17">
        <v>-1.909090909090909</v>
      </c>
      <c r="EK17">
        <v>34.25</v>
      </c>
      <c r="EL17">
        <v>37.85209090909091</v>
      </c>
      <c r="EM17">
        <v>36.14754545454546</v>
      </c>
      <c r="EN17">
        <v>37.96563636363636</v>
      </c>
      <c r="EO17">
        <v>35.99981818181818</v>
      </c>
      <c r="EP17">
        <v>0</v>
      </c>
      <c r="EQ17">
        <v>0</v>
      </c>
      <c r="ER17">
        <v>0</v>
      </c>
      <c r="ES17">
        <v>12700.79999995232</v>
      </c>
      <c r="ET17">
        <v>0</v>
      </c>
      <c r="EU17">
        <v>804.62</v>
      </c>
      <c r="EV17">
        <v>79.80769189257282</v>
      </c>
      <c r="EW17">
        <v>-61.73076943333094</v>
      </c>
      <c r="EX17">
        <v>-9.039999999999999</v>
      </c>
      <c r="EY17">
        <v>15</v>
      </c>
      <c r="EZ17">
        <v>1658961924.5</v>
      </c>
      <c r="FA17" t="s">
        <v>420</v>
      </c>
      <c r="FB17">
        <v>1658961923.5</v>
      </c>
      <c r="FC17">
        <v>1658961924.5</v>
      </c>
      <c r="FD17">
        <v>2</v>
      </c>
      <c r="FE17">
        <v>0.35</v>
      </c>
      <c r="FF17">
        <v>0.029</v>
      </c>
      <c r="FG17">
        <v>-1.975</v>
      </c>
      <c r="FH17">
        <v>-0.107</v>
      </c>
      <c r="FI17">
        <v>420</v>
      </c>
      <c r="FJ17">
        <v>18</v>
      </c>
      <c r="FK17">
        <v>0.16</v>
      </c>
      <c r="FL17">
        <v>0.08</v>
      </c>
      <c r="FM17">
        <v>3.349910243902439</v>
      </c>
      <c r="FN17">
        <v>-0.3784126829268204</v>
      </c>
      <c r="FO17">
        <v>0.04431356178955938</v>
      </c>
      <c r="FP17">
        <v>1</v>
      </c>
      <c r="FQ17">
        <v>803.6617647058823</v>
      </c>
      <c r="FR17">
        <v>16.64629460392424</v>
      </c>
      <c r="FS17">
        <v>15.17337092148964</v>
      </c>
      <c r="FT17">
        <v>0</v>
      </c>
      <c r="FU17">
        <v>0.6341569024390245</v>
      </c>
      <c r="FV17">
        <v>-0.02130714982578474</v>
      </c>
      <c r="FW17">
        <v>0.002623841270898852</v>
      </c>
      <c r="FX17">
        <v>1</v>
      </c>
      <c r="FY17">
        <v>2</v>
      </c>
      <c r="FZ17">
        <v>3</v>
      </c>
      <c r="GA17" t="s">
        <v>421</v>
      </c>
      <c r="GB17">
        <v>2.98423</v>
      </c>
      <c r="GC17">
        <v>2.7155</v>
      </c>
      <c r="GD17">
        <v>0.09528739999999999</v>
      </c>
      <c r="GE17">
        <v>0.0934348</v>
      </c>
      <c r="GF17">
        <v>0.0908197</v>
      </c>
      <c r="GG17">
        <v>0.08683440000000001</v>
      </c>
      <c r="GH17">
        <v>28711.8</v>
      </c>
      <c r="GI17">
        <v>28880</v>
      </c>
      <c r="GJ17">
        <v>29489.9</v>
      </c>
      <c r="GK17">
        <v>29457.7</v>
      </c>
      <c r="GL17">
        <v>35519.3</v>
      </c>
      <c r="GM17">
        <v>35768.2</v>
      </c>
      <c r="GN17">
        <v>41535.9</v>
      </c>
      <c r="GO17">
        <v>41984.2</v>
      </c>
      <c r="GP17">
        <v>1.92845</v>
      </c>
      <c r="GQ17">
        <v>1.91702</v>
      </c>
      <c r="GR17">
        <v>0.046093</v>
      </c>
      <c r="GS17">
        <v>0</v>
      </c>
      <c r="GT17">
        <v>24.3924</v>
      </c>
      <c r="GU17">
        <v>999.9</v>
      </c>
      <c r="GV17">
        <v>47.4</v>
      </c>
      <c r="GW17">
        <v>31.3</v>
      </c>
      <c r="GX17">
        <v>24.1264</v>
      </c>
      <c r="GY17">
        <v>62.9947</v>
      </c>
      <c r="GZ17">
        <v>33.8582</v>
      </c>
      <c r="HA17">
        <v>1</v>
      </c>
      <c r="HB17">
        <v>-0.136382</v>
      </c>
      <c r="HC17">
        <v>-0.183088</v>
      </c>
      <c r="HD17">
        <v>20.353</v>
      </c>
      <c r="HE17">
        <v>5.22388</v>
      </c>
      <c r="HF17">
        <v>12.0099</v>
      </c>
      <c r="HG17">
        <v>4.9916</v>
      </c>
      <c r="HH17">
        <v>3.29</v>
      </c>
      <c r="HI17">
        <v>9999</v>
      </c>
      <c r="HJ17">
        <v>9999</v>
      </c>
      <c r="HK17">
        <v>9999</v>
      </c>
      <c r="HL17">
        <v>160.3</v>
      </c>
      <c r="HM17">
        <v>1.86737</v>
      </c>
      <c r="HN17">
        <v>1.86646</v>
      </c>
      <c r="HO17">
        <v>1.86586</v>
      </c>
      <c r="HP17">
        <v>1.86582</v>
      </c>
      <c r="HQ17">
        <v>1.86767</v>
      </c>
      <c r="HR17">
        <v>1.87012</v>
      </c>
      <c r="HS17">
        <v>1.86875</v>
      </c>
      <c r="HT17">
        <v>1.87022</v>
      </c>
      <c r="HU17">
        <v>0</v>
      </c>
      <c r="HV17">
        <v>0</v>
      </c>
      <c r="HW17">
        <v>0</v>
      </c>
      <c r="HX17">
        <v>0</v>
      </c>
      <c r="HY17" t="s">
        <v>422</v>
      </c>
      <c r="HZ17" t="s">
        <v>423</v>
      </c>
      <c r="IA17" t="s">
        <v>424</v>
      </c>
      <c r="IB17" t="s">
        <v>424</v>
      </c>
      <c r="IC17" t="s">
        <v>424</v>
      </c>
      <c r="ID17" t="s">
        <v>424</v>
      </c>
      <c r="IE17">
        <v>0</v>
      </c>
      <c r="IF17">
        <v>100</v>
      </c>
      <c r="IG17">
        <v>100</v>
      </c>
      <c r="IH17">
        <v>-1.975</v>
      </c>
      <c r="II17">
        <v>-0.107</v>
      </c>
      <c r="IJ17">
        <v>-0.9279119013753974</v>
      </c>
      <c r="IK17">
        <v>-0.003643892653284941</v>
      </c>
      <c r="IL17">
        <v>8.948238347276123E-07</v>
      </c>
      <c r="IM17">
        <v>-2.445980282225029E-10</v>
      </c>
      <c r="IN17">
        <v>-0.1764634167570225</v>
      </c>
      <c r="IO17">
        <v>-0.01042730378795286</v>
      </c>
      <c r="IP17">
        <v>0.00100284695746963</v>
      </c>
      <c r="IQ17">
        <v>-1.701466411570297E-05</v>
      </c>
      <c r="IR17">
        <v>2</v>
      </c>
      <c r="IS17">
        <v>2310</v>
      </c>
      <c r="IT17">
        <v>1</v>
      </c>
      <c r="IU17">
        <v>25</v>
      </c>
      <c r="IV17">
        <v>211.3</v>
      </c>
      <c r="IW17">
        <v>211</v>
      </c>
      <c r="IX17">
        <v>1.04736</v>
      </c>
      <c r="IY17">
        <v>2.22046</v>
      </c>
      <c r="IZ17">
        <v>1.39771</v>
      </c>
      <c r="JA17">
        <v>2.34863</v>
      </c>
      <c r="JB17">
        <v>1.49536</v>
      </c>
      <c r="JC17">
        <v>2.38037</v>
      </c>
      <c r="JD17">
        <v>35.8711</v>
      </c>
      <c r="JE17">
        <v>24.1838</v>
      </c>
      <c r="JF17">
        <v>18</v>
      </c>
      <c r="JG17">
        <v>493.017</v>
      </c>
      <c r="JH17">
        <v>442.021</v>
      </c>
      <c r="JI17">
        <v>25.0001</v>
      </c>
      <c r="JJ17">
        <v>25.6798</v>
      </c>
      <c r="JK17">
        <v>30.0001</v>
      </c>
      <c r="JL17">
        <v>25.6514</v>
      </c>
      <c r="JM17">
        <v>25.594</v>
      </c>
      <c r="JN17">
        <v>20.9736</v>
      </c>
      <c r="JO17">
        <v>27.8253</v>
      </c>
      <c r="JP17">
        <v>64.90179999999999</v>
      </c>
      <c r="JQ17">
        <v>25</v>
      </c>
      <c r="JR17">
        <v>419.982</v>
      </c>
      <c r="JS17">
        <v>18.2537</v>
      </c>
      <c r="JT17">
        <v>100.842</v>
      </c>
      <c r="JU17">
        <v>100.825</v>
      </c>
    </row>
    <row r="18" spans="1:281">
      <c r="A18">
        <v>2</v>
      </c>
      <c r="B18">
        <v>1658961926</v>
      </c>
      <c r="C18">
        <v>19.5</v>
      </c>
      <c r="D18" t="s">
        <v>425</v>
      </c>
      <c r="E18" t="s">
        <v>426</v>
      </c>
      <c r="F18">
        <v>5</v>
      </c>
      <c r="G18" t="s">
        <v>415</v>
      </c>
      <c r="H18" t="s">
        <v>416</v>
      </c>
      <c r="I18">
        <v>1658961925.25</v>
      </c>
      <c r="J18">
        <f>(K18)/1000</f>
        <v>0</v>
      </c>
      <c r="K18">
        <f>IF(CZ18, AN18, AH18)</f>
        <v>0</v>
      </c>
      <c r="L18">
        <f>IF(CZ18, AI18, AG18)</f>
        <v>0</v>
      </c>
      <c r="M18">
        <f>DB18 - IF(AU18&gt;1, L18*CV18*100.0/(AW18*DP18), 0)</f>
        <v>0</v>
      </c>
      <c r="N18">
        <f>((T18-J18/2)*M18-L18)/(T18+J18/2)</f>
        <v>0</v>
      </c>
      <c r="O18">
        <f>N18*(DI18+DJ18)/1000.0</f>
        <v>0</v>
      </c>
      <c r="P18">
        <f>(DB18 - IF(AU18&gt;1, L18*CV18*100.0/(AW18*DP18), 0))*(DI18+DJ18)/1000.0</f>
        <v>0</v>
      </c>
      <c r="Q18">
        <f>2.0/((1/S18-1/R18)+SIGN(S18)*SQRT((1/S18-1/R18)*(1/S18-1/R18) + 4*CW18/((CW18+1)*(CW18+1))*(2*1/S18*1/R18-1/R18*1/R18)))</f>
        <v>0</v>
      </c>
      <c r="R18">
        <f>IF(LEFT(CX18,1)&lt;&gt;"0",IF(LEFT(CX18,1)="1",3.0,CY18),$D$5+$E$5*(DP18*DI18/($K$5*1000))+$F$5*(DP18*DI18/($K$5*1000))*MAX(MIN(CV18,$J$5),$I$5)*MAX(MIN(CV18,$J$5),$I$5)+$G$5*MAX(MIN(CV18,$J$5),$I$5)*(DP18*DI18/($K$5*1000))+$H$5*(DP18*DI18/($K$5*1000))*(DP18*DI18/($K$5*1000)))</f>
        <v>0</v>
      </c>
      <c r="S18">
        <f>J18*(1000-(1000*0.61365*exp(17.502*W18/(240.97+W18))/(DI18+DJ18)+DD18)/2)/(1000*0.61365*exp(17.502*W18/(240.97+W18))/(DI18+DJ18)-DD18)</f>
        <v>0</v>
      </c>
      <c r="T18">
        <f>1/((CW18+1)/(Q18/1.6)+1/(R18/1.37)) + CW18/((CW18+1)/(Q18/1.6) + CW18/(R18/1.37))</f>
        <v>0</v>
      </c>
      <c r="U18">
        <f>(CR18*CU18)</f>
        <v>0</v>
      </c>
      <c r="V18">
        <f>(DK18+(U18+2*0.95*5.67E-8*(((DK18+$B$7)+273)^4-(DK18+273)^4)-44100*J18)/(1.84*29.3*R18+8*0.95*5.67E-8*(DK18+273)^3))</f>
        <v>0</v>
      </c>
      <c r="W18">
        <f>($C$7*DL18+$D$7*DM18+$E$7*V18)</f>
        <v>0</v>
      </c>
      <c r="X18">
        <f>0.61365*exp(17.502*W18/(240.97+W18))</f>
        <v>0</v>
      </c>
      <c r="Y18">
        <f>(Z18/AA18*100)</f>
        <v>0</v>
      </c>
      <c r="Z18">
        <f>DD18*(DI18+DJ18)/1000</f>
        <v>0</v>
      </c>
      <c r="AA18">
        <f>0.61365*exp(17.502*DK18/(240.97+DK18))</f>
        <v>0</v>
      </c>
      <c r="AB18">
        <f>(X18-DD18*(DI18+DJ18)/1000)</f>
        <v>0</v>
      </c>
      <c r="AC18">
        <f>(-J18*44100)</f>
        <v>0</v>
      </c>
      <c r="AD18">
        <f>2*29.3*R18*0.92*(DK18-W18)</f>
        <v>0</v>
      </c>
      <c r="AE18">
        <f>2*0.95*5.67E-8*(((DK18+$B$7)+273)^4-(W18+273)^4)</f>
        <v>0</v>
      </c>
      <c r="AF18">
        <f>U18+AE18+AC18+AD18</f>
        <v>0</v>
      </c>
      <c r="AG18">
        <f>DH18*AU18*(DC18-DB18*(1000-AU18*DE18)/(1000-AU18*DD18))/(100*CV18)</f>
        <v>0</v>
      </c>
      <c r="AH18">
        <f>1000*DH18*AU18*(DD18-DE18)/(100*CV18*(1000-AU18*DD18))</f>
        <v>0</v>
      </c>
      <c r="AI18">
        <f>(AJ18 - AK18 - DI18*1E3/(8.314*(DK18+273.15)) * AM18/DH18 * AL18) * DH18/(100*CV18) * (1000 - DE18)/1000</f>
        <v>0</v>
      </c>
      <c r="AJ18">
        <v>427.8551872914317</v>
      </c>
      <c r="AK18">
        <v>427.8532181818182</v>
      </c>
      <c r="AL18">
        <v>0.1402026692470942</v>
      </c>
      <c r="AM18">
        <v>66.358309185145</v>
      </c>
      <c r="AN18">
        <f>(AP18 - AO18 + DI18*1E3/(8.314*(DK18+273.15)) * AR18/DH18 * AQ18) * DH18/(100*CV18) * 1000/(1000 - AP18)</f>
        <v>0</v>
      </c>
      <c r="AO18">
        <v>18.18921881318029</v>
      </c>
      <c r="AP18">
        <v>18.15912545454545</v>
      </c>
      <c r="AQ18">
        <v>-3.850274704970642E-05</v>
      </c>
      <c r="AR18">
        <v>80.40771248425239</v>
      </c>
      <c r="AS18">
        <v>276</v>
      </c>
      <c r="AT18">
        <v>55</v>
      </c>
      <c r="AU18">
        <f>IF(AS18*$H$13&gt;=AW18,1.0,(AW18/(AW18-AS18*$H$13)))</f>
        <v>0</v>
      </c>
      <c r="AV18">
        <f>(AU18-1)*100</f>
        <v>0</v>
      </c>
      <c r="AW18">
        <f>MAX(0,($B$13+$C$13*DP18)/(1+$D$13*DP18)*DI18/(DK18+273)*$E$13)</f>
        <v>0</v>
      </c>
      <c r="AX18" t="s">
        <v>418</v>
      </c>
      <c r="AY18" t="s">
        <v>418</v>
      </c>
      <c r="AZ18">
        <v>0</v>
      </c>
      <c r="BA18">
        <v>0</v>
      </c>
      <c r="BB18">
        <f>1-AZ18/BA18</f>
        <v>0</v>
      </c>
      <c r="BC18">
        <v>0</v>
      </c>
      <c r="BD18" t="s">
        <v>418</v>
      </c>
      <c r="BE18" t="s">
        <v>418</v>
      </c>
      <c r="BF18">
        <v>0</v>
      </c>
      <c r="BG18">
        <v>0</v>
      </c>
      <c r="BH18">
        <f>1-BF18/BG18</f>
        <v>0</v>
      </c>
      <c r="BI18">
        <v>0.5</v>
      </c>
      <c r="BJ18">
        <f>CS18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418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BZ18" t="s">
        <v>418</v>
      </c>
      <c r="CA18" t="s">
        <v>418</v>
      </c>
      <c r="CB18" t="s">
        <v>418</v>
      </c>
      <c r="CC18" t="s">
        <v>418</v>
      </c>
      <c r="CD18" t="s">
        <v>418</v>
      </c>
      <c r="CE18" t="s">
        <v>418</v>
      </c>
      <c r="CF18" t="s">
        <v>418</v>
      </c>
      <c r="CG18" t="s">
        <v>418</v>
      </c>
      <c r="CH18" t="s">
        <v>418</v>
      </c>
      <c r="CI18" t="s">
        <v>418</v>
      </c>
      <c r="CJ18" t="s">
        <v>418</v>
      </c>
      <c r="CK18" t="s">
        <v>418</v>
      </c>
      <c r="CL18" t="s">
        <v>418</v>
      </c>
      <c r="CM18" t="s">
        <v>418</v>
      </c>
      <c r="CN18" t="s">
        <v>418</v>
      </c>
      <c r="CO18" t="s">
        <v>418</v>
      </c>
      <c r="CP18" t="s">
        <v>418</v>
      </c>
      <c r="CQ18" t="s">
        <v>418</v>
      </c>
      <c r="CR18">
        <f>$B$11*DQ18+$C$11*DR18+$F$11*EC18*(1-EF18)</f>
        <v>0</v>
      </c>
      <c r="CS18">
        <f>CR18*CT18</f>
        <v>0</v>
      </c>
      <c r="CT18">
        <f>($B$11*$D$9+$C$11*$D$9+$F$11*((EP18+EH18)/MAX(EP18+EH18+EQ18, 0.1)*$I$9+EQ18/MAX(EP18+EH18+EQ18, 0.1)*$J$9))/($B$11+$C$11+$F$11)</f>
        <v>0</v>
      </c>
      <c r="CU18">
        <f>($B$11*$K$9+$C$11*$K$9+$F$11*((EP18+EH18)/MAX(EP18+EH18+EQ18, 0.1)*$P$9+EQ18/MAX(EP18+EH18+EQ18, 0.1)*$Q$9))/($B$11+$C$11+$F$11)</f>
        <v>0</v>
      </c>
      <c r="CV18">
        <v>6</v>
      </c>
      <c r="CW18">
        <v>0.5</v>
      </c>
      <c r="CX18" t="s">
        <v>419</v>
      </c>
      <c r="CY18">
        <v>2</v>
      </c>
      <c r="CZ18" t="b">
        <v>1</v>
      </c>
      <c r="DA18">
        <v>1658961925.25</v>
      </c>
      <c r="DB18">
        <v>420.0615</v>
      </c>
      <c r="DC18">
        <v>420.1005</v>
      </c>
      <c r="DD18">
        <v>18.196</v>
      </c>
      <c r="DE18">
        <v>18.1896</v>
      </c>
      <c r="DF18">
        <v>422.0405</v>
      </c>
      <c r="DG18">
        <v>18.295</v>
      </c>
      <c r="DH18">
        <v>499.902</v>
      </c>
      <c r="DI18">
        <v>90.17019999999999</v>
      </c>
      <c r="DJ18">
        <v>0.0997006</v>
      </c>
      <c r="DK18">
        <v>25.8419</v>
      </c>
      <c r="DL18">
        <v>25.274</v>
      </c>
      <c r="DM18">
        <v>999.9</v>
      </c>
      <c r="DN18">
        <v>0</v>
      </c>
      <c r="DO18">
        <v>0</v>
      </c>
      <c r="DP18">
        <v>9989.379999999999</v>
      </c>
      <c r="DQ18">
        <v>0</v>
      </c>
      <c r="DR18">
        <v>0.505868</v>
      </c>
      <c r="DS18">
        <v>-0.03492735</v>
      </c>
      <c r="DT18">
        <v>427.8345</v>
      </c>
      <c r="DU18">
        <v>427.8835</v>
      </c>
      <c r="DV18">
        <v>-0.0303612</v>
      </c>
      <c r="DW18">
        <v>420.1005</v>
      </c>
      <c r="DX18">
        <v>18.1896</v>
      </c>
      <c r="DY18">
        <v>1.637425</v>
      </c>
      <c r="DZ18">
        <v>1.64016</v>
      </c>
      <c r="EA18">
        <v>14.31555</v>
      </c>
      <c r="EB18">
        <v>14.3414</v>
      </c>
      <c r="EC18">
        <v>0.00100019</v>
      </c>
      <c r="ED18">
        <v>0</v>
      </c>
      <c r="EE18">
        <v>0</v>
      </c>
      <c r="EF18">
        <v>0</v>
      </c>
      <c r="EG18">
        <v>1066.5</v>
      </c>
      <c r="EH18">
        <v>0.00100019</v>
      </c>
      <c r="EI18">
        <v>37</v>
      </c>
      <c r="EJ18">
        <v>5</v>
      </c>
      <c r="EK18">
        <v>34.5</v>
      </c>
      <c r="EL18">
        <v>38.5</v>
      </c>
      <c r="EM18">
        <v>36.437</v>
      </c>
      <c r="EN18">
        <v>38.625</v>
      </c>
      <c r="EO18">
        <v>36.437</v>
      </c>
      <c r="EP18">
        <v>0</v>
      </c>
      <c r="EQ18">
        <v>0</v>
      </c>
      <c r="ER18">
        <v>0</v>
      </c>
      <c r="ES18">
        <v>18.90000009536743</v>
      </c>
      <c r="ET18">
        <v>0</v>
      </c>
      <c r="EU18">
        <v>1178.58</v>
      </c>
      <c r="EV18">
        <v>-1071.923074866191</v>
      </c>
      <c r="EW18">
        <v>8.923077932005954</v>
      </c>
      <c r="EX18">
        <v>-7.66</v>
      </c>
      <c r="EY18">
        <v>15</v>
      </c>
      <c r="EZ18">
        <v>1658961951</v>
      </c>
      <c r="FA18" t="s">
        <v>427</v>
      </c>
      <c r="FB18">
        <v>1658961951</v>
      </c>
      <c r="FC18">
        <v>1658961946</v>
      </c>
      <c r="FD18">
        <v>3</v>
      </c>
      <c r="FE18">
        <v>-0.005</v>
      </c>
      <c r="FF18">
        <v>0.006</v>
      </c>
      <c r="FG18">
        <v>-1.979</v>
      </c>
      <c r="FH18">
        <v>-0.099</v>
      </c>
      <c r="FI18">
        <v>420</v>
      </c>
      <c r="FJ18">
        <v>18</v>
      </c>
      <c r="FK18">
        <v>0.37</v>
      </c>
      <c r="FL18">
        <v>0.1</v>
      </c>
      <c r="FM18">
        <v>0.4863739375</v>
      </c>
      <c r="FN18">
        <v>-10.92477906754222</v>
      </c>
      <c r="FO18">
        <v>1.342015229756737</v>
      </c>
      <c r="FP18">
        <v>0</v>
      </c>
      <c r="FQ18">
        <v>1331.564911764706</v>
      </c>
      <c r="FR18">
        <v>-2184.478830235805</v>
      </c>
      <c r="FS18">
        <v>561.9416616091224</v>
      </c>
      <c r="FT18">
        <v>0</v>
      </c>
      <c r="FU18">
        <v>0.1295355531</v>
      </c>
      <c r="FV18">
        <v>-2.147537221148219</v>
      </c>
      <c r="FW18">
        <v>0.2579640593812444</v>
      </c>
      <c r="FX18">
        <v>0</v>
      </c>
      <c r="FY18">
        <v>0</v>
      </c>
      <c r="FZ18">
        <v>3</v>
      </c>
      <c r="GA18" t="s">
        <v>428</v>
      </c>
      <c r="GB18">
        <v>2.98512</v>
      </c>
      <c r="GC18">
        <v>2.71426</v>
      </c>
      <c r="GD18">
        <v>0.0946765</v>
      </c>
      <c r="GE18">
        <v>0.0934461</v>
      </c>
      <c r="GF18">
        <v>0.0883874</v>
      </c>
      <c r="GG18">
        <v>0.0867332</v>
      </c>
      <c r="GH18">
        <v>28730.7</v>
      </c>
      <c r="GI18">
        <v>28879.1</v>
      </c>
      <c r="GJ18">
        <v>29489.5</v>
      </c>
      <c r="GK18">
        <v>29457.3</v>
      </c>
      <c r="GL18">
        <v>35615.4</v>
      </c>
      <c r="GM18">
        <v>35771.4</v>
      </c>
      <c r="GN18">
        <v>41535.4</v>
      </c>
      <c r="GO18">
        <v>41983.2</v>
      </c>
      <c r="GP18">
        <v>1.29982</v>
      </c>
      <c r="GQ18">
        <v>1.39402</v>
      </c>
      <c r="GR18">
        <v>0.0524707</v>
      </c>
      <c r="GS18">
        <v>0</v>
      </c>
      <c r="GT18">
        <v>24.4034</v>
      </c>
      <c r="GU18">
        <v>999.9</v>
      </c>
      <c r="GV18">
        <v>47.3</v>
      </c>
      <c r="GW18">
        <v>31.3</v>
      </c>
      <c r="GX18">
        <v>24.0725</v>
      </c>
      <c r="GY18">
        <v>62.8847</v>
      </c>
      <c r="GZ18">
        <v>33.6779</v>
      </c>
      <c r="HA18">
        <v>1</v>
      </c>
      <c r="HB18">
        <v>-0.135971</v>
      </c>
      <c r="HC18">
        <v>-0.181163</v>
      </c>
      <c r="HD18">
        <v>20.3512</v>
      </c>
      <c r="HE18">
        <v>5.21594</v>
      </c>
      <c r="HF18">
        <v>12.0099</v>
      </c>
      <c r="HG18">
        <v>4.9898</v>
      </c>
      <c r="HH18">
        <v>3.28835</v>
      </c>
      <c r="HI18">
        <v>9999</v>
      </c>
      <c r="HJ18">
        <v>9999</v>
      </c>
      <c r="HK18">
        <v>9999</v>
      </c>
      <c r="HL18">
        <v>160.3</v>
      </c>
      <c r="HM18">
        <v>1.86737</v>
      </c>
      <c r="HN18">
        <v>1.86646</v>
      </c>
      <c r="HO18">
        <v>1.86584</v>
      </c>
      <c r="HP18">
        <v>1.86583</v>
      </c>
      <c r="HQ18">
        <v>1.86768</v>
      </c>
      <c r="HR18">
        <v>1.87014</v>
      </c>
      <c r="HS18">
        <v>1.86877</v>
      </c>
      <c r="HT18">
        <v>1.87023</v>
      </c>
      <c r="HU18">
        <v>0</v>
      </c>
      <c r="HV18">
        <v>0</v>
      </c>
      <c r="HW18">
        <v>0</v>
      </c>
      <c r="HX18">
        <v>0</v>
      </c>
      <c r="HY18" t="s">
        <v>422</v>
      </c>
      <c r="HZ18" t="s">
        <v>423</v>
      </c>
      <c r="IA18" t="s">
        <v>424</v>
      </c>
      <c r="IB18" t="s">
        <v>424</v>
      </c>
      <c r="IC18" t="s">
        <v>424</v>
      </c>
      <c r="ID18" t="s">
        <v>424</v>
      </c>
      <c r="IE18">
        <v>0</v>
      </c>
      <c r="IF18">
        <v>100</v>
      </c>
      <c r="IG18">
        <v>100</v>
      </c>
      <c r="IH18">
        <v>-1.979</v>
      </c>
      <c r="II18">
        <v>-0.099</v>
      </c>
      <c r="IJ18">
        <v>-0.5781743634592873</v>
      </c>
      <c r="IK18">
        <v>-0.003643892653284941</v>
      </c>
      <c r="IL18">
        <v>8.948238347276123E-07</v>
      </c>
      <c r="IM18">
        <v>-2.445980282225029E-10</v>
      </c>
      <c r="IN18">
        <v>-0.1473500755984811</v>
      </c>
      <c r="IO18">
        <v>-0.01042730378795286</v>
      </c>
      <c r="IP18">
        <v>0.00100284695746963</v>
      </c>
      <c r="IQ18">
        <v>-1.701466411570297E-05</v>
      </c>
      <c r="IR18">
        <v>2</v>
      </c>
      <c r="IS18">
        <v>2310</v>
      </c>
      <c r="IT18">
        <v>1</v>
      </c>
      <c r="IU18">
        <v>25</v>
      </c>
      <c r="IV18">
        <v>0</v>
      </c>
      <c r="IW18">
        <v>0</v>
      </c>
      <c r="IX18">
        <v>1.04736</v>
      </c>
      <c r="IY18">
        <v>2.21436</v>
      </c>
      <c r="IZ18">
        <v>1.39648</v>
      </c>
      <c r="JA18">
        <v>2.34985</v>
      </c>
      <c r="JB18">
        <v>1.49536</v>
      </c>
      <c r="JC18">
        <v>2.40356</v>
      </c>
      <c r="JD18">
        <v>35.8711</v>
      </c>
      <c r="JE18">
        <v>24.1926</v>
      </c>
      <c r="JF18">
        <v>18</v>
      </c>
      <c r="JG18">
        <v>205.126</v>
      </c>
      <c r="JH18">
        <v>204.507</v>
      </c>
      <c r="JI18">
        <v>24.9999</v>
      </c>
      <c r="JJ18">
        <v>25.686</v>
      </c>
      <c r="JK18">
        <v>30.0003</v>
      </c>
      <c r="JL18">
        <v>25.6876</v>
      </c>
      <c r="JM18">
        <v>25.6513</v>
      </c>
      <c r="JN18">
        <v>20.9725</v>
      </c>
      <c r="JO18">
        <v>26.4296</v>
      </c>
      <c r="JP18">
        <v>64.90179999999999</v>
      </c>
      <c r="JQ18">
        <v>25</v>
      </c>
      <c r="JR18">
        <v>420</v>
      </c>
      <c r="JS18">
        <v>18.8195</v>
      </c>
      <c r="JT18">
        <v>100.84</v>
      </c>
      <c r="JU18">
        <v>100.824</v>
      </c>
    </row>
    <row r="19" spans="1:281">
      <c r="A19">
        <v>3</v>
      </c>
      <c r="B19">
        <v>1658961952</v>
      </c>
      <c r="C19">
        <v>45.5</v>
      </c>
      <c r="D19" t="s">
        <v>429</v>
      </c>
      <c r="E19" t="s">
        <v>430</v>
      </c>
      <c r="F19">
        <v>5</v>
      </c>
      <c r="G19" t="s">
        <v>415</v>
      </c>
      <c r="H19" t="s">
        <v>416</v>
      </c>
      <c r="I19">
        <v>1658961951.5</v>
      </c>
      <c r="J19">
        <f>(K19)/1000</f>
        <v>0</v>
      </c>
      <c r="K19">
        <f>IF(CZ19, AN19, AH19)</f>
        <v>0</v>
      </c>
      <c r="L19">
        <f>IF(CZ19, AI19, AG19)</f>
        <v>0</v>
      </c>
      <c r="M19">
        <f>DB19 - IF(AU19&gt;1, L19*CV19*100.0/(AW19*DP19), 0)</f>
        <v>0</v>
      </c>
      <c r="N19">
        <f>((T19-J19/2)*M19-L19)/(T19+J19/2)</f>
        <v>0</v>
      </c>
      <c r="O19">
        <f>N19*(DI19+DJ19)/1000.0</f>
        <v>0</v>
      </c>
      <c r="P19">
        <f>(DB19 - IF(AU19&gt;1, L19*CV19*100.0/(AW19*DP19), 0))*(DI19+DJ19)/1000.0</f>
        <v>0</v>
      </c>
      <c r="Q19">
        <f>2.0/((1/S19-1/R19)+SIGN(S19)*SQRT((1/S19-1/R19)*(1/S19-1/R19) + 4*CW19/((CW19+1)*(CW19+1))*(2*1/S19*1/R19-1/R19*1/R19)))</f>
        <v>0</v>
      </c>
      <c r="R19">
        <f>IF(LEFT(CX19,1)&lt;&gt;"0",IF(LEFT(CX19,1)="1",3.0,CY19),$D$5+$E$5*(DP19*DI19/($K$5*1000))+$F$5*(DP19*DI19/($K$5*1000))*MAX(MIN(CV19,$J$5),$I$5)*MAX(MIN(CV19,$J$5),$I$5)+$G$5*MAX(MIN(CV19,$J$5),$I$5)*(DP19*DI19/($K$5*1000))+$H$5*(DP19*DI19/($K$5*1000))*(DP19*DI19/($K$5*1000)))</f>
        <v>0</v>
      </c>
      <c r="S19">
        <f>J19*(1000-(1000*0.61365*exp(17.502*W19/(240.97+W19))/(DI19+DJ19)+DD19)/2)/(1000*0.61365*exp(17.502*W19/(240.97+W19))/(DI19+DJ19)-DD19)</f>
        <v>0</v>
      </c>
      <c r="T19">
        <f>1/((CW19+1)/(Q19/1.6)+1/(R19/1.37)) + CW19/((CW19+1)/(Q19/1.6) + CW19/(R19/1.37))</f>
        <v>0</v>
      </c>
      <c r="U19">
        <f>(CR19*CU19)</f>
        <v>0</v>
      </c>
      <c r="V19">
        <f>(DK19+(U19+2*0.95*5.67E-8*(((DK19+$B$7)+273)^4-(DK19+273)^4)-44100*J19)/(1.84*29.3*R19+8*0.95*5.67E-8*(DK19+273)^3))</f>
        <v>0</v>
      </c>
      <c r="W19">
        <f>($C$7*DL19+$D$7*DM19+$E$7*V19)</f>
        <v>0</v>
      </c>
      <c r="X19">
        <f>0.61365*exp(17.502*W19/(240.97+W19))</f>
        <v>0</v>
      </c>
      <c r="Y19">
        <f>(Z19/AA19*100)</f>
        <v>0</v>
      </c>
      <c r="Z19">
        <f>DD19*(DI19+DJ19)/1000</f>
        <v>0</v>
      </c>
      <c r="AA19">
        <f>0.61365*exp(17.502*DK19/(240.97+DK19))</f>
        <v>0</v>
      </c>
      <c r="AB19">
        <f>(X19-DD19*(DI19+DJ19)/1000)</f>
        <v>0</v>
      </c>
      <c r="AC19">
        <f>(-J19*44100)</f>
        <v>0</v>
      </c>
      <c r="AD19">
        <f>2*29.3*R19*0.92*(DK19-W19)</f>
        <v>0</v>
      </c>
      <c r="AE19">
        <f>2*0.95*5.67E-8*(((DK19+$B$7)+273)^4-(W19+273)^4)</f>
        <v>0</v>
      </c>
      <c r="AF19">
        <f>U19+AE19+AC19+AD19</f>
        <v>0</v>
      </c>
      <c r="AG19">
        <f>DH19*AU19*(DC19-DB19*(1000-AU19*DE19)/(1000-AU19*DD19))/(100*CV19)</f>
        <v>0</v>
      </c>
      <c r="AH19">
        <f>1000*DH19*AU19*(DD19-DE19)/(100*CV19*(1000-AU19*DD19))</f>
        <v>0</v>
      </c>
      <c r="AI19">
        <f>(AJ19 - AK19 - DI19*1E3/(8.314*(DK19+273.15)) * AM19/DH19 * AL19) * DH19/(100*CV19) * (1000 - DE19)/1000</f>
        <v>0</v>
      </c>
      <c r="AJ19">
        <v>427.8620552730891</v>
      </c>
      <c r="AK19">
        <v>427.8166969696969</v>
      </c>
      <c r="AL19">
        <v>-0.00415837524026562</v>
      </c>
      <c r="AM19">
        <v>66.33433691739964</v>
      </c>
      <c r="AN19">
        <f>(AP19 - AO19 + DI19*1E3/(8.314*(DK19+273.15)) * AR19/DH19 * AQ19) * DH19/(100*CV19) * 1000/(1000 - AP19)</f>
        <v>0</v>
      </c>
      <c r="AO19">
        <v>18.46565396439672</v>
      </c>
      <c r="AP19">
        <v>18.46816909090909</v>
      </c>
      <c r="AQ19">
        <v>6.223086382071306E-05</v>
      </c>
      <c r="AR19">
        <v>80.44941929305685</v>
      </c>
      <c r="AS19">
        <v>279</v>
      </c>
      <c r="AT19">
        <v>56</v>
      </c>
      <c r="AU19">
        <f>IF(AS19*$H$13&gt;=AW19,1.0,(AW19/(AW19-AS19*$H$13)))</f>
        <v>0</v>
      </c>
      <c r="AV19">
        <f>(AU19-1)*100</f>
        <v>0</v>
      </c>
      <c r="AW19">
        <f>MAX(0,($B$13+$C$13*DP19)/(1+$D$13*DP19)*DI19/(DK19+273)*$E$13)</f>
        <v>0</v>
      </c>
      <c r="AX19" t="s">
        <v>418</v>
      </c>
      <c r="AY19" t="s">
        <v>418</v>
      </c>
      <c r="AZ19">
        <v>0</v>
      </c>
      <c r="BA19">
        <v>0</v>
      </c>
      <c r="BB19">
        <f>1-AZ19/BA19</f>
        <v>0</v>
      </c>
      <c r="BC19">
        <v>0</v>
      </c>
      <c r="BD19" t="s">
        <v>418</v>
      </c>
      <c r="BE19" t="s">
        <v>418</v>
      </c>
      <c r="BF19">
        <v>0</v>
      </c>
      <c r="BG19">
        <v>0</v>
      </c>
      <c r="BH19">
        <f>1-BF19/BG19</f>
        <v>0</v>
      </c>
      <c r="BI19">
        <v>0.5</v>
      </c>
      <c r="BJ19">
        <f>CS19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418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BZ19" t="s">
        <v>418</v>
      </c>
      <c r="CA19" t="s">
        <v>418</v>
      </c>
      <c r="CB19" t="s">
        <v>418</v>
      </c>
      <c r="CC19" t="s">
        <v>418</v>
      </c>
      <c r="CD19" t="s">
        <v>418</v>
      </c>
      <c r="CE19" t="s">
        <v>418</v>
      </c>
      <c r="CF19" t="s">
        <v>418</v>
      </c>
      <c r="CG19" t="s">
        <v>418</v>
      </c>
      <c r="CH19" t="s">
        <v>418</v>
      </c>
      <c r="CI19" t="s">
        <v>418</v>
      </c>
      <c r="CJ19" t="s">
        <v>418</v>
      </c>
      <c r="CK19" t="s">
        <v>418</v>
      </c>
      <c r="CL19" t="s">
        <v>418</v>
      </c>
      <c r="CM19" t="s">
        <v>418</v>
      </c>
      <c r="CN19" t="s">
        <v>418</v>
      </c>
      <c r="CO19" t="s">
        <v>418</v>
      </c>
      <c r="CP19" t="s">
        <v>418</v>
      </c>
      <c r="CQ19" t="s">
        <v>418</v>
      </c>
      <c r="CR19">
        <f>$B$11*DQ19+$C$11*DR19+$F$11*EC19*(1-EF19)</f>
        <v>0</v>
      </c>
      <c r="CS19">
        <f>CR19*CT19</f>
        <v>0</v>
      </c>
      <c r="CT19">
        <f>($B$11*$D$9+$C$11*$D$9+$F$11*((EP19+EH19)/MAX(EP19+EH19+EQ19, 0.1)*$I$9+EQ19/MAX(EP19+EH19+EQ19, 0.1)*$J$9))/($B$11+$C$11+$F$11)</f>
        <v>0</v>
      </c>
      <c r="CU19">
        <f>($B$11*$K$9+$C$11*$K$9+$F$11*((EP19+EH19)/MAX(EP19+EH19+EQ19, 0.1)*$P$9+EQ19/MAX(EP19+EH19+EQ19, 0.1)*$Q$9))/($B$11+$C$11+$F$11)</f>
        <v>0</v>
      </c>
      <c r="CV19">
        <v>6</v>
      </c>
      <c r="CW19">
        <v>0.5</v>
      </c>
      <c r="CX19" t="s">
        <v>419</v>
      </c>
      <c r="CY19">
        <v>2</v>
      </c>
      <c r="CZ19" t="b">
        <v>1</v>
      </c>
      <c r="DA19">
        <v>1658961951.5</v>
      </c>
      <c r="DB19">
        <v>419.919</v>
      </c>
      <c r="DC19">
        <v>419.931</v>
      </c>
      <c r="DD19">
        <v>18.4646</v>
      </c>
      <c r="DE19">
        <v>18.4672</v>
      </c>
      <c r="DF19">
        <v>421.885</v>
      </c>
      <c r="DG19">
        <v>18.5666</v>
      </c>
      <c r="DH19">
        <v>500.131</v>
      </c>
      <c r="DI19">
        <v>90.1795</v>
      </c>
      <c r="DJ19">
        <v>0.10003</v>
      </c>
      <c r="DK19">
        <v>25.7992</v>
      </c>
      <c r="DL19">
        <v>25.1627</v>
      </c>
      <c r="DM19">
        <v>999.9</v>
      </c>
      <c r="DN19">
        <v>0</v>
      </c>
      <c r="DO19">
        <v>0</v>
      </c>
      <c r="DP19">
        <v>10016.9</v>
      </c>
      <c r="DQ19">
        <v>0</v>
      </c>
      <c r="DR19">
        <v>0.505868</v>
      </c>
      <c r="DS19">
        <v>-0.0211792</v>
      </c>
      <c r="DT19">
        <v>427.811</v>
      </c>
      <c r="DU19">
        <v>427.832</v>
      </c>
      <c r="DV19">
        <v>0.000835419</v>
      </c>
      <c r="DW19">
        <v>419.931</v>
      </c>
      <c r="DX19">
        <v>18.4672</v>
      </c>
      <c r="DY19">
        <v>1.66544</v>
      </c>
      <c r="DZ19">
        <v>1.66536</v>
      </c>
      <c r="EA19">
        <v>14.578</v>
      </c>
      <c r="EB19">
        <v>14.5773</v>
      </c>
      <c r="EC19">
        <v>0.00100019</v>
      </c>
      <c r="ED19">
        <v>0</v>
      </c>
      <c r="EE19">
        <v>0</v>
      </c>
      <c r="EF19">
        <v>0</v>
      </c>
      <c r="EG19">
        <v>928</v>
      </c>
      <c r="EH19">
        <v>0.00100019</v>
      </c>
      <c r="EI19">
        <v>23</v>
      </c>
      <c r="EJ19">
        <v>1</v>
      </c>
      <c r="EK19">
        <v>34.625</v>
      </c>
      <c r="EL19">
        <v>39.125</v>
      </c>
      <c r="EM19">
        <v>36.687</v>
      </c>
      <c r="EN19">
        <v>39.25</v>
      </c>
      <c r="EO19">
        <v>36.75</v>
      </c>
      <c r="EP19">
        <v>0</v>
      </c>
      <c r="EQ19">
        <v>0</v>
      </c>
      <c r="ER19">
        <v>0</v>
      </c>
      <c r="ES19">
        <v>45.30000019073486</v>
      </c>
      <c r="ET19">
        <v>0</v>
      </c>
      <c r="EU19">
        <v>959.88</v>
      </c>
      <c r="EV19">
        <v>-227.7692297429006</v>
      </c>
      <c r="EW19">
        <v>-83.80769073716277</v>
      </c>
      <c r="EX19">
        <v>-10.86</v>
      </c>
      <c r="EY19">
        <v>15</v>
      </c>
      <c r="EZ19">
        <v>1658961976.5</v>
      </c>
      <c r="FA19" t="s">
        <v>431</v>
      </c>
      <c r="FB19">
        <v>1658961976.5</v>
      </c>
      <c r="FC19">
        <v>1658961974</v>
      </c>
      <c r="FD19">
        <v>4</v>
      </c>
      <c r="FE19">
        <v>0.014</v>
      </c>
      <c r="FF19">
        <v>-0.003</v>
      </c>
      <c r="FG19">
        <v>-1.966</v>
      </c>
      <c r="FH19">
        <v>-0.102</v>
      </c>
      <c r="FI19">
        <v>420</v>
      </c>
      <c r="FJ19">
        <v>18</v>
      </c>
      <c r="FK19">
        <v>0.26</v>
      </c>
      <c r="FL19">
        <v>0.11</v>
      </c>
      <c r="FM19">
        <v>0.22712954575</v>
      </c>
      <c r="FN19">
        <v>-3.673375085515948</v>
      </c>
      <c r="FO19">
        <v>0.6135185665688829</v>
      </c>
      <c r="FP19">
        <v>0</v>
      </c>
      <c r="FQ19">
        <v>976.3823529411765</v>
      </c>
      <c r="FR19">
        <v>-278.9763175004998</v>
      </c>
      <c r="FS19">
        <v>31.87246156525055</v>
      </c>
      <c r="FT19">
        <v>0</v>
      </c>
      <c r="FU19">
        <v>0.027484280875</v>
      </c>
      <c r="FV19">
        <v>-0.486660044499062</v>
      </c>
      <c r="FW19">
        <v>0.08373585732520901</v>
      </c>
      <c r="FX19">
        <v>0</v>
      </c>
      <c r="FY19">
        <v>0</v>
      </c>
      <c r="FZ19">
        <v>3</v>
      </c>
      <c r="GA19" t="s">
        <v>428</v>
      </c>
      <c r="GB19">
        <v>2.984</v>
      </c>
      <c r="GC19">
        <v>2.71562</v>
      </c>
      <c r="GD19">
        <v>0.0946515</v>
      </c>
      <c r="GE19">
        <v>0.0934227</v>
      </c>
      <c r="GF19">
        <v>0.08933199999999999</v>
      </c>
      <c r="GG19">
        <v>0.08767850000000001</v>
      </c>
      <c r="GH19">
        <v>28731.1</v>
      </c>
      <c r="GI19">
        <v>28879.7</v>
      </c>
      <c r="GJ19">
        <v>29489.1</v>
      </c>
      <c r="GK19">
        <v>29457.1</v>
      </c>
      <c r="GL19">
        <v>35577.2</v>
      </c>
      <c r="GM19">
        <v>35734</v>
      </c>
      <c r="GN19">
        <v>41534.5</v>
      </c>
      <c r="GO19">
        <v>41983.5</v>
      </c>
      <c r="GP19">
        <v>1.29198</v>
      </c>
      <c r="GQ19">
        <v>1.38495</v>
      </c>
      <c r="GR19">
        <v>0.0465587</v>
      </c>
      <c r="GS19">
        <v>0</v>
      </c>
      <c r="GT19">
        <v>24.3995</v>
      </c>
      <c r="GU19">
        <v>999.9</v>
      </c>
      <c r="GV19">
        <v>47.3</v>
      </c>
      <c r="GW19">
        <v>31.3</v>
      </c>
      <c r="GX19">
        <v>24.0687</v>
      </c>
      <c r="GY19">
        <v>63.0447</v>
      </c>
      <c r="GZ19">
        <v>34.383</v>
      </c>
      <c r="HA19">
        <v>1</v>
      </c>
      <c r="HB19">
        <v>-0.135173</v>
      </c>
      <c r="HC19">
        <v>-0.183592</v>
      </c>
      <c r="HD19">
        <v>20.3524</v>
      </c>
      <c r="HE19">
        <v>5.22208</v>
      </c>
      <c r="HF19">
        <v>12.0099</v>
      </c>
      <c r="HG19">
        <v>4.99085</v>
      </c>
      <c r="HH19">
        <v>3.28933</v>
      </c>
      <c r="HI19">
        <v>9999</v>
      </c>
      <c r="HJ19">
        <v>9999</v>
      </c>
      <c r="HK19">
        <v>9999</v>
      </c>
      <c r="HL19">
        <v>160.3</v>
      </c>
      <c r="HM19">
        <v>1.86737</v>
      </c>
      <c r="HN19">
        <v>1.86646</v>
      </c>
      <c r="HO19">
        <v>1.86584</v>
      </c>
      <c r="HP19">
        <v>1.86584</v>
      </c>
      <c r="HQ19">
        <v>1.86768</v>
      </c>
      <c r="HR19">
        <v>1.87013</v>
      </c>
      <c r="HS19">
        <v>1.86878</v>
      </c>
      <c r="HT19">
        <v>1.87024</v>
      </c>
      <c r="HU19">
        <v>0</v>
      </c>
      <c r="HV19">
        <v>0</v>
      </c>
      <c r="HW19">
        <v>0</v>
      </c>
      <c r="HX19">
        <v>0</v>
      </c>
      <c r="HY19" t="s">
        <v>422</v>
      </c>
      <c r="HZ19" t="s">
        <v>423</v>
      </c>
      <c r="IA19" t="s">
        <v>424</v>
      </c>
      <c r="IB19" t="s">
        <v>424</v>
      </c>
      <c r="IC19" t="s">
        <v>424</v>
      </c>
      <c r="ID19" t="s">
        <v>424</v>
      </c>
      <c r="IE19">
        <v>0</v>
      </c>
      <c r="IF19">
        <v>100</v>
      </c>
      <c r="IG19">
        <v>100</v>
      </c>
      <c r="IH19">
        <v>-1.966</v>
      </c>
      <c r="II19">
        <v>-0.102</v>
      </c>
      <c r="IJ19">
        <v>-0.5827112012838169</v>
      </c>
      <c r="IK19">
        <v>-0.003643892653284941</v>
      </c>
      <c r="IL19">
        <v>8.948238347276123E-07</v>
      </c>
      <c r="IM19">
        <v>-2.445980282225029E-10</v>
      </c>
      <c r="IN19">
        <v>-0.1417925644893676</v>
      </c>
      <c r="IO19">
        <v>-0.01042730378795286</v>
      </c>
      <c r="IP19">
        <v>0.00100284695746963</v>
      </c>
      <c r="IQ19">
        <v>-1.701466411570297E-05</v>
      </c>
      <c r="IR19">
        <v>2</v>
      </c>
      <c r="IS19">
        <v>2310</v>
      </c>
      <c r="IT19">
        <v>1</v>
      </c>
      <c r="IU19">
        <v>25</v>
      </c>
      <c r="IV19">
        <v>0</v>
      </c>
      <c r="IW19">
        <v>0.1</v>
      </c>
      <c r="IX19">
        <v>1.04736</v>
      </c>
      <c r="IY19">
        <v>2.21069</v>
      </c>
      <c r="IZ19">
        <v>1.39648</v>
      </c>
      <c r="JA19">
        <v>2.34863</v>
      </c>
      <c r="JB19">
        <v>1.49536</v>
      </c>
      <c r="JC19">
        <v>2.38281</v>
      </c>
      <c r="JD19">
        <v>35.8477</v>
      </c>
      <c r="JE19">
        <v>24.1926</v>
      </c>
      <c r="JF19">
        <v>18</v>
      </c>
      <c r="JG19">
        <v>202.355</v>
      </c>
      <c r="JH19">
        <v>200.705</v>
      </c>
      <c r="JI19">
        <v>24.9999</v>
      </c>
      <c r="JJ19">
        <v>25.6949</v>
      </c>
      <c r="JK19">
        <v>30.0001</v>
      </c>
      <c r="JL19">
        <v>25.6977</v>
      </c>
      <c r="JM19">
        <v>25.6624</v>
      </c>
      <c r="JN19">
        <v>20.9754</v>
      </c>
      <c r="JO19">
        <v>26.97</v>
      </c>
      <c r="JP19">
        <v>64.90179999999999</v>
      </c>
      <c r="JQ19">
        <v>25</v>
      </c>
      <c r="JR19">
        <v>420</v>
      </c>
      <c r="JS19">
        <v>18.6681</v>
      </c>
      <c r="JT19">
        <v>100.839</v>
      </c>
      <c r="JU19">
        <v>100.824</v>
      </c>
    </row>
    <row r="20" spans="1:281">
      <c r="A20">
        <v>4</v>
      </c>
      <c r="B20">
        <v>1658962320.5</v>
      </c>
      <c r="C20">
        <v>414</v>
      </c>
      <c r="D20" t="s">
        <v>432</v>
      </c>
      <c r="E20" t="s">
        <v>433</v>
      </c>
      <c r="F20">
        <v>5</v>
      </c>
      <c r="G20" t="s">
        <v>434</v>
      </c>
      <c r="H20" t="s">
        <v>416</v>
      </c>
      <c r="I20">
        <v>1658962317.5</v>
      </c>
      <c r="J20">
        <f>(K20)/1000</f>
        <v>0</v>
      </c>
      <c r="K20">
        <f>IF(CZ20, AN20, AH20)</f>
        <v>0</v>
      </c>
      <c r="L20">
        <f>IF(CZ20, AI20, AG20)</f>
        <v>0</v>
      </c>
      <c r="M20">
        <f>DB20 - IF(AU20&gt;1, L20*CV20*100.0/(AW20*DP20), 0)</f>
        <v>0</v>
      </c>
      <c r="N20">
        <f>((T20-J20/2)*M20-L20)/(T20+J20/2)</f>
        <v>0</v>
      </c>
      <c r="O20">
        <f>N20*(DI20+DJ20)/1000.0</f>
        <v>0</v>
      </c>
      <c r="P20">
        <f>(DB20 - IF(AU20&gt;1, L20*CV20*100.0/(AW20*DP20), 0))*(DI20+DJ20)/1000.0</f>
        <v>0</v>
      </c>
      <c r="Q20">
        <f>2.0/((1/S20-1/R20)+SIGN(S20)*SQRT((1/S20-1/R20)*(1/S20-1/R20) + 4*CW20/((CW20+1)*(CW20+1))*(2*1/S20*1/R20-1/R20*1/R20)))</f>
        <v>0</v>
      </c>
      <c r="R20">
        <f>IF(LEFT(CX20,1)&lt;&gt;"0",IF(LEFT(CX20,1)="1",3.0,CY20),$D$5+$E$5*(DP20*DI20/($K$5*1000))+$F$5*(DP20*DI20/($K$5*1000))*MAX(MIN(CV20,$J$5),$I$5)*MAX(MIN(CV20,$J$5),$I$5)+$G$5*MAX(MIN(CV20,$J$5),$I$5)*(DP20*DI20/($K$5*1000))+$H$5*(DP20*DI20/($K$5*1000))*(DP20*DI20/($K$5*1000)))</f>
        <v>0</v>
      </c>
      <c r="S20">
        <f>J20*(1000-(1000*0.61365*exp(17.502*W20/(240.97+W20))/(DI20+DJ20)+DD20)/2)/(1000*0.61365*exp(17.502*W20/(240.97+W20))/(DI20+DJ20)-DD20)</f>
        <v>0</v>
      </c>
      <c r="T20">
        <f>1/((CW20+1)/(Q20/1.6)+1/(R20/1.37)) + CW20/((CW20+1)/(Q20/1.6) + CW20/(R20/1.37))</f>
        <v>0</v>
      </c>
      <c r="U20">
        <f>(CR20*CU20)</f>
        <v>0</v>
      </c>
      <c r="V20">
        <f>(DK20+(U20+2*0.95*5.67E-8*(((DK20+$B$7)+273)^4-(DK20+273)^4)-44100*J20)/(1.84*29.3*R20+8*0.95*5.67E-8*(DK20+273)^3))</f>
        <v>0</v>
      </c>
      <c r="W20">
        <f>($C$7*DL20+$D$7*DM20+$E$7*V20)</f>
        <v>0</v>
      </c>
      <c r="X20">
        <f>0.61365*exp(17.502*W20/(240.97+W20))</f>
        <v>0</v>
      </c>
      <c r="Y20">
        <f>(Z20/AA20*100)</f>
        <v>0</v>
      </c>
      <c r="Z20">
        <f>DD20*(DI20+DJ20)/1000</f>
        <v>0</v>
      </c>
      <c r="AA20">
        <f>0.61365*exp(17.502*DK20/(240.97+DK20))</f>
        <v>0</v>
      </c>
      <c r="AB20">
        <f>(X20-DD20*(DI20+DJ20)/1000)</f>
        <v>0</v>
      </c>
      <c r="AC20">
        <f>(-J20*44100)</f>
        <v>0</v>
      </c>
      <c r="AD20">
        <f>2*29.3*R20*0.92*(DK20-W20)</f>
        <v>0</v>
      </c>
      <c r="AE20">
        <f>2*0.95*5.67E-8*(((DK20+$B$7)+273)^4-(W20+273)^4)</f>
        <v>0</v>
      </c>
      <c r="AF20">
        <f>U20+AE20+AC20+AD20</f>
        <v>0</v>
      </c>
      <c r="AG20">
        <f>DH20*AU20*(DC20-DB20*(1000-AU20*DE20)/(1000-AU20*DD20))/(100*CV20)</f>
        <v>0</v>
      </c>
      <c r="AH20">
        <f>1000*DH20*AU20*(DD20-DE20)/(100*CV20*(1000-AU20*DD20))</f>
        <v>0</v>
      </c>
      <c r="AI20">
        <f>(AJ20 - AK20 - DI20*1E3/(8.314*(DK20+273.15)) * AM20/DH20 * AL20) * DH20/(100*CV20) * (1000 - DE20)/1000</f>
        <v>0</v>
      </c>
      <c r="AJ20">
        <v>427.7064819157763</v>
      </c>
      <c r="AK20">
        <v>431.3504424242424</v>
      </c>
      <c r="AL20">
        <v>0.0004439253552785726</v>
      </c>
      <c r="AM20">
        <v>65.22567722091962</v>
      </c>
      <c r="AN20">
        <f>(AP20 - AO20 + DI20*1E3/(8.314*(DK20+273.15)) * AR20/DH20 * AQ20) * DH20/(100*CV20) * 1000/(1000 - AP20)</f>
        <v>0</v>
      </c>
      <c r="AO20">
        <v>17.96445529313237</v>
      </c>
      <c r="AP20">
        <v>18.65925696969697</v>
      </c>
      <c r="AQ20">
        <v>-4.075776775449747E-05</v>
      </c>
      <c r="AR20">
        <v>84.7769605890104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MAX(0,($B$13+$C$13*DP20)/(1+$D$13*DP20)*DI20/(DK20+273)*$E$13)</f>
        <v>0</v>
      </c>
      <c r="AX20" t="s">
        <v>435</v>
      </c>
      <c r="AY20">
        <v>10535.7</v>
      </c>
      <c r="AZ20">
        <v>776.6346153846154</v>
      </c>
      <c r="BA20">
        <v>2831.33</v>
      </c>
      <c r="BB20">
        <f>1-AZ20/BA20</f>
        <v>0</v>
      </c>
      <c r="BC20">
        <v>-2.98410443410048</v>
      </c>
      <c r="BD20" t="s">
        <v>418</v>
      </c>
      <c r="BE20" t="s">
        <v>418</v>
      </c>
      <c r="BF20">
        <v>0</v>
      </c>
      <c r="BG20">
        <v>0</v>
      </c>
      <c r="BH20">
        <f>1-BF20/BG20</f>
        <v>0</v>
      </c>
      <c r="BI20">
        <v>0.5</v>
      </c>
      <c r="BJ20">
        <f>CS20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418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BZ20" t="s">
        <v>418</v>
      </c>
      <c r="CA20" t="s">
        <v>418</v>
      </c>
      <c r="CB20" t="s">
        <v>418</v>
      </c>
      <c r="CC20" t="s">
        <v>418</v>
      </c>
      <c r="CD20" t="s">
        <v>418</v>
      </c>
      <c r="CE20" t="s">
        <v>418</v>
      </c>
      <c r="CF20" t="s">
        <v>418</v>
      </c>
      <c r="CG20" t="s">
        <v>418</v>
      </c>
      <c r="CH20" t="s">
        <v>418</v>
      </c>
      <c r="CI20" t="s">
        <v>418</v>
      </c>
      <c r="CJ20" t="s">
        <v>418</v>
      </c>
      <c r="CK20" t="s">
        <v>418</v>
      </c>
      <c r="CL20" t="s">
        <v>418</v>
      </c>
      <c r="CM20" t="s">
        <v>418</v>
      </c>
      <c r="CN20" t="s">
        <v>418</v>
      </c>
      <c r="CO20" t="s">
        <v>418</v>
      </c>
      <c r="CP20" t="s">
        <v>418</v>
      </c>
      <c r="CQ20" t="s">
        <v>418</v>
      </c>
      <c r="CR20">
        <f>$B$11*DQ20+$C$11*DR20+$F$11*EC20*(1-EF20)</f>
        <v>0</v>
      </c>
      <c r="CS20">
        <f>CR20*CT20</f>
        <v>0</v>
      </c>
      <c r="CT20">
        <f>($B$11*$D$9+$C$11*$D$9+$F$11*((EP20+EH20)/MAX(EP20+EH20+EQ20, 0.1)*$I$9+EQ20/MAX(EP20+EH20+EQ20, 0.1)*$J$9))/($B$11+$C$11+$F$11)</f>
        <v>0</v>
      </c>
      <c r="CU20">
        <f>($B$11*$K$9+$C$11*$K$9+$F$11*((EP20+EH20)/MAX(EP20+EH20+EQ20, 0.1)*$P$9+EQ20/MAX(EP20+EH20+EQ20, 0.1)*$Q$9))/($B$11+$C$11+$F$11)</f>
        <v>0</v>
      </c>
      <c r="CV20">
        <v>6</v>
      </c>
      <c r="CW20">
        <v>0.5</v>
      </c>
      <c r="CX20" t="s">
        <v>419</v>
      </c>
      <c r="CY20">
        <v>2</v>
      </c>
      <c r="CZ20" t="b">
        <v>1</v>
      </c>
      <c r="DA20">
        <v>1658962317.5</v>
      </c>
      <c r="DB20">
        <v>423.2476363636363</v>
      </c>
      <c r="DC20">
        <v>420.0115454545455</v>
      </c>
      <c r="DD20">
        <v>18.64066363636364</v>
      </c>
      <c r="DE20">
        <v>17.96376363636364</v>
      </c>
      <c r="DF20">
        <v>425.2576363636363</v>
      </c>
      <c r="DG20">
        <v>18.75966363636364</v>
      </c>
      <c r="DH20">
        <v>500.0503636363637</v>
      </c>
      <c r="DI20">
        <v>90.17657272727273</v>
      </c>
      <c r="DJ20">
        <v>0.1000427272727273</v>
      </c>
      <c r="DK20">
        <v>25.76188181818182</v>
      </c>
      <c r="DL20">
        <v>25.03084545454545</v>
      </c>
      <c r="DM20">
        <v>999.9</v>
      </c>
      <c r="DN20">
        <v>0</v>
      </c>
      <c r="DO20">
        <v>0</v>
      </c>
      <c r="DP20">
        <v>9990.220909090909</v>
      </c>
      <c r="DQ20">
        <v>0</v>
      </c>
      <c r="DR20">
        <v>0.5058679999999999</v>
      </c>
      <c r="DS20">
        <v>3.270837272727273</v>
      </c>
      <c r="DT20">
        <v>431.330909090909</v>
      </c>
      <c r="DU20">
        <v>427.6944545454546</v>
      </c>
      <c r="DV20">
        <v>0.696111090909091</v>
      </c>
      <c r="DW20">
        <v>420.0115454545455</v>
      </c>
      <c r="DX20">
        <v>17.96376363636364</v>
      </c>
      <c r="DY20">
        <v>1.682683636363636</v>
      </c>
      <c r="DZ20">
        <v>1.619910909090909</v>
      </c>
      <c r="EA20">
        <v>14.73761818181818</v>
      </c>
      <c r="EB20">
        <v>14.14951818181818</v>
      </c>
      <c r="EC20">
        <v>0.00100019</v>
      </c>
      <c r="ED20">
        <v>0</v>
      </c>
      <c r="EE20">
        <v>0</v>
      </c>
      <c r="EF20">
        <v>0</v>
      </c>
      <c r="EG20">
        <v>780.2272727272727</v>
      </c>
      <c r="EH20">
        <v>0.00100019</v>
      </c>
      <c r="EI20">
        <v>-16.81818181818182</v>
      </c>
      <c r="EJ20">
        <v>-2.318181818181818</v>
      </c>
      <c r="EK20">
        <v>34.85781818181818</v>
      </c>
      <c r="EL20">
        <v>40.04509090909091</v>
      </c>
      <c r="EM20">
        <v>37.13627272727273</v>
      </c>
      <c r="EN20">
        <v>40.53381818181818</v>
      </c>
      <c r="EO20">
        <v>37.17572727272727</v>
      </c>
      <c r="EP20">
        <v>0</v>
      </c>
      <c r="EQ20">
        <v>0</v>
      </c>
      <c r="ER20">
        <v>0</v>
      </c>
      <c r="ES20">
        <v>413.1000001430511</v>
      </c>
      <c r="ET20">
        <v>0</v>
      </c>
      <c r="EU20">
        <v>776.6346153846154</v>
      </c>
      <c r="EV20">
        <v>71.36752108879394</v>
      </c>
      <c r="EW20">
        <v>-108.4615386919627</v>
      </c>
      <c r="EX20">
        <v>-8.211538461538462</v>
      </c>
      <c r="EY20">
        <v>15</v>
      </c>
      <c r="EZ20">
        <v>1658962341</v>
      </c>
      <c r="FA20" t="s">
        <v>436</v>
      </c>
      <c r="FB20">
        <v>1658962339.5</v>
      </c>
      <c r="FC20">
        <v>1658962341</v>
      </c>
      <c r="FD20">
        <v>5</v>
      </c>
      <c r="FE20">
        <v>-0.044</v>
      </c>
      <c r="FF20">
        <v>-0.012</v>
      </c>
      <c r="FG20">
        <v>-2.01</v>
      </c>
      <c r="FH20">
        <v>-0.119</v>
      </c>
      <c r="FI20">
        <v>420</v>
      </c>
      <c r="FJ20">
        <v>18</v>
      </c>
      <c r="FK20">
        <v>1.07</v>
      </c>
      <c r="FL20">
        <v>0.77</v>
      </c>
      <c r="FM20">
        <v>3.3378765</v>
      </c>
      <c r="FN20">
        <v>-0.42750281425892</v>
      </c>
      <c r="FO20">
        <v>0.05917795284352104</v>
      </c>
      <c r="FP20">
        <v>1</v>
      </c>
      <c r="FQ20">
        <v>774.75</v>
      </c>
      <c r="FR20">
        <v>44.91214630035819</v>
      </c>
      <c r="FS20">
        <v>15.43880233849306</v>
      </c>
      <c r="FT20">
        <v>0</v>
      </c>
      <c r="FU20">
        <v>0.7034271750000001</v>
      </c>
      <c r="FV20">
        <v>-0.07478016135084693</v>
      </c>
      <c r="FW20">
        <v>0.007625967610367558</v>
      </c>
      <c r="FX20">
        <v>1</v>
      </c>
      <c r="FY20">
        <v>2</v>
      </c>
      <c r="FZ20">
        <v>3</v>
      </c>
      <c r="GA20" t="s">
        <v>421</v>
      </c>
      <c r="GB20">
        <v>2.98399</v>
      </c>
      <c r="GC20">
        <v>2.71561</v>
      </c>
      <c r="GD20">
        <v>0.0952107</v>
      </c>
      <c r="GE20">
        <v>0.0934146</v>
      </c>
      <c r="GF20">
        <v>0.0899775</v>
      </c>
      <c r="GG20">
        <v>0.0859442</v>
      </c>
      <c r="GH20">
        <v>28706.6</v>
      </c>
      <c r="GI20">
        <v>28875.7</v>
      </c>
      <c r="GJ20">
        <v>29482.9</v>
      </c>
      <c r="GK20">
        <v>29453.3</v>
      </c>
      <c r="GL20">
        <v>35544.2</v>
      </c>
      <c r="GM20">
        <v>35798.5</v>
      </c>
      <c r="GN20">
        <v>41525.6</v>
      </c>
      <c r="GO20">
        <v>41978.1</v>
      </c>
      <c r="GP20">
        <v>1.95788</v>
      </c>
      <c r="GQ20">
        <v>1.91372</v>
      </c>
      <c r="GR20">
        <v>0.0391155</v>
      </c>
      <c r="GS20">
        <v>0</v>
      </c>
      <c r="GT20">
        <v>24.3822</v>
      </c>
      <c r="GU20">
        <v>999.9</v>
      </c>
      <c r="GV20">
        <v>45.9</v>
      </c>
      <c r="GW20">
        <v>31.4</v>
      </c>
      <c r="GX20">
        <v>23.4939</v>
      </c>
      <c r="GY20">
        <v>63.2347</v>
      </c>
      <c r="GZ20">
        <v>33.7139</v>
      </c>
      <c r="HA20">
        <v>1</v>
      </c>
      <c r="HB20">
        <v>-0.126537</v>
      </c>
      <c r="HC20">
        <v>-0.169077</v>
      </c>
      <c r="HD20">
        <v>20.353</v>
      </c>
      <c r="HE20">
        <v>5.22717</v>
      </c>
      <c r="HF20">
        <v>12.0099</v>
      </c>
      <c r="HG20">
        <v>4.9919</v>
      </c>
      <c r="HH20">
        <v>3.29</v>
      </c>
      <c r="HI20">
        <v>9999</v>
      </c>
      <c r="HJ20">
        <v>9999</v>
      </c>
      <c r="HK20">
        <v>9999</v>
      </c>
      <c r="HL20">
        <v>160.5</v>
      </c>
      <c r="HM20">
        <v>1.86737</v>
      </c>
      <c r="HN20">
        <v>1.86646</v>
      </c>
      <c r="HO20">
        <v>1.86584</v>
      </c>
      <c r="HP20">
        <v>1.86582</v>
      </c>
      <c r="HQ20">
        <v>1.86768</v>
      </c>
      <c r="HR20">
        <v>1.87012</v>
      </c>
      <c r="HS20">
        <v>1.86874</v>
      </c>
      <c r="HT20">
        <v>1.87024</v>
      </c>
      <c r="HU20">
        <v>0</v>
      </c>
      <c r="HV20">
        <v>0</v>
      </c>
      <c r="HW20">
        <v>0</v>
      </c>
      <c r="HX20">
        <v>0</v>
      </c>
      <c r="HY20" t="s">
        <v>422</v>
      </c>
      <c r="HZ20" t="s">
        <v>423</v>
      </c>
      <c r="IA20" t="s">
        <v>424</v>
      </c>
      <c r="IB20" t="s">
        <v>424</v>
      </c>
      <c r="IC20" t="s">
        <v>424</v>
      </c>
      <c r="ID20" t="s">
        <v>424</v>
      </c>
      <c r="IE20">
        <v>0</v>
      </c>
      <c r="IF20">
        <v>100</v>
      </c>
      <c r="IG20">
        <v>100</v>
      </c>
      <c r="IH20">
        <v>-2.01</v>
      </c>
      <c r="II20">
        <v>-0.119</v>
      </c>
      <c r="IJ20">
        <v>-0.5688839315369467</v>
      </c>
      <c r="IK20">
        <v>-0.003643892653284941</v>
      </c>
      <c r="IL20">
        <v>8.948238347276123E-07</v>
      </c>
      <c r="IM20">
        <v>-2.445980282225029E-10</v>
      </c>
      <c r="IN20">
        <v>-0.1447719012931773</v>
      </c>
      <c r="IO20">
        <v>-0.01042730378795286</v>
      </c>
      <c r="IP20">
        <v>0.00100284695746963</v>
      </c>
      <c r="IQ20">
        <v>-1.701466411570297E-05</v>
      </c>
      <c r="IR20">
        <v>2</v>
      </c>
      <c r="IS20">
        <v>2310</v>
      </c>
      <c r="IT20">
        <v>1</v>
      </c>
      <c r="IU20">
        <v>25</v>
      </c>
      <c r="IV20">
        <v>5.7</v>
      </c>
      <c r="IW20">
        <v>5.8</v>
      </c>
      <c r="IX20">
        <v>1.04614</v>
      </c>
      <c r="IY20">
        <v>2.22534</v>
      </c>
      <c r="IZ20">
        <v>1.39648</v>
      </c>
      <c r="JA20">
        <v>2.34497</v>
      </c>
      <c r="JB20">
        <v>1.49536</v>
      </c>
      <c r="JC20">
        <v>2.34131</v>
      </c>
      <c r="JD20">
        <v>35.8477</v>
      </c>
      <c r="JE20">
        <v>24.1838</v>
      </c>
      <c r="JF20">
        <v>18</v>
      </c>
      <c r="JG20">
        <v>512.783</v>
      </c>
      <c r="JH20">
        <v>441.014</v>
      </c>
      <c r="JI20">
        <v>24.9995</v>
      </c>
      <c r="JJ20">
        <v>25.8077</v>
      </c>
      <c r="JK20">
        <v>30.0001</v>
      </c>
      <c r="JL20">
        <v>25.7763</v>
      </c>
      <c r="JM20">
        <v>25.7181</v>
      </c>
      <c r="JN20">
        <v>20.9572</v>
      </c>
      <c r="JO20">
        <v>26.0677</v>
      </c>
      <c r="JP20">
        <v>59.6661</v>
      </c>
      <c r="JQ20">
        <v>25</v>
      </c>
      <c r="JR20">
        <v>420</v>
      </c>
      <c r="JS20">
        <v>18.0024</v>
      </c>
      <c r="JT20">
        <v>100.817</v>
      </c>
      <c r="JU20">
        <v>100.811</v>
      </c>
    </row>
    <row r="21" spans="1:281">
      <c r="A21">
        <v>5</v>
      </c>
      <c r="B21">
        <v>1658962342</v>
      </c>
      <c r="C21">
        <v>435.5</v>
      </c>
      <c r="D21" t="s">
        <v>437</v>
      </c>
      <c r="E21" t="s">
        <v>438</v>
      </c>
      <c r="F21">
        <v>5</v>
      </c>
      <c r="G21" t="s">
        <v>434</v>
      </c>
      <c r="H21" t="s">
        <v>416</v>
      </c>
      <c r="I21">
        <v>1658962341.5</v>
      </c>
      <c r="J21">
        <f>(K21)/1000</f>
        <v>0</v>
      </c>
      <c r="K21">
        <f>IF(CZ21, AN21, AH21)</f>
        <v>0</v>
      </c>
      <c r="L21">
        <f>IF(CZ21, AI21, AG21)</f>
        <v>0</v>
      </c>
      <c r="M21">
        <f>DB21 - IF(AU21&gt;1, L21*CV21*100.0/(AW21*DP21), 0)</f>
        <v>0</v>
      </c>
      <c r="N21">
        <f>((T21-J21/2)*M21-L21)/(T21+J21/2)</f>
        <v>0</v>
      </c>
      <c r="O21">
        <f>N21*(DI21+DJ21)/1000.0</f>
        <v>0</v>
      </c>
      <c r="P21">
        <f>(DB21 - IF(AU21&gt;1, L21*CV21*100.0/(AW21*DP21), 0))*(DI21+DJ21)/1000.0</f>
        <v>0</v>
      </c>
      <c r="Q21">
        <f>2.0/((1/S21-1/R21)+SIGN(S21)*SQRT((1/S21-1/R21)*(1/S21-1/R21) + 4*CW21/((CW21+1)*(CW21+1))*(2*1/S21*1/R21-1/R21*1/R21)))</f>
        <v>0</v>
      </c>
      <c r="R21">
        <f>IF(LEFT(CX21,1)&lt;&gt;"0",IF(LEFT(CX21,1)="1",3.0,CY21),$D$5+$E$5*(DP21*DI21/($K$5*1000))+$F$5*(DP21*DI21/($K$5*1000))*MAX(MIN(CV21,$J$5),$I$5)*MAX(MIN(CV21,$J$5),$I$5)+$G$5*MAX(MIN(CV21,$J$5),$I$5)*(DP21*DI21/($K$5*1000))+$H$5*(DP21*DI21/($K$5*1000))*(DP21*DI21/($K$5*1000)))</f>
        <v>0</v>
      </c>
      <c r="S21">
        <f>J21*(1000-(1000*0.61365*exp(17.502*W21/(240.97+W21))/(DI21+DJ21)+DD21)/2)/(1000*0.61365*exp(17.502*W21/(240.97+W21))/(DI21+DJ21)-DD21)</f>
        <v>0</v>
      </c>
      <c r="T21">
        <f>1/((CW21+1)/(Q21/1.6)+1/(R21/1.37)) + CW21/((CW21+1)/(Q21/1.6) + CW21/(R21/1.37))</f>
        <v>0</v>
      </c>
      <c r="U21">
        <f>(CR21*CU21)</f>
        <v>0</v>
      </c>
      <c r="V21">
        <f>(DK21+(U21+2*0.95*5.67E-8*(((DK21+$B$7)+273)^4-(DK21+273)^4)-44100*J21)/(1.84*29.3*R21+8*0.95*5.67E-8*(DK21+273)^3))</f>
        <v>0</v>
      </c>
      <c r="W21">
        <f>($C$7*DL21+$D$7*DM21+$E$7*V21)</f>
        <v>0</v>
      </c>
      <c r="X21">
        <f>0.61365*exp(17.502*W21/(240.97+W21))</f>
        <v>0</v>
      </c>
      <c r="Y21">
        <f>(Z21/AA21*100)</f>
        <v>0</v>
      </c>
      <c r="Z21">
        <f>DD21*(DI21+DJ21)/1000</f>
        <v>0</v>
      </c>
      <c r="AA21">
        <f>0.61365*exp(17.502*DK21/(240.97+DK21))</f>
        <v>0</v>
      </c>
      <c r="AB21">
        <f>(X21-DD21*(DI21+DJ21)/1000)</f>
        <v>0</v>
      </c>
      <c r="AC21">
        <f>(-J21*44100)</f>
        <v>0</v>
      </c>
      <c r="AD21">
        <f>2*29.3*R21*0.92*(DK21-W21)</f>
        <v>0</v>
      </c>
      <c r="AE21">
        <f>2*0.95*5.67E-8*(((DK21+$B$7)+273)^4-(W21+273)^4)</f>
        <v>0</v>
      </c>
      <c r="AF21">
        <f>U21+AE21+AC21+AD21</f>
        <v>0</v>
      </c>
      <c r="AG21">
        <f>DH21*AU21*(DC21-DB21*(1000-AU21*DE21)/(1000-AU21*DD21))/(100*CV21)</f>
        <v>0</v>
      </c>
      <c r="AH21">
        <f>1000*DH21*AU21*(DD21-DE21)/(100*CV21*(1000-AU21*DD21))</f>
        <v>0</v>
      </c>
      <c r="AI21">
        <f>(AJ21 - AK21 - DI21*1E3/(8.314*(DK21+273.15)) * AM21/DH21 * AL21) * DH21/(100*CV21) * (1000 - DE21)/1000</f>
        <v>0</v>
      </c>
      <c r="AJ21">
        <v>427.84687074933</v>
      </c>
      <c r="AK21">
        <v>427.7219575757575</v>
      </c>
      <c r="AL21">
        <v>-0.003289546332775286</v>
      </c>
      <c r="AM21">
        <v>66.08544791137406</v>
      </c>
      <c r="AN21">
        <f>(AP21 - AO21 + DI21*1E3/(8.314*(DK21+273.15)) * AR21/DH21 * AQ21) * DH21/(100*CV21) * 1000/(1000 - AP21)</f>
        <v>0</v>
      </c>
      <c r="AO21">
        <v>17.85228074000899</v>
      </c>
      <c r="AP21">
        <v>17.86740181818181</v>
      </c>
      <c r="AQ21">
        <v>-2.87431879299113E-06</v>
      </c>
      <c r="AR21">
        <v>80.5922172359253</v>
      </c>
      <c r="AS21">
        <v>279</v>
      </c>
      <c r="AT21">
        <v>56</v>
      </c>
      <c r="AU21">
        <f>IF(AS21*$H$13&gt;=AW21,1.0,(AW21/(AW21-AS21*$H$13)))</f>
        <v>0</v>
      </c>
      <c r="AV21">
        <f>(AU21-1)*100</f>
        <v>0</v>
      </c>
      <c r="AW21">
        <f>MAX(0,($B$13+$C$13*DP21)/(1+$D$13*DP21)*DI21/(DK21+273)*$E$13)</f>
        <v>0</v>
      </c>
      <c r="AX21" t="s">
        <v>418</v>
      </c>
      <c r="AY21" t="s">
        <v>418</v>
      </c>
      <c r="AZ21">
        <v>0</v>
      </c>
      <c r="BA21">
        <v>0</v>
      </c>
      <c r="BB21">
        <f>1-AZ21/BA21</f>
        <v>0</v>
      </c>
      <c r="BC21">
        <v>0</v>
      </c>
      <c r="BD21" t="s">
        <v>418</v>
      </c>
      <c r="BE21" t="s">
        <v>418</v>
      </c>
      <c r="BF21">
        <v>0</v>
      </c>
      <c r="BG21">
        <v>0</v>
      </c>
      <c r="BH21">
        <f>1-BF21/BG21</f>
        <v>0</v>
      </c>
      <c r="BI21">
        <v>0.5</v>
      </c>
      <c r="BJ21">
        <f>CS21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418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BZ21" t="s">
        <v>418</v>
      </c>
      <c r="CA21" t="s">
        <v>418</v>
      </c>
      <c r="CB21" t="s">
        <v>418</v>
      </c>
      <c r="CC21" t="s">
        <v>418</v>
      </c>
      <c r="CD21" t="s">
        <v>418</v>
      </c>
      <c r="CE21" t="s">
        <v>418</v>
      </c>
      <c r="CF21" t="s">
        <v>418</v>
      </c>
      <c r="CG21" t="s">
        <v>418</v>
      </c>
      <c r="CH21" t="s">
        <v>418</v>
      </c>
      <c r="CI21" t="s">
        <v>418</v>
      </c>
      <c r="CJ21" t="s">
        <v>418</v>
      </c>
      <c r="CK21" t="s">
        <v>418</v>
      </c>
      <c r="CL21" t="s">
        <v>418</v>
      </c>
      <c r="CM21" t="s">
        <v>418</v>
      </c>
      <c r="CN21" t="s">
        <v>418</v>
      </c>
      <c r="CO21" t="s">
        <v>418</v>
      </c>
      <c r="CP21" t="s">
        <v>418</v>
      </c>
      <c r="CQ21" t="s">
        <v>418</v>
      </c>
      <c r="CR21">
        <f>$B$11*DQ21+$C$11*DR21+$F$11*EC21*(1-EF21)</f>
        <v>0</v>
      </c>
      <c r="CS21">
        <f>CR21*CT21</f>
        <v>0</v>
      </c>
      <c r="CT21">
        <f>($B$11*$D$9+$C$11*$D$9+$F$11*((EP21+EH21)/MAX(EP21+EH21+EQ21, 0.1)*$I$9+EQ21/MAX(EP21+EH21+EQ21, 0.1)*$J$9))/($B$11+$C$11+$F$11)</f>
        <v>0</v>
      </c>
      <c r="CU21">
        <f>($B$11*$K$9+$C$11*$K$9+$F$11*((EP21+EH21)/MAX(EP21+EH21+EQ21, 0.1)*$P$9+EQ21/MAX(EP21+EH21+EQ21, 0.1)*$Q$9))/($B$11+$C$11+$F$11)</f>
        <v>0</v>
      </c>
      <c r="CV21">
        <v>6</v>
      </c>
      <c r="CW21">
        <v>0.5</v>
      </c>
      <c r="CX21" t="s">
        <v>419</v>
      </c>
      <c r="CY21">
        <v>2</v>
      </c>
      <c r="CZ21" t="b">
        <v>1</v>
      </c>
      <c r="DA21">
        <v>1658962341.5</v>
      </c>
      <c r="DB21">
        <v>420.094</v>
      </c>
      <c r="DC21">
        <v>420.258</v>
      </c>
      <c r="DD21">
        <v>17.8793</v>
      </c>
      <c r="DE21">
        <v>17.8577</v>
      </c>
      <c r="DF21">
        <v>422.088</v>
      </c>
      <c r="DG21">
        <v>17.9743</v>
      </c>
      <c r="DH21">
        <v>499.96</v>
      </c>
      <c r="DI21">
        <v>90.1778</v>
      </c>
      <c r="DJ21">
        <v>0.0996657</v>
      </c>
      <c r="DK21">
        <v>25.8074</v>
      </c>
      <c r="DL21">
        <v>25.1097</v>
      </c>
      <c r="DM21">
        <v>999.9</v>
      </c>
      <c r="DN21">
        <v>0</v>
      </c>
      <c r="DO21">
        <v>0</v>
      </c>
      <c r="DP21">
        <v>10006.2</v>
      </c>
      <c r="DQ21">
        <v>0</v>
      </c>
      <c r="DR21">
        <v>0.505868</v>
      </c>
      <c r="DS21">
        <v>-0.179565</v>
      </c>
      <c r="DT21">
        <v>427.721</v>
      </c>
      <c r="DU21">
        <v>427.899</v>
      </c>
      <c r="DV21">
        <v>0.009624479999999999</v>
      </c>
      <c r="DW21">
        <v>420.258</v>
      </c>
      <c r="DX21">
        <v>17.8577</v>
      </c>
      <c r="DY21">
        <v>1.61123</v>
      </c>
      <c r="DZ21">
        <v>1.61037</v>
      </c>
      <c r="EA21">
        <v>14.0667</v>
      </c>
      <c r="EB21">
        <v>14.0584</v>
      </c>
      <c r="EC21">
        <v>0.00100019</v>
      </c>
      <c r="ED21">
        <v>0</v>
      </c>
      <c r="EE21">
        <v>0</v>
      </c>
      <c r="EF21">
        <v>0</v>
      </c>
      <c r="EG21">
        <v>910.5</v>
      </c>
      <c r="EH21">
        <v>0.00100019</v>
      </c>
      <c r="EI21">
        <v>25</v>
      </c>
      <c r="EJ21">
        <v>-0.5</v>
      </c>
      <c r="EK21">
        <v>35.125</v>
      </c>
      <c r="EL21">
        <v>40.312</v>
      </c>
      <c r="EM21">
        <v>37.312</v>
      </c>
      <c r="EN21">
        <v>41</v>
      </c>
      <c r="EO21">
        <v>37.437</v>
      </c>
      <c r="EP21">
        <v>0</v>
      </c>
      <c r="EQ21">
        <v>0</v>
      </c>
      <c r="ER21">
        <v>0</v>
      </c>
      <c r="ES21">
        <v>21.29999995231628</v>
      </c>
      <c r="ET21">
        <v>0</v>
      </c>
      <c r="EU21">
        <v>962.7884615384615</v>
      </c>
      <c r="EV21">
        <v>-323.77777860732</v>
      </c>
      <c r="EW21">
        <v>-59.70940158224747</v>
      </c>
      <c r="EX21">
        <v>-0.1730769230769231</v>
      </c>
      <c r="EY21">
        <v>15</v>
      </c>
      <c r="EZ21">
        <v>1658962381</v>
      </c>
      <c r="FA21" t="s">
        <v>439</v>
      </c>
      <c r="FB21">
        <v>1658962381</v>
      </c>
      <c r="FC21">
        <v>1658962369</v>
      </c>
      <c r="FD21">
        <v>6</v>
      </c>
      <c r="FE21">
        <v>0.015</v>
      </c>
      <c r="FF21">
        <v>0.019</v>
      </c>
      <c r="FG21">
        <v>-1.994</v>
      </c>
      <c r="FH21">
        <v>-0.095</v>
      </c>
      <c r="FI21">
        <v>420</v>
      </c>
      <c r="FJ21">
        <v>18</v>
      </c>
      <c r="FK21">
        <v>0.97</v>
      </c>
      <c r="FL21">
        <v>0.74</v>
      </c>
      <c r="FM21">
        <v>0.5767770565853659</v>
      </c>
      <c r="FN21">
        <v>-8.117381115888501</v>
      </c>
      <c r="FO21">
        <v>1.079988770390024</v>
      </c>
      <c r="FP21">
        <v>0</v>
      </c>
      <c r="FQ21">
        <v>1115.513823529412</v>
      </c>
      <c r="FR21">
        <v>-2414.517224598486</v>
      </c>
      <c r="FS21">
        <v>426.3726391592406</v>
      </c>
      <c r="FT21">
        <v>0</v>
      </c>
      <c r="FU21">
        <v>0.1341312778048781</v>
      </c>
      <c r="FV21">
        <v>-1.731167633937282</v>
      </c>
      <c r="FW21">
        <v>0.23349528105997</v>
      </c>
      <c r="FX21">
        <v>0</v>
      </c>
      <c r="FY21">
        <v>0</v>
      </c>
      <c r="FZ21">
        <v>3</v>
      </c>
      <c r="GA21" t="s">
        <v>428</v>
      </c>
      <c r="GB21">
        <v>2.98394</v>
      </c>
      <c r="GC21">
        <v>2.7152</v>
      </c>
      <c r="GD21">
        <v>0.0946525</v>
      </c>
      <c r="GE21">
        <v>0.0934362</v>
      </c>
      <c r="GF21">
        <v>0.0872449</v>
      </c>
      <c r="GG21">
        <v>0.0855938</v>
      </c>
      <c r="GH21">
        <v>28725.2</v>
      </c>
      <c r="GI21">
        <v>28875</v>
      </c>
      <c r="GJ21">
        <v>29483.8</v>
      </c>
      <c r="GK21">
        <v>29453.3</v>
      </c>
      <c r="GL21">
        <v>35653.8</v>
      </c>
      <c r="GM21">
        <v>35811.5</v>
      </c>
      <c r="GN21">
        <v>41527.2</v>
      </c>
      <c r="GO21">
        <v>41977</v>
      </c>
      <c r="GP21">
        <v>1.28863</v>
      </c>
      <c r="GQ21">
        <v>1.38427</v>
      </c>
      <c r="GR21">
        <v>0.0440031</v>
      </c>
      <c r="GS21">
        <v>0</v>
      </c>
      <c r="GT21">
        <v>24.3825</v>
      </c>
      <c r="GU21">
        <v>999.9</v>
      </c>
      <c r="GV21">
        <v>45.7</v>
      </c>
      <c r="GW21">
        <v>31.4</v>
      </c>
      <c r="GX21">
        <v>23.3874</v>
      </c>
      <c r="GY21">
        <v>62.7447</v>
      </c>
      <c r="GZ21">
        <v>34.4191</v>
      </c>
      <c r="HA21">
        <v>1</v>
      </c>
      <c r="HB21">
        <v>-0.126446</v>
      </c>
      <c r="HC21">
        <v>-0.175103</v>
      </c>
      <c r="HD21">
        <v>20.3516</v>
      </c>
      <c r="HE21">
        <v>5.21834</v>
      </c>
      <c r="HF21">
        <v>12.0099</v>
      </c>
      <c r="HG21">
        <v>4.9901</v>
      </c>
      <c r="HH21">
        <v>3.28865</v>
      </c>
      <c r="HI21">
        <v>9999</v>
      </c>
      <c r="HJ21">
        <v>9999</v>
      </c>
      <c r="HK21">
        <v>9999</v>
      </c>
      <c r="HL21">
        <v>160.5</v>
      </c>
      <c r="HM21">
        <v>1.86737</v>
      </c>
      <c r="HN21">
        <v>1.86646</v>
      </c>
      <c r="HO21">
        <v>1.86584</v>
      </c>
      <c r="HP21">
        <v>1.86584</v>
      </c>
      <c r="HQ21">
        <v>1.86767</v>
      </c>
      <c r="HR21">
        <v>1.87013</v>
      </c>
      <c r="HS21">
        <v>1.86875</v>
      </c>
      <c r="HT21">
        <v>1.87025</v>
      </c>
      <c r="HU21">
        <v>0</v>
      </c>
      <c r="HV21">
        <v>0</v>
      </c>
      <c r="HW21">
        <v>0</v>
      </c>
      <c r="HX21">
        <v>0</v>
      </c>
      <c r="HY21" t="s">
        <v>422</v>
      </c>
      <c r="HZ21" t="s">
        <v>423</v>
      </c>
      <c r="IA21" t="s">
        <v>424</v>
      </c>
      <c r="IB21" t="s">
        <v>424</v>
      </c>
      <c r="IC21" t="s">
        <v>424</v>
      </c>
      <c r="ID21" t="s">
        <v>424</v>
      </c>
      <c r="IE21">
        <v>0</v>
      </c>
      <c r="IF21">
        <v>100</v>
      </c>
      <c r="IG21">
        <v>100</v>
      </c>
      <c r="IH21">
        <v>-1.994</v>
      </c>
      <c r="II21">
        <v>-0.095</v>
      </c>
      <c r="IJ21">
        <v>-0.6131274763891419</v>
      </c>
      <c r="IK21">
        <v>-0.003643892653284941</v>
      </c>
      <c r="IL21">
        <v>8.948238347276123E-07</v>
      </c>
      <c r="IM21">
        <v>-2.445980282225029E-10</v>
      </c>
      <c r="IN21">
        <v>-0.1562969947621162</v>
      </c>
      <c r="IO21">
        <v>-0.01042730378795286</v>
      </c>
      <c r="IP21">
        <v>0.00100284695746963</v>
      </c>
      <c r="IQ21">
        <v>-1.701466411570297E-05</v>
      </c>
      <c r="IR21">
        <v>2</v>
      </c>
      <c r="IS21">
        <v>2310</v>
      </c>
      <c r="IT21">
        <v>1</v>
      </c>
      <c r="IU21">
        <v>25</v>
      </c>
      <c r="IV21">
        <v>0</v>
      </c>
      <c r="IW21">
        <v>0</v>
      </c>
      <c r="IX21">
        <v>1.04614</v>
      </c>
      <c r="IY21">
        <v>2.21313</v>
      </c>
      <c r="IZ21">
        <v>1.39648</v>
      </c>
      <c r="JA21">
        <v>2.34497</v>
      </c>
      <c r="JB21">
        <v>1.49536</v>
      </c>
      <c r="JC21">
        <v>2.40723</v>
      </c>
      <c r="JD21">
        <v>35.8477</v>
      </c>
      <c r="JE21">
        <v>24.1838</v>
      </c>
      <c r="JF21">
        <v>18</v>
      </c>
      <c r="JG21">
        <v>201.602</v>
      </c>
      <c r="JH21">
        <v>200.823</v>
      </c>
      <c r="JI21">
        <v>24.9997</v>
      </c>
      <c r="JJ21">
        <v>25.8099</v>
      </c>
      <c r="JK21">
        <v>30</v>
      </c>
      <c r="JL21">
        <v>25.812</v>
      </c>
      <c r="JM21">
        <v>25.7736</v>
      </c>
      <c r="JN21">
        <v>20.959</v>
      </c>
      <c r="JO21">
        <v>24.4459</v>
      </c>
      <c r="JP21">
        <v>59.6661</v>
      </c>
      <c r="JQ21">
        <v>25</v>
      </c>
      <c r="JR21">
        <v>420</v>
      </c>
      <c r="JS21">
        <v>18.5799</v>
      </c>
      <c r="JT21">
        <v>100.821</v>
      </c>
      <c r="JU21">
        <v>100.809</v>
      </c>
    </row>
    <row r="22" spans="1:281">
      <c r="A22">
        <v>6</v>
      </c>
      <c r="B22">
        <v>1658962540</v>
      </c>
      <c r="C22">
        <v>633.5</v>
      </c>
      <c r="D22" t="s">
        <v>440</v>
      </c>
      <c r="E22" t="s">
        <v>441</v>
      </c>
      <c r="F22">
        <v>5</v>
      </c>
      <c r="G22" t="s">
        <v>434</v>
      </c>
      <c r="H22" t="s">
        <v>416</v>
      </c>
      <c r="I22">
        <v>1658962537</v>
      </c>
      <c r="J22">
        <f>(K22)/1000</f>
        <v>0</v>
      </c>
      <c r="K22">
        <f>IF(CZ22, AN22, AH22)</f>
        <v>0</v>
      </c>
      <c r="L22">
        <f>IF(CZ22, AI22, AG22)</f>
        <v>0</v>
      </c>
      <c r="M22">
        <f>DB22 - IF(AU22&gt;1, L22*CV22*100.0/(AW22*DP22), 0)</f>
        <v>0</v>
      </c>
      <c r="N22">
        <f>((T22-J22/2)*M22-L22)/(T22+J22/2)</f>
        <v>0</v>
      </c>
      <c r="O22">
        <f>N22*(DI22+DJ22)/1000.0</f>
        <v>0</v>
      </c>
      <c r="P22">
        <f>(DB22 - IF(AU22&gt;1, L22*CV22*100.0/(AW22*DP22), 0))*(DI22+DJ22)/1000.0</f>
        <v>0</v>
      </c>
      <c r="Q22">
        <f>2.0/((1/S22-1/R22)+SIGN(S22)*SQRT((1/S22-1/R22)*(1/S22-1/R22) + 4*CW22/((CW22+1)*(CW22+1))*(2*1/S22*1/R22-1/R22*1/R22)))</f>
        <v>0</v>
      </c>
      <c r="R22">
        <f>IF(LEFT(CX22,1)&lt;&gt;"0",IF(LEFT(CX22,1)="1",3.0,CY22),$D$5+$E$5*(DP22*DI22/($K$5*1000))+$F$5*(DP22*DI22/($K$5*1000))*MAX(MIN(CV22,$J$5),$I$5)*MAX(MIN(CV22,$J$5),$I$5)+$G$5*MAX(MIN(CV22,$J$5),$I$5)*(DP22*DI22/($K$5*1000))+$H$5*(DP22*DI22/($K$5*1000))*(DP22*DI22/($K$5*1000)))</f>
        <v>0</v>
      </c>
      <c r="S22">
        <f>J22*(1000-(1000*0.61365*exp(17.502*W22/(240.97+W22))/(DI22+DJ22)+DD22)/2)/(1000*0.61365*exp(17.502*W22/(240.97+W22))/(DI22+DJ22)-DD22)</f>
        <v>0</v>
      </c>
      <c r="T22">
        <f>1/((CW22+1)/(Q22/1.6)+1/(R22/1.37)) + CW22/((CW22+1)/(Q22/1.6) + CW22/(R22/1.37))</f>
        <v>0</v>
      </c>
      <c r="U22">
        <f>(CR22*CU22)</f>
        <v>0</v>
      </c>
      <c r="V22">
        <f>(DK22+(U22+2*0.95*5.67E-8*(((DK22+$B$7)+273)^4-(DK22+273)^4)-44100*J22)/(1.84*29.3*R22+8*0.95*5.67E-8*(DK22+273)^3))</f>
        <v>0</v>
      </c>
      <c r="W22">
        <f>($C$7*DL22+$D$7*DM22+$E$7*V22)</f>
        <v>0</v>
      </c>
      <c r="X22">
        <f>0.61365*exp(17.502*W22/(240.97+W22))</f>
        <v>0</v>
      </c>
      <c r="Y22">
        <f>(Z22/AA22*100)</f>
        <v>0</v>
      </c>
      <c r="Z22">
        <f>DD22*(DI22+DJ22)/1000</f>
        <v>0</v>
      </c>
      <c r="AA22">
        <f>0.61365*exp(17.502*DK22/(240.97+DK22))</f>
        <v>0</v>
      </c>
      <c r="AB22">
        <f>(X22-DD22*(DI22+DJ22)/1000)</f>
        <v>0</v>
      </c>
      <c r="AC22">
        <f>(-J22*44100)</f>
        <v>0</v>
      </c>
      <c r="AD22">
        <f>2*29.3*R22*0.92*(DK22-W22)</f>
        <v>0</v>
      </c>
      <c r="AE22">
        <f>2*0.95*5.67E-8*(((DK22+$B$7)+273)^4-(W22+273)^4)</f>
        <v>0</v>
      </c>
      <c r="AF22">
        <f>U22+AE22+AC22+AD22</f>
        <v>0</v>
      </c>
      <c r="AG22">
        <f>DH22*AU22*(DC22-DB22*(1000-AU22*DE22)/(1000-AU22*DD22))/(100*CV22)</f>
        <v>0</v>
      </c>
      <c r="AH22">
        <f>1000*DH22*AU22*(DD22-DE22)/(100*CV22*(1000-AU22*DD22))</f>
        <v>0</v>
      </c>
      <c r="AI22">
        <f>(AJ22 - AK22 - DI22*1E3/(8.314*(DK22+273.15)) * AM22/DH22 * AL22) * DH22/(100*CV22) * (1000 - DE22)/1000</f>
        <v>0</v>
      </c>
      <c r="AJ22">
        <v>427.5561485887587</v>
      </c>
      <c r="AK22">
        <v>431.169012121212</v>
      </c>
      <c r="AL22">
        <v>0.0001549736760175132</v>
      </c>
      <c r="AM22">
        <v>65.17152284435083</v>
      </c>
      <c r="AN22">
        <f>(AP22 - AO22 + DI22*1E3/(8.314*(DK22+273.15)) * AR22/DH22 * AQ22) * DH22/(100*CV22) * 1000/(1000 - AP22)</f>
        <v>0</v>
      </c>
      <c r="AO22">
        <v>17.96062907484534</v>
      </c>
      <c r="AP22">
        <v>18.65273575757575</v>
      </c>
      <c r="AQ22">
        <v>-3.989125991210793E-06</v>
      </c>
      <c r="AR22">
        <v>84.24526481270895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MAX(0,($B$13+$C$13*DP22)/(1+$D$13*DP22)*DI22/(DK22+273)*$E$13)</f>
        <v>0</v>
      </c>
      <c r="AX22" t="s">
        <v>442</v>
      </c>
      <c r="AY22">
        <v>10538</v>
      </c>
      <c r="AZ22">
        <v>837.08</v>
      </c>
      <c r="BA22">
        <v>2804.03</v>
      </c>
      <c r="BB22">
        <f>1-AZ22/BA22</f>
        <v>0</v>
      </c>
      <c r="BC22">
        <v>-2.957545502384758</v>
      </c>
      <c r="BD22" t="s">
        <v>418</v>
      </c>
      <c r="BE22" t="s">
        <v>418</v>
      </c>
      <c r="BF22">
        <v>0</v>
      </c>
      <c r="BG22">
        <v>0</v>
      </c>
      <c r="BH22">
        <f>1-BF22/BG22</f>
        <v>0</v>
      </c>
      <c r="BI22">
        <v>0.5</v>
      </c>
      <c r="BJ22">
        <f>CS22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418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BZ22" t="s">
        <v>418</v>
      </c>
      <c r="CA22" t="s">
        <v>418</v>
      </c>
      <c r="CB22" t="s">
        <v>418</v>
      </c>
      <c r="CC22" t="s">
        <v>418</v>
      </c>
      <c r="CD22" t="s">
        <v>418</v>
      </c>
      <c r="CE22" t="s">
        <v>418</v>
      </c>
      <c r="CF22" t="s">
        <v>418</v>
      </c>
      <c r="CG22" t="s">
        <v>418</v>
      </c>
      <c r="CH22" t="s">
        <v>418</v>
      </c>
      <c r="CI22" t="s">
        <v>418</v>
      </c>
      <c r="CJ22" t="s">
        <v>418</v>
      </c>
      <c r="CK22" t="s">
        <v>418</v>
      </c>
      <c r="CL22" t="s">
        <v>418</v>
      </c>
      <c r="CM22" t="s">
        <v>418</v>
      </c>
      <c r="CN22" t="s">
        <v>418</v>
      </c>
      <c r="CO22" t="s">
        <v>418</v>
      </c>
      <c r="CP22" t="s">
        <v>418</v>
      </c>
      <c r="CQ22" t="s">
        <v>418</v>
      </c>
      <c r="CR22">
        <f>$B$11*DQ22+$C$11*DR22+$F$11*EC22*(1-EF22)</f>
        <v>0</v>
      </c>
      <c r="CS22">
        <f>CR22*CT22</f>
        <v>0</v>
      </c>
      <c r="CT22">
        <f>($B$11*$D$9+$C$11*$D$9+$F$11*((EP22+EH22)/MAX(EP22+EH22+EQ22, 0.1)*$I$9+EQ22/MAX(EP22+EH22+EQ22, 0.1)*$J$9))/($B$11+$C$11+$F$11)</f>
        <v>0</v>
      </c>
      <c r="CU22">
        <f>($B$11*$K$9+$C$11*$K$9+$F$11*((EP22+EH22)/MAX(EP22+EH22+EQ22, 0.1)*$P$9+EQ22/MAX(EP22+EH22+EQ22, 0.1)*$Q$9))/($B$11+$C$11+$F$11)</f>
        <v>0</v>
      </c>
      <c r="CV22">
        <v>6</v>
      </c>
      <c r="CW22">
        <v>0.5</v>
      </c>
      <c r="CX22" t="s">
        <v>419</v>
      </c>
      <c r="CY22">
        <v>2</v>
      </c>
      <c r="CZ22" t="b">
        <v>1</v>
      </c>
      <c r="DA22">
        <v>1658962537</v>
      </c>
      <c r="DB22">
        <v>423.1598181818181</v>
      </c>
      <c r="DC22">
        <v>419.9307272727272</v>
      </c>
      <c r="DD22">
        <v>18.63209090909091</v>
      </c>
      <c r="DE22">
        <v>17.96046363636364</v>
      </c>
      <c r="DF22">
        <v>425.1298181818182</v>
      </c>
      <c r="DG22">
        <v>18.74309090909091</v>
      </c>
      <c r="DH22">
        <v>500.0507272727273</v>
      </c>
      <c r="DI22">
        <v>90.17427272727274</v>
      </c>
      <c r="DJ22">
        <v>0.1000257818181818</v>
      </c>
      <c r="DK22">
        <v>25.74985454545455</v>
      </c>
      <c r="DL22">
        <v>25.01892727272727</v>
      </c>
      <c r="DM22">
        <v>999.9</v>
      </c>
      <c r="DN22">
        <v>0</v>
      </c>
      <c r="DO22">
        <v>0</v>
      </c>
      <c r="DP22">
        <v>9994.435454545453</v>
      </c>
      <c r="DQ22">
        <v>0</v>
      </c>
      <c r="DR22">
        <v>0.5058679999999999</v>
      </c>
      <c r="DS22">
        <v>3.195146363636363</v>
      </c>
      <c r="DT22">
        <v>431.1678181818181</v>
      </c>
      <c r="DU22">
        <v>427.6108181818182</v>
      </c>
      <c r="DV22">
        <v>0.690506</v>
      </c>
      <c r="DW22">
        <v>419.9307272727272</v>
      </c>
      <c r="DX22">
        <v>17.96046363636364</v>
      </c>
      <c r="DY22">
        <v>1.681839090909091</v>
      </c>
      <c r="DZ22">
        <v>1.61957</v>
      </c>
      <c r="EA22">
        <v>14.72980909090909</v>
      </c>
      <c r="EB22">
        <v>14.14630909090909</v>
      </c>
      <c r="EC22">
        <v>0.00100019</v>
      </c>
      <c r="ED22">
        <v>0</v>
      </c>
      <c r="EE22">
        <v>0</v>
      </c>
      <c r="EF22">
        <v>0</v>
      </c>
      <c r="EG22">
        <v>833.8636363636364</v>
      </c>
      <c r="EH22">
        <v>0.00100019</v>
      </c>
      <c r="EI22">
        <v>2.045454545454545</v>
      </c>
      <c r="EJ22">
        <v>0.4090909090909091</v>
      </c>
      <c r="EK22">
        <v>34.30636363636363</v>
      </c>
      <c r="EL22">
        <v>38.15309090909091</v>
      </c>
      <c r="EM22">
        <v>36.312</v>
      </c>
      <c r="EN22">
        <v>38.25536363636364</v>
      </c>
      <c r="EO22">
        <v>36.23281818181818</v>
      </c>
      <c r="EP22">
        <v>0</v>
      </c>
      <c r="EQ22">
        <v>0</v>
      </c>
      <c r="ER22">
        <v>0</v>
      </c>
      <c r="ES22">
        <v>218.7000000476837</v>
      </c>
      <c r="ET22">
        <v>0</v>
      </c>
      <c r="EU22">
        <v>837.08</v>
      </c>
      <c r="EV22">
        <v>8.615384010168038</v>
      </c>
      <c r="EW22">
        <v>-17.30769336223594</v>
      </c>
      <c r="EX22">
        <v>0.36</v>
      </c>
      <c r="EY22">
        <v>15</v>
      </c>
      <c r="EZ22">
        <v>1658962562</v>
      </c>
      <c r="FA22" t="s">
        <v>443</v>
      </c>
      <c r="FB22">
        <v>1658962562</v>
      </c>
      <c r="FC22">
        <v>1658962559</v>
      </c>
      <c r="FD22">
        <v>7</v>
      </c>
      <c r="FE22">
        <v>0.025</v>
      </c>
      <c r="FF22">
        <v>-0.013</v>
      </c>
      <c r="FG22">
        <v>-1.97</v>
      </c>
      <c r="FH22">
        <v>-0.111</v>
      </c>
      <c r="FI22">
        <v>420</v>
      </c>
      <c r="FJ22">
        <v>18</v>
      </c>
      <c r="FK22">
        <v>0.6899999999999999</v>
      </c>
      <c r="FL22">
        <v>0.5</v>
      </c>
      <c r="FM22">
        <v>3.145840487804878</v>
      </c>
      <c r="FN22">
        <v>0.3957148432055723</v>
      </c>
      <c r="FO22">
        <v>0.05085507126071871</v>
      </c>
      <c r="FP22">
        <v>1</v>
      </c>
      <c r="FQ22">
        <v>834.4117647058823</v>
      </c>
      <c r="FR22">
        <v>24.72116104619372</v>
      </c>
      <c r="FS22">
        <v>17.26883906833827</v>
      </c>
      <c r="FT22">
        <v>0</v>
      </c>
      <c r="FU22">
        <v>0.7032448536585366</v>
      </c>
      <c r="FV22">
        <v>-0.1027094425087096</v>
      </c>
      <c r="FW22">
        <v>0.01083783902175664</v>
      </c>
      <c r="FX22">
        <v>0</v>
      </c>
      <c r="FY22">
        <v>1</v>
      </c>
      <c r="FZ22">
        <v>3</v>
      </c>
      <c r="GA22" t="s">
        <v>444</v>
      </c>
      <c r="GB22">
        <v>2.98414</v>
      </c>
      <c r="GC22">
        <v>2.71551</v>
      </c>
      <c r="GD22">
        <v>0.09518409999999999</v>
      </c>
      <c r="GE22">
        <v>0.0934126</v>
      </c>
      <c r="GF22">
        <v>0.0899268</v>
      </c>
      <c r="GG22">
        <v>0.08595460000000001</v>
      </c>
      <c r="GH22">
        <v>28710.2</v>
      </c>
      <c r="GI22">
        <v>28877.1</v>
      </c>
      <c r="GJ22">
        <v>29485.6</v>
      </c>
      <c r="GK22">
        <v>29454.6</v>
      </c>
      <c r="GL22">
        <v>35549.8</v>
      </c>
      <c r="GM22">
        <v>35800</v>
      </c>
      <c r="GN22">
        <v>41529.9</v>
      </c>
      <c r="GO22">
        <v>41980.4</v>
      </c>
      <c r="GP22">
        <v>1.95828</v>
      </c>
      <c r="GQ22">
        <v>1.9139</v>
      </c>
      <c r="GR22">
        <v>0.041835</v>
      </c>
      <c r="GS22">
        <v>0</v>
      </c>
      <c r="GT22">
        <v>24.3352</v>
      </c>
      <c r="GU22">
        <v>999.9</v>
      </c>
      <c r="GV22">
        <v>45.1</v>
      </c>
      <c r="GW22">
        <v>31.4</v>
      </c>
      <c r="GX22">
        <v>23.0813</v>
      </c>
      <c r="GY22">
        <v>62.8048</v>
      </c>
      <c r="GZ22">
        <v>33.9623</v>
      </c>
      <c r="HA22">
        <v>1</v>
      </c>
      <c r="HB22">
        <v>-0.12875</v>
      </c>
      <c r="HC22">
        <v>-0.220458</v>
      </c>
      <c r="HD22">
        <v>20.3528</v>
      </c>
      <c r="HE22">
        <v>5.22702</v>
      </c>
      <c r="HF22">
        <v>12.0099</v>
      </c>
      <c r="HG22">
        <v>4.9918</v>
      </c>
      <c r="HH22">
        <v>3.29</v>
      </c>
      <c r="HI22">
        <v>9999</v>
      </c>
      <c r="HJ22">
        <v>9999</v>
      </c>
      <c r="HK22">
        <v>9999</v>
      </c>
      <c r="HL22">
        <v>160.5</v>
      </c>
      <c r="HM22">
        <v>1.86737</v>
      </c>
      <c r="HN22">
        <v>1.86646</v>
      </c>
      <c r="HO22">
        <v>1.86584</v>
      </c>
      <c r="HP22">
        <v>1.86582</v>
      </c>
      <c r="HQ22">
        <v>1.86767</v>
      </c>
      <c r="HR22">
        <v>1.87012</v>
      </c>
      <c r="HS22">
        <v>1.86874</v>
      </c>
      <c r="HT22">
        <v>1.87021</v>
      </c>
      <c r="HU22">
        <v>0</v>
      </c>
      <c r="HV22">
        <v>0</v>
      </c>
      <c r="HW22">
        <v>0</v>
      </c>
      <c r="HX22">
        <v>0</v>
      </c>
      <c r="HY22" t="s">
        <v>422</v>
      </c>
      <c r="HZ22" t="s">
        <v>423</v>
      </c>
      <c r="IA22" t="s">
        <v>424</v>
      </c>
      <c r="IB22" t="s">
        <v>424</v>
      </c>
      <c r="IC22" t="s">
        <v>424</v>
      </c>
      <c r="ID22" t="s">
        <v>424</v>
      </c>
      <c r="IE22">
        <v>0</v>
      </c>
      <c r="IF22">
        <v>100</v>
      </c>
      <c r="IG22">
        <v>100</v>
      </c>
      <c r="IH22">
        <v>-1.97</v>
      </c>
      <c r="II22">
        <v>-0.111</v>
      </c>
      <c r="IJ22">
        <v>-0.5976977649603841</v>
      </c>
      <c r="IK22">
        <v>-0.003643892653284941</v>
      </c>
      <c r="IL22">
        <v>8.948238347276123E-07</v>
      </c>
      <c r="IM22">
        <v>-2.445980282225029E-10</v>
      </c>
      <c r="IN22">
        <v>-0.1369614346041639</v>
      </c>
      <c r="IO22">
        <v>-0.01042730378795286</v>
      </c>
      <c r="IP22">
        <v>0.00100284695746963</v>
      </c>
      <c r="IQ22">
        <v>-1.701466411570297E-05</v>
      </c>
      <c r="IR22">
        <v>2</v>
      </c>
      <c r="IS22">
        <v>2310</v>
      </c>
      <c r="IT22">
        <v>1</v>
      </c>
      <c r="IU22">
        <v>25</v>
      </c>
      <c r="IV22">
        <v>2.6</v>
      </c>
      <c r="IW22">
        <v>2.9</v>
      </c>
      <c r="IX22">
        <v>1.04614</v>
      </c>
      <c r="IY22">
        <v>2.21802</v>
      </c>
      <c r="IZ22">
        <v>1.39648</v>
      </c>
      <c r="JA22">
        <v>2.34375</v>
      </c>
      <c r="JB22">
        <v>1.49536</v>
      </c>
      <c r="JC22">
        <v>2.32788</v>
      </c>
      <c r="JD22">
        <v>35.8477</v>
      </c>
      <c r="JE22">
        <v>24.1838</v>
      </c>
      <c r="JF22">
        <v>18</v>
      </c>
      <c r="JG22">
        <v>513.04</v>
      </c>
      <c r="JH22">
        <v>441.136</v>
      </c>
      <c r="JI22">
        <v>24.9996</v>
      </c>
      <c r="JJ22">
        <v>25.7903</v>
      </c>
      <c r="JK22">
        <v>29.9999</v>
      </c>
      <c r="JL22">
        <v>25.7761</v>
      </c>
      <c r="JM22">
        <v>25.7203</v>
      </c>
      <c r="JN22">
        <v>20.9568</v>
      </c>
      <c r="JO22">
        <v>24.907</v>
      </c>
      <c r="JP22">
        <v>58.1774</v>
      </c>
      <c r="JQ22">
        <v>25</v>
      </c>
      <c r="JR22">
        <v>420</v>
      </c>
      <c r="JS22">
        <v>18.004</v>
      </c>
      <c r="JT22">
        <v>100.827</v>
      </c>
      <c r="JU22">
        <v>100.816</v>
      </c>
    </row>
    <row r="23" spans="1:281">
      <c r="A23">
        <v>7</v>
      </c>
      <c r="B23">
        <v>1658962587.5</v>
      </c>
      <c r="C23">
        <v>681</v>
      </c>
      <c r="D23" t="s">
        <v>445</v>
      </c>
      <c r="E23" t="s">
        <v>446</v>
      </c>
      <c r="F23">
        <v>5</v>
      </c>
      <c r="G23" t="s">
        <v>434</v>
      </c>
      <c r="H23" t="s">
        <v>416</v>
      </c>
      <c r="I23">
        <v>1658962584.75</v>
      </c>
      <c r="J23">
        <f>(K23)/1000</f>
        <v>0</v>
      </c>
      <c r="K23">
        <f>IF(CZ23, AN23, AH23)</f>
        <v>0</v>
      </c>
      <c r="L23">
        <f>IF(CZ23, AI23, AG23)</f>
        <v>0</v>
      </c>
      <c r="M23">
        <f>DB23 - IF(AU23&gt;1, L23*CV23*100.0/(AW23*DP23), 0)</f>
        <v>0</v>
      </c>
      <c r="N23">
        <f>((T23-J23/2)*M23-L23)/(T23+J23/2)</f>
        <v>0</v>
      </c>
      <c r="O23">
        <f>N23*(DI23+DJ23)/1000.0</f>
        <v>0</v>
      </c>
      <c r="P23">
        <f>(DB23 - IF(AU23&gt;1, L23*CV23*100.0/(AW23*DP23), 0))*(DI23+DJ23)/1000.0</f>
        <v>0</v>
      </c>
      <c r="Q23">
        <f>2.0/((1/S23-1/R23)+SIGN(S23)*SQRT((1/S23-1/R23)*(1/S23-1/R23) + 4*CW23/((CW23+1)*(CW23+1))*(2*1/S23*1/R23-1/R23*1/R23)))</f>
        <v>0</v>
      </c>
      <c r="R23">
        <f>IF(LEFT(CX23,1)&lt;&gt;"0",IF(LEFT(CX23,1)="1",3.0,CY23),$D$5+$E$5*(DP23*DI23/($K$5*1000))+$F$5*(DP23*DI23/($K$5*1000))*MAX(MIN(CV23,$J$5),$I$5)*MAX(MIN(CV23,$J$5),$I$5)+$G$5*MAX(MIN(CV23,$J$5),$I$5)*(DP23*DI23/($K$5*1000))+$H$5*(DP23*DI23/($K$5*1000))*(DP23*DI23/($K$5*1000)))</f>
        <v>0</v>
      </c>
      <c r="S23">
        <f>J23*(1000-(1000*0.61365*exp(17.502*W23/(240.97+W23))/(DI23+DJ23)+DD23)/2)/(1000*0.61365*exp(17.502*W23/(240.97+W23))/(DI23+DJ23)-DD23)</f>
        <v>0</v>
      </c>
      <c r="T23">
        <f>1/((CW23+1)/(Q23/1.6)+1/(R23/1.37)) + CW23/((CW23+1)/(Q23/1.6) + CW23/(R23/1.37))</f>
        <v>0</v>
      </c>
      <c r="U23">
        <f>(CR23*CU23)</f>
        <v>0</v>
      </c>
      <c r="V23">
        <f>(DK23+(U23+2*0.95*5.67E-8*(((DK23+$B$7)+273)^4-(DK23+273)^4)-44100*J23)/(1.84*29.3*R23+8*0.95*5.67E-8*(DK23+273)^3))</f>
        <v>0</v>
      </c>
      <c r="W23">
        <f>($C$7*DL23+$D$7*DM23+$E$7*V23)</f>
        <v>0</v>
      </c>
      <c r="X23">
        <f>0.61365*exp(17.502*W23/(240.97+W23))</f>
        <v>0</v>
      </c>
      <c r="Y23">
        <f>(Z23/AA23*100)</f>
        <v>0</v>
      </c>
      <c r="Z23">
        <f>DD23*(DI23+DJ23)/1000</f>
        <v>0</v>
      </c>
      <c r="AA23">
        <f>0.61365*exp(17.502*DK23/(240.97+DK23))</f>
        <v>0</v>
      </c>
      <c r="AB23">
        <f>(X23-DD23*(DI23+DJ23)/1000)</f>
        <v>0</v>
      </c>
      <c r="AC23">
        <f>(-J23*44100)</f>
        <v>0</v>
      </c>
      <c r="AD23">
        <f>2*29.3*R23*0.92*(DK23-W23)</f>
        <v>0</v>
      </c>
      <c r="AE23">
        <f>2*0.95*5.67E-8*(((DK23+$B$7)+273)^4-(W23+273)^4)</f>
        <v>0</v>
      </c>
      <c r="AF23">
        <f>U23+AE23+AC23+AD23</f>
        <v>0</v>
      </c>
      <c r="AG23">
        <f>DH23*AU23*(DC23-DB23*(1000-AU23*DE23)/(1000-AU23*DD23))/(100*CV23)</f>
        <v>0</v>
      </c>
      <c r="AH23">
        <f>1000*DH23*AU23*(DD23-DE23)/(100*CV23*(1000-AU23*DD23))</f>
        <v>0</v>
      </c>
      <c r="AI23">
        <f>(AJ23 - AK23 - DI23*1E3/(8.314*(DK23+273.15)) * AM23/DH23 * AL23) * DH23/(100*CV23) * (1000 - DE23)/1000</f>
        <v>0</v>
      </c>
      <c r="AJ23">
        <v>427.7755538303031</v>
      </c>
      <c r="AK23">
        <v>431.1722363636363</v>
      </c>
      <c r="AL23">
        <v>-0.0006332514332571221</v>
      </c>
      <c r="AM23">
        <v>65.17</v>
      </c>
      <c r="AN23">
        <f>(AP23 - AO23 + DI23*1E3/(8.314*(DK23+273.15)) * AR23/DH23 * AQ23) * DH23/(100*CV23) * 1000/(1000 - AP23)</f>
        <v>0</v>
      </c>
      <c r="AO23">
        <v>18.14618672118943</v>
      </c>
      <c r="AP23">
        <v>18.80785696969697</v>
      </c>
      <c r="AQ23">
        <v>0.0002807997583021656</v>
      </c>
      <c r="AR23">
        <v>84.40584288655921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MAX(0,($B$13+$C$13*DP23)/(1+$D$13*DP23)*DI23/(DK23+273)*$E$13)</f>
        <v>0</v>
      </c>
      <c r="AX23" t="s">
        <v>418</v>
      </c>
      <c r="AY23" t="s">
        <v>418</v>
      </c>
      <c r="AZ23">
        <v>0</v>
      </c>
      <c r="BA23">
        <v>0</v>
      </c>
      <c r="BB23">
        <f>1-AZ23/BA23</f>
        <v>0</v>
      </c>
      <c r="BC23">
        <v>0</v>
      </c>
      <c r="BD23" t="s">
        <v>418</v>
      </c>
      <c r="BE23" t="s">
        <v>418</v>
      </c>
      <c r="BF23">
        <v>0</v>
      </c>
      <c r="BG23">
        <v>0</v>
      </c>
      <c r="BH23">
        <f>1-BF23/BG23</f>
        <v>0</v>
      </c>
      <c r="BI23">
        <v>0.5</v>
      </c>
      <c r="BJ23">
        <f>CS23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418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BZ23" t="s">
        <v>418</v>
      </c>
      <c r="CA23" t="s">
        <v>418</v>
      </c>
      <c r="CB23" t="s">
        <v>418</v>
      </c>
      <c r="CC23" t="s">
        <v>418</v>
      </c>
      <c r="CD23" t="s">
        <v>418</v>
      </c>
      <c r="CE23" t="s">
        <v>418</v>
      </c>
      <c r="CF23" t="s">
        <v>418</v>
      </c>
      <c r="CG23" t="s">
        <v>418</v>
      </c>
      <c r="CH23" t="s">
        <v>418</v>
      </c>
      <c r="CI23" t="s">
        <v>418</v>
      </c>
      <c r="CJ23" t="s">
        <v>418</v>
      </c>
      <c r="CK23" t="s">
        <v>418</v>
      </c>
      <c r="CL23" t="s">
        <v>418</v>
      </c>
      <c r="CM23" t="s">
        <v>418</v>
      </c>
      <c r="CN23" t="s">
        <v>418</v>
      </c>
      <c r="CO23" t="s">
        <v>418</v>
      </c>
      <c r="CP23" t="s">
        <v>418</v>
      </c>
      <c r="CQ23" t="s">
        <v>418</v>
      </c>
      <c r="CR23">
        <f>$B$11*DQ23+$C$11*DR23+$F$11*EC23*(1-EF23)</f>
        <v>0</v>
      </c>
      <c r="CS23">
        <f>CR23*CT23</f>
        <v>0</v>
      </c>
      <c r="CT23">
        <f>($B$11*$D$9+$C$11*$D$9+$F$11*((EP23+EH23)/MAX(EP23+EH23+EQ23, 0.1)*$I$9+EQ23/MAX(EP23+EH23+EQ23, 0.1)*$J$9))/($B$11+$C$11+$F$11)</f>
        <v>0</v>
      </c>
      <c r="CU23">
        <f>($B$11*$K$9+$C$11*$K$9+$F$11*((EP23+EH23)/MAX(EP23+EH23+EQ23, 0.1)*$P$9+EQ23/MAX(EP23+EH23+EQ23, 0.1)*$Q$9))/($B$11+$C$11+$F$11)</f>
        <v>0</v>
      </c>
      <c r="CV23">
        <v>6</v>
      </c>
      <c r="CW23">
        <v>0.5</v>
      </c>
      <c r="CX23" t="s">
        <v>419</v>
      </c>
      <c r="CY23">
        <v>2</v>
      </c>
      <c r="CZ23" t="b">
        <v>1</v>
      </c>
      <c r="DA23">
        <v>1658962584.75</v>
      </c>
      <c r="DB23">
        <v>423.0781999999999</v>
      </c>
      <c r="DC23">
        <v>420.0211</v>
      </c>
      <c r="DD23">
        <v>18.80559</v>
      </c>
      <c r="DE23">
        <v>18.14603</v>
      </c>
      <c r="DF23">
        <v>425.0567</v>
      </c>
      <c r="DG23">
        <v>18.909</v>
      </c>
      <c r="DH23">
        <v>500.0655</v>
      </c>
      <c r="DI23">
        <v>90.17304</v>
      </c>
      <c r="DJ23">
        <v>0.10003357</v>
      </c>
      <c r="DK23">
        <v>25.77033</v>
      </c>
      <c r="DL23">
        <v>25.04921</v>
      </c>
      <c r="DM23">
        <v>999.9</v>
      </c>
      <c r="DN23">
        <v>0</v>
      </c>
      <c r="DO23">
        <v>0</v>
      </c>
      <c r="DP23">
        <v>10001.622</v>
      </c>
      <c r="DQ23">
        <v>0</v>
      </c>
      <c r="DR23">
        <v>0.5058679999999999</v>
      </c>
      <c r="DS23">
        <v>3.057188</v>
      </c>
      <c r="DT23">
        <v>431.1867999999999</v>
      </c>
      <c r="DU23">
        <v>427.7837</v>
      </c>
      <c r="DV23">
        <v>0.6595442</v>
      </c>
      <c r="DW23">
        <v>420.0211</v>
      </c>
      <c r="DX23">
        <v>18.14603</v>
      </c>
      <c r="DY23">
        <v>1.695756</v>
      </c>
      <c r="DZ23">
        <v>1.636284</v>
      </c>
      <c r="EA23">
        <v>14.85763</v>
      </c>
      <c r="EB23">
        <v>14.30481</v>
      </c>
      <c r="EC23">
        <v>0.00100019</v>
      </c>
      <c r="ED23">
        <v>0</v>
      </c>
      <c r="EE23">
        <v>0</v>
      </c>
      <c r="EF23">
        <v>0</v>
      </c>
      <c r="EG23">
        <v>872.35</v>
      </c>
      <c r="EH23">
        <v>0.00100019</v>
      </c>
      <c r="EI23">
        <v>6.55</v>
      </c>
      <c r="EJ23">
        <v>0.2</v>
      </c>
      <c r="EK23">
        <v>34.687</v>
      </c>
      <c r="EL23">
        <v>39.281</v>
      </c>
      <c r="EM23">
        <v>36.8058</v>
      </c>
      <c r="EN23">
        <v>39.4623</v>
      </c>
      <c r="EO23">
        <v>36.8561</v>
      </c>
      <c r="EP23">
        <v>0</v>
      </c>
      <c r="EQ23">
        <v>0</v>
      </c>
      <c r="ER23">
        <v>0</v>
      </c>
      <c r="ES23">
        <v>46.90000009536743</v>
      </c>
      <c r="ET23">
        <v>0</v>
      </c>
      <c r="EU23">
        <v>876.7692307692307</v>
      </c>
      <c r="EV23">
        <v>-55.35042791189708</v>
      </c>
      <c r="EW23">
        <v>53.6923092010902</v>
      </c>
      <c r="EX23">
        <v>-0.0576923076923077</v>
      </c>
      <c r="EY23">
        <v>15</v>
      </c>
      <c r="EZ23">
        <v>1658962562</v>
      </c>
      <c r="FA23" t="s">
        <v>443</v>
      </c>
      <c r="FB23">
        <v>1658962562</v>
      </c>
      <c r="FC23">
        <v>1658962559</v>
      </c>
      <c r="FD23">
        <v>7</v>
      </c>
      <c r="FE23">
        <v>0.025</v>
      </c>
      <c r="FF23">
        <v>-0.013</v>
      </c>
      <c r="FG23">
        <v>-1.97</v>
      </c>
      <c r="FH23">
        <v>-0.111</v>
      </c>
      <c r="FI23">
        <v>420</v>
      </c>
      <c r="FJ23">
        <v>18</v>
      </c>
      <c r="FK23">
        <v>0.6899999999999999</v>
      </c>
      <c r="FL23">
        <v>0.5</v>
      </c>
      <c r="FM23">
        <v>3.100762</v>
      </c>
      <c r="FN23">
        <v>-0.4742618386491588</v>
      </c>
      <c r="FO23">
        <v>0.08610686663094878</v>
      </c>
      <c r="FP23">
        <v>1</v>
      </c>
      <c r="FQ23">
        <v>884.4852941176471</v>
      </c>
      <c r="FR23">
        <v>-111.2223074058671</v>
      </c>
      <c r="FS23">
        <v>18.15516669861974</v>
      </c>
      <c r="FT23">
        <v>0</v>
      </c>
      <c r="FU23">
        <v>0.6096253</v>
      </c>
      <c r="FV23">
        <v>0.4512399399624772</v>
      </c>
      <c r="FW23">
        <v>0.04848990041194146</v>
      </c>
      <c r="FX23">
        <v>0</v>
      </c>
      <c r="FY23">
        <v>1</v>
      </c>
      <c r="FZ23">
        <v>3</v>
      </c>
      <c r="GA23" t="s">
        <v>444</v>
      </c>
      <c r="GB23">
        <v>2.98417</v>
      </c>
      <c r="GC23">
        <v>2.71559</v>
      </c>
      <c r="GD23">
        <v>0.09516910000000001</v>
      </c>
      <c r="GE23">
        <v>0.09342839999999999</v>
      </c>
      <c r="GF23">
        <v>0.0904978</v>
      </c>
      <c r="GG23">
        <v>0.08657579999999999</v>
      </c>
      <c r="GH23">
        <v>28711.5</v>
      </c>
      <c r="GI23">
        <v>28877.9</v>
      </c>
      <c r="GJ23">
        <v>29486.4</v>
      </c>
      <c r="GK23">
        <v>29455.9</v>
      </c>
      <c r="GL23">
        <v>35528.1</v>
      </c>
      <c r="GM23">
        <v>35776.3</v>
      </c>
      <c r="GN23">
        <v>41531</v>
      </c>
      <c r="GO23">
        <v>41981.6</v>
      </c>
      <c r="GP23">
        <v>1.9576</v>
      </c>
      <c r="GQ23">
        <v>1.91363</v>
      </c>
      <c r="GR23">
        <v>0.0422448</v>
      </c>
      <c r="GS23">
        <v>0</v>
      </c>
      <c r="GT23">
        <v>24.3493</v>
      </c>
      <c r="GU23">
        <v>999.9</v>
      </c>
      <c r="GV23">
        <v>45</v>
      </c>
      <c r="GW23">
        <v>31.4</v>
      </c>
      <c r="GX23">
        <v>23.0338</v>
      </c>
      <c r="GY23">
        <v>63.0548</v>
      </c>
      <c r="GZ23">
        <v>33.6699</v>
      </c>
      <c r="HA23">
        <v>1</v>
      </c>
      <c r="HB23">
        <v>-0.130417</v>
      </c>
      <c r="HC23">
        <v>-0.229109</v>
      </c>
      <c r="HD23">
        <v>20.3528</v>
      </c>
      <c r="HE23">
        <v>5.22747</v>
      </c>
      <c r="HF23">
        <v>12.0099</v>
      </c>
      <c r="HG23">
        <v>4.9918</v>
      </c>
      <c r="HH23">
        <v>3.29</v>
      </c>
      <c r="HI23">
        <v>9999</v>
      </c>
      <c r="HJ23">
        <v>9999</v>
      </c>
      <c r="HK23">
        <v>9999</v>
      </c>
      <c r="HL23">
        <v>160.5</v>
      </c>
      <c r="HM23">
        <v>1.86737</v>
      </c>
      <c r="HN23">
        <v>1.86644</v>
      </c>
      <c r="HO23">
        <v>1.86584</v>
      </c>
      <c r="HP23">
        <v>1.86582</v>
      </c>
      <c r="HQ23">
        <v>1.86768</v>
      </c>
      <c r="HR23">
        <v>1.87012</v>
      </c>
      <c r="HS23">
        <v>1.86874</v>
      </c>
      <c r="HT23">
        <v>1.87022</v>
      </c>
      <c r="HU23">
        <v>0</v>
      </c>
      <c r="HV23">
        <v>0</v>
      </c>
      <c r="HW23">
        <v>0</v>
      </c>
      <c r="HX23">
        <v>0</v>
      </c>
      <c r="HY23" t="s">
        <v>422</v>
      </c>
      <c r="HZ23" t="s">
        <v>423</v>
      </c>
      <c r="IA23" t="s">
        <v>424</v>
      </c>
      <c r="IB23" t="s">
        <v>424</v>
      </c>
      <c r="IC23" t="s">
        <v>424</v>
      </c>
      <c r="ID23" t="s">
        <v>424</v>
      </c>
      <c r="IE23">
        <v>0</v>
      </c>
      <c r="IF23">
        <v>100</v>
      </c>
      <c r="IG23">
        <v>100</v>
      </c>
      <c r="IH23">
        <v>-1.979</v>
      </c>
      <c r="II23">
        <v>-0.1034</v>
      </c>
      <c r="IJ23">
        <v>-0.5726348517053843</v>
      </c>
      <c r="IK23">
        <v>-0.003643892653284941</v>
      </c>
      <c r="IL23">
        <v>8.948238347276123E-07</v>
      </c>
      <c r="IM23">
        <v>-2.445980282225029E-10</v>
      </c>
      <c r="IN23">
        <v>-0.1497648274784824</v>
      </c>
      <c r="IO23">
        <v>-0.01042730378795286</v>
      </c>
      <c r="IP23">
        <v>0.00100284695746963</v>
      </c>
      <c r="IQ23">
        <v>-1.701466411570297E-05</v>
      </c>
      <c r="IR23">
        <v>2</v>
      </c>
      <c r="IS23">
        <v>2310</v>
      </c>
      <c r="IT23">
        <v>1</v>
      </c>
      <c r="IU23">
        <v>25</v>
      </c>
      <c r="IV23">
        <v>0.4</v>
      </c>
      <c r="IW23">
        <v>0.5</v>
      </c>
      <c r="IX23">
        <v>1.04614</v>
      </c>
      <c r="IY23">
        <v>2.22656</v>
      </c>
      <c r="IZ23">
        <v>1.39648</v>
      </c>
      <c r="JA23">
        <v>2.34619</v>
      </c>
      <c r="JB23">
        <v>1.49536</v>
      </c>
      <c r="JC23">
        <v>2.30103</v>
      </c>
      <c r="JD23">
        <v>35.8477</v>
      </c>
      <c r="JE23">
        <v>24.1838</v>
      </c>
      <c r="JF23">
        <v>18</v>
      </c>
      <c r="JG23">
        <v>512.539</v>
      </c>
      <c r="JH23">
        <v>440.902</v>
      </c>
      <c r="JI23">
        <v>24.9996</v>
      </c>
      <c r="JJ23">
        <v>25.7751</v>
      </c>
      <c r="JK23">
        <v>30</v>
      </c>
      <c r="JL23">
        <v>25.7688</v>
      </c>
      <c r="JM23">
        <v>25.7117</v>
      </c>
      <c r="JN23">
        <v>20.9505</v>
      </c>
      <c r="JO23">
        <v>24.2321</v>
      </c>
      <c r="JP23">
        <v>57.8061</v>
      </c>
      <c r="JQ23">
        <v>25</v>
      </c>
      <c r="JR23">
        <v>420</v>
      </c>
      <c r="JS23">
        <v>18.0934</v>
      </c>
      <c r="JT23">
        <v>100.83</v>
      </c>
      <c r="JU23">
        <v>100.819</v>
      </c>
    </row>
    <row r="24" spans="1:281">
      <c r="A24">
        <v>8</v>
      </c>
      <c r="B24">
        <v>1658962592.5</v>
      </c>
      <c r="C24">
        <v>686</v>
      </c>
      <c r="D24" t="s">
        <v>447</v>
      </c>
      <c r="E24" t="s">
        <v>448</v>
      </c>
      <c r="F24">
        <v>5</v>
      </c>
      <c r="G24" t="s">
        <v>434</v>
      </c>
      <c r="H24" t="s">
        <v>416</v>
      </c>
      <c r="I24">
        <v>1658962590</v>
      </c>
      <c r="J24">
        <f>(K24)/1000</f>
        <v>0</v>
      </c>
      <c r="K24">
        <f>IF(CZ24, AN24, AH24)</f>
        <v>0</v>
      </c>
      <c r="L24">
        <f>IF(CZ24, AI24, AG24)</f>
        <v>0</v>
      </c>
      <c r="M24">
        <f>DB24 - IF(AU24&gt;1, L24*CV24*100.0/(AW24*DP24), 0)</f>
        <v>0</v>
      </c>
      <c r="N24">
        <f>((T24-J24/2)*M24-L24)/(T24+J24/2)</f>
        <v>0</v>
      </c>
      <c r="O24">
        <f>N24*(DI24+DJ24)/1000.0</f>
        <v>0</v>
      </c>
      <c r="P24">
        <f>(DB24 - IF(AU24&gt;1, L24*CV24*100.0/(AW24*DP24), 0))*(DI24+DJ24)/1000.0</f>
        <v>0</v>
      </c>
      <c r="Q24">
        <f>2.0/((1/S24-1/R24)+SIGN(S24)*SQRT((1/S24-1/R24)*(1/S24-1/R24) + 4*CW24/((CW24+1)*(CW24+1))*(2*1/S24*1/R24-1/R24*1/R24)))</f>
        <v>0</v>
      </c>
      <c r="R24">
        <f>IF(LEFT(CX24,1)&lt;&gt;"0",IF(LEFT(CX24,1)="1",3.0,CY24),$D$5+$E$5*(DP24*DI24/($K$5*1000))+$F$5*(DP24*DI24/($K$5*1000))*MAX(MIN(CV24,$J$5),$I$5)*MAX(MIN(CV24,$J$5),$I$5)+$G$5*MAX(MIN(CV24,$J$5),$I$5)*(DP24*DI24/($K$5*1000))+$H$5*(DP24*DI24/($K$5*1000))*(DP24*DI24/($K$5*1000)))</f>
        <v>0</v>
      </c>
      <c r="S24">
        <f>J24*(1000-(1000*0.61365*exp(17.502*W24/(240.97+W24))/(DI24+DJ24)+DD24)/2)/(1000*0.61365*exp(17.502*W24/(240.97+W24))/(DI24+DJ24)-DD24)</f>
        <v>0</v>
      </c>
      <c r="T24">
        <f>1/((CW24+1)/(Q24/1.6)+1/(R24/1.37)) + CW24/((CW24+1)/(Q24/1.6) + CW24/(R24/1.37))</f>
        <v>0</v>
      </c>
      <c r="U24">
        <f>(CR24*CU24)</f>
        <v>0</v>
      </c>
      <c r="V24">
        <f>(DK24+(U24+2*0.95*5.67E-8*(((DK24+$B$7)+273)^4-(DK24+273)^4)-44100*J24)/(1.84*29.3*R24+8*0.95*5.67E-8*(DK24+273)^3))</f>
        <v>0</v>
      </c>
      <c r="W24">
        <f>($C$7*DL24+$D$7*DM24+$E$7*V24)</f>
        <v>0</v>
      </c>
      <c r="X24">
        <f>0.61365*exp(17.502*W24/(240.97+W24))</f>
        <v>0</v>
      </c>
      <c r="Y24">
        <f>(Z24/AA24*100)</f>
        <v>0</v>
      </c>
      <c r="Z24">
        <f>DD24*(DI24+DJ24)/1000</f>
        <v>0</v>
      </c>
      <c r="AA24">
        <f>0.61365*exp(17.502*DK24/(240.97+DK24))</f>
        <v>0</v>
      </c>
      <c r="AB24">
        <f>(X24-DD24*(DI24+DJ24)/1000)</f>
        <v>0</v>
      </c>
      <c r="AC24">
        <f>(-J24*44100)</f>
        <v>0</v>
      </c>
      <c r="AD24">
        <f>2*29.3*R24*0.92*(DK24-W24)</f>
        <v>0</v>
      </c>
      <c r="AE24">
        <f>2*0.95*5.67E-8*(((DK24+$B$7)+273)^4-(W24+273)^4)</f>
        <v>0</v>
      </c>
      <c r="AF24">
        <f>U24+AE24+AC24+AD24</f>
        <v>0</v>
      </c>
      <c r="AG24">
        <f>DH24*AU24*(DC24-DB24*(1000-AU24*DE24)/(1000-AU24*DD24))/(100*CV24)</f>
        <v>0</v>
      </c>
      <c r="AH24">
        <f>1000*DH24*AU24*(DD24-DE24)/(100*CV24*(1000-AU24*DD24))</f>
        <v>0</v>
      </c>
      <c r="AI24">
        <f>(AJ24 - AK24 - DI24*1E3/(8.314*(DK24+273.15)) * AM24/DH24 * AL24) * DH24/(100*CV24) * (1000 - DE24)/1000</f>
        <v>0</v>
      </c>
      <c r="AJ24">
        <v>427.7553476090911</v>
      </c>
      <c r="AK24">
        <v>431.1620424242423</v>
      </c>
      <c r="AL24">
        <v>-0.0003693101225093323</v>
      </c>
      <c r="AM24">
        <v>65.17</v>
      </c>
      <c r="AN24">
        <f>(AP24 - AO24 + DI24*1E3/(8.314*(DK24+273.15)) * AR24/DH24 * AQ24) * DH24/(100*CV24) * 1000/(1000 - AP24)</f>
        <v>0</v>
      </c>
      <c r="AO24">
        <v>18.14841368465849</v>
      </c>
      <c r="AP24">
        <v>18.81052848484848</v>
      </c>
      <c r="AQ24">
        <v>7.379498609808056E-05</v>
      </c>
      <c r="AR24">
        <v>84.40584288655921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MAX(0,($B$13+$C$13*DP24)/(1+$D$13*DP24)*DI24/(DK24+273)*$E$13)</f>
        <v>0</v>
      </c>
      <c r="AX24" t="s">
        <v>418</v>
      </c>
      <c r="AY24" t="s">
        <v>418</v>
      </c>
      <c r="AZ24">
        <v>0</v>
      </c>
      <c r="BA24">
        <v>0</v>
      </c>
      <c r="BB24">
        <f>1-AZ24/BA24</f>
        <v>0</v>
      </c>
      <c r="BC24">
        <v>0</v>
      </c>
      <c r="BD24" t="s">
        <v>418</v>
      </c>
      <c r="BE24" t="s">
        <v>418</v>
      </c>
      <c r="BF24">
        <v>0</v>
      </c>
      <c r="BG24">
        <v>0</v>
      </c>
      <c r="BH24">
        <f>1-BF24/BG24</f>
        <v>0</v>
      </c>
      <c r="BI24">
        <v>0.5</v>
      </c>
      <c r="BJ24">
        <f>CS24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418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BZ24" t="s">
        <v>418</v>
      </c>
      <c r="CA24" t="s">
        <v>418</v>
      </c>
      <c r="CB24" t="s">
        <v>418</v>
      </c>
      <c r="CC24" t="s">
        <v>418</v>
      </c>
      <c r="CD24" t="s">
        <v>418</v>
      </c>
      <c r="CE24" t="s">
        <v>418</v>
      </c>
      <c r="CF24" t="s">
        <v>418</v>
      </c>
      <c r="CG24" t="s">
        <v>418</v>
      </c>
      <c r="CH24" t="s">
        <v>418</v>
      </c>
      <c r="CI24" t="s">
        <v>418</v>
      </c>
      <c r="CJ24" t="s">
        <v>418</v>
      </c>
      <c r="CK24" t="s">
        <v>418</v>
      </c>
      <c r="CL24" t="s">
        <v>418</v>
      </c>
      <c r="CM24" t="s">
        <v>418</v>
      </c>
      <c r="CN24" t="s">
        <v>418</v>
      </c>
      <c r="CO24" t="s">
        <v>418</v>
      </c>
      <c r="CP24" t="s">
        <v>418</v>
      </c>
      <c r="CQ24" t="s">
        <v>418</v>
      </c>
      <c r="CR24">
        <f>$B$11*DQ24+$C$11*DR24+$F$11*EC24*(1-EF24)</f>
        <v>0</v>
      </c>
      <c r="CS24">
        <f>CR24*CT24</f>
        <v>0</v>
      </c>
      <c r="CT24">
        <f>($B$11*$D$9+$C$11*$D$9+$F$11*((EP24+EH24)/MAX(EP24+EH24+EQ24, 0.1)*$I$9+EQ24/MAX(EP24+EH24+EQ24, 0.1)*$J$9))/($B$11+$C$11+$F$11)</f>
        <v>0</v>
      </c>
      <c r="CU24">
        <f>($B$11*$K$9+$C$11*$K$9+$F$11*((EP24+EH24)/MAX(EP24+EH24+EQ24, 0.1)*$P$9+EQ24/MAX(EP24+EH24+EQ24, 0.1)*$Q$9))/($B$11+$C$11+$F$11)</f>
        <v>0</v>
      </c>
      <c r="CV24">
        <v>6</v>
      </c>
      <c r="CW24">
        <v>0.5</v>
      </c>
      <c r="CX24" t="s">
        <v>419</v>
      </c>
      <c r="CY24">
        <v>2</v>
      </c>
      <c r="CZ24" t="b">
        <v>1</v>
      </c>
      <c r="DA24">
        <v>1658962590</v>
      </c>
      <c r="DB24">
        <v>423.0606666666667</v>
      </c>
      <c r="DC24">
        <v>419.9916666666666</v>
      </c>
      <c r="DD24">
        <v>18.80964444444444</v>
      </c>
      <c r="DE24">
        <v>18.14915555555556</v>
      </c>
      <c r="DF24">
        <v>425.0391111111112</v>
      </c>
      <c r="DG24">
        <v>18.913</v>
      </c>
      <c r="DH24">
        <v>500.0458888888888</v>
      </c>
      <c r="DI24">
        <v>90.17341111111111</v>
      </c>
      <c r="DJ24">
        <v>0.09999632222222223</v>
      </c>
      <c r="DK24">
        <v>25.76872222222222</v>
      </c>
      <c r="DL24">
        <v>25.04632222222222</v>
      </c>
      <c r="DM24">
        <v>999.9000000000001</v>
      </c>
      <c r="DN24">
        <v>0</v>
      </c>
      <c r="DO24">
        <v>0</v>
      </c>
      <c r="DP24">
        <v>9995.488888888889</v>
      </c>
      <c r="DQ24">
        <v>0</v>
      </c>
      <c r="DR24">
        <v>0.505868</v>
      </c>
      <c r="DS24">
        <v>3.068938888888889</v>
      </c>
      <c r="DT24">
        <v>431.1707777777778</v>
      </c>
      <c r="DU24">
        <v>427.755</v>
      </c>
      <c r="DV24">
        <v>0.6604755555555555</v>
      </c>
      <c r="DW24">
        <v>419.9916666666666</v>
      </c>
      <c r="DX24">
        <v>18.14915555555556</v>
      </c>
      <c r="DY24">
        <v>1.696127777777778</v>
      </c>
      <c r="DZ24">
        <v>1.636572222222222</v>
      </c>
      <c r="EA24">
        <v>14.86103333333333</v>
      </c>
      <c r="EB24">
        <v>14.30752222222222</v>
      </c>
      <c r="EC24">
        <v>0.00100019</v>
      </c>
      <c r="ED24">
        <v>0</v>
      </c>
      <c r="EE24">
        <v>0</v>
      </c>
      <c r="EF24">
        <v>0</v>
      </c>
      <c r="EG24">
        <v>870.5555555555555</v>
      </c>
      <c r="EH24">
        <v>0.00100019</v>
      </c>
      <c r="EI24">
        <v>-11.27777777777778</v>
      </c>
      <c r="EJ24">
        <v>0.2777777777777778</v>
      </c>
      <c r="EK24">
        <v>34.736</v>
      </c>
      <c r="EL24">
        <v>39.38188888888889</v>
      </c>
      <c r="EM24">
        <v>36.861</v>
      </c>
      <c r="EN24">
        <v>39.56922222222222</v>
      </c>
      <c r="EO24">
        <v>36.89566666666667</v>
      </c>
      <c r="EP24">
        <v>0</v>
      </c>
      <c r="EQ24">
        <v>0</v>
      </c>
      <c r="ER24">
        <v>0</v>
      </c>
      <c r="ES24">
        <v>51.70000004768372</v>
      </c>
      <c r="ET24">
        <v>0</v>
      </c>
      <c r="EU24">
        <v>872.8846153846154</v>
      </c>
      <c r="EV24">
        <v>-6.769230678525886</v>
      </c>
      <c r="EW24">
        <v>-39.57264922669382</v>
      </c>
      <c r="EX24">
        <v>-2.942307692307693</v>
      </c>
      <c r="EY24">
        <v>15</v>
      </c>
      <c r="EZ24">
        <v>1658962562</v>
      </c>
      <c r="FA24" t="s">
        <v>443</v>
      </c>
      <c r="FB24">
        <v>1658962562</v>
      </c>
      <c r="FC24">
        <v>1658962559</v>
      </c>
      <c r="FD24">
        <v>7</v>
      </c>
      <c r="FE24">
        <v>0.025</v>
      </c>
      <c r="FF24">
        <v>-0.013</v>
      </c>
      <c r="FG24">
        <v>-1.97</v>
      </c>
      <c r="FH24">
        <v>-0.111</v>
      </c>
      <c r="FI24">
        <v>420</v>
      </c>
      <c r="FJ24">
        <v>18</v>
      </c>
      <c r="FK24">
        <v>0.6899999999999999</v>
      </c>
      <c r="FL24">
        <v>0.5</v>
      </c>
      <c r="FM24">
        <v>3.072796585365854</v>
      </c>
      <c r="FN24">
        <v>-0.2553903135888405</v>
      </c>
      <c r="FO24">
        <v>0.06116919253324785</v>
      </c>
      <c r="FP24">
        <v>1</v>
      </c>
      <c r="FQ24">
        <v>876.1617647058823</v>
      </c>
      <c r="FR24">
        <v>-42.8953401925845</v>
      </c>
      <c r="FS24">
        <v>14.41186224456789</v>
      </c>
      <c r="FT24">
        <v>0</v>
      </c>
      <c r="FU24">
        <v>0.6373820731707318</v>
      </c>
      <c r="FV24">
        <v>0.298327547038328</v>
      </c>
      <c r="FW24">
        <v>0.03606678276806165</v>
      </c>
      <c r="FX24">
        <v>0</v>
      </c>
      <c r="FY24">
        <v>1</v>
      </c>
      <c r="FZ24">
        <v>3</v>
      </c>
      <c r="GA24" t="s">
        <v>444</v>
      </c>
      <c r="GB24">
        <v>2.98422</v>
      </c>
      <c r="GC24">
        <v>2.71574</v>
      </c>
      <c r="GD24">
        <v>0.0951684</v>
      </c>
      <c r="GE24">
        <v>0.0934068</v>
      </c>
      <c r="GF24">
        <v>0.0905059</v>
      </c>
      <c r="GG24">
        <v>0.08659650000000001</v>
      </c>
      <c r="GH24">
        <v>28711.3</v>
      </c>
      <c r="GI24">
        <v>28878.4</v>
      </c>
      <c r="GJ24">
        <v>29486.2</v>
      </c>
      <c r="GK24">
        <v>29455.7</v>
      </c>
      <c r="GL24">
        <v>35527.5</v>
      </c>
      <c r="GM24">
        <v>35775.4</v>
      </c>
      <c r="GN24">
        <v>41530.6</v>
      </c>
      <c r="GO24">
        <v>41981.5</v>
      </c>
      <c r="GP24">
        <v>1.95798</v>
      </c>
      <c r="GQ24">
        <v>1.91398</v>
      </c>
      <c r="GR24">
        <v>0.0428036</v>
      </c>
      <c r="GS24">
        <v>0</v>
      </c>
      <c r="GT24">
        <v>24.3482</v>
      </c>
      <c r="GU24">
        <v>999.9</v>
      </c>
      <c r="GV24">
        <v>45</v>
      </c>
      <c r="GW24">
        <v>31.4</v>
      </c>
      <c r="GX24">
        <v>23.0326</v>
      </c>
      <c r="GY24">
        <v>63.0348</v>
      </c>
      <c r="GZ24">
        <v>33.8181</v>
      </c>
      <c r="HA24">
        <v>1</v>
      </c>
      <c r="HB24">
        <v>-0.130503</v>
      </c>
      <c r="HC24">
        <v>-0.230308</v>
      </c>
      <c r="HD24">
        <v>20.353</v>
      </c>
      <c r="HE24">
        <v>5.22747</v>
      </c>
      <c r="HF24">
        <v>12.0099</v>
      </c>
      <c r="HG24">
        <v>4.99185</v>
      </c>
      <c r="HH24">
        <v>3.28998</v>
      </c>
      <c r="HI24">
        <v>9999</v>
      </c>
      <c r="HJ24">
        <v>9999</v>
      </c>
      <c r="HK24">
        <v>9999</v>
      </c>
      <c r="HL24">
        <v>160.5</v>
      </c>
      <c r="HM24">
        <v>1.86737</v>
      </c>
      <c r="HN24">
        <v>1.86646</v>
      </c>
      <c r="HO24">
        <v>1.86584</v>
      </c>
      <c r="HP24">
        <v>1.86582</v>
      </c>
      <c r="HQ24">
        <v>1.86768</v>
      </c>
      <c r="HR24">
        <v>1.87012</v>
      </c>
      <c r="HS24">
        <v>1.86875</v>
      </c>
      <c r="HT24">
        <v>1.87021</v>
      </c>
      <c r="HU24">
        <v>0</v>
      </c>
      <c r="HV24">
        <v>0</v>
      </c>
      <c r="HW24">
        <v>0</v>
      </c>
      <c r="HX24">
        <v>0</v>
      </c>
      <c r="HY24" t="s">
        <v>422</v>
      </c>
      <c r="HZ24" t="s">
        <v>423</v>
      </c>
      <c r="IA24" t="s">
        <v>424</v>
      </c>
      <c r="IB24" t="s">
        <v>424</v>
      </c>
      <c r="IC24" t="s">
        <v>424</v>
      </c>
      <c r="ID24" t="s">
        <v>424</v>
      </c>
      <c r="IE24">
        <v>0</v>
      </c>
      <c r="IF24">
        <v>100</v>
      </c>
      <c r="IG24">
        <v>100</v>
      </c>
      <c r="IH24">
        <v>-1.978</v>
      </c>
      <c r="II24">
        <v>-0.1033</v>
      </c>
      <c r="IJ24">
        <v>-0.5726348517053843</v>
      </c>
      <c r="IK24">
        <v>-0.003643892653284941</v>
      </c>
      <c r="IL24">
        <v>8.948238347276123E-07</v>
      </c>
      <c r="IM24">
        <v>-2.445980282225029E-10</v>
      </c>
      <c r="IN24">
        <v>-0.1497648274784824</v>
      </c>
      <c r="IO24">
        <v>-0.01042730378795286</v>
      </c>
      <c r="IP24">
        <v>0.00100284695746963</v>
      </c>
      <c r="IQ24">
        <v>-1.701466411570297E-05</v>
      </c>
      <c r="IR24">
        <v>2</v>
      </c>
      <c r="IS24">
        <v>2310</v>
      </c>
      <c r="IT24">
        <v>1</v>
      </c>
      <c r="IU24">
        <v>25</v>
      </c>
      <c r="IV24">
        <v>0.5</v>
      </c>
      <c r="IW24">
        <v>0.6</v>
      </c>
      <c r="IX24">
        <v>1.04614</v>
      </c>
      <c r="IY24">
        <v>2.21191</v>
      </c>
      <c r="IZ24">
        <v>1.39648</v>
      </c>
      <c r="JA24">
        <v>2.34375</v>
      </c>
      <c r="JB24">
        <v>1.49536</v>
      </c>
      <c r="JC24">
        <v>2.38647</v>
      </c>
      <c r="JD24">
        <v>35.8477</v>
      </c>
      <c r="JE24">
        <v>24.1926</v>
      </c>
      <c r="JF24">
        <v>18</v>
      </c>
      <c r="JG24">
        <v>512.766</v>
      </c>
      <c r="JH24">
        <v>441.106</v>
      </c>
      <c r="JI24">
        <v>24.9996</v>
      </c>
      <c r="JJ24">
        <v>25.7735</v>
      </c>
      <c r="JK24">
        <v>29.9999</v>
      </c>
      <c r="JL24">
        <v>25.7671</v>
      </c>
      <c r="JM24">
        <v>25.7107</v>
      </c>
      <c r="JN24">
        <v>20.9505</v>
      </c>
      <c r="JO24">
        <v>24.2321</v>
      </c>
      <c r="JP24">
        <v>57.8061</v>
      </c>
      <c r="JQ24">
        <v>25</v>
      </c>
      <c r="JR24">
        <v>420</v>
      </c>
      <c r="JS24">
        <v>18.0934</v>
      </c>
      <c r="JT24">
        <v>100.829</v>
      </c>
      <c r="JU24">
        <v>100.819</v>
      </c>
    </row>
    <row r="25" spans="1:281">
      <c r="A25">
        <v>9</v>
      </c>
      <c r="B25">
        <v>1658962597.5</v>
      </c>
      <c r="C25">
        <v>691</v>
      </c>
      <c r="D25" t="s">
        <v>449</v>
      </c>
      <c r="E25" t="s">
        <v>450</v>
      </c>
      <c r="F25">
        <v>5</v>
      </c>
      <c r="G25" t="s">
        <v>434</v>
      </c>
      <c r="H25" t="s">
        <v>416</v>
      </c>
      <c r="I25">
        <v>1658962594.7</v>
      </c>
      <c r="J25">
        <f>(K25)/1000</f>
        <v>0</v>
      </c>
      <c r="K25">
        <f>IF(CZ25, AN25, AH25)</f>
        <v>0</v>
      </c>
      <c r="L25">
        <f>IF(CZ25, AI25, AG25)</f>
        <v>0</v>
      </c>
      <c r="M25">
        <f>DB25 - IF(AU25&gt;1, L25*CV25*100.0/(AW25*DP25), 0)</f>
        <v>0</v>
      </c>
      <c r="N25">
        <f>((T25-J25/2)*M25-L25)/(T25+J25/2)</f>
        <v>0</v>
      </c>
      <c r="O25">
        <f>N25*(DI25+DJ25)/1000.0</f>
        <v>0</v>
      </c>
      <c r="P25">
        <f>(DB25 - IF(AU25&gt;1, L25*CV25*100.0/(AW25*DP25), 0))*(DI25+DJ25)/1000.0</f>
        <v>0</v>
      </c>
      <c r="Q25">
        <f>2.0/((1/S25-1/R25)+SIGN(S25)*SQRT((1/S25-1/R25)*(1/S25-1/R25) + 4*CW25/((CW25+1)*(CW25+1))*(2*1/S25*1/R25-1/R25*1/R25)))</f>
        <v>0</v>
      </c>
      <c r="R25">
        <f>IF(LEFT(CX25,1)&lt;&gt;"0",IF(LEFT(CX25,1)="1",3.0,CY25),$D$5+$E$5*(DP25*DI25/($K$5*1000))+$F$5*(DP25*DI25/($K$5*1000))*MAX(MIN(CV25,$J$5),$I$5)*MAX(MIN(CV25,$J$5),$I$5)+$G$5*MAX(MIN(CV25,$J$5),$I$5)*(DP25*DI25/($K$5*1000))+$H$5*(DP25*DI25/($K$5*1000))*(DP25*DI25/($K$5*1000)))</f>
        <v>0</v>
      </c>
      <c r="S25">
        <f>J25*(1000-(1000*0.61365*exp(17.502*W25/(240.97+W25))/(DI25+DJ25)+DD25)/2)/(1000*0.61365*exp(17.502*W25/(240.97+W25))/(DI25+DJ25)-DD25)</f>
        <v>0</v>
      </c>
      <c r="T25">
        <f>1/((CW25+1)/(Q25/1.6)+1/(R25/1.37)) + CW25/((CW25+1)/(Q25/1.6) + CW25/(R25/1.37))</f>
        <v>0</v>
      </c>
      <c r="U25">
        <f>(CR25*CU25)</f>
        <v>0</v>
      </c>
      <c r="V25">
        <f>(DK25+(U25+2*0.95*5.67E-8*(((DK25+$B$7)+273)^4-(DK25+273)^4)-44100*J25)/(1.84*29.3*R25+8*0.95*5.67E-8*(DK25+273)^3))</f>
        <v>0</v>
      </c>
      <c r="W25">
        <f>($C$7*DL25+$D$7*DM25+$E$7*V25)</f>
        <v>0</v>
      </c>
      <c r="X25">
        <f>0.61365*exp(17.502*W25/(240.97+W25))</f>
        <v>0</v>
      </c>
      <c r="Y25">
        <f>(Z25/AA25*100)</f>
        <v>0</v>
      </c>
      <c r="Z25">
        <f>DD25*(DI25+DJ25)/1000</f>
        <v>0</v>
      </c>
      <c r="AA25">
        <f>0.61365*exp(17.502*DK25/(240.97+DK25))</f>
        <v>0</v>
      </c>
      <c r="AB25">
        <f>(X25-DD25*(DI25+DJ25)/1000)</f>
        <v>0</v>
      </c>
      <c r="AC25">
        <f>(-J25*44100)</f>
        <v>0</v>
      </c>
      <c r="AD25">
        <f>2*29.3*R25*0.92*(DK25-W25)</f>
        <v>0</v>
      </c>
      <c r="AE25">
        <f>2*0.95*5.67E-8*(((DK25+$B$7)+273)^4-(W25+273)^4)</f>
        <v>0</v>
      </c>
      <c r="AF25">
        <f>U25+AE25+AC25+AD25</f>
        <v>0</v>
      </c>
      <c r="AG25">
        <f>DH25*AU25*(DC25-DB25*(1000-AU25*DE25)/(1000-AU25*DD25))/(100*CV25)</f>
        <v>0</v>
      </c>
      <c r="AH25">
        <f>1000*DH25*AU25*(DD25-DE25)/(100*CV25*(1000-AU25*DD25))</f>
        <v>0</v>
      </c>
      <c r="AI25">
        <f>(AJ25 - AK25 - DI25*1E3/(8.314*(DK25+273.15)) * AM25/DH25 * AL25) * DH25/(100*CV25) * (1000 - DE25)/1000</f>
        <v>0</v>
      </c>
      <c r="AJ25">
        <v>427.7985545909091</v>
      </c>
      <c r="AK25">
        <v>431.1563696969695</v>
      </c>
      <c r="AL25">
        <v>-0.0004063795853332656</v>
      </c>
      <c r="AM25">
        <v>65.17</v>
      </c>
      <c r="AN25">
        <f>(AP25 - AO25 + DI25*1E3/(8.314*(DK25+273.15)) * AR25/DH25 * AQ25) * DH25/(100*CV25) * 1000/(1000 - AP25)</f>
        <v>0</v>
      </c>
      <c r="AO25">
        <v>18.15304004964675</v>
      </c>
      <c r="AP25">
        <v>18.81506909090909</v>
      </c>
      <c r="AQ25">
        <v>0.0001882489663680769</v>
      </c>
      <c r="AR25">
        <v>84.40584288655921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MAX(0,($B$13+$C$13*DP25)/(1+$D$13*DP25)*DI25/(DK25+273)*$E$13)</f>
        <v>0</v>
      </c>
      <c r="AX25" t="s">
        <v>418</v>
      </c>
      <c r="AY25" t="s">
        <v>418</v>
      </c>
      <c r="AZ25">
        <v>0</v>
      </c>
      <c r="BA25">
        <v>0</v>
      </c>
      <c r="BB25">
        <f>1-AZ25/BA25</f>
        <v>0</v>
      </c>
      <c r="BC25">
        <v>0</v>
      </c>
      <c r="BD25" t="s">
        <v>418</v>
      </c>
      <c r="BE25" t="s">
        <v>418</v>
      </c>
      <c r="BF25">
        <v>0</v>
      </c>
      <c r="BG25">
        <v>0</v>
      </c>
      <c r="BH25">
        <f>1-BF25/BG25</f>
        <v>0</v>
      </c>
      <c r="BI25">
        <v>0.5</v>
      </c>
      <c r="BJ25">
        <f>CS25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418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BZ25" t="s">
        <v>418</v>
      </c>
      <c r="CA25" t="s">
        <v>418</v>
      </c>
      <c r="CB25" t="s">
        <v>418</v>
      </c>
      <c r="CC25" t="s">
        <v>418</v>
      </c>
      <c r="CD25" t="s">
        <v>418</v>
      </c>
      <c r="CE25" t="s">
        <v>418</v>
      </c>
      <c r="CF25" t="s">
        <v>418</v>
      </c>
      <c r="CG25" t="s">
        <v>418</v>
      </c>
      <c r="CH25" t="s">
        <v>418</v>
      </c>
      <c r="CI25" t="s">
        <v>418</v>
      </c>
      <c r="CJ25" t="s">
        <v>418</v>
      </c>
      <c r="CK25" t="s">
        <v>418</v>
      </c>
      <c r="CL25" t="s">
        <v>418</v>
      </c>
      <c r="CM25" t="s">
        <v>418</v>
      </c>
      <c r="CN25" t="s">
        <v>418</v>
      </c>
      <c r="CO25" t="s">
        <v>418</v>
      </c>
      <c r="CP25" t="s">
        <v>418</v>
      </c>
      <c r="CQ25" t="s">
        <v>418</v>
      </c>
      <c r="CR25">
        <f>$B$11*DQ25+$C$11*DR25+$F$11*EC25*(1-EF25)</f>
        <v>0</v>
      </c>
      <c r="CS25">
        <f>CR25*CT25</f>
        <v>0</v>
      </c>
      <c r="CT25">
        <f>($B$11*$D$9+$C$11*$D$9+$F$11*((EP25+EH25)/MAX(EP25+EH25+EQ25, 0.1)*$I$9+EQ25/MAX(EP25+EH25+EQ25, 0.1)*$J$9))/($B$11+$C$11+$F$11)</f>
        <v>0</v>
      </c>
      <c r="CU25">
        <f>($B$11*$K$9+$C$11*$K$9+$F$11*((EP25+EH25)/MAX(EP25+EH25+EQ25, 0.1)*$P$9+EQ25/MAX(EP25+EH25+EQ25, 0.1)*$Q$9))/($B$11+$C$11+$F$11)</f>
        <v>0</v>
      </c>
      <c r="CV25">
        <v>6</v>
      </c>
      <c r="CW25">
        <v>0.5</v>
      </c>
      <c r="CX25" t="s">
        <v>419</v>
      </c>
      <c r="CY25">
        <v>2</v>
      </c>
      <c r="CZ25" t="b">
        <v>1</v>
      </c>
      <c r="DA25">
        <v>1658962594.7</v>
      </c>
      <c r="DB25">
        <v>423.0572</v>
      </c>
      <c r="DC25">
        <v>420.0088</v>
      </c>
      <c r="DD25">
        <v>18.81317</v>
      </c>
      <c r="DE25">
        <v>18.1536</v>
      </c>
      <c r="DF25">
        <v>425.0357</v>
      </c>
      <c r="DG25">
        <v>18.9165</v>
      </c>
      <c r="DH25">
        <v>500.0271</v>
      </c>
      <c r="DI25">
        <v>90.17281</v>
      </c>
      <c r="DJ25">
        <v>0.09991402000000001</v>
      </c>
      <c r="DK25">
        <v>25.76651</v>
      </c>
      <c r="DL25">
        <v>25.04234</v>
      </c>
      <c r="DM25">
        <v>999.9</v>
      </c>
      <c r="DN25">
        <v>0</v>
      </c>
      <c r="DO25">
        <v>0</v>
      </c>
      <c r="DP25">
        <v>10002.818</v>
      </c>
      <c r="DQ25">
        <v>0</v>
      </c>
      <c r="DR25">
        <v>0.5058679999999999</v>
      </c>
      <c r="DS25">
        <v>3.048357</v>
      </c>
      <c r="DT25">
        <v>431.1688</v>
      </c>
      <c r="DU25">
        <v>427.7742999999999</v>
      </c>
      <c r="DV25">
        <v>0.6595749</v>
      </c>
      <c r="DW25">
        <v>420.0088</v>
      </c>
      <c r="DX25">
        <v>18.1536</v>
      </c>
      <c r="DY25">
        <v>1.696437</v>
      </c>
      <c r="DZ25">
        <v>1.636961</v>
      </c>
      <c r="EA25">
        <v>14.86385</v>
      </c>
      <c r="EB25">
        <v>14.3112</v>
      </c>
      <c r="EC25">
        <v>0.00100019</v>
      </c>
      <c r="ED25">
        <v>0</v>
      </c>
      <c r="EE25">
        <v>0</v>
      </c>
      <c r="EF25">
        <v>0</v>
      </c>
      <c r="EG25">
        <v>868.8</v>
      </c>
      <c r="EH25">
        <v>0.00100019</v>
      </c>
      <c r="EI25">
        <v>-12.45</v>
      </c>
      <c r="EJ25">
        <v>0.1</v>
      </c>
      <c r="EK25">
        <v>34.75</v>
      </c>
      <c r="EL25">
        <v>39.4685</v>
      </c>
      <c r="EM25">
        <v>36.875</v>
      </c>
      <c r="EN25">
        <v>39.6747</v>
      </c>
      <c r="EO25">
        <v>36.937</v>
      </c>
      <c r="EP25">
        <v>0</v>
      </c>
      <c r="EQ25">
        <v>0</v>
      </c>
      <c r="ER25">
        <v>0</v>
      </c>
      <c r="ES25">
        <v>56.5</v>
      </c>
      <c r="ET25">
        <v>0</v>
      </c>
      <c r="EU25">
        <v>871.4038461538462</v>
      </c>
      <c r="EV25">
        <v>-2.068375278770571</v>
      </c>
      <c r="EW25">
        <v>-131.2136757386874</v>
      </c>
      <c r="EX25">
        <v>-5.307692307692307</v>
      </c>
      <c r="EY25">
        <v>15</v>
      </c>
      <c r="EZ25">
        <v>1658962562</v>
      </c>
      <c r="FA25" t="s">
        <v>443</v>
      </c>
      <c r="FB25">
        <v>1658962562</v>
      </c>
      <c r="FC25">
        <v>1658962559</v>
      </c>
      <c r="FD25">
        <v>7</v>
      </c>
      <c r="FE25">
        <v>0.025</v>
      </c>
      <c r="FF25">
        <v>-0.013</v>
      </c>
      <c r="FG25">
        <v>-1.97</v>
      </c>
      <c r="FH25">
        <v>-0.111</v>
      </c>
      <c r="FI25">
        <v>420</v>
      </c>
      <c r="FJ25">
        <v>18</v>
      </c>
      <c r="FK25">
        <v>0.6899999999999999</v>
      </c>
      <c r="FL25">
        <v>0.5</v>
      </c>
      <c r="FM25">
        <v>3.04919975</v>
      </c>
      <c r="FN25">
        <v>0.0804039399624745</v>
      </c>
      <c r="FO25">
        <v>0.04300385206510576</v>
      </c>
      <c r="FP25">
        <v>1</v>
      </c>
      <c r="FQ25">
        <v>872.5441176470588</v>
      </c>
      <c r="FR25">
        <v>-33.00993097223382</v>
      </c>
      <c r="FS25">
        <v>13.04763199557841</v>
      </c>
      <c r="FT25">
        <v>0</v>
      </c>
      <c r="FU25">
        <v>0.6569856749999999</v>
      </c>
      <c r="FV25">
        <v>0.04410867917448247</v>
      </c>
      <c r="FW25">
        <v>0.006671932768649194</v>
      </c>
      <c r="FX25">
        <v>1</v>
      </c>
      <c r="FY25">
        <v>2</v>
      </c>
      <c r="FZ25">
        <v>3</v>
      </c>
      <c r="GA25" t="s">
        <v>421</v>
      </c>
      <c r="GB25">
        <v>2.98404</v>
      </c>
      <c r="GC25">
        <v>2.71555</v>
      </c>
      <c r="GD25">
        <v>0.09516520000000001</v>
      </c>
      <c r="GE25">
        <v>0.0934237</v>
      </c>
      <c r="GF25">
        <v>0.09052010000000001</v>
      </c>
      <c r="GG25">
        <v>0.08660660000000001</v>
      </c>
      <c r="GH25">
        <v>28711.9</v>
      </c>
      <c r="GI25">
        <v>28878</v>
      </c>
      <c r="GJ25">
        <v>29486.6</v>
      </c>
      <c r="GK25">
        <v>29455.7</v>
      </c>
      <c r="GL25">
        <v>35527.4</v>
      </c>
      <c r="GM25">
        <v>35774.9</v>
      </c>
      <c r="GN25">
        <v>41531.2</v>
      </c>
      <c r="GO25">
        <v>41981.4</v>
      </c>
      <c r="GP25">
        <v>1.958</v>
      </c>
      <c r="GQ25">
        <v>1.9141</v>
      </c>
      <c r="GR25">
        <v>0.0421703</v>
      </c>
      <c r="GS25">
        <v>0</v>
      </c>
      <c r="GT25">
        <v>24.3482</v>
      </c>
      <c r="GU25">
        <v>999.9</v>
      </c>
      <c r="GV25">
        <v>45</v>
      </c>
      <c r="GW25">
        <v>31.4</v>
      </c>
      <c r="GX25">
        <v>23.0326</v>
      </c>
      <c r="GY25">
        <v>62.8348</v>
      </c>
      <c r="GZ25">
        <v>33.9463</v>
      </c>
      <c r="HA25">
        <v>1</v>
      </c>
      <c r="HB25">
        <v>-0.130935</v>
      </c>
      <c r="HC25">
        <v>-0.231394</v>
      </c>
      <c r="HD25">
        <v>20.3522</v>
      </c>
      <c r="HE25">
        <v>5.22313</v>
      </c>
      <c r="HF25">
        <v>12.0099</v>
      </c>
      <c r="HG25">
        <v>4.9908</v>
      </c>
      <c r="HH25">
        <v>3.28933</v>
      </c>
      <c r="HI25">
        <v>9999</v>
      </c>
      <c r="HJ25">
        <v>9999</v>
      </c>
      <c r="HK25">
        <v>9999</v>
      </c>
      <c r="HL25">
        <v>160.5</v>
      </c>
      <c r="HM25">
        <v>1.86737</v>
      </c>
      <c r="HN25">
        <v>1.86646</v>
      </c>
      <c r="HO25">
        <v>1.86584</v>
      </c>
      <c r="HP25">
        <v>1.86583</v>
      </c>
      <c r="HQ25">
        <v>1.86768</v>
      </c>
      <c r="HR25">
        <v>1.87012</v>
      </c>
      <c r="HS25">
        <v>1.86876</v>
      </c>
      <c r="HT25">
        <v>1.87023</v>
      </c>
      <c r="HU25">
        <v>0</v>
      </c>
      <c r="HV25">
        <v>0</v>
      </c>
      <c r="HW25">
        <v>0</v>
      </c>
      <c r="HX25">
        <v>0</v>
      </c>
      <c r="HY25" t="s">
        <v>422</v>
      </c>
      <c r="HZ25" t="s">
        <v>423</v>
      </c>
      <c r="IA25" t="s">
        <v>424</v>
      </c>
      <c r="IB25" t="s">
        <v>424</v>
      </c>
      <c r="IC25" t="s">
        <v>424</v>
      </c>
      <c r="ID25" t="s">
        <v>424</v>
      </c>
      <c r="IE25">
        <v>0</v>
      </c>
      <c r="IF25">
        <v>100</v>
      </c>
      <c r="IG25">
        <v>100</v>
      </c>
      <c r="IH25">
        <v>-1.978</v>
      </c>
      <c r="II25">
        <v>-0.1033</v>
      </c>
      <c r="IJ25">
        <v>-0.5726348517053843</v>
      </c>
      <c r="IK25">
        <v>-0.003643892653284941</v>
      </c>
      <c r="IL25">
        <v>8.948238347276123E-07</v>
      </c>
      <c r="IM25">
        <v>-2.445980282225029E-10</v>
      </c>
      <c r="IN25">
        <v>-0.1497648274784824</v>
      </c>
      <c r="IO25">
        <v>-0.01042730378795286</v>
      </c>
      <c r="IP25">
        <v>0.00100284695746963</v>
      </c>
      <c r="IQ25">
        <v>-1.701466411570297E-05</v>
      </c>
      <c r="IR25">
        <v>2</v>
      </c>
      <c r="IS25">
        <v>2310</v>
      </c>
      <c r="IT25">
        <v>1</v>
      </c>
      <c r="IU25">
        <v>25</v>
      </c>
      <c r="IV25">
        <v>0.6</v>
      </c>
      <c r="IW25">
        <v>0.6</v>
      </c>
      <c r="IX25">
        <v>1.04614</v>
      </c>
      <c r="IY25">
        <v>2.22046</v>
      </c>
      <c r="IZ25">
        <v>1.39771</v>
      </c>
      <c r="JA25">
        <v>2.34619</v>
      </c>
      <c r="JB25">
        <v>1.49536</v>
      </c>
      <c r="JC25">
        <v>2.37183</v>
      </c>
      <c r="JD25">
        <v>35.8477</v>
      </c>
      <c r="JE25">
        <v>24.1926</v>
      </c>
      <c r="JF25">
        <v>18</v>
      </c>
      <c r="JG25">
        <v>512.773</v>
      </c>
      <c r="JH25">
        <v>441.172</v>
      </c>
      <c r="JI25">
        <v>24.9997</v>
      </c>
      <c r="JJ25">
        <v>25.7724</v>
      </c>
      <c r="JK25">
        <v>29.9999</v>
      </c>
      <c r="JL25">
        <v>25.766</v>
      </c>
      <c r="JM25">
        <v>25.7096</v>
      </c>
      <c r="JN25">
        <v>20.9501</v>
      </c>
      <c r="JO25">
        <v>24.2321</v>
      </c>
      <c r="JP25">
        <v>57.8061</v>
      </c>
      <c r="JQ25">
        <v>25</v>
      </c>
      <c r="JR25">
        <v>420</v>
      </c>
      <c r="JS25">
        <v>18.0934</v>
      </c>
      <c r="JT25">
        <v>100.83</v>
      </c>
      <c r="JU25">
        <v>100.819</v>
      </c>
    </row>
    <row r="26" spans="1:281">
      <c r="A26">
        <v>10</v>
      </c>
      <c r="B26">
        <v>1658962602.5</v>
      </c>
      <c r="C26">
        <v>696</v>
      </c>
      <c r="D26" t="s">
        <v>451</v>
      </c>
      <c r="E26" t="s">
        <v>452</v>
      </c>
      <c r="F26">
        <v>5</v>
      </c>
      <c r="G26" t="s">
        <v>434</v>
      </c>
      <c r="H26" t="s">
        <v>416</v>
      </c>
      <c r="I26">
        <v>1658962600</v>
      </c>
      <c r="J26">
        <f>(K26)/1000</f>
        <v>0</v>
      </c>
      <c r="K26">
        <f>IF(CZ26, AN26, AH26)</f>
        <v>0</v>
      </c>
      <c r="L26">
        <f>IF(CZ26, AI26, AG26)</f>
        <v>0</v>
      </c>
      <c r="M26">
        <f>DB26 - IF(AU26&gt;1, L26*CV26*100.0/(AW26*DP26), 0)</f>
        <v>0</v>
      </c>
      <c r="N26">
        <f>((T26-J26/2)*M26-L26)/(T26+J26/2)</f>
        <v>0</v>
      </c>
      <c r="O26">
        <f>N26*(DI26+DJ26)/1000.0</f>
        <v>0</v>
      </c>
      <c r="P26">
        <f>(DB26 - IF(AU26&gt;1, L26*CV26*100.0/(AW26*DP26), 0))*(DI26+DJ26)/1000.0</f>
        <v>0</v>
      </c>
      <c r="Q26">
        <f>2.0/((1/S26-1/R26)+SIGN(S26)*SQRT((1/S26-1/R26)*(1/S26-1/R26) + 4*CW26/((CW26+1)*(CW26+1))*(2*1/S26*1/R26-1/R26*1/R26)))</f>
        <v>0</v>
      </c>
      <c r="R26">
        <f>IF(LEFT(CX26,1)&lt;&gt;"0",IF(LEFT(CX26,1)="1",3.0,CY26),$D$5+$E$5*(DP26*DI26/($K$5*1000))+$F$5*(DP26*DI26/($K$5*1000))*MAX(MIN(CV26,$J$5),$I$5)*MAX(MIN(CV26,$J$5),$I$5)+$G$5*MAX(MIN(CV26,$J$5),$I$5)*(DP26*DI26/($K$5*1000))+$H$5*(DP26*DI26/($K$5*1000))*(DP26*DI26/($K$5*1000)))</f>
        <v>0</v>
      </c>
      <c r="S26">
        <f>J26*(1000-(1000*0.61365*exp(17.502*W26/(240.97+W26))/(DI26+DJ26)+DD26)/2)/(1000*0.61365*exp(17.502*W26/(240.97+W26))/(DI26+DJ26)-DD26)</f>
        <v>0</v>
      </c>
      <c r="T26">
        <f>1/((CW26+1)/(Q26/1.6)+1/(R26/1.37)) + CW26/((CW26+1)/(Q26/1.6) + CW26/(R26/1.37))</f>
        <v>0</v>
      </c>
      <c r="U26">
        <f>(CR26*CU26)</f>
        <v>0</v>
      </c>
      <c r="V26">
        <f>(DK26+(U26+2*0.95*5.67E-8*(((DK26+$B$7)+273)^4-(DK26+273)^4)-44100*J26)/(1.84*29.3*R26+8*0.95*5.67E-8*(DK26+273)^3))</f>
        <v>0</v>
      </c>
      <c r="W26">
        <f>($C$7*DL26+$D$7*DM26+$E$7*V26)</f>
        <v>0</v>
      </c>
      <c r="X26">
        <f>0.61365*exp(17.502*W26/(240.97+W26))</f>
        <v>0</v>
      </c>
      <c r="Y26">
        <f>(Z26/AA26*100)</f>
        <v>0</v>
      </c>
      <c r="Z26">
        <f>DD26*(DI26+DJ26)/1000</f>
        <v>0</v>
      </c>
      <c r="AA26">
        <f>0.61365*exp(17.502*DK26/(240.97+DK26))</f>
        <v>0</v>
      </c>
      <c r="AB26">
        <f>(X26-DD26*(DI26+DJ26)/1000)</f>
        <v>0</v>
      </c>
      <c r="AC26">
        <f>(-J26*44100)</f>
        <v>0</v>
      </c>
      <c r="AD26">
        <f>2*29.3*R26*0.92*(DK26-W26)</f>
        <v>0</v>
      </c>
      <c r="AE26">
        <f>2*0.95*5.67E-8*(((DK26+$B$7)+273)^4-(W26+273)^4)</f>
        <v>0</v>
      </c>
      <c r="AF26">
        <f>U26+AE26+AC26+AD26</f>
        <v>0</v>
      </c>
      <c r="AG26">
        <f>DH26*AU26*(DC26-DB26*(1000-AU26*DE26)/(1000-AU26*DD26))/(100*CV26)</f>
        <v>0</v>
      </c>
      <c r="AH26">
        <f>1000*DH26*AU26*(DD26-DE26)/(100*CV26*(1000-AU26*DD26))</f>
        <v>0</v>
      </c>
      <c r="AI26">
        <f>(AJ26 - AK26 - DI26*1E3/(8.314*(DK26+273.15)) * AM26/DH26 * AL26) * DH26/(100*CV26) * (1000 - DE26)/1000</f>
        <v>0</v>
      </c>
      <c r="AJ26">
        <v>427.7662638666668</v>
      </c>
      <c r="AK26">
        <v>431.1559818181817</v>
      </c>
      <c r="AL26">
        <v>0.000145599276343308</v>
      </c>
      <c r="AM26">
        <v>65.17</v>
      </c>
      <c r="AN26">
        <f>(AP26 - AO26 + DI26*1E3/(8.314*(DK26+273.15)) * AR26/DH26 * AQ26) * DH26/(100*CV26) * 1000/(1000 - AP26)</f>
        <v>0</v>
      </c>
      <c r="AO26">
        <v>18.15882491545452</v>
      </c>
      <c r="AP26">
        <v>18.81911696969698</v>
      </c>
      <c r="AQ26">
        <v>9.783064719845061E-05</v>
      </c>
      <c r="AR26">
        <v>84.40584288655921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MAX(0,($B$13+$C$13*DP26)/(1+$D$13*DP26)*DI26/(DK26+273)*$E$13)</f>
        <v>0</v>
      </c>
      <c r="AX26" t="s">
        <v>418</v>
      </c>
      <c r="AY26" t="s">
        <v>418</v>
      </c>
      <c r="AZ26">
        <v>0</v>
      </c>
      <c r="BA26">
        <v>0</v>
      </c>
      <c r="BB26">
        <f>1-AZ26/BA26</f>
        <v>0</v>
      </c>
      <c r="BC26">
        <v>0</v>
      </c>
      <c r="BD26" t="s">
        <v>418</v>
      </c>
      <c r="BE26" t="s">
        <v>418</v>
      </c>
      <c r="BF26">
        <v>0</v>
      </c>
      <c r="BG26">
        <v>0</v>
      </c>
      <c r="BH26">
        <f>1-BF26/BG26</f>
        <v>0</v>
      </c>
      <c r="BI26">
        <v>0.5</v>
      </c>
      <c r="BJ26">
        <f>CS26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418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BZ26" t="s">
        <v>418</v>
      </c>
      <c r="CA26" t="s">
        <v>418</v>
      </c>
      <c r="CB26" t="s">
        <v>418</v>
      </c>
      <c r="CC26" t="s">
        <v>418</v>
      </c>
      <c r="CD26" t="s">
        <v>418</v>
      </c>
      <c r="CE26" t="s">
        <v>418</v>
      </c>
      <c r="CF26" t="s">
        <v>418</v>
      </c>
      <c r="CG26" t="s">
        <v>418</v>
      </c>
      <c r="CH26" t="s">
        <v>418</v>
      </c>
      <c r="CI26" t="s">
        <v>418</v>
      </c>
      <c r="CJ26" t="s">
        <v>418</v>
      </c>
      <c r="CK26" t="s">
        <v>418</v>
      </c>
      <c r="CL26" t="s">
        <v>418</v>
      </c>
      <c r="CM26" t="s">
        <v>418</v>
      </c>
      <c r="CN26" t="s">
        <v>418</v>
      </c>
      <c r="CO26" t="s">
        <v>418</v>
      </c>
      <c r="CP26" t="s">
        <v>418</v>
      </c>
      <c r="CQ26" t="s">
        <v>418</v>
      </c>
      <c r="CR26">
        <f>$B$11*DQ26+$C$11*DR26+$F$11*EC26*(1-EF26)</f>
        <v>0</v>
      </c>
      <c r="CS26">
        <f>CR26*CT26</f>
        <v>0</v>
      </c>
      <c r="CT26">
        <f>($B$11*$D$9+$C$11*$D$9+$F$11*((EP26+EH26)/MAX(EP26+EH26+EQ26, 0.1)*$I$9+EQ26/MAX(EP26+EH26+EQ26, 0.1)*$J$9))/($B$11+$C$11+$F$11)</f>
        <v>0</v>
      </c>
      <c r="CU26">
        <f>($B$11*$K$9+$C$11*$K$9+$F$11*((EP26+EH26)/MAX(EP26+EH26+EQ26, 0.1)*$P$9+EQ26/MAX(EP26+EH26+EQ26, 0.1)*$Q$9))/($B$11+$C$11+$F$11)</f>
        <v>0</v>
      </c>
      <c r="CV26">
        <v>6</v>
      </c>
      <c r="CW26">
        <v>0.5</v>
      </c>
      <c r="CX26" t="s">
        <v>419</v>
      </c>
      <c r="CY26">
        <v>2</v>
      </c>
      <c r="CZ26" t="b">
        <v>1</v>
      </c>
      <c r="DA26">
        <v>1658962600</v>
      </c>
      <c r="DB26">
        <v>423.0362222222222</v>
      </c>
      <c r="DC26">
        <v>420.0092222222223</v>
      </c>
      <c r="DD26">
        <v>18.81674444444445</v>
      </c>
      <c r="DE26">
        <v>18.15243333333334</v>
      </c>
      <c r="DF26">
        <v>425.0145555555555</v>
      </c>
      <c r="DG26">
        <v>18.92003333333334</v>
      </c>
      <c r="DH26">
        <v>500.0736666666667</v>
      </c>
      <c r="DI26">
        <v>90.17222222222222</v>
      </c>
      <c r="DJ26">
        <v>0.1000220444444445</v>
      </c>
      <c r="DK26">
        <v>25.76463333333333</v>
      </c>
      <c r="DL26">
        <v>25.04214444444445</v>
      </c>
      <c r="DM26">
        <v>999.9000000000001</v>
      </c>
      <c r="DN26">
        <v>0</v>
      </c>
      <c r="DO26">
        <v>0</v>
      </c>
      <c r="DP26">
        <v>10012.58666666667</v>
      </c>
      <c r="DQ26">
        <v>0</v>
      </c>
      <c r="DR26">
        <v>0.505868</v>
      </c>
      <c r="DS26">
        <v>3.026994444444445</v>
      </c>
      <c r="DT26">
        <v>431.149</v>
      </c>
      <c r="DU26">
        <v>427.7744444444445</v>
      </c>
      <c r="DV26">
        <v>0.664314888888889</v>
      </c>
      <c r="DW26">
        <v>420.0092222222223</v>
      </c>
      <c r="DX26">
        <v>18.15243333333334</v>
      </c>
      <c r="DY26">
        <v>1.696748888888889</v>
      </c>
      <c r="DZ26">
        <v>1.636845555555555</v>
      </c>
      <c r="EA26">
        <v>14.86671111111111</v>
      </c>
      <c r="EB26">
        <v>14.31011111111111</v>
      </c>
      <c r="EC26">
        <v>0.00100019</v>
      </c>
      <c r="ED26">
        <v>0</v>
      </c>
      <c r="EE26">
        <v>0</v>
      </c>
      <c r="EF26">
        <v>0</v>
      </c>
      <c r="EG26">
        <v>860.3333333333334</v>
      </c>
      <c r="EH26">
        <v>0.00100019</v>
      </c>
      <c r="EI26">
        <v>-6.222222222222222</v>
      </c>
      <c r="EJ26">
        <v>2.277777777777778</v>
      </c>
      <c r="EK26">
        <v>34.75</v>
      </c>
      <c r="EL26">
        <v>39.55522222222222</v>
      </c>
      <c r="EM26">
        <v>36.937</v>
      </c>
      <c r="EN26">
        <v>39.80522222222222</v>
      </c>
      <c r="EO26">
        <v>36.986</v>
      </c>
      <c r="EP26">
        <v>0</v>
      </c>
      <c r="EQ26">
        <v>0</v>
      </c>
      <c r="ER26">
        <v>0</v>
      </c>
      <c r="ES26">
        <v>61.90000009536743</v>
      </c>
      <c r="ET26">
        <v>0</v>
      </c>
      <c r="EU26">
        <v>867.16</v>
      </c>
      <c r="EV26">
        <v>-43.2307688999483</v>
      </c>
      <c r="EW26">
        <v>59.53846050061184</v>
      </c>
      <c r="EX26">
        <v>-10.22</v>
      </c>
      <c r="EY26">
        <v>15</v>
      </c>
      <c r="EZ26">
        <v>1658962562</v>
      </c>
      <c r="FA26" t="s">
        <v>443</v>
      </c>
      <c r="FB26">
        <v>1658962562</v>
      </c>
      <c r="FC26">
        <v>1658962559</v>
      </c>
      <c r="FD26">
        <v>7</v>
      </c>
      <c r="FE26">
        <v>0.025</v>
      </c>
      <c r="FF26">
        <v>-0.013</v>
      </c>
      <c r="FG26">
        <v>-1.97</v>
      </c>
      <c r="FH26">
        <v>-0.111</v>
      </c>
      <c r="FI26">
        <v>420</v>
      </c>
      <c r="FJ26">
        <v>18</v>
      </c>
      <c r="FK26">
        <v>0.6899999999999999</v>
      </c>
      <c r="FL26">
        <v>0.5</v>
      </c>
      <c r="FM26">
        <v>3.04752875</v>
      </c>
      <c r="FN26">
        <v>-0.1110854409005725</v>
      </c>
      <c r="FO26">
        <v>0.04286300043087862</v>
      </c>
      <c r="FP26">
        <v>1</v>
      </c>
      <c r="FQ26">
        <v>868.7794117647059</v>
      </c>
      <c r="FR26">
        <v>-53.00993098644538</v>
      </c>
      <c r="FS26">
        <v>14.71453421964277</v>
      </c>
      <c r="FT26">
        <v>0</v>
      </c>
      <c r="FU26">
        <v>0.660214725</v>
      </c>
      <c r="FV26">
        <v>0.00957970356472755</v>
      </c>
      <c r="FW26">
        <v>0.003201767043270793</v>
      </c>
      <c r="FX26">
        <v>1</v>
      </c>
      <c r="FY26">
        <v>2</v>
      </c>
      <c r="FZ26">
        <v>3</v>
      </c>
      <c r="GA26" t="s">
        <v>421</v>
      </c>
      <c r="GB26">
        <v>2.98421</v>
      </c>
      <c r="GC26">
        <v>2.71574</v>
      </c>
      <c r="GD26">
        <v>0.0951649</v>
      </c>
      <c r="GE26">
        <v>0.093413</v>
      </c>
      <c r="GF26">
        <v>0.0905329</v>
      </c>
      <c r="GG26">
        <v>0.0865213</v>
      </c>
      <c r="GH26">
        <v>28712.2</v>
      </c>
      <c r="GI26">
        <v>28878.4</v>
      </c>
      <c r="GJ26">
        <v>29486.9</v>
      </c>
      <c r="GK26">
        <v>29455.9</v>
      </c>
      <c r="GL26">
        <v>35527.1</v>
      </c>
      <c r="GM26">
        <v>35778.8</v>
      </c>
      <c r="GN26">
        <v>41531.5</v>
      </c>
      <c r="GO26">
        <v>41981.9</v>
      </c>
      <c r="GP26">
        <v>1.9582</v>
      </c>
      <c r="GQ26">
        <v>1.91398</v>
      </c>
      <c r="GR26">
        <v>0.0420958</v>
      </c>
      <c r="GS26">
        <v>0</v>
      </c>
      <c r="GT26">
        <v>24.3482</v>
      </c>
      <c r="GU26">
        <v>999.9</v>
      </c>
      <c r="GV26">
        <v>45</v>
      </c>
      <c r="GW26">
        <v>31.4</v>
      </c>
      <c r="GX26">
        <v>23.0332</v>
      </c>
      <c r="GY26">
        <v>62.9948</v>
      </c>
      <c r="GZ26">
        <v>33.8021</v>
      </c>
      <c r="HA26">
        <v>1</v>
      </c>
      <c r="HB26">
        <v>-0.13108</v>
      </c>
      <c r="HC26">
        <v>-0.232356</v>
      </c>
      <c r="HD26">
        <v>20.3529</v>
      </c>
      <c r="HE26">
        <v>5.22702</v>
      </c>
      <c r="HF26">
        <v>12.0099</v>
      </c>
      <c r="HG26">
        <v>4.9919</v>
      </c>
      <c r="HH26">
        <v>3.29</v>
      </c>
      <c r="HI26">
        <v>9999</v>
      </c>
      <c r="HJ26">
        <v>9999</v>
      </c>
      <c r="HK26">
        <v>9999</v>
      </c>
      <c r="HL26">
        <v>160.5</v>
      </c>
      <c r="HM26">
        <v>1.86737</v>
      </c>
      <c r="HN26">
        <v>1.86646</v>
      </c>
      <c r="HO26">
        <v>1.86584</v>
      </c>
      <c r="HP26">
        <v>1.86584</v>
      </c>
      <c r="HQ26">
        <v>1.86768</v>
      </c>
      <c r="HR26">
        <v>1.87014</v>
      </c>
      <c r="HS26">
        <v>1.86874</v>
      </c>
      <c r="HT26">
        <v>1.8702</v>
      </c>
      <c r="HU26">
        <v>0</v>
      </c>
      <c r="HV26">
        <v>0</v>
      </c>
      <c r="HW26">
        <v>0</v>
      </c>
      <c r="HX26">
        <v>0</v>
      </c>
      <c r="HY26" t="s">
        <v>422</v>
      </c>
      <c r="HZ26" t="s">
        <v>423</v>
      </c>
      <c r="IA26" t="s">
        <v>424</v>
      </c>
      <c r="IB26" t="s">
        <v>424</v>
      </c>
      <c r="IC26" t="s">
        <v>424</v>
      </c>
      <c r="ID26" t="s">
        <v>424</v>
      </c>
      <c r="IE26">
        <v>0</v>
      </c>
      <c r="IF26">
        <v>100</v>
      </c>
      <c r="IG26">
        <v>100</v>
      </c>
      <c r="IH26">
        <v>-1.978</v>
      </c>
      <c r="II26">
        <v>-0.1033</v>
      </c>
      <c r="IJ26">
        <v>-0.5726348517053843</v>
      </c>
      <c r="IK26">
        <v>-0.003643892653284941</v>
      </c>
      <c r="IL26">
        <v>8.948238347276123E-07</v>
      </c>
      <c r="IM26">
        <v>-2.445980282225029E-10</v>
      </c>
      <c r="IN26">
        <v>-0.1497648274784824</v>
      </c>
      <c r="IO26">
        <v>-0.01042730378795286</v>
      </c>
      <c r="IP26">
        <v>0.00100284695746963</v>
      </c>
      <c r="IQ26">
        <v>-1.701466411570297E-05</v>
      </c>
      <c r="IR26">
        <v>2</v>
      </c>
      <c r="IS26">
        <v>2310</v>
      </c>
      <c r="IT26">
        <v>1</v>
      </c>
      <c r="IU26">
        <v>25</v>
      </c>
      <c r="IV26">
        <v>0.7</v>
      </c>
      <c r="IW26">
        <v>0.7</v>
      </c>
      <c r="IX26">
        <v>1.04614</v>
      </c>
      <c r="IY26">
        <v>2.21436</v>
      </c>
      <c r="IZ26">
        <v>1.39648</v>
      </c>
      <c r="JA26">
        <v>2.34619</v>
      </c>
      <c r="JB26">
        <v>1.49536</v>
      </c>
      <c r="JC26">
        <v>2.37671</v>
      </c>
      <c r="JD26">
        <v>35.8477</v>
      </c>
      <c r="JE26">
        <v>24.1926</v>
      </c>
      <c r="JF26">
        <v>18</v>
      </c>
      <c r="JG26">
        <v>512.8869999999999</v>
      </c>
      <c r="JH26">
        <v>441.081</v>
      </c>
      <c r="JI26">
        <v>24.9997</v>
      </c>
      <c r="JJ26">
        <v>25.7708</v>
      </c>
      <c r="JK26">
        <v>29.9999</v>
      </c>
      <c r="JL26">
        <v>25.7644</v>
      </c>
      <c r="JM26">
        <v>25.7075</v>
      </c>
      <c r="JN26">
        <v>20.9494</v>
      </c>
      <c r="JO26">
        <v>24.5128</v>
      </c>
      <c r="JP26">
        <v>57.8061</v>
      </c>
      <c r="JQ26">
        <v>25</v>
      </c>
      <c r="JR26">
        <v>420</v>
      </c>
      <c r="JS26">
        <v>18.0934</v>
      </c>
      <c r="JT26">
        <v>100.831</v>
      </c>
      <c r="JU26">
        <v>100.82</v>
      </c>
    </row>
    <row r="27" spans="1:281">
      <c r="A27">
        <v>11</v>
      </c>
      <c r="B27">
        <v>1658962607.5</v>
      </c>
      <c r="C27">
        <v>701</v>
      </c>
      <c r="D27" t="s">
        <v>453</v>
      </c>
      <c r="E27" t="s">
        <v>454</v>
      </c>
      <c r="F27">
        <v>5</v>
      </c>
      <c r="G27" t="s">
        <v>434</v>
      </c>
      <c r="H27" t="s">
        <v>416</v>
      </c>
      <c r="I27">
        <v>1658962604.7</v>
      </c>
      <c r="J27">
        <f>(K27)/1000</f>
        <v>0</v>
      </c>
      <c r="K27">
        <f>IF(CZ27, AN27, AH27)</f>
        <v>0</v>
      </c>
      <c r="L27">
        <f>IF(CZ27, AI27, AG27)</f>
        <v>0</v>
      </c>
      <c r="M27">
        <f>DB27 - IF(AU27&gt;1, L27*CV27*100.0/(AW27*DP27), 0)</f>
        <v>0</v>
      </c>
      <c r="N27">
        <f>((T27-J27/2)*M27-L27)/(T27+J27/2)</f>
        <v>0</v>
      </c>
      <c r="O27">
        <f>N27*(DI27+DJ27)/1000.0</f>
        <v>0</v>
      </c>
      <c r="P27">
        <f>(DB27 - IF(AU27&gt;1, L27*CV27*100.0/(AW27*DP27), 0))*(DI27+DJ27)/1000.0</f>
        <v>0</v>
      </c>
      <c r="Q27">
        <f>2.0/((1/S27-1/R27)+SIGN(S27)*SQRT((1/S27-1/R27)*(1/S27-1/R27) + 4*CW27/((CW27+1)*(CW27+1))*(2*1/S27*1/R27-1/R27*1/R27)))</f>
        <v>0</v>
      </c>
      <c r="R27">
        <f>IF(LEFT(CX27,1)&lt;&gt;"0",IF(LEFT(CX27,1)="1",3.0,CY27),$D$5+$E$5*(DP27*DI27/($K$5*1000))+$F$5*(DP27*DI27/($K$5*1000))*MAX(MIN(CV27,$J$5),$I$5)*MAX(MIN(CV27,$J$5),$I$5)+$G$5*MAX(MIN(CV27,$J$5),$I$5)*(DP27*DI27/($K$5*1000))+$H$5*(DP27*DI27/($K$5*1000))*(DP27*DI27/($K$5*1000)))</f>
        <v>0</v>
      </c>
      <c r="S27">
        <f>J27*(1000-(1000*0.61365*exp(17.502*W27/(240.97+W27))/(DI27+DJ27)+DD27)/2)/(1000*0.61365*exp(17.502*W27/(240.97+W27))/(DI27+DJ27)-DD27)</f>
        <v>0</v>
      </c>
      <c r="T27">
        <f>1/((CW27+1)/(Q27/1.6)+1/(R27/1.37)) + CW27/((CW27+1)/(Q27/1.6) + CW27/(R27/1.37))</f>
        <v>0</v>
      </c>
      <c r="U27">
        <f>(CR27*CU27)</f>
        <v>0</v>
      </c>
      <c r="V27">
        <f>(DK27+(U27+2*0.95*5.67E-8*(((DK27+$B$7)+273)^4-(DK27+273)^4)-44100*J27)/(1.84*29.3*R27+8*0.95*5.67E-8*(DK27+273)^3))</f>
        <v>0</v>
      </c>
      <c r="W27">
        <f>($C$7*DL27+$D$7*DM27+$E$7*V27)</f>
        <v>0</v>
      </c>
      <c r="X27">
        <f>0.61365*exp(17.502*W27/(240.97+W27))</f>
        <v>0</v>
      </c>
      <c r="Y27">
        <f>(Z27/AA27*100)</f>
        <v>0</v>
      </c>
      <c r="Z27">
        <f>DD27*(DI27+DJ27)/1000</f>
        <v>0</v>
      </c>
      <c r="AA27">
        <f>0.61365*exp(17.502*DK27/(240.97+DK27))</f>
        <v>0</v>
      </c>
      <c r="AB27">
        <f>(X27-DD27*(DI27+DJ27)/1000)</f>
        <v>0</v>
      </c>
      <c r="AC27">
        <f>(-J27*44100)</f>
        <v>0</v>
      </c>
      <c r="AD27">
        <f>2*29.3*R27*0.92*(DK27-W27)</f>
        <v>0</v>
      </c>
      <c r="AE27">
        <f>2*0.95*5.67E-8*(((DK27+$B$7)+273)^4-(W27+273)^4)</f>
        <v>0</v>
      </c>
      <c r="AF27">
        <f>U27+AE27+AC27+AD27</f>
        <v>0</v>
      </c>
      <c r="AG27">
        <f>DH27*AU27*(DC27-DB27*(1000-AU27*DE27)/(1000-AU27*DD27))/(100*CV27)</f>
        <v>0</v>
      </c>
      <c r="AH27">
        <f>1000*DH27*AU27*(DD27-DE27)/(100*CV27*(1000-AU27*DD27))</f>
        <v>0</v>
      </c>
      <c r="AI27">
        <f>(AJ27 - AK27 - DI27*1E3/(8.314*(DK27+273.15)) * AM27/DH27 * AL27) * DH27/(100*CV27) * (1000 - DE27)/1000</f>
        <v>0</v>
      </c>
      <c r="AJ27">
        <v>427.7460813060606</v>
      </c>
      <c r="AK27">
        <v>431.1507515151513</v>
      </c>
      <c r="AL27">
        <v>2.833530101669155E-06</v>
      </c>
      <c r="AM27">
        <v>65.17</v>
      </c>
      <c r="AN27">
        <f>(AP27 - AO27 + DI27*1E3/(8.314*(DK27+273.15)) * AR27/DH27 * AQ27) * DH27/(100*CV27) * 1000/(1000 - AP27)</f>
        <v>0</v>
      </c>
      <c r="AO27">
        <v>18.10011830460917</v>
      </c>
      <c r="AP27">
        <v>18.7992709090909</v>
      </c>
      <c r="AQ27">
        <v>-0.0002039783972529168</v>
      </c>
      <c r="AR27">
        <v>84.40584288655921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MAX(0,($B$13+$C$13*DP27)/(1+$D$13*DP27)*DI27/(DK27+273)*$E$13)</f>
        <v>0</v>
      </c>
      <c r="AX27" t="s">
        <v>418</v>
      </c>
      <c r="AY27" t="s">
        <v>418</v>
      </c>
      <c r="AZ27">
        <v>0</v>
      </c>
      <c r="BA27">
        <v>0</v>
      </c>
      <c r="BB27">
        <f>1-AZ27/BA27</f>
        <v>0</v>
      </c>
      <c r="BC27">
        <v>0</v>
      </c>
      <c r="BD27" t="s">
        <v>418</v>
      </c>
      <c r="BE27" t="s">
        <v>418</v>
      </c>
      <c r="BF27">
        <v>0</v>
      </c>
      <c r="BG27">
        <v>0</v>
      </c>
      <c r="BH27">
        <f>1-BF27/BG27</f>
        <v>0</v>
      </c>
      <c r="BI27">
        <v>0.5</v>
      </c>
      <c r="BJ27">
        <f>CS27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418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BZ27" t="s">
        <v>418</v>
      </c>
      <c r="CA27" t="s">
        <v>418</v>
      </c>
      <c r="CB27" t="s">
        <v>418</v>
      </c>
      <c r="CC27" t="s">
        <v>418</v>
      </c>
      <c r="CD27" t="s">
        <v>418</v>
      </c>
      <c r="CE27" t="s">
        <v>418</v>
      </c>
      <c r="CF27" t="s">
        <v>418</v>
      </c>
      <c r="CG27" t="s">
        <v>418</v>
      </c>
      <c r="CH27" t="s">
        <v>418</v>
      </c>
      <c r="CI27" t="s">
        <v>418</v>
      </c>
      <c r="CJ27" t="s">
        <v>418</v>
      </c>
      <c r="CK27" t="s">
        <v>418</v>
      </c>
      <c r="CL27" t="s">
        <v>418</v>
      </c>
      <c r="CM27" t="s">
        <v>418</v>
      </c>
      <c r="CN27" t="s">
        <v>418</v>
      </c>
      <c r="CO27" t="s">
        <v>418</v>
      </c>
      <c r="CP27" t="s">
        <v>418</v>
      </c>
      <c r="CQ27" t="s">
        <v>418</v>
      </c>
      <c r="CR27">
        <f>$B$11*DQ27+$C$11*DR27+$F$11*EC27*(1-EF27)</f>
        <v>0</v>
      </c>
      <c r="CS27">
        <f>CR27*CT27</f>
        <v>0</v>
      </c>
      <c r="CT27">
        <f>($B$11*$D$9+$C$11*$D$9+$F$11*((EP27+EH27)/MAX(EP27+EH27+EQ27, 0.1)*$I$9+EQ27/MAX(EP27+EH27+EQ27, 0.1)*$J$9))/($B$11+$C$11+$F$11)</f>
        <v>0</v>
      </c>
      <c r="CU27">
        <f>($B$11*$K$9+$C$11*$K$9+$F$11*((EP27+EH27)/MAX(EP27+EH27+EQ27, 0.1)*$P$9+EQ27/MAX(EP27+EH27+EQ27, 0.1)*$Q$9))/($B$11+$C$11+$F$11)</f>
        <v>0</v>
      </c>
      <c r="CV27">
        <v>6</v>
      </c>
      <c r="CW27">
        <v>0.5</v>
      </c>
      <c r="CX27" t="s">
        <v>419</v>
      </c>
      <c r="CY27">
        <v>2</v>
      </c>
      <c r="CZ27" t="b">
        <v>1</v>
      </c>
      <c r="DA27">
        <v>1658962604.7</v>
      </c>
      <c r="DB27">
        <v>423.0423</v>
      </c>
      <c r="DC27">
        <v>420.0032</v>
      </c>
      <c r="DD27">
        <v>18.81094</v>
      </c>
      <c r="DE27">
        <v>18.09803</v>
      </c>
      <c r="DF27">
        <v>425.0209</v>
      </c>
      <c r="DG27">
        <v>18.9143</v>
      </c>
      <c r="DH27">
        <v>500.0522</v>
      </c>
      <c r="DI27">
        <v>90.17268999999999</v>
      </c>
      <c r="DJ27">
        <v>0.1000293</v>
      </c>
      <c r="DK27">
        <v>25.76077</v>
      </c>
      <c r="DL27">
        <v>25.03589</v>
      </c>
      <c r="DM27">
        <v>999.9</v>
      </c>
      <c r="DN27">
        <v>0</v>
      </c>
      <c r="DO27">
        <v>0</v>
      </c>
      <c r="DP27">
        <v>9997.625</v>
      </c>
      <c r="DQ27">
        <v>0</v>
      </c>
      <c r="DR27">
        <v>0.5058679999999999</v>
      </c>
      <c r="DS27">
        <v>3.039211</v>
      </c>
      <c r="DT27">
        <v>431.1528</v>
      </c>
      <c r="DU27">
        <v>427.7446</v>
      </c>
      <c r="DV27">
        <v>0.7129238000000001</v>
      </c>
      <c r="DW27">
        <v>420.0032</v>
      </c>
      <c r="DX27">
        <v>18.09803</v>
      </c>
      <c r="DY27">
        <v>1.696234</v>
      </c>
      <c r="DZ27">
        <v>1.631948</v>
      </c>
      <c r="EA27">
        <v>14.86201</v>
      </c>
      <c r="EB27">
        <v>14.26382</v>
      </c>
      <c r="EC27">
        <v>0.00100019</v>
      </c>
      <c r="ED27">
        <v>0</v>
      </c>
      <c r="EE27">
        <v>0</v>
      </c>
      <c r="EF27">
        <v>0</v>
      </c>
      <c r="EG27">
        <v>848.7</v>
      </c>
      <c r="EH27">
        <v>0.00100019</v>
      </c>
      <c r="EI27">
        <v>-8.35</v>
      </c>
      <c r="EJ27">
        <v>-0.9</v>
      </c>
      <c r="EK27">
        <v>34.781</v>
      </c>
      <c r="EL27">
        <v>39.64360000000001</v>
      </c>
      <c r="EM27">
        <v>36.9811</v>
      </c>
      <c r="EN27">
        <v>39.906</v>
      </c>
      <c r="EO27">
        <v>37.0062</v>
      </c>
      <c r="EP27">
        <v>0</v>
      </c>
      <c r="EQ27">
        <v>0</v>
      </c>
      <c r="ER27">
        <v>0</v>
      </c>
      <c r="ES27">
        <v>66.70000004768372</v>
      </c>
      <c r="ET27">
        <v>0</v>
      </c>
      <c r="EU27">
        <v>859.38</v>
      </c>
      <c r="EV27">
        <v>-95.76923036810631</v>
      </c>
      <c r="EW27">
        <v>89.76922991877711</v>
      </c>
      <c r="EX27">
        <v>-5.7</v>
      </c>
      <c r="EY27">
        <v>15</v>
      </c>
      <c r="EZ27">
        <v>1658962562</v>
      </c>
      <c r="FA27" t="s">
        <v>443</v>
      </c>
      <c r="FB27">
        <v>1658962562</v>
      </c>
      <c r="FC27">
        <v>1658962559</v>
      </c>
      <c r="FD27">
        <v>7</v>
      </c>
      <c r="FE27">
        <v>0.025</v>
      </c>
      <c r="FF27">
        <v>-0.013</v>
      </c>
      <c r="FG27">
        <v>-1.97</v>
      </c>
      <c r="FH27">
        <v>-0.111</v>
      </c>
      <c r="FI27">
        <v>420</v>
      </c>
      <c r="FJ27">
        <v>18</v>
      </c>
      <c r="FK27">
        <v>0.6899999999999999</v>
      </c>
      <c r="FL27">
        <v>0.5</v>
      </c>
      <c r="FM27">
        <v>3.042185853658537</v>
      </c>
      <c r="FN27">
        <v>-0.03603470383274196</v>
      </c>
      <c r="FO27">
        <v>0.04162631045183134</v>
      </c>
      <c r="FP27">
        <v>1</v>
      </c>
      <c r="FQ27">
        <v>863.3088235294117</v>
      </c>
      <c r="FR27">
        <v>-76.95187137542013</v>
      </c>
      <c r="FS27">
        <v>16.00919529239476</v>
      </c>
      <c r="FT27">
        <v>0</v>
      </c>
      <c r="FU27">
        <v>0.6740229756097561</v>
      </c>
      <c r="FV27">
        <v>0.1847930383275262</v>
      </c>
      <c r="FW27">
        <v>0.0235080645648418</v>
      </c>
      <c r="FX27">
        <v>0</v>
      </c>
      <c r="FY27">
        <v>1</v>
      </c>
      <c r="FZ27">
        <v>3</v>
      </c>
      <c r="GA27" t="s">
        <v>444</v>
      </c>
      <c r="GB27">
        <v>2.98419</v>
      </c>
      <c r="GC27">
        <v>2.71567</v>
      </c>
      <c r="GD27">
        <v>0.0951679</v>
      </c>
      <c r="GE27">
        <v>0.0934063</v>
      </c>
      <c r="GF27">
        <v>0.0904575</v>
      </c>
      <c r="GG27">
        <v>0.0863594</v>
      </c>
      <c r="GH27">
        <v>28711.8</v>
      </c>
      <c r="GI27">
        <v>28878.8</v>
      </c>
      <c r="GJ27">
        <v>29486.6</v>
      </c>
      <c r="GK27">
        <v>29456</v>
      </c>
      <c r="GL27">
        <v>35529.7</v>
      </c>
      <c r="GM27">
        <v>35785.5</v>
      </c>
      <c r="GN27">
        <v>41531</v>
      </c>
      <c r="GO27">
        <v>41982.2</v>
      </c>
      <c r="GP27">
        <v>1.9584</v>
      </c>
      <c r="GQ27">
        <v>1.91418</v>
      </c>
      <c r="GR27">
        <v>0.0421703</v>
      </c>
      <c r="GS27">
        <v>0</v>
      </c>
      <c r="GT27">
        <v>24.3462</v>
      </c>
      <c r="GU27">
        <v>999.9</v>
      </c>
      <c r="GV27">
        <v>45</v>
      </c>
      <c r="GW27">
        <v>31.4</v>
      </c>
      <c r="GX27">
        <v>23.0307</v>
      </c>
      <c r="GY27">
        <v>62.9448</v>
      </c>
      <c r="GZ27">
        <v>34.0345</v>
      </c>
      <c r="HA27">
        <v>1</v>
      </c>
      <c r="HB27">
        <v>-0.131059</v>
      </c>
      <c r="HC27">
        <v>-0.233475</v>
      </c>
      <c r="HD27">
        <v>20.353</v>
      </c>
      <c r="HE27">
        <v>5.22747</v>
      </c>
      <c r="HF27">
        <v>12.0099</v>
      </c>
      <c r="HG27">
        <v>4.992</v>
      </c>
      <c r="HH27">
        <v>3.29</v>
      </c>
      <c r="HI27">
        <v>9999</v>
      </c>
      <c r="HJ27">
        <v>9999</v>
      </c>
      <c r="HK27">
        <v>9999</v>
      </c>
      <c r="HL27">
        <v>160.5</v>
      </c>
      <c r="HM27">
        <v>1.86737</v>
      </c>
      <c r="HN27">
        <v>1.86645</v>
      </c>
      <c r="HO27">
        <v>1.86584</v>
      </c>
      <c r="HP27">
        <v>1.86582</v>
      </c>
      <c r="HQ27">
        <v>1.86768</v>
      </c>
      <c r="HR27">
        <v>1.87012</v>
      </c>
      <c r="HS27">
        <v>1.86876</v>
      </c>
      <c r="HT27">
        <v>1.87025</v>
      </c>
      <c r="HU27">
        <v>0</v>
      </c>
      <c r="HV27">
        <v>0</v>
      </c>
      <c r="HW27">
        <v>0</v>
      </c>
      <c r="HX27">
        <v>0</v>
      </c>
      <c r="HY27" t="s">
        <v>422</v>
      </c>
      <c r="HZ27" t="s">
        <v>423</v>
      </c>
      <c r="IA27" t="s">
        <v>424</v>
      </c>
      <c r="IB27" t="s">
        <v>424</v>
      </c>
      <c r="IC27" t="s">
        <v>424</v>
      </c>
      <c r="ID27" t="s">
        <v>424</v>
      </c>
      <c r="IE27">
        <v>0</v>
      </c>
      <c r="IF27">
        <v>100</v>
      </c>
      <c r="IG27">
        <v>100</v>
      </c>
      <c r="IH27">
        <v>-1.978</v>
      </c>
      <c r="II27">
        <v>-0.1035</v>
      </c>
      <c r="IJ27">
        <v>-0.5726348517053843</v>
      </c>
      <c r="IK27">
        <v>-0.003643892653284941</v>
      </c>
      <c r="IL27">
        <v>8.948238347276123E-07</v>
      </c>
      <c r="IM27">
        <v>-2.445980282225029E-10</v>
      </c>
      <c r="IN27">
        <v>-0.1497648274784824</v>
      </c>
      <c r="IO27">
        <v>-0.01042730378795286</v>
      </c>
      <c r="IP27">
        <v>0.00100284695746963</v>
      </c>
      <c r="IQ27">
        <v>-1.701466411570297E-05</v>
      </c>
      <c r="IR27">
        <v>2</v>
      </c>
      <c r="IS27">
        <v>2310</v>
      </c>
      <c r="IT27">
        <v>1</v>
      </c>
      <c r="IU27">
        <v>25</v>
      </c>
      <c r="IV27">
        <v>0.8</v>
      </c>
      <c r="IW27">
        <v>0.8</v>
      </c>
      <c r="IX27">
        <v>1.04614</v>
      </c>
      <c r="IY27">
        <v>2.21802</v>
      </c>
      <c r="IZ27">
        <v>1.39648</v>
      </c>
      <c r="JA27">
        <v>2.34497</v>
      </c>
      <c r="JB27">
        <v>1.49536</v>
      </c>
      <c r="JC27">
        <v>2.38647</v>
      </c>
      <c r="JD27">
        <v>35.8477</v>
      </c>
      <c r="JE27">
        <v>24.1926</v>
      </c>
      <c r="JF27">
        <v>18</v>
      </c>
      <c r="JG27">
        <v>513.001</v>
      </c>
      <c r="JH27">
        <v>441.2</v>
      </c>
      <c r="JI27">
        <v>24.9997</v>
      </c>
      <c r="JJ27">
        <v>25.7686</v>
      </c>
      <c r="JK27">
        <v>29.9999</v>
      </c>
      <c r="JL27">
        <v>25.7628</v>
      </c>
      <c r="JM27">
        <v>25.7074</v>
      </c>
      <c r="JN27">
        <v>20.9498</v>
      </c>
      <c r="JO27">
        <v>24.5128</v>
      </c>
      <c r="JP27">
        <v>57.8061</v>
      </c>
      <c r="JQ27">
        <v>25</v>
      </c>
      <c r="JR27">
        <v>420</v>
      </c>
      <c r="JS27">
        <v>18.0934</v>
      </c>
      <c r="JT27">
        <v>100.83</v>
      </c>
      <c r="JU27">
        <v>100.82</v>
      </c>
    </row>
    <row r="28" spans="1:281">
      <c r="A28">
        <v>12</v>
      </c>
      <c r="B28">
        <v>1658962612.5</v>
      </c>
      <c r="C28">
        <v>706</v>
      </c>
      <c r="D28" t="s">
        <v>455</v>
      </c>
      <c r="E28" t="s">
        <v>456</v>
      </c>
      <c r="F28">
        <v>5</v>
      </c>
      <c r="G28" t="s">
        <v>434</v>
      </c>
      <c r="H28" t="s">
        <v>416</v>
      </c>
      <c r="I28">
        <v>1658962610</v>
      </c>
      <c r="J28">
        <f>(K28)/1000</f>
        <v>0</v>
      </c>
      <c r="K28">
        <f>IF(CZ28, AN28, AH28)</f>
        <v>0</v>
      </c>
      <c r="L28">
        <f>IF(CZ28, AI28, AG28)</f>
        <v>0</v>
      </c>
      <c r="M28">
        <f>DB28 - IF(AU28&gt;1, L28*CV28*100.0/(AW28*DP28), 0)</f>
        <v>0</v>
      </c>
      <c r="N28">
        <f>((T28-J28/2)*M28-L28)/(T28+J28/2)</f>
        <v>0</v>
      </c>
      <c r="O28">
        <f>N28*(DI28+DJ28)/1000.0</f>
        <v>0</v>
      </c>
      <c r="P28">
        <f>(DB28 - IF(AU28&gt;1, L28*CV28*100.0/(AW28*DP28), 0))*(DI28+DJ28)/1000.0</f>
        <v>0</v>
      </c>
      <c r="Q28">
        <f>2.0/((1/S28-1/R28)+SIGN(S28)*SQRT((1/S28-1/R28)*(1/S28-1/R28) + 4*CW28/((CW28+1)*(CW28+1))*(2*1/S28*1/R28-1/R28*1/R28)))</f>
        <v>0</v>
      </c>
      <c r="R28">
        <f>IF(LEFT(CX28,1)&lt;&gt;"0",IF(LEFT(CX28,1)="1",3.0,CY28),$D$5+$E$5*(DP28*DI28/($K$5*1000))+$F$5*(DP28*DI28/($K$5*1000))*MAX(MIN(CV28,$J$5),$I$5)*MAX(MIN(CV28,$J$5),$I$5)+$G$5*MAX(MIN(CV28,$J$5),$I$5)*(DP28*DI28/($K$5*1000))+$H$5*(DP28*DI28/($K$5*1000))*(DP28*DI28/($K$5*1000)))</f>
        <v>0</v>
      </c>
      <c r="S28">
        <f>J28*(1000-(1000*0.61365*exp(17.502*W28/(240.97+W28))/(DI28+DJ28)+DD28)/2)/(1000*0.61365*exp(17.502*W28/(240.97+W28))/(DI28+DJ28)-DD28)</f>
        <v>0</v>
      </c>
      <c r="T28">
        <f>1/((CW28+1)/(Q28/1.6)+1/(R28/1.37)) + CW28/((CW28+1)/(Q28/1.6) + CW28/(R28/1.37))</f>
        <v>0</v>
      </c>
      <c r="U28">
        <f>(CR28*CU28)</f>
        <v>0</v>
      </c>
      <c r="V28">
        <f>(DK28+(U28+2*0.95*5.67E-8*(((DK28+$B$7)+273)^4-(DK28+273)^4)-44100*J28)/(1.84*29.3*R28+8*0.95*5.67E-8*(DK28+273)^3))</f>
        <v>0</v>
      </c>
      <c r="W28">
        <f>($C$7*DL28+$D$7*DM28+$E$7*V28)</f>
        <v>0</v>
      </c>
      <c r="X28">
        <f>0.61365*exp(17.502*W28/(240.97+W28))</f>
        <v>0</v>
      </c>
      <c r="Y28">
        <f>(Z28/AA28*100)</f>
        <v>0</v>
      </c>
      <c r="Z28">
        <f>DD28*(DI28+DJ28)/1000</f>
        <v>0</v>
      </c>
      <c r="AA28">
        <f>0.61365*exp(17.502*DK28/(240.97+DK28))</f>
        <v>0</v>
      </c>
      <c r="AB28">
        <f>(X28-DD28*(DI28+DJ28)/1000)</f>
        <v>0</v>
      </c>
      <c r="AC28">
        <f>(-J28*44100)</f>
        <v>0</v>
      </c>
      <c r="AD28">
        <f>2*29.3*R28*0.92*(DK28-W28)</f>
        <v>0</v>
      </c>
      <c r="AE28">
        <f>2*0.95*5.67E-8*(((DK28+$B$7)+273)^4-(W28+273)^4)</f>
        <v>0</v>
      </c>
      <c r="AF28">
        <f>U28+AE28+AC28+AD28</f>
        <v>0</v>
      </c>
      <c r="AG28">
        <f>DH28*AU28*(DC28-DB28*(1000-AU28*DE28)/(1000-AU28*DD28))/(100*CV28)</f>
        <v>0</v>
      </c>
      <c r="AH28">
        <f>1000*DH28*AU28*(DD28-DE28)/(100*CV28*(1000-AU28*DD28))</f>
        <v>0</v>
      </c>
      <c r="AI28">
        <f>(AJ28 - AK28 - DI28*1E3/(8.314*(DK28+273.15)) * AM28/DH28 * AL28) * DH28/(100*CV28) * (1000 - DE28)/1000</f>
        <v>0</v>
      </c>
      <c r="AJ28">
        <v>427.7198821303031</v>
      </c>
      <c r="AK28">
        <v>431.1387454545455</v>
      </c>
      <c r="AL28">
        <v>-0.0002490560780243228</v>
      </c>
      <c r="AM28">
        <v>65.17</v>
      </c>
      <c r="AN28">
        <f>(AP28 - AO28 + DI28*1E3/(8.314*(DK28+273.15)) * AR28/DH28 * AQ28) * DH28/(100*CV28) * 1000/(1000 - AP28)</f>
        <v>0</v>
      </c>
      <c r="AO28">
        <v>18.08098921928369</v>
      </c>
      <c r="AP28">
        <v>18.77703333333334</v>
      </c>
      <c r="AQ28">
        <v>-0.005135777637092834</v>
      </c>
      <c r="AR28">
        <v>84.40584288655921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MAX(0,($B$13+$C$13*DP28)/(1+$D$13*DP28)*DI28/(DK28+273)*$E$13)</f>
        <v>0</v>
      </c>
      <c r="AX28" t="s">
        <v>418</v>
      </c>
      <c r="AY28" t="s">
        <v>418</v>
      </c>
      <c r="AZ28">
        <v>0</v>
      </c>
      <c r="BA28">
        <v>0</v>
      </c>
      <c r="BB28">
        <f>1-AZ28/BA28</f>
        <v>0</v>
      </c>
      <c r="BC28">
        <v>0</v>
      </c>
      <c r="BD28" t="s">
        <v>418</v>
      </c>
      <c r="BE28" t="s">
        <v>418</v>
      </c>
      <c r="BF28">
        <v>0</v>
      </c>
      <c r="BG28">
        <v>0</v>
      </c>
      <c r="BH28">
        <f>1-BF28/BG28</f>
        <v>0</v>
      </c>
      <c r="BI28">
        <v>0.5</v>
      </c>
      <c r="BJ28">
        <f>CS28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418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BZ28" t="s">
        <v>418</v>
      </c>
      <c r="CA28" t="s">
        <v>418</v>
      </c>
      <c r="CB28" t="s">
        <v>418</v>
      </c>
      <c r="CC28" t="s">
        <v>418</v>
      </c>
      <c r="CD28" t="s">
        <v>418</v>
      </c>
      <c r="CE28" t="s">
        <v>418</v>
      </c>
      <c r="CF28" t="s">
        <v>418</v>
      </c>
      <c r="CG28" t="s">
        <v>418</v>
      </c>
      <c r="CH28" t="s">
        <v>418</v>
      </c>
      <c r="CI28" t="s">
        <v>418</v>
      </c>
      <c r="CJ28" t="s">
        <v>418</v>
      </c>
      <c r="CK28" t="s">
        <v>418</v>
      </c>
      <c r="CL28" t="s">
        <v>418</v>
      </c>
      <c r="CM28" t="s">
        <v>418</v>
      </c>
      <c r="CN28" t="s">
        <v>418</v>
      </c>
      <c r="CO28" t="s">
        <v>418</v>
      </c>
      <c r="CP28" t="s">
        <v>418</v>
      </c>
      <c r="CQ28" t="s">
        <v>418</v>
      </c>
      <c r="CR28">
        <f>$B$11*DQ28+$C$11*DR28+$F$11*EC28*(1-EF28)</f>
        <v>0</v>
      </c>
      <c r="CS28">
        <f>CR28*CT28</f>
        <v>0</v>
      </c>
      <c r="CT28">
        <f>($B$11*$D$9+$C$11*$D$9+$F$11*((EP28+EH28)/MAX(EP28+EH28+EQ28, 0.1)*$I$9+EQ28/MAX(EP28+EH28+EQ28, 0.1)*$J$9))/($B$11+$C$11+$F$11)</f>
        <v>0</v>
      </c>
      <c r="CU28">
        <f>($B$11*$K$9+$C$11*$K$9+$F$11*((EP28+EH28)/MAX(EP28+EH28+EQ28, 0.1)*$P$9+EQ28/MAX(EP28+EH28+EQ28, 0.1)*$Q$9))/($B$11+$C$11+$F$11)</f>
        <v>0</v>
      </c>
      <c r="CV28">
        <v>6</v>
      </c>
      <c r="CW28">
        <v>0.5</v>
      </c>
      <c r="CX28" t="s">
        <v>419</v>
      </c>
      <c r="CY28">
        <v>2</v>
      </c>
      <c r="CZ28" t="b">
        <v>1</v>
      </c>
      <c r="DA28">
        <v>1658962610</v>
      </c>
      <c r="DB28">
        <v>423.0527777777778</v>
      </c>
      <c r="DC28">
        <v>419.987</v>
      </c>
      <c r="DD28">
        <v>18.78441111111111</v>
      </c>
      <c r="DE28">
        <v>18.08113333333333</v>
      </c>
      <c r="DF28">
        <v>425.0310000000001</v>
      </c>
      <c r="DG28">
        <v>18.88799999999999</v>
      </c>
      <c r="DH28">
        <v>500.0656666666667</v>
      </c>
      <c r="DI28">
        <v>90.17131111111111</v>
      </c>
      <c r="DJ28">
        <v>0.1000397888888889</v>
      </c>
      <c r="DK28">
        <v>25.75876666666667</v>
      </c>
      <c r="DL28">
        <v>25.03927777777778</v>
      </c>
      <c r="DM28">
        <v>999.9000000000001</v>
      </c>
      <c r="DN28">
        <v>0</v>
      </c>
      <c r="DO28">
        <v>0</v>
      </c>
      <c r="DP28">
        <v>9995.557777777776</v>
      </c>
      <c r="DQ28">
        <v>0</v>
      </c>
      <c r="DR28">
        <v>0.505868</v>
      </c>
      <c r="DS28">
        <v>3.065630000000001</v>
      </c>
      <c r="DT28">
        <v>431.1516666666667</v>
      </c>
      <c r="DU28">
        <v>427.7206666666667</v>
      </c>
      <c r="DV28">
        <v>0.7032947777777777</v>
      </c>
      <c r="DW28">
        <v>419.987</v>
      </c>
      <c r="DX28">
        <v>18.08113333333333</v>
      </c>
      <c r="DY28">
        <v>1.693815555555556</v>
      </c>
      <c r="DZ28">
        <v>1.630398888888889</v>
      </c>
      <c r="EA28">
        <v>14.83988888888889</v>
      </c>
      <c r="EB28">
        <v>14.24914444444445</v>
      </c>
      <c r="EC28">
        <v>0.00100019</v>
      </c>
      <c r="ED28">
        <v>0</v>
      </c>
      <c r="EE28">
        <v>0</v>
      </c>
      <c r="EF28">
        <v>0</v>
      </c>
      <c r="EG28">
        <v>858.6666666666666</v>
      </c>
      <c r="EH28">
        <v>0.00100019</v>
      </c>
      <c r="EI28">
        <v>-11.5</v>
      </c>
      <c r="EJ28">
        <v>-0.7777777777777778</v>
      </c>
      <c r="EK28">
        <v>34.812</v>
      </c>
      <c r="EL28">
        <v>39.708</v>
      </c>
      <c r="EM28">
        <v>37</v>
      </c>
      <c r="EN28">
        <v>40.00688888888889</v>
      </c>
      <c r="EO28">
        <v>37.062</v>
      </c>
      <c r="EP28">
        <v>0</v>
      </c>
      <c r="EQ28">
        <v>0</v>
      </c>
      <c r="ER28">
        <v>0</v>
      </c>
      <c r="ES28">
        <v>71.5</v>
      </c>
      <c r="ET28">
        <v>0</v>
      </c>
      <c r="EU28">
        <v>854.9400000000001</v>
      </c>
      <c r="EV28">
        <v>-17.96153853783742</v>
      </c>
      <c r="EW28">
        <v>-8.115384465961483</v>
      </c>
      <c r="EX28">
        <v>-3.4</v>
      </c>
      <c r="EY28">
        <v>15</v>
      </c>
      <c r="EZ28">
        <v>1658962562</v>
      </c>
      <c r="FA28" t="s">
        <v>443</v>
      </c>
      <c r="FB28">
        <v>1658962562</v>
      </c>
      <c r="FC28">
        <v>1658962559</v>
      </c>
      <c r="FD28">
        <v>7</v>
      </c>
      <c r="FE28">
        <v>0.025</v>
      </c>
      <c r="FF28">
        <v>-0.013</v>
      </c>
      <c r="FG28">
        <v>-1.97</v>
      </c>
      <c r="FH28">
        <v>-0.111</v>
      </c>
      <c r="FI28">
        <v>420</v>
      </c>
      <c r="FJ28">
        <v>18</v>
      </c>
      <c r="FK28">
        <v>0.6899999999999999</v>
      </c>
      <c r="FL28">
        <v>0.5</v>
      </c>
      <c r="FM28">
        <v>3.04641825</v>
      </c>
      <c r="FN28">
        <v>0.05378757973733017</v>
      </c>
      <c r="FO28">
        <v>0.03733521413407856</v>
      </c>
      <c r="FP28">
        <v>1</v>
      </c>
      <c r="FQ28">
        <v>860.0294117647059</v>
      </c>
      <c r="FR28">
        <v>-64.03361338723535</v>
      </c>
      <c r="FS28">
        <v>16.09573435292288</v>
      </c>
      <c r="FT28">
        <v>0</v>
      </c>
      <c r="FU28">
        <v>0.6843827</v>
      </c>
      <c r="FV28">
        <v>0.2202849230769238</v>
      </c>
      <c r="FW28">
        <v>0.02534998597751091</v>
      </c>
      <c r="FX28">
        <v>0</v>
      </c>
      <c r="FY28">
        <v>1</v>
      </c>
      <c r="FZ28">
        <v>3</v>
      </c>
      <c r="GA28" t="s">
        <v>444</v>
      </c>
      <c r="GB28">
        <v>2.98414</v>
      </c>
      <c r="GC28">
        <v>2.71565</v>
      </c>
      <c r="GD28">
        <v>0.095166</v>
      </c>
      <c r="GE28">
        <v>0.0934215</v>
      </c>
      <c r="GF28">
        <v>0.0903848</v>
      </c>
      <c r="GG28">
        <v>0.0863529</v>
      </c>
      <c r="GH28">
        <v>28712.2</v>
      </c>
      <c r="GI28">
        <v>28878</v>
      </c>
      <c r="GJ28">
        <v>29486.9</v>
      </c>
      <c r="GK28">
        <v>29455.7</v>
      </c>
      <c r="GL28">
        <v>35532.6</v>
      </c>
      <c r="GM28">
        <v>35784.9</v>
      </c>
      <c r="GN28">
        <v>41531.1</v>
      </c>
      <c r="GO28">
        <v>41981.3</v>
      </c>
      <c r="GP28">
        <v>1.95833</v>
      </c>
      <c r="GQ28">
        <v>1.91437</v>
      </c>
      <c r="GR28">
        <v>0.0420958</v>
      </c>
      <c r="GS28">
        <v>0</v>
      </c>
      <c r="GT28">
        <v>24.3442</v>
      </c>
      <c r="GU28">
        <v>999.9</v>
      </c>
      <c r="GV28">
        <v>45</v>
      </c>
      <c r="GW28">
        <v>31.4</v>
      </c>
      <c r="GX28">
        <v>23.0323</v>
      </c>
      <c r="GY28">
        <v>62.9548</v>
      </c>
      <c r="GZ28">
        <v>33.6298</v>
      </c>
      <c r="HA28">
        <v>1</v>
      </c>
      <c r="HB28">
        <v>-0.131141</v>
      </c>
      <c r="HC28">
        <v>-0.234434</v>
      </c>
      <c r="HD28">
        <v>20.3531</v>
      </c>
      <c r="HE28">
        <v>5.22732</v>
      </c>
      <c r="HF28">
        <v>12.0099</v>
      </c>
      <c r="HG28">
        <v>4.9922</v>
      </c>
      <c r="HH28">
        <v>3.29</v>
      </c>
      <c r="HI28">
        <v>9999</v>
      </c>
      <c r="HJ28">
        <v>9999</v>
      </c>
      <c r="HK28">
        <v>9999</v>
      </c>
      <c r="HL28">
        <v>160.5</v>
      </c>
      <c r="HM28">
        <v>1.86737</v>
      </c>
      <c r="HN28">
        <v>1.86644</v>
      </c>
      <c r="HO28">
        <v>1.86584</v>
      </c>
      <c r="HP28">
        <v>1.86581</v>
      </c>
      <c r="HQ28">
        <v>1.86768</v>
      </c>
      <c r="HR28">
        <v>1.87012</v>
      </c>
      <c r="HS28">
        <v>1.86875</v>
      </c>
      <c r="HT28">
        <v>1.87025</v>
      </c>
      <c r="HU28">
        <v>0</v>
      </c>
      <c r="HV28">
        <v>0</v>
      </c>
      <c r="HW28">
        <v>0</v>
      </c>
      <c r="HX28">
        <v>0</v>
      </c>
      <c r="HY28" t="s">
        <v>422</v>
      </c>
      <c r="HZ28" t="s">
        <v>423</v>
      </c>
      <c r="IA28" t="s">
        <v>424</v>
      </c>
      <c r="IB28" t="s">
        <v>424</v>
      </c>
      <c r="IC28" t="s">
        <v>424</v>
      </c>
      <c r="ID28" t="s">
        <v>424</v>
      </c>
      <c r="IE28">
        <v>0</v>
      </c>
      <c r="IF28">
        <v>100</v>
      </c>
      <c r="IG28">
        <v>100</v>
      </c>
      <c r="IH28">
        <v>-1.979</v>
      </c>
      <c r="II28">
        <v>-0.1036</v>
      </c>
      <c r="IJ28">
        <v>-0.5726348517053843</v>
      </c>
      <c r="IK28">
        <v>-0.003643892653284941</v>
      </c>
      <c r="IL28">
        <v>8.948238347276123E-07</v>
      </c>
      <c r="IM28">
        <v>-2.445980282225029E-10</v>
      </c>
      <c r="IN28">
        <v>-0.1497648274784824</v>
      </c>
      <c r="IO28">
        <v>-0.01042730378795286</v>
      </c>
      <c r="IP28">
        <v>0.00100284695746963</v>
      </c>
      <c r="IQ28">
        <v>-1.701466411570297E-05</v>
      </c>
      <c r="IR28">
        <v>2</v>
      </c>
      <c r="IS28">
        <v>2310</v>
      </c>
      <c r="IT28">
        <v>1</v>
      </c>
      <c r="IU28">
        <v>25</v>
      </c>
      <c r="IV28">
        <v>0.8</v>
      </c>
      <c r="IW28">
        <v>0.9</v>
      </c>
      <c r="IX28">
        <v>1.04614</v>
      </c>
      <c r="IY28">
        <v>2.22168</v>
      </c>
      <c r="IZ28">
        <v>1.39648</v>
      </c>
      <c r="JA28">
        <v>2.34497</v>
      </c>
      <c r="JB28">
        <v>1.49536</v>
      </c>
      <c r="JC28">
        <v>2.33765</v>
      </c>
      <c r="JD28">
        <v>35.8477</v>
      </c>
      <c r="JE28">
        <v>24.1926</v>
      </c>
      <c r="JF28">
        <v>18</v>
      </c>
      <c r="JG28">
        <v>512.944</v>
      </c>
      <c r="JH28">
        <v>441.304</v>
      </c>
      <c r="JI28">
        <v>24.9997</v>
      </c>
      <c r="JJ28">
        <v>25.7664</v>
      </c>
      <c r="JK28">
        <v>29.9999</v>
      </c>
      <c r="JL28">
        <v>25.7617</v>
      </c>
      <c r="JM28">
        <v>25.7052</v>
      </c>
      <c r="JN28">
        <v>20.9523</v>
      </c>
      <c r="JO28">
        <v>24.5128</v>
      </c>
      <c r="JP28">
        <v>57.4329</v>
      </c>
      <c r="JQ28">
        <v>25</v>
      </c>
      <c r="JR28">
        <v>420</v>
      </c>
      <c r="JS28">
        <v>18.0934</v>
      </c>
      <c r="JT28">
        <v>100.831</v>
      </c>
      <c r="JU28">
        <v>100.818</v>
      </c>
    </row>
    <row r="29" spans="1:281">
      <c r="A29">
        <v>13</v>
      </c>
      <c r="B29">
        <v>1658962617.5</v>
      </c>
      <c r="C29">
        <v>711</v>
      </c>
      <c r="D29" t="s">
        <v>457</v>
      </c>
      <c r="E29" t="s">
        <v>458</v>
      </c>
      <c r="F29">
        <v>5</v>
      </c>
      <c r="G29" t="s">
        <v>434</v>
      </c>
      <c r="H29" t="s">
        <v>416</v>
      </c>
      <c r="I29">
        <v>1658962614.7</v>
      </c>
      <c r="J29">
        <f>(K29)/1000</f>
        <v>0</v>
      </c>
      <c r="K29">
        <f>IF(CZ29, AN29, AH29)</f>
        <v>0</v>
      </c>
      <c r="L29">
        <f>IF(CZ29, AI29, AG29)</f>
        <v>0</v>
      </c>
      <c r="M29">
        <f>DB29 - IF(AU29&gt;1, L29*CV29*100.0/(AW29*DP29), 0)</f>
        <v>0</v>
      </c>
      <c r="N29">
        <f>((T29-J29/2)*M29-L29)/(T29+J29/2)</f>
        <v>0</v>
      </c>
      <c r="O29">
        <f>N29*(DI29+DJ29)/1000.0</f>
        <v>0</v>
      </c>
      <c r="P29">
        <f>(DB29 - IF(AU29&gt;1, L29*CV29*100.0/(AW29*DP29), 0))*(DI29+DJ29)/1000.0</f>
        <v>0</v>
      </c>
      <c r="Q29">
        <f>2.0/((1/S29-1/R29)+SIGN(S29)*SQRT((1/S29-1/R29)*(1/S29-1/R29) + 4*CW29/((CW29+1)*(CW29+1))*(2*1/S29*1/R29-1/R29*1/R29)))</f>
        <v>0</v>
      </c>
      <c r="R29">
        <f>IF(LEFT(CX29,1)&lt;&gt;"0",IF(LEFT(CX29,1)="1",3.0,CY29),$D$5+$E$5*(DP29*DI29/($K$5*1000))+$F$5*(DP29*DI29/($K$5*1000))*MAX(MIN(CV29,$J$5),$I$5)*MAX(MIN(CV29,$J$5),$I$5)+$G$5*MAX(MIN(CV29,$J$5),$I$5)*(DP29*DI29/($K$5*1000))+$H$5*(DP29*DI29/($K$5*1000))*(DP29*DI29/($K$5*1000)))</f>
        <v>0</v>
      </c>
      <c r="S29">
        <f>J29*(1000-(1000*0.61365*exp(17.502*W29/(240.97+W29))/(DI29+DJ29)+DD29)/2)/(1000*0.61365*exp(17.502*W29/(240.97+W29))/(DI29+DJ29)-DD29)</f>
        <v>0</v>
      </c>
      <c r="T29">
        <f>1/((CW29+1)/(Q29/1.6)+1/(R29/1.37)) + CW29/((CW29+1)/(Q29/1.6) + CW29/(R29/1.37))</f>
        <v>0</v>
      </c>
      <c r="U29">
        <f>(CR29*CU29)</f>
        <v>0</v>
      </c>
      <c r="V29">
        <f>(DK29+(U29+2*0.95*5.67E-8*(((DK29+$B$7)+273)^4-(DK29+273)^4)-44100*J29)/(1.84*29.3*R29+8*0.95*5.67E-8*(DK29+273)^3))</f>
        <v>0</v>
      </c>
      <c r="W29">
        <f>($C$7*DL29+$D$7*DM29+$E$7*V29)</f>
        <v>0</v>
      </c>
      <c r="X29">
        <f>0.61365*exp(17.502*W29/(240.97+W29))</f>
        <v>0</v>
      </c>
      <c r="Y29">
        <f>(Z29/AA29*100)</f>
        <v>0</v>
      </c>
      <c r="Z29">
        <f>DD29*(DI29+DJ29)/1000</f>
        <v>0</v>
      </c>
      <c r="AA29">
        <f>0.61365*exp(17.502*DK29/(240.97+DK29))</f>
        <v>0</v>
      </c>
      <c r="AB29">
        <f>(X29-DD29*(DI29+DJ29)/1000)</f>
        <v>0</v>
      </c>
      <c r="AC29">
        <f>(-J29*44100)</f>
        <v>0</v>
      </c>
      <c r="AD29">
        <f>2*29.3*R29*0.92*(DK29-W29)</f>
        <v>0</v>
      </c>
      <c r="AE29">
        <f>2*0.95*5.67E-8*(((DK29+$B$7)+273)^4-(W29+273)^4)</f>
        <v>0</v>
      </c>
      <c r="AF29">
        <f>U29+AE29+AC29+AD29</f>
        <v>0</v>
      </c>
      <c r="AG29">
        <f>DH29*AU29*(DC29-DB29*(1000-AU29*DE29)/(1000-AU29*DD29))/(100*CV29)</f>
        <v>0</v>
      </c>
      <c r="AH29">
        <f>1000*DH29*AU29*(DD29-DE29)/(100*CV29*(1000-AU29*DD29))</f>
        <v>0</v>
      </c>
      <c r="AI29">
        <f>(AJ29 - AK29 - DI29*1E3/(8.314*(DK29+273.15)) * AM29/DH29 * AL29) * DH29/(100*CV29) * (1000 - DE29)/1000</f>
        <v>0</v>
      </c>
      <c r="AJ29">
        <v>427.7818375212122</v>
      </c>
      <c r="AK29">
        <v>431.1755575757575</v>
      </c>
      <c r="AL29">
        <v>0.0005228616057476863</v>
      </c>
      <c r="AM29">
        <v>65.17</v>
      </c>
      <c r="AN29">
        <f>(AP29 - AO29 + DI29*1E3/(8.314*(DK29+273.15)) * AR29/DH29 * AQ29) * DH29/(100*CV29) * 1000/(1000 - AP29)</f>
        <v>0</v>
      </c>
      <c r="AO29">
        <v>18.08175090724462</v>
      </c>
      <c r="AP29">
        <v>18.76678</v>
      </c>
      <c r="AQ29">
        <v>-0.0005771587260214736</v>
      </c>
      <c r="AR29">
        <v>84.40584288655921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MAX(0,($B$13+$C$13*DP29)/(1+$D$13*DP29)*DI29/(DK29+273)*$E$13)</f>
        <v>0</v>
      </c>
      <c r="AX29" t="s">
        <v>418</v>
      </c>
      <c r="AY29" t="s">
        <v>418</v>
      </c>
      <c r="AZ29">
        <v>0</v>
      </c>
      <c r="BA29">
        <v>0</v>
      </c>
      <c r="BB29">
        <f>1-AZ29/BA29</f>
        <v>0</v>
      </c>
      <c r="BC29">
        <v>0</v>
      </c>
      <c r="BD29" t="s">
        <v>418</v>
      </c>
      <c r="BE29" t="s">
        <v>418</v>
      </c>
      <c r="BF29">
        <v>0</v>
      </c>
      <c r="BG29">
        <v>0</v>
      </c>
      <c r="BH29">
        <f>1-BF29/BG29</f>
        <v>0</v>
      </c>
      <c r="BI29">
        <v>0.5</v>
      </c>
      <c r="BJ29">
        <f>CS29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418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BZ29" t="s">
        <v>418</v>
      </c>
      <c r="CA29" t="s">
        <v>418</v>
      </c>
      <c r="CB29" t="s">
        <v>418</v>
      </c>
      <c r="CC29" t="s">
        <v>418</v>
      </c>
      <c r="CD29" t="s">
        <v>418</v>
      </c>
      <c r="CE29" t="s">
        <v>418</v>
      </c>
      <c r="CF29" t="s">
        <v>418</v>
      </c>
      <c r="CG29" t="s">
        <v>418</v>
      </c>
      <c r="CH29" t="s">
        <v>418</v>
      </c>
      <c r="CI29" t="s">
        <v>418</v>
      </c>
      <c r="CJ29" t="s">
        <v>418</v>
      </c>
      <c r="CK29" t="s">
        <v>418</v>
      </c>
      <c r="CL29" t="s">
        <v>418</v>
      </c>
      <c r="CM29" t="s">
        <v>418</v>
      </c>
      <c r="CN29" t="s">
        <v>418</v>
      </c>
      <c r="CO29" t="s">
        <v>418</v>
      </c>
      <c r="CP29" t="s">
        <v>418</v>
      </c>
      <c r="CQ29" t="s">
        <v>418</v>
      </c>
      <c r="CR29">
        <f>$B$11*DQ29+$C$11*DR29+$F$11*EC29*(1-EF29)</f>
        <v>0</v>
      </c>
      <c r="CS29">
        <f>CR29*CT29</f>
        <v>0</v>
      </c>
      <c r="CT29">
        <f>($B$11*$D$9+$C$11*$D$9+$F$11*((EP29+EH29)/MAX(EP29+EH29+EQ29, 0.1)*$I$9+EQ29/MAX(EP29+EH29+EQ29, 0.1)*$J$9))/($B$11+$C$11+$F$11)</f>
        <v>0</v>
      </c>
      <c r="CU29">
        <f>($B$11*$K$9+$C$11*$K$9+$F$11*((EP29+EH29)/MAX(EP29+EH29+EQ29, 0.1)*$P$9+EQ29/MAX(EP29+EH29+EQ29, 0.1)*$Q$9))/($B$11+$C$11+$F$11)</f>
        <v>0</v>
      </c>
      <c r="CV29">
        <v>6</v>
      </c>
      <c r="CW29">
        <v>0.5</v>
      </c>
      <c r="CX29" t="s">
        <v>419</v>
      </c>
      <c r="CY29">
        <v>2</v>
      </c>
      <c r="CZ29" t="b">
        <v>1</v>
      </c>
      <c r="DA29">
        <v>1658962614.7</v>
      </c>
      <c r="DB29">
        <v>423.0579000000001</v>
      </c>
      <c r="DC29">
        <v>420.0316</v>
      </c>
      <c r="DD29">
        <v>18.77118</v>
      </c>
      <c r="DE29">
        <v>18.07554</v>
      </c>
      <c r="DF29">
        <v>425.0362</v>
      </c>
      <c r="DG29">
        <v>18.87487</v>
      </c>
      <c r="DH29">
        <v>500.0463</v>
      </c>
      <c r="DI29">
        <v>90.17148999999999</v>
      </c>
      <c r="DJ29">
        <v>0.10002399</v>
      </c>
      <c r="DK29">
        <v>25.75661</v>
      </c>
      <c r="DL29">
        <v>25.02971</v>
      </c>
      <c r="DM29">
        <v>999.9</v>
      </c>
      <c r="DN29">
        <v>0</v>
      </c>
      <c r="DO29">
        <v>0</v>
      </c>
      <c r="DP29">
        <v>9994.056</v>
      </c>
      <c r="DQ29">
        <v>0</v>
      </c>
      <c r="DR29">
        <v>0.5058679999999999</v>
      </c>
      <c r="DS29">
        <v>3.026181</v>
      </c>
      <c r="DT29">
        <v>431.1510999999999</v>
      </c>
      <c r="DU29">
        <v>427.7636000000001</v>
      </c>
      <c r="DV29">
        <v>0.6956181</v>
      </c>
      <c r="DW29">
        <v>420.0316</v>
      </c>
      <c r="DX29">
        <v>18.07554</v>
      </c>
      <c r="DY29">
        <v>1.692624</v>
      </c>
      <c r="DZ29">
        <v>1.629898</v>
      </c>
      <c r="EA29">
        <v>14.82894</v>
      </c>
      <c r="EB29">
        <v>14.24441</v>
      </c>
      <c r="EC29">
        <v>0.00100019</v>
      </c>
      <c r="ED29">
        <v>0</v>
      </c>
      <c r="EE29">
        <v>0</v>
      </c>
      <c r="EF29">
        <v>0</v>
      </c>
      <c r="EG29">
        <v>847.85</v>
      </c>
      <c r="EH29">
        <v>0.00100019</v>
      </c>
      <c r="EI29">
        <v>-7.9</v>
      </c>
      <c r="EJ29">
        <v>0.05</v>
      </c>
      <c r="EK29">
        <v>34.8246</v>
      </c>
      <c r="EL29">
        <v>39.76860000000001</v>
      </c>
      <c r="EM29">
        <v>37.0558</v>
      </c>
      <c r="EN29">
        <v>40.0935</v>
      </c>
      <c r="EO29">
        <v>37.1061</v>
      </c>
      <c r="EP29">
        <v>0</v>
      </c>
      <c r="EQ29">
        <v>0</v>
      </c>
      <c r="ER29">
        <v>0</v>
      </c>
      <c r="ES29">
        <v>76.90000009536743</v>
      </c>
      <c r="ET29">
        <v>0</v>
      </c>
      <c r="EU29">
        <v>851.2884615384615</v>
      </c>
      <c r="EV29">
        <v>-24.29059809961315</v>
      </c>
      <c r="EW29">
        <v>-20.95726473458538</v>
      </c>
      <c r="EX29">
        <v>-5.923076923076923</v>
      </c>
      <c r="EY29">
        <v>15</v>
      </c>
      <c r="EZ29">
        <v>1658962562</v>
      </c>
      <c r="FA29" t="s">
        <v>443</v>
      </c>
      <c r="FB29">
        <v>1658962562</v>
      </c>
      <c r="FC29">
        <v>1658962559</v>
      </c>
      <c r="FD29">
        <v>7</v>
      </c>
      <c r="FE29">
        <v>0.025</v>
      </c>
      <c r="FF29">
        <v>-0.013</v>
      </c>
      <c r="FG29">
        <v>-1.97</v>
      </c>
      <c r="FH29">
        <v>-0.111</v>
      </c>
      <c r="FI29">
        <v>420</v>
      </c>
      <c r="FJ29">
        <v>18</v>
      </c>
      <c r="FK29">
        <v>0.6899999999999999</v>
      </c>
      <c r="FL29">
        <v>0.5</v>
      </c>
      <c r="FM29">
        <v>3.038457804878049</v>
      </c>
      <c r="FN29">
        <v>0.05241909407665728</v>
      </c>
      <c r="FO29">
        <v>0.03706463731218584</v>
      </c>
      <c r="FP29">
        <v>1</v>
      </c>
      <c r="FQ29">
        <v>854.3970588235294</v>
      </c>
      <c r="FR29">
        <v>-43.99541634763662</v>
      </c>
      <c r="FS29">
        <v>14.71732642947876</v>
      </c>
      <c r="FT29">
        <v>0</v>
      </c>
      <c r="FU29">
        <v>0.6934417317073172</v>
      </c>
      <c r="FV29">
        <v>0.1125876376306616</v>
      </c>
      <c r="FW29">
        <v>0.02082831015243598</v>
      </c>
      <c r="FX29">
        <v>0</v>
      </c>
      <c r="FY29">
        <v>1</v>
      </c>
      <c r="FZ29">
        <v>3</v>
      </c>
      <c r="GA29" t="s">
        <v>444</v>
      </c>
      <c r="GB29">
        <v>2.98414</v>
      </c>
      <c r="GC29">
        <v>2.71553</v>
      </c>
      <c r="GD29">
        <v>0.09517109999999999</v>
      </c>
      <c r="GE29">
        <v>0.0934128</v>
      </c>
      <c r="GF29">
        <v>0.09035219999999999</v>
      </c>
      <c r="GG29">
        <v>0.0862619</v>
      </c>
      <c r="GH29">
        <v>28711.9</v>
      </c>
      <c r="GI29">
        <v>28878.6</v>
      </c>
      <c r="GJ29">
        <v>29486.7</v>
      </c>
      <c r="GK29">
        <v>29456</v>
      </c>
      <c r="GL29">
        <v>35534.1</v>
      </c>
      <c r="GM29">
        <v>35789.2</v>
      </c>
      <c r="GN29">
        <v>41531.3</v>
      </c>
      <c r="GO29">
        <v>41982</v>
      </c>
      <c r="GP29">
        <v>1.9584</v>
      </c>
      <c r="GQ29">
        <v>1.91415</v>
      </c>
      <c r="GR29">
        <v>0.0416115</v>
      </c>
      <c r="GS29">
        <v>0</v>
      </c>
      <c r="GT29">
        <v>24.3417</v>
      </c>
      <c r="GU29">
        <v>999.9</v>
      </c>
      <c r="GV29">
        <v>45</v>
      </c>
      <c r="GW29">
        <v>31.4</v>
      </c>
      <c r="GX29">
        <v>23.0315</v>
      </c>
      <c r="GY29">
        <v>63.0548</v>
      </c>
      <c r="GZ29">
        <v>34.0465</v>
      </c>
      <c r="HA29">
        <v>1</v>
      </c>
      <c r="HB29">
        <v>-0.131695</v>
      </c>
      <c r="HC29">
        <v>-0.23573</v>
      </c>
      <c r="HD29">
        <v>20.3529</v>
      </c>
      <c r="HE29">
        <v>5.22702</v>
      </c>
      <c r="HF29">
        <v>12.0099</v>
      </c>
      <c r="HG29">
        <v>4.9918</v>
      </c>
      <c r="HH29">
        <v>3.29</v>
      </c>
      <c r="HI29">
        <v>9999</v>
      </c>
      <c r="HJ29">
        <v>9999</v>
      </c>
      <c r="HK29">
        <v>9999</v>
      </c>
      <c r="HL29">
        <v>160.5</v>
      </c>
      <c r="HM29">
        <v>1.86737</v>
      </c>
      <c r="HN29">
        <v>1.86643</v>
      </c>
      <c r="HO29">
        <v>1.86584</v>
      </c>
      <c r="HP29">
        <v>1.86581</v>
      </c>
      <c r="HQ29">
        <v>1.86766</v>
      </c>
      <c r="HR29">
        <v>1.87012</v>
      </c>
      <c r="HS29">
        <v>1.86874</v>
      </c>
      <c r="HT29">
        <v>1.87024</v>
      </c>
      <c r="HU29">
        <v>0</v>
      </c>
      <c r="HV29">
        <v>0</v>
      </c>
      <c r="HW29">
        <v>0</v>
      </c>
      <c r="HX29">
        <v>0</v>
      </c>
      <c r="HY29" t="s">
        <v>422</v>
      </c>
      <c r="HZ29" t="s">
        <v>423</v>
      </c>
      <c r="IA29" t="s">
        <v>424</v>
      </c>
      <c r="IB29" t="s">
        <v>424</v>
      </c>
      <c r="IC29" t="s">
        <v>424</v>
      </c>
      <c r="ID29" t="s">
        <v>424</v>
      </c>
      <c r="IE29">
        <v>0</v>
      </c>
      <c r="IF29">
        <v>100</v>
      </c>
      <c r="IG29">
        <v>100</v>
      </c>
      <c r="IH29">
        <v>-1.978</v>
      </c>
      <c r="II29">
        <v>-0.1038</v>
      </c>
      <c r="IJ29">
        <v>-0.5726348517053843</v>
      </c>
      <c r="IK29">
        <v>-0.003643892653284941</v>
      </c>
      <c r="IL29">
        <v>8.948238347276123E-07</v>
      </c>
      <c r="IM29">
        <v>-2.445980282225029E-10</v>
      </c>
      <c r="IN29">
        <v>-0.1497648274784824</v>
      </c>
      <c r="IO29">
        <v>-0.01042730378795286</v>
      </c>
      <c r="IP29">
        <v>0.00100284695746963</v>
      </c>
      <c r="IQ29">
        <v>-1.701466411570297E-05</v>
      </c>
      <c r="IR29">
        <v>2</v>
      </c>
      <c r="IS29">
        <v>2310</v>
      </c>
      <c r="IT29">
        <v>1</v>
      </c>
      <c r="IU29">
        <v>25</v>
      </c>
      <c r="IV29">
        <v>0.9</v>
      </c>
      <c r="IW29">
        <v>1</v>
      </c>
      <c r="IX29">
        <v>1.04614</v>
      </c>
      <c r="IY29">
        <v>2.21924</v>
      </c>
      <c r="IZ29">
        <v>1.39648</v>
      </c>
      <c r="JA29">
        <v>2.34619</v>
      </c>
      <c r="JB29">
        <v>1.49536</v>
      </c>
      <c r="JC29">
        <v>2.38525</v>
      </c>
      <c r="JD29">
        <v>35.8477</v>
      </c>
      <c r="JE29">
        <v>24.1926</v>
      </c>
      <c r="JF29">
        <v>18</v>
      </c>
      <c r="JG29">
        <v>512.977</v>
      </c>
      <c r="JH29">
        <v>441.161</v>
      </c>
      <c r="JI29">
        <v>24.9997</v>
      </c>
      <c r="JJ29">
        <v>25.7654</v>
      </c>
      <c r="JK29">
        <v>29.9999</v>
      </c>
      <c r="JL29">
        <v>25.7601</v>
      </c>
      <c r="JM29">
        <v>25.7043</v>
      </c>
      <c r="JN29">
        <v>20.9505</v>
      </c>
      <c r="JO29">
        <v>24.5128</v>
      </c>
      <c r="JP29">
        <v>57.4329</v>
      </c>
      <c r="JQ29">
        <v>25</v>
      </c>
      <c r="JR29">
        <v>420</v>
      </c>
      <c r="JS29">
        <v>18.0972</v>
      </c>
      <c r="JT29">
        <v>100.831</v>
      </c>
      <c r="JU29">
        <v>100.82</v>
      </c>
    </row>
    <row r="30" spans="1:281">
      <c r="A30">
        <v>14</v>
      </c>
      <c r="B30">
        <v>1658962622.5</v>
      </c>
      <c r="C30">
        <v>716</v>
      </c>
      <c r="D30" t="s">
        <v>459</v>
      </c>
      <c r="E30" t="s">
        <v>460</v>
      </c>
      <c r="F30">
        <v>5</v>
      </c>
      <c r="G30" t="s">
        <v>434</v>
      </c>
      <c r="H30" t="s">
        <v>416</v>
      </c>
      <c r="I30">
        <v>1658962620</v>
      </c>
      <c r="J30">
        <f>(K30)/1000</f>
        <v>0</v>
      </c>
      <c r="K30">
        <f>IF(CZ30, AN30, AH30)</f>
        <v>0</v>
      </c>
      <c r="L30">
        <f>IF(CZ30, AI30, AG30)</f>
        <v>0</v>
      </c>
      <c r="M30">
        <f>DB30 - IF(AU30&gt;1, L30*CV30*100.0/(AW30*DP30), 0)</f>
        <v>0</v>
      </c>
      <c r="N30">
        <f>((T30-J30/2)*M30-L30)/(T30+J30/2)</f>
        <v>0</v>
      </c>
      <c r="O30">
        <f>N30*(DI30+DJ30)/1000.0</f>
        <v>0</v>
      </c>
      <c r="P30">
        <f>(DB30 - IF(AU30&gt;1, L30*CV30*100.0/(AW30*DP30), 0))*(DI30+DJ30)/1000.0</f>
        <v>0</v>
      </c>
      <c r="Q30">
        <f>2.0/((1/S30-1/R30)+SIGN(S30)*SQRT((1/S30-1/R30)*(1/S30-1/R30) + 4*CW30/((CW30+1)*(CW30+1))*(2*1/S30*1/R30-1/R30*1/R30)))</f>
        <v>0</v>
      </c>
      <c r="R30">
        <f>IF(LEFT(CX30,1)&lt;&gt;"0",IF(LEFT(CX30,1)="1",3.0,CY30),$D$5+$E$5*(DP30*DI30/($K$5*1000))+$F$5*(DP30*DI30/($K$5*1000))*MAX(MIN(CV30,$J$5),$I$5)*MAX(MIN(CV30,$J$5),$I$5)+$G$5*MAX(MIN(CV30,$J$5),$I$5)*(DP30*DI30/($K$5*1000))+$H$5*(DP30*DI30/($K$5*1000))*(DP30*DI30/($K$5*1000)))</f>
        <v>0</v>
      </c>
      <c r="S30">
        <f>J30*(1000-(1000*0.61365*exp(17.502*W30/(240.97+W30))/(DI30+DJ30)+DD30)/2)/(1000*0.61365*exp(17.502*W30/(240.97+W30))/(DI30+DJ30)-DD30)</f>
        <v>0</v>
      </c>
      <c r="T30">
        <f>1/((CW30+1)/(Q30/1.6)+1/(R30/1.37)) + CW30/((CW30+1)/(Q30/1.6) + CW30/(R30/1.37))</f>
        <v>0</v>
      </c>
      <c r="U30">
        <f>(CR30*CU30)</f>
        <v>0</v>
      </c>
      <c r="V30">
        <f>(DK30+(U30+2*0.95*5.67E-8*(((DK30+$B$7)+273)^4-(DK30+273)^4)-44100*J30)/(1.84*29.3*R30+8*0.95*5.67E-8*(DK30+273)^3))</f>
        <v>0</v>
      </c>
      <c r="W30">
        <f>($C$7*DL30+$D$7*DM30+$E$7*V30)</f>
        <v>0</v>
      </c>
      <c r="X30">
        <f>0.61365*exp(17.502*W30/(240.97+W30))</f>
        <v>0</v>
      </c>
      <c r="Y30">
        <f>(Z30/AA30*100)</f>
        <v>0</v>
      </c>
      <c r="Z30">
        <f>DD30*(DI30+DJ30)/1000</f>
        <v>0</v>
      </c>
      <c r="AA30">
        <f>0.61365*exp(17.502*DK30/(240.97+DK30))</f>
        <v>0</v>
      </c>
      <c r="AB30">
        <f>(X30-DD30*(DI30+DJ30)/1000)</f>
        <v>0</v>
      </c>
      <c r="AC30">
        <f>(-J30*44100)</f>
        <v>0</v>
      </c>
      <c r="AD30">
        <f>2*29.3*R30*0.92*(DK30-W30)</f>
        <v>0</v>
      </c>
      <c r="AE30">
        <f>2*0.95*5.67E-8*(((DK30+$B$7)+273)^4-(W30+273)^4)</f>
        <v>0</v>
      </c>
      <c r="AF30">
        <f>U30+AE30+AC30+AD30</f>
        <v>0</v>
      </c>
      <c r="AG30">
        <f>DH30*AU30*(DC30-DB30*(1000-AU30*DE30)/(1000-AU30*DD30))/(100*CV30)</f>
        <v>0</v>
      </c>
      <c r="AH30">
        <f>1000*DH30*AU30*(DD30-DE30)/(100*CV30*(1000-AU30*DD30))</f>
        <v>0</v>
      </c>
      <c r="AI30">
        <f>(AJ30 - AK30 - DI30*1E3/(8.314*(DK30+273.15)) * AM30/DH30 * AL30) * DH30/(100*CV30) * (1000 - DE30)/1000</f>
        <v>0</v>
      </c>
      <c r="AJ30">
        <v>427.746254709091</v>
      </c>
      <c r="AK30">
        <v>431.1427515151515</v>
      </c>
      <c r="AL30">
        <v>-7.048428207324291E-05</v>
      </c>
      <c r="AM30">
        <v>65.17</v>
      </c>
      <c r="AN30">
        <f>(AP30 - AO30 + DI30*1E3/(8.314*(DK30+273.15)) * AR30/DH30 * AQ30) * DH30/(100*CV30) * 1000/(1000 - AP30)</f>
        <v>0</v>
      </c>
      <c r="AO30">
        <v>18.03828412236699</v>
      </c>
      <c r="AP30">
        <v>18.7430212121212</v>
      </c>
      <c r="AQ30">
        <v>-0.0007836229028938217</v>
      </c>
      <c r="AR30">
        <v>84.40584288655921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MAX(0,($B$13+$C$13*DP30)/(1+$D$13*DP30)*DI30/(DK30+273)*$E$13)</f>
        <v>0</v>
      </c>
      <c r="AX30" t="s">
        <v>418</v>
      </c>
      <c r="AY30" t="s">
        <v>418</v>
      </c>
      <c r="AZ30">
        <v>0</v>
      </c>
      <c r="BA30">
        <v>0</v>
      </c>
      <c r="BB30">
        <f>1-AZ30/BA30</f>
        <v>0</v>
      </c>
      <c r="BC30">
        <v>0</v>
      </c>
      <c r="BD30" t="s">
        <v>418</v>
      </c>
      <c r="BE30" t="s">
        <v>418</v>
      </c>
      <c r="BF30">
        <v>0</v>
      </c>
      <c r="BG30">
        <v>0</v>
      </c>
      <c r="BH30">
        <f>1-BF30/BG30</f>
        <v>0</v>
      </c>
      <c r="BI30">
        <v>0.5</v>
      </c>
      <c r="BJ30">
        <f>CS30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418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BZ30" t="s">
        <v>418</v>
      </c>
      <c r="CA30" t="s">
        <v>418</v>
      </c>
      <c r="CB30" t="s">
        <v>418</v>
      </c>
      <c r="CC30" t="s">
        <v>418</v>
      </c>
      <c r="CD30" t="s">
        <v>418</v>
      </c>
      <c r="CE30" t="s">
        <v>418</v>
      </c>
      <c r="CF30" t="s">
        <v>418</v>
      </c>
      <c r="CG30" t="s">
        <v>418</v>
      </c>
      <c r="CH30" t="s">
        <v>418</v>
      </c>
      <c r="CI30" t="s">
        <v>418</v>
      </c>
      <c r="CJ30" t="s">
        <v>418</v>
      </c>
      <c r="CK30" t="s">
        <v>418</v>
      </c>
      <c r="CL30" t="s">
        <v>418</v>
      </c>
      <c r="CM30" t="s">
        <v>418</v>
      </c>
      <c r="CN30" t="s">
        <v>418</v>
      </c>
      <c r="CO30" t="s">
        <v>418</v>
      </c>
      <c r="CP30" t="s">
        <v>418</v>
      </c>
      <c r="CQ30" t="s">
        <v>418</v>
      </c>
      <c r="CR30">
        <f>$B$11*DQ30+$C$11*DR30+$F$11*EC30*(1-EF30)</f>
        <v>0</v>
      </c>
      <c r="CS30">
        <f>CR30*CT30</f>
        <v>0</v>
      </c>
      <c r="CT30">
        <f>($B$11*$D$9+$C$11*$D$9+$F$11*((EP30+EH30)/MAX(EP30+EH30+EQ30, 0.1)*$I$9+EQ30/MAX(EP30+EH30+EQ30, 0.1)*$J$9))/($B$11+$C$11+$F$11)</f>
        <v>0</v>
      </c>
      <c r="CU30">
        <f>($B$11*$K$9+$C$11*$K$9+$F$11*((EP30+EH30)/MAX(EP30+EH30+EQ30, 0.1)*$P$9+EQ30/MAX(EP30+EH30+EQ30, 0.1)*$Q$9))/($B$11+$C$11+$F$11)</f>
        <v>0</v>
      </c>
      <c r="CV30">
        <v>6</v>
      </c>
      <c r="CW30">
        <v>0.5</v>
      </c>
      <c r="CX30" t="s">
        <v>419</v>
      </c>
      <c r="CY30">
        <v>2</v>
      </c>
      <c r="CZ30" t="b">
        <v>1</v>
      </c>
      <c r="DA30">
        <v>1658962620</v>
      </c>
      <c r="DB30">
        <v>423.0612222222222</v>
      </c>
      <c r="DC30">
        <v>420.0266666666667</v>
      </c>
      <c r="DD30">
        <v>18.75332222222222</v>
      </c>
      <c r="DE30">
        <v>18.0362</v>
      </c>
      <c r="DF30">
        <v>425.0397777777778</v>
      </c>
      <c r="DG30">
        <v>18.8572</v>
      </c>
      <c r="DH30">
        <v>500.0335555555555</v>
      </c>
      <c r="DI30">
        <v>90.17303333333332</v>
      </c>
      <c r="DJ30">
        <v>0.09996699999999999</v>
      </c>
      <c r="DK30">
        <v>25.75545555555555</v>
      </c>
      <c r="DL30">
        <v>25.02358888888889</v>
      </c>
      <c r="DM30">
        <v>999.9000000000001</v>
      </c>
      <c r="DN30">
        <v>0</v>
      </c>
      <c r="DO30">
        <v>0</v>
      </c>
      <c r="DP30">
        <v>10003.46333333333</v>
      </c>
      <c r="DQ30">
        <v>0</v>
      </c>
      <c r="DR30">
        <v>0.505868</v>
      </c>
      <c r="DS30">
        <v>3.034514444444445</v>
      </c>
      <c r="DT30">
        <v>431.1466666666666</v>
      </c>
      <c r="DU30">
        <v>427.7415555555556</v>
      </c>
      <c r="DV30">
        <v>0.7171411111111111</v>
      </c>
      <c r="DW30">
        <v>420.0266666666667</v>
      </c>
      <c r="DX30">
        <v>18.0362</v>
      </c>
      <c r="DY30">
        <v>1.691043333333333</v>
      </c>
      <c r="DZ30">
        <v>1.626378888888889</v>
      </c>
      <c r="EA30">
        <v>14.81445555555556</v>
      </c>
      <c r="EB30">
        <v>14.21101111111111</v>
      </c>
      <c r="EC30">
        <v>0.00100019</v>
      </c>
      <c r="ED30">
        <v>0</v>
      </c>
      <c r="EE30">
        <v>0</v>
      </c>
      <c r="EF30">
        <v>0</v>
      </c>
      <c r="EG30">
        <v>846</v>
      </c>
      <c r="EH30">
        <v>0.00100019</v>
      </c>
      <c r="EI30">
        <v>-5.166666666666667</v>
      </c>
      <c r="EJ30">
        <v>-1.111111111111111</v>
      </c>
      <c r="EK30">
        <v>34.875</v>
      </c>
      <c r="EL30">
        <v>39.847</v>
      </c>
      <c r="EM30">
        <v>37.069</v>
      </c>
      <c r="EN30">
        <v>40.208</v>
      </c>
      <c r="EO30">
        <v>37.125</v>
      </c>
      <c r="EP30">
        <v>0</v>
      </c>
      <c r="EQ30">
        <v>0</v>
      </c>
      <c r="ER30">
        <v>0</v>
      </c>
      <c r="ES30">
        <v>81.70000004768372</v>
      </c>
      <c r="ET30">
        <v>0</v>
      </c>
      <c r="EU30">
        <v>848.8461538461538</v>
      </c>
      <c r="EV30">
        <v>-78.76923109172162</v>
      </c>
      <c r="EW30">
        <v>-26.23931605185341</v>
      </c>
      <c r="EX30">
        <v>-4.442307692307693</v>
      </c>
      <c r="EY30">
        <v>15</v>
      </c>
      <c r="EZ30">
        <v>1658962562</v>
      </c>
      <c r="FA30" t="s">
        <v>443</v>
      </c>
      <c r="FB30">
        <v>1658962562</v>
      </c>
      <c r="FC30">
        <v>1658962559</v>
      </c>
      <c r="FD30">
        <v>7</v>
      </c>
      <c r="FE30">
        <v>0.025</v>
      </c>
      <c r="FF30">
        <v>-0.013</v>
      </c>
      <c r="FG30">
        <v>-1.97</v>
      </c>
      <c r="FH30">
        <v>-0.111</v>
      </c>
      <c r="FI30">
        <v>420</v>
      </c>
      <c r="FJ30">
        <v>18</v>
      </c>
      <c r="FK30">
        <v>0.6899999999999999</v>
      </c>
      <c r="FL30">
        <v>0.5</v>
      </c>
      <c r="FM30">
        <v>3.04254175</v>
      </c>
      <c r="FN30">
        <v>-0.02674367729830983</v>
      </c>
      <c r="FO30">
        <v>0.03609215267114862</v>
      </c>
      <c r="FP30">
        <v>1</v>
      </c>
      <c r="FQ30">
        <v>851.0588235294117</v>
      </c>
      <c r="FR30">
        <v>-20.42780723307396</v>
      </c>
      <c r="FS30">
        <v>13.09791446459318</v>
      </c>
      <c r="FT30">
        <v>0</v>
      </c>
      <c r="FU30">
        <v>0.7068073500000001</v>
      </c>
      <c r="FV30">
        <v>0.01428204878048763</v>
      </c>
      <c r="FW30">
        <v>0.0115816190546702</v>
      </c>
      <c r="FX30">
        <v>1</v>
      </c>
      <c r="FY30">
        <v>2</v>
      </c>
      <c r="FZ30">
        <v>3</v>
      </c>
      <c r="GA30" t="s">
        <v>421</v>
      </c>
      <c r="GB30">
        <v>2.98428</v>
      </c>
      <c r="GC30">
        <v>2.71572</v>
      </c>
      <c r="GD30">
        <v>0.095168</v>
      </c>
      <c r="GE30">
        <v>0.0934123</v>
      </c>
      <c r="GF30">
        <v>0.09027159999999999</v>
      </c>
      <c r="GG30">
        <v>0.0861865</v>
      </c>
      <c r="GH30">
        <v>28712.1</v>
      </c>
      <c r="GI30">
        <v>28878.7</v>
      </c>
      <c r="GJ30">
        <v>29486.9</v>
      </c>
      <c r="GK30">
        <v>29456.1</v>
      </c>
      <c r="GL30">
        <v>35537.2</v>
      </c>
      <c r="GM30">
        <v>35792.3</v>
      </c>
      <c r="GN30">
        <v>41531.2</v>
      </c>
      <c r="GO30">
        <v>41982.2</v>
      </c>
      <c r="GP30">
        <v>1.95865</v>
      </c>
      <c r="GQ30">
        <v>1.9141</v>
      </c>
      <c r="GR30">
        <v>0.0415742</v>
      </c>
      <c r="GS30">
        <v>0</v>
      </c>
      <c r="GT30">
        <v>24.3396</v>
      </c>
      <c r="GU30">
        <v>999.9</v>
      </c>
      <c r="GV30">
        <v>45</v>
      </c>
      <c r="GW30">
        <v>31.4</v>
      </c>
      <c r="GX30">
        <v>23.0327</v>
      </c>
      <c r="GY30">
        <v>62.9448</v>
      </c>
      <c r="GZ30">
        <v>33.6498</v>
      </c>
      <c r="HA30">
        <v>1</v>
      </c>
      <c r="HB30">
        <v>-0.131672</v>
      </c>
      <c r="HC30">
        <v>-0.237067</v>
      </c>
      <c r="HD30">
        <v>20.3528</v>
      </c>
      <c r="HE30">
        <v>5.22732</v>
      </c>
      <c r="HF30">
        <v>12.0099</v>
      </c>
      <c r="HG30">
        <v>4.9919</v>
      </c>
      <c r="HH30">
        <v>3.29</v>
      </c>
      <c r="HI30">
        <v>9999</v>
      </c>
      <c r="HJ30">
        <v>9999</v>
      </c>
      <c r="HK30">
        <v>9999</v>
      </c>
      <c r="HL30">
        <v>160.5</v>
      </c>
      <c r="HM30">
        <v>1.86737</v>
      </c>
      <c r="HN30">
        <v>1.86645</v>
      </c>
      <c r="HO30">
        <v>1.86584</v>
      </c>
      <c r="HP30">
        <v>1.86581</v>
      </c>
      <c r="HQ30">
        <v>1.86767</v>
      </c>
      <c r="HR30">
        <v>1.87012</v>
      </c>
      <c r="HS30">
        <v>1.86874</v>
      </c>
      <c r="HT30">
        <v>1.87022</v>
      </c>
      <c r="HU30">
        <v>0</v>
      </c>
      <c r="HV30">
        <v>0</v>
      </c>
      <c r="HW30">
        <v>0</v>
      </c>
      <c r="HX30">
        <v>0</v>
      </c>
      <c r="HY30" t="s">
        <v>422</v>
      </c>
      <c r="HZ30" t="s">
        <v>423</v>
      </c>
      <c r="IA30" t="s">
        <v>424</v>
      </c>
      <c r="IB30" t="s">
        <v>424</v>
      </c>
      <c r="IC30" t="s">
        <v>424</v>
      </c>
      <c r="ID30" t="s">
        <v>424</v>
      </c>
      <c r="IE30">
        <v>0</v>
      </c>
      <c r="IF30">
        <v>100</v>
      </c>
      <c r="IG30">
        <v>100</v>
      </c>
      <c r="IH30">
        <v>-1.979</v>
      </c>
      <c r="II30">
        <v>-0.104</v>
      </c>
      <c r="IJ30">
        <v>-0.5726348517053843</v>
      </c>
      <c r="IK30">
        <v>-0.003643892653284941</v>
      </c>
      <c r="IL30">
        <v>8.948238347276123E-07</v>
      </c>
      <c r="IM30">
        <v>-2.445980282225029E-10</v>
      </c>
      <c r="IN30">
        <v>-0.1497648274784824</v>
      </c>
      <c r="IO30">
        <v>-0.01042730378795286</v>
      </c>
      <c r="IP30">
        <v>0.00100284695746963</v>
      </c>
      <c r="IQ30">
        <v>-1.701466411570297E-05</v>
      </c>
      <c r="IR30">
        <v>2</v>
      </c>
      <c r="IS30">
        <v>2310</v>
      </c>
      <c r="IT30">
        <v>1</v>
      </c>
      <c r="IU30">
        <v>25</v>
      </c>
      <c r="IV30">
        <v>1</v>
      </c>
      <c r="IW30">
        <v>1.1</v>
      </c>
      <c r="IX30">
        <v>1.04614</v>
      </c>
      <c r="IY30">
        <v>2.22656</v>
      </c>
      <c r="IZ30">
        <v>1.39771</v>
      </c>
      <c r="JA30">
        <v>2.34497</v>
      </c>
      <c r="JB30">
        <v>1.49536</v>
      </c>
      <c r="JC30">
        <v>2.30957</v>
      </c>
      <c r="JD30">
        <v>35.8477</v>
      </c>
      <c r="JE30">
        <v>24.1838</v>
      </c>
      <c r="JF30">
        <v>18</v>
      </c>
      <c r="JG30">
        <v>513.12</v>
      </c>
      <c r="JH30">
        <v>441.121</v>
      </c>
      <c r="JI30">
        <v>24.9997</v>
      </c>
      <c r="JJ30">
        <v>25.7632</v>
      </c>
      <c r="JK30">
        <v>29.9999</v>
      </c>
      <c r="JL30">
        <v>25.758</v>
      </c>
      <c r="JM30">
        <v>25.7031</v>
      </c>
      <c r="JN30">
        <v>20.9518</v>
      </c>
      <c r="JO30">
        <v>24.5128</v>
      </c>
      <c r="JP30">
        <v>57.4329</v>
      </c>
      <c r="JQ30">
        <v>25</v>
      </c>
      <c r="JR30">
        <v>420</v>
      </c>
      <c r="JS30">
        <v>18.1206</v>
      </c>
      <c r="JT30">
        <v>100.831</v>
      </c>
      <c r="JU30">
        <v>100.82</v>
      </c>
    </row>
    <row r="31" spans="1:281">
      <c r="A31">
        <v>15</v>
      </c>
      <c r="B31">
        <v>1658962627.5</v>
      </c>
      <c r="C31">
        <v>721</v>
      </c>
      <c r="D31" t="s">
        <v>461</v>
      </c>
      <c r="E31" t="s">
        <v>462</v>
      </c>
      <c r="F31">
        <v>5</v>
      </c>
      <c r="G31" t="s">
        <v>434</v>
      </c>
      <c r="H31" t="s">
        <v>416</v>
      </c>
      <c r="I31">
        <v>1658962624.7</v>
      </c>
      <c r="J31">
        <f>(K31)/1000</f>
        <v>0</v>
      </c>
      <c r="K31">
        <f>IF(CZ31, AN31, AH31)</f>
        <v>0</v>
      </c>
      <c r="L31">
        <f>IF(CZ31, AI31, AG31)</f>
        <v>0</v>
      </c>
      <c r="M31">
        <f>DB31 - IF(AU31&gt;1, L31*CV31*100.0/(AW31*DP31), 0)</f>
        <v>0</v>
      </c>
      <c r="N31">
        <f>((T31-J31/2)*M31-L31)/(T31+J31/2)</f>
        <v>0</v>
      </c>
      <c r="O31">
        <f>N31*(DI31+DJ31)/1000.0</f>
        <v>0</v>
      </c>
      <c r="P31">
        <f>(DB31 - IF(AU31&gt;1, L31*CV31*100.0/(AW31*DP31), 0))*(DI31+DJ31)/1000.0</f>
        <v>0</v>
      </c>
      <c r="Q31">
        <f>2.0/((1/S31-1/R31)+SIGN(S31)*SQRT((1/S31-1/R31)*(1/S31-1/R31) + 4*CW31/((CW31+1)*(CW31+1))*(2*1/S31*1/R31-1/R31*1/R31)))</f>
        <v>0</v>
      </c>
      <c r="R31">
        <f>IF(LEFT(CX31,1)&lt;&gt;"0",IF(LEFT(CX31,1)="1",3.0,CY31),$D$5+$E$5*(DP31*DI31/($K$5*1000))+$F$5*(DP31*DI31/($K$5*1000))*MAX(MIN(CV31,$J$5),$I$5)*MAX(MIN(CV31,$J$5),$I$5)+$G$5*MAX(MIN(CV31,$J$5),$I$5)*(DP31*DI31/($K$5*1000))+$H$5*(DP31*DI31/($K$5*1000))*(DP31*DI31/($K$5*1000)))</f>
        <v>0</v>
      </c>
      <c r="S31">
        <f>J31*(1000-(1000*0.61365*exp(17.502*W31/(240.97+W31))/(DI31+DJ31)+DD31)/2)/(1000*0.61365*exp(17.502*W31/(240.97+W31))/(DI31+DJ31)-DD31)</f>
        <v>0</v>
      </c>
      <c r="T31">
        <f>1/((CW31+1)/(Q31/1.6)+1/(R31/1.37)) + CW31/((CW31+1)/(Q31/1.6) + CW31/(R31/1.37))</f>
        <v>0</v>
      </c>
      <c r="U31">
        <f>(CR31*CU31)</f>
        <v>0</v>
      </c>
      <c r="V31">
        <f>(DK31+(U31+2*0.95*5.67E-8*(((DK31+$B$7)+273)^4-(DK31+273)^4)-44100*J31)/(1.84*29.3*R31+8*0.95*5.67E-8*(DK31+273)^3))</f>
        <v>0</v>
      </c>
      <c r="W31">
        <f>($C$7*DL31+$D$7*DM31+$E$7*V31)</f>
        <v>0</v>
      </c>
      <c r="X31">
        <f>0.61365*exp(17.502*W31/(240.97+W31))</f>
        <v>0</v>
      </c>
      <c r="Y31">
        <f>(Z31/AA31*100)</f>
        <v>0</v>
      </c>
      <c r="Z31">
        <f>DD31*(DI31+DJ31)/1000</f>
        <v>0</v>
      </c>
      <c r="AA31">
        <f>0.61365*exp(17.502*DK31/(240.97+DK31))</f>
        <v>0</v>
      </c>
      <c r="AB31">
        <f>(X31-DD31*(DI31+DJ31)/1000)</f>
        <v>0</v>
      </c>
      <c r="AC31">
        <f>(-J31*44100)</f>
        <v>0</v>
      </c>
      <c r="AD31">
        <f>2*29.3*R31*0.92*(DK31-W31)</f>
        <v>0</v>
      </c>
      <c r="AE31">
        <f>2*0.95*5.67E-8*(((DK31+$B$7)+273)^4-(W31+273)^4)</f>
        <v>0</v>
      </c>
      <c r="AF31">
        <f>U31+AE31+AC31+AD31</f>
        <v>0</v>
      </c>
      <c r="AG31">
        <f>DH31*AU31*(DC31-DB31*(1000-AU31*DE31)/(1000-AU31*DD31))/(100*CV31)</f>
        <v>0</v>
      </c>
      <c r="AH31">
        <f>1000*DH31*AU31*(DD31-DE31)/(100*CV31*(1000-AU31*DD31))</f>
        <v>0</v>
      </c>
      <c r="AI31">
        <f>(AJ31 - AK31 - DI31*1E3/(8.314*(DK31+273.15)) * AM31/DH31 * AL31) * DH31/(100*CV31) * (1000 - DE31)/1000</f>
        <v>0</v>
      </c>
      <c r="AJ31">
        <v>427.7428850090911</v>
      </c>
      <c r="AK31">
        <v>431.1180060606061</v>
      </c>
      <c r="AL31">
        <v>0.0001745247345229891</v>
      </c>
      <c r="AM31">
        <v>65.17</v>
      </c>
      <c r="AN31">
        <f>(AP31 - AO31 + DI31*1E3/(8.314*(DK31+273.15)) * AR31/DH31 * AQ31) * DH31/(100*CV31) * 1000/(1000 - AP31)</f>
        <v>0</v>
      </c>
      <c r="AO31">
        <v>18.0303548964812</v>
      </c>
      <c r="AP31">
        <v>18.72853272727272</v>
      </c>
      <c r="AQ31">
        <v>-0.001505762025060729</v>
      </c>
      <c r="AR31">
        <v>84.40584288655921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MAX(0,($B$13+$C$13*DP31)/(1+$D$13*DP31)*DI31/(DK31+273)*$E$13)</f>
        <v>0</v>
      </c>
      <c r="AX31" t="s">
        <v>418</v>
      </c>
      <c r="AY31" t="s">
        <v>418</v>
      </c>
      <c r="AZ31">
        <v>0</v>
      </c>
      <c r="BA31">
        <v>0</v>
      </c>
      <c r="BB31">
        <f>1-AZ31/BA31</f>
        <v>0</v>
      </c>
      <c r="BC31">
        <v>0</v>
      </c>
      <c r="BD31" t="s">
        <v>418</v>
      </c>
      <c r="BE31" t="s">
        <v>418</v>
      </c>
      <c r="BF31">
        <v>0</v>
      </c>
      <c r="BG31">
        <v>0</v>
      </c>
      <c r="BH31">
        <f>1-BF31/BG31</f>
        <v>0</v>
      </c>
      <c r="BI31">
        <v>0.5</v>
      </c>
      <c r="BJ31">
        <f>CS31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418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BZ31" t="s">
        <v>418</v>
      </c>
      <c r="CA31" t="s">
        <v>418</v>
      </c>
      <c r="CB31" t="s">
        <v>418</v>
      </c>
      <c r="CC31" t="s">
        <v>418</v>
      </c>
      <c r="CD31" t="s">
        <v>418</v>
      </c>
      <c r="CE31" t="s">
        <v>418</v>
      </c>
      <c r="CF31" t="s">
        <v>418</v>
      </c>
      <c r="CG31" t="s">
        <v>418</v>
      </c>
      <c r="CH31" t="s">
        <v>418</v>
      </c>
      <c r="CI31" t="s">
        <v>418</v>
      </c>
      <c r="CJ31" t="s">
        <v>418</v>
      </c>
      <c r="CK31" t="s">
        <v>418</v>
      </c>
      <c r="CL31" t="s">
        <v>418</v>
      </c>
      <c r="CM31" t="s">
        <v>418</v>
      </c>
      <c r="CN31" t="s">
        <v>418</v>
      </c>
      <c r="CO31" t="s">
        <v>418</v>
      </c>
      <c r="CP31" t="s">
        <v>418</v>
      </c>
      <c r="CQ31" t="s">
        <v>418</v>
      </c>
      <c r="CR31">
        <f>$B$11*DQ31+$C$11*DR31+$F$11*EC31*(1-EF31)</f>
        <v>0</v>
      </c>
      <c r="CS31">
        <f>CR31*CT31</f>
        <v>0</v>
      </c>
      <c r="CT31">
        <f>($B$11*$D$9+$C$11*$D$9+$F$11*((EP31+EH31)/MAX(EP31+EH31+EQ31, 0.1)*$I$9+EQ31/MAX(EP31+EH31+EQ31, 0.1)*$J$9))/($B$11+$C$11+$F$11)</f>
        <v>0</v>
      </c>
      <c r="CU31">
        <f>($B$11*$K$9+$C$11*$K$9+$F$11*((EP31+EH31)/MAX(EP31+EH31+EQ31, 0.1)*$P$9+EQ31/MAX(EP31+EH31+EQ31, 0.1)*$Q$9))/($B$11+$C$11+$F$11)</f>
        <v>0</v>
      </c>
      <c r="CV31">
        <v>6</v>
      </c>
      <c r="CW31">
        <v>0.5</v>
      </c>
      <c r="CX31" t="s">
        <v>419</v>
      </c>
      <c r="CY31">
        <v>2</v>
      </c>
      <c r="CZ31" t="b">
        <v>1</v>
      </c>
      <c r="DA31">
        <v>1658962624.7</v>
      </c>
      <c r="DB31">
        <v>423.033</v>
      </c>
      <c r="DC31">
        <v>419.9994</v>
      </c>
      <c r="DD31">
        <v>18.73443</v>
      </c>
      <c r="DE31">
        <v>18.03399</v>
      </c>
      <c r="DF31">
        <v>425.0111</v>
      </c>
      <c r="DG31">
        <v>18.83849</v>
      </c>
      <c r="DH31">
        <v>500.0558</v>
      </c>
      <c r="DI31">
        <v>90.17145000000001</v>
      </c>
      <c r="DJ31">
        <v>0.10000724</v>
      </c>
      <c r="DK31">
        <v>25.75372</v>
      </c>
      <c r="DL31">
        <v>25.01969</v>
      </c>
      <c r="DM31">
        <v>999.9</v>
      </c>
      <c r="DN31">
        <v>0</v>
      </c>
      <c r="DO31">
        <v>0</v>
      </c>
      <c r="DP31">
        <v>9998.119000000001</v>
      </c>
      <c r="DQ31">
        <v>0</v>
      </c>
      <c r="DR31">
        <v>0.5058679999999999</v>
      </c>
      <c r="DS31">
        <v>3.033489</v>
      </c>
      <c r="DT31">
        <v>431.1094999999999</v>
      </c>
      <c r="DU31">
        <v>427.7129</v>
      </c>
      <c r="DV31">
        <v>0.7004259</v>
      </c>
      <c r="DW31">
        <v>419.9994</v>
      </c>
      <c r="DX31">
        <v>18.03399</v>
      </c>
      <c r="DY31">
        <v>1.689312</v>
      </c>
      <c r="DZ31">
        <v>1.626151</v>
      </c>
      <c r="EA31">
        <v>14.79856</v>
      </c>
      <c r="EB31">
        <v>14.20887</v>
      </c>
      <c r="EC31">
        <v>0.00100019</v>
      </c>
      <c r="ED31">
        <v>0</v>
      </c>
      <c r="EE31">
        <v>0</v>
      </c>
      <c r="EF31">
        <v>0</v>
      </c>
      <c r="EG31">
        <v>836.9</v>
      </c>
      <c r="EH31">
        <v>0.00100019</v>
      </c>
      <c r="EI31">
        <v>-10.15</v>
      </c>
      <c r="EJ31">
        <v>-2</v>
      </c>
      <c r="EK31">
        <v>34.875</v>
      </c>
      <c r="EL31">
        <v>39.906</v>
      </c>
      <c r="EM31">
        <v>37.1124</v>
      </c>
      <c r="EN31">
        <v>40.2997</v>
      </c>
      <c r="EO31">
        <v>37.1684</v>
      </c>
      <c r="EP31">
        <v>0</v>
      </c>
      <c r="EQ31">
        <v>0</v>
      </c>
      <c r="ER31">
        <v>0</v>
      </c>
      <c r="ES31">
        <v>86.5</v>
      </c>
      <c r="ET31">
        <v>0</v>
      </c>
      <c r="EU31">
        <v>844.2307692307693</v>
      </c>
      <c r="EV31">
        <v>-46.76923054393013</v>
      </c>
      <c r="EW31">
        <v>15.11111081600082</v>
      </c>
      <c r="EX31">
        <v>-8.153846153846153</v>
      </c>
      <c r="EY31">
        <v>15</v>
      </c>
      <c r="EZ31">
        <v>1658962562</v>
      </c>
      <c r="FA31" t="s">
        <v>443</v>
      </c>
      <c r="FB31">
        <v>1658962562</v>
      </c>
      <c r="FC31">
        <v>1658962559</v>
      </c>
      <c r="FD31">
        <v>7</v>
      </c>
      <c r="FE31">
        <v>0.025</v>
      </c>
      <c r="FF31">
        <v>-0.013</v>
      </c>
      <c r="FG31">
        <v>-1.97</v>
      </c>
      <c r="FH31">
        <v>-0.111</v>
      </c>
      <c r="FI31">
        <v>420</v>
      </c>
      <c r="FJ31">
        <v>18</v>
      </c>
      <c r="FK31">
        <v>0.6899999999999999</v>
      </c>
      <c r="FL31">
        <v>0.5</v>
      </c>
      <c r="FM31">
        <v>3.0412065</v>
      </c>
      <c r="FN31">
        <v>-0.1388030769230853</v>
      </c>
      <c r="FO31">
        <v>0.03690650129381001</v>
      </c>
      <c r="FP31">
        <v>1</v>
      </c>
      <c r="FQ31">
        <v>847.5294117647059</v>
      </c>
      <c r="FR31">
        <v>-62.52100848242831</v>
      </c>
      <c r="FS31">
        <v>13.17804612429245</v>
      </c>
      <c r="FT31">
        <v>0</v>
      </c>
      <c r="FU31">
        <v>0.7050215249999999</v>
      </c>
      <c r="FV31">
        <v>0.005978870544087489</v>
      </c>
      <c r="FW31">
        <v>0.009593653774729158</v>
      </c>
      <c r="FX31">
        <v>1</v>
      </c>
      <c r="FY31">
        <v>2</v>
      </c>
      <c r="FZ31">
        <v>3</v>
      </c>
      <c r="GA31" t="s">
        <v>421</v>
      </c>
      <c r="GB31">
        <v>2.98376</v>
      </c>
      <c r="GC31">
        <v>2.71529</v>
      </c>
      <c r="GD31">
        <v>0.0951663</v>
      </c>
      <c r="GE31">
        <v>0.0934035</v>
      </c>
      <c r="GF31">
        <v>0.09022330000000001</v>
      </c>
      <c r="GG31">
        <v>0.0862356</v>
      </c>
      <c r="GH31">
        <v>28712.8</v>
      </c>
      <c r="GI31">
        <v>28878.5</v>
      </c>
      <c r="GJ31">
        <v>29487.5</v>
      </c>
      <c r="GK31">
        <v>29455.6</v>
      </c>
      <c r="GL31">
        <v>35540</v>
      </c>
      <c r="GM31">
        <v>35790.3</v>
      </c>
      <c r="GN31">
        <v>41532.2</v>
      </c>
      <c r="GO31">
        <v>41982.1</v>
      </c>
      <c r="GP31">
        <v>1.95828</v>
      </c>
      <c r="GQ31">
        <v>1.91437</v>
      </c>
      <c r="GR31">
        <v>0.0416487</v>
      </c>
      <c r="GS31">
        <v>0</v>
      </c>
      <c r="GT31">
        <v>24.337</v>
      </c>
      <c r="GU31">
        <v>999.9</v>
      </c>
      <c r="GV31">
        <v>45</v>
      </c>
      <c r="GW31">
        <v>31.4</v>
      </c>
      <c r="GX31">
        <v>23.0311</v>
      </c>
      <c r="GY31">
        <v>63.1648</v>
      </c>
      <c r="GZ31">
        <v>34.1346</v>
      </c>
      <c r="HA31">
        <v>1</v>
      </c>
      <c r="HB31">
        <v>-0.131723</v>
      </c>
      <c r="HC31">
        <v>-0.238755</v>
      </c>
      <c r="HD31">
        <v>20.3523</v>
      </c>
      <c r="HE31">
        <v>5.22358</v>
      </c>
      <c r="HF31">
        <v>12.0099</v>
      </c>
      <c r="HG31">
        <v>4.99085</v>
      </c>
      <c r="HH31">
        <v>3.2894</v>
      </c>
      <c r="HI31">
        <v>9999</v>
      </c>
      <c r="HJ31">
        <v>9999</v>
      </c>
      <c r="HK31">
        <v>9999</v>
      </c>
      <c r="HL31">
        <v>160.5</v>
      </c>
      <c r="HM31">
        <v>1.86737</v>
      </c>
      <c r="HN31">
        <v>1.86644</v>
      </c>
      <c r="HO31">
        <v>1.86584</v>
      </c>
      <c r="HP31">
        <v>1.86581</v>
      </c>
      <c r="HQ31">
        <v>1.86768</v>
      </c>
      <c r="HR31">
        <v>1.87012</v>
      </c>
      <c r="HS31">
        <v>1.86875</v>
      </c>
      <c r="HT31">
        <v>1.87022</v>
      </c>
      <c r="HU31">
        <v>0</v>
      </c>
      <c r="HV31">
        <v>0</v>
      </c>
      <c r="HW31">
        <v>0</v>
      </c>
      <c r="HX31">
        <v>0</v>
      </c>
      <c r="HY31" t="s">
        <v>422</v>
      </c>
      <c r="HZ31" t="s">
        <v>423</v>
      </c>
      <c r="IA31" t="s">
        <v>424</v>
      </c>
      <c r="IB31" t="s">
        <v>424</v>
      </c>
      <c r="IC31" t="s">
        <v>424</v>
      </c>
      <c r="ID31" t="s">
        <v>424</v>
      </c>
      <c r="IE31">
        <v>0</v>
      </c>
      <c r="IF31">
        <v>100</v>
      </c>
      <c r="IG31">
        <v>100</v>
      </c>
      <c r="IH31">
        <v>-1.979</v>
      </c>
      <c r="II31">
        <v>-0.1041</v>
      </c>
      <c r="IJ31">
        <v>-0.5726348517053843</v>
      </c>
      <c r="IK31">
        <v>-0.003643892653284941</v>
      </c>
      <c r="IL31">
        <v>8.948238347276123E-07</v>
      </c>
      <c r="IM31">
        <v>-2.445980282225029E-10</v>
      </c>
      <c r="IN31">
        <v>-0.1497648274784824</v>
      </c>
      <c r="IO31">
        <v>-0.01042730378795286</v>
      </c>
      <c r="IP31">
        <v>0.00100284695746963</v>
      </c>
      <c r="IQ31">
        <v>-1.701466411570297E-05</v>
      </c>
      <c r="IR31">
        <v>2</v>
      </c>
      <c r="IS31">
        <v>2310</v>
      </c>
      <c r="IT31">
        <v>1</v>
      </c>
      <c r="IU31">
        <v>25</v>
      </c>
      <c r="IV31">
        <v>1.1</v>
      </c>
      <c r="IW31">
        <v>1.1</v>
      </c>
      <c r="IX31">
        <v>1.04614</v>
      </c>
      <c r="IY31">
        <v>2.21069</v>
      </c>
      <c r="IZ31">
        <v>1.39648</v>
      </c>
      <c r="JA31">
        <v>2.34497</v>
      </c>
      <c r="JB31">
        <v>1.49536</v>
      </c>
      <c r="JC31">
        <v>2.39746</v>
      </c>
      <c r="JD31">
        <v>35.8477</v>
      </c>
      <c r="JE31">
        <v>24.1926</v>
      </c>
      <c r="JF31">
        <v>18</v>
      </c>
      <c r="JG31">
        <v>512.8680000000001</v>
      </c>
      <c r="JH31">
        <v>441.27</v>
      </c>
      <c r="JI31">
        <v>24.9996</v>
      </c>
      <c r="JJ31">
        <v>25.7615</v>
      </c>
      <c r="JK31">
        <v>29.9999</v>
      </c>
      <c r="JL31">
        <v>25.7569</v>
      </c>
      <c r="JM31">
        <v>25.701</v>
      </c>
      <c r="JN31">
        <v>20.952</v>
      </c>
      <c r="JO31">
        <v>24.1992</v>
      </c>
      <c r="JP31">
        <v>57.4329</v>
      </c>
      <c r="JQ31">
        <v>25</v>
      </c>
      <c r="JR31">
        <v>420</v>
      </c>
      <c r="JS31">
        <v>18.0715</v>
      </c>
      <c r="JT31">
        <v>100.833</v>
      </c>
      <c r="JU31">
        <v>100.82</v>
      </c>
    </row>
    <row r="32" spans="1:281">
      <c r="A32">
        <v>16</v>
      </c>
      <c r="B32">
        <v>1658962632.5</v>
      </c>
      <c r="C32">
        <v>726</v>
      </c>
      <c r="D32" t="s">
        <v>463</v>
      </c>
      <c r="E32" t="s">
        <v>464</v>
      </c>
      <c r="F32">
        <v>5</v>
      </c>
      <c r="G32" t="s">
        <v>434</v>
      </c>
      <c r="H32" t="s">
        <v>416</v>
      </c>
      <c r="I32">
        <v>1658962630</v>
      </c>
      <c r="J32">
        <f>(K32)/1000</f>
        <v>0</v>
      </c>
      <c r="K32">
        <f>IF(CZ32, AN32, AH32)</f>
        <v>0</v>
      </c>
      <c r="L32">
        <f>IF(CZ32, AI32, AG32)</f>
        <v>0</v>
      </c>
      <c r="M32">
        <f>DB32 - IF(AU32&gt;1, L32*CV32*100.0/(AW32*DP32), 0)</f>
        <v>0</v>
      </c>
      <c r="N32">
        <f>((T32-J32/2)*M32-L32)/(T32+J32/2)</f>
        <v>0</v>
      </c>
      <c r="O32">
        <f>N32*(DI32+DJ32)/1000.0</f>
        <v>0</v>
      </c>
      <c r="P32">
        <f>(DB32 - IF(AU32&gt;1, L32*CV32*100.0/(AW32*DP32), 0))*(DI32+DJ32)/1000.0</f>
        <v>0</v>
      </c>
      <c r="Q32">
        <f>2.0/((1/S32-1/R32)+SIGN(S32)*SQRT((1/S32-1/R32)*(1/S32-1/R32) + 4*CW32/((CW32+1)*(CW32+1))*(2*1/S32*1/R32-1/R32*1/R32)))</f>
        <v>0</v>
      </c>
      <c r="R32">
        <f>IF(LEFT(CX32,1)&lt;&gt;"0",IF(LEFT(CX32,1)="1",3.0,CY32),$D$5+$E$5*(DP32*DI32/($K$5*1000))+$F$5*(DP32*DI32/($K$5*1000))*MAX(MIN(CV32,$J$5),$I$5)*MAX(MIN(CV32,$J$5),$I$5)+$G$5*MAX(MIN(CV32,$J$5),$I$5)*(DP32*DI32/($K$5*1000))+$H$5*(DP32*DI32/($K$5*1000))*(DP32*DI32/($K$5*1000)))</f>
        <v>0</v>
      </c>
      <c r="S32">
        <f>J32*(1000-(1000*0.61365*exp(17.502*W32/(240.97+W32))/(DI32+DJ32)+DD32)/2)/(1000*0.61365*exp(17.502*W32/(240.97+W32))/(DI32+DJ32)-DD32)</f>
        <v>0</v>
      </c>
      <c r="T32">
        <f>1/((CW32+1)/(Q32/1.6)+1/(R32/1.37)) + CW32/((CW32+1)/(Q32/1.6) + CW32/(R32/1.37))</f>
        <v>0</v>
      </c>
      <c r="U32">
        <f>(CR32*CU32)</f>
        <v>0</v>
      </c>
      <c r="V32">
        <f>(DK32+(U32+2*0.95*5.67E-8*(((DK32+$B$7)+273)^4-(DK32+273)^4)-44100*J32)/(1.84*29.3*R32+8*0.95*5.67E-8*(DK32+273)^3))</f>
        <v>0</v>
      </c>
      <c r="W32">
        <f>($C$7*DL32+$D$7*DM32+$E$7*V32)</f>
        <v>0</v>
      </c>
      <c r="X32">
        <f>0.61365*exp(17.502*W32/(240.97+W32))</f>
        <v>0</v>
      </c>
      <c r="Y32">
        <f>(Z32/AA32*100)</f>
        <v>0</v>
      </c>
      <c r="Z32">
        <f>DD32*(DI32+DJ32)/1000</f>
        <v>0</v>
      </c>
      <c r="AA32">
        <f>0.61365*exp(17.502*DK32/(240.97+DK32))</f>
        <v>0</v>
      </c>
      <c r="AB32">
        <f>(X32-DD32*(DI32+DJ32)/1000)</f>
        <v>0</v>
      </c>
      <c r="AC32">
        <f>(-J32*44100)</f>
        <v>0</v>
      </c>
      <c r="AD32">
        <f>2*29.3*R32*0.92*(DK32-W32)</f>
        <v>0</v>
      </c>
      <c r="AE32">
        <f>2*0.95*5.67E-8*(((DK32+$B$7)+273)^4-(W32+273)^4)</f>
        <v>0</v>
      </c>
      <c r="AF32">
        <f>U32+AE32+AC32+AD32</f>
        <v>0</v>
      </c>
      <c r="AG32">
        <f>DH32*AU32*(DC32-DB32*(1000-AU32*DE32)/(1000-AU32*DD32))/(100*CV32)</f>
        <v>0</v>
      </c>
      <c r="AH32">
        <f>1000*DH32*AU32*(DD32-DE32)/(100*CV32*(1000-AU32*DD32))</f>
        <v>0</v>
      </c>
      <c r="AI32">
        <f>(AJ32 - AK32 - DI32*1E3/(8.314*(DK32+273.15)) * AM32/DH32 * AL32) * DH32/(100*CV32) * (1000 - DE32)/1000</f>
        <v>0</v>
      </c>
      <c r="AJ32">
        <v>427.7691419</v>
      </c>
      <c r="AK32">
        <v>431.1127575757575</v>
      </c>
      <c r="AL32">
        <v>-4.243378668885991E-05</v>
      </c>
      <c r="AM32">
        <v>65.17</v>
      </c>
      <c r="AN32">
        <f>(AP32 - AO32 + DI32*1E3/(8.314*(DK32+273.15)) * AR32/DH32 * AQ32) * DH32/(100*CV32) * 1000/(1000 - AP32)</f>
        <v>0</v>
      </c>
      <c r="AO32">
        <v>18.05937109613616</v>
      </c>
      <c r="AP32">
        <v>18.73147818181818</v>
      </c>
      <c r="AQ32">
        <v>-0.0001473694317787769</v>
      </c>
      <c r="AR32">
        <v>84.40584288655921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MAX(0,($B$13+$C$13*DP32)/(1+$D$13*DP32)*DI32/(DK32+273)*$E$13)</f>
        <v>0</v>
      </c>
      <c r="AX32" t="s">
        <v>465</v>
      </c>
      <c r="AY32">
        <v>10533.7</v>
      </c>
      <c r="AZ32">
        <v>842.02</v>
      </c>
      <c r="BA32">
        <v>2757.49</v>
      </c>
      <c r="BB32">
        <f>1-AZ32/BA32</f>
        <v>0</v>
      </c>
      <c r="BC32">
        <v>-2.736094867157677</v>
      </c>
      <c r="BD32" t="s">
        <v>418</v>
      </c>
      <c r="BE32" t="s">
        <v>418</v>
      </c>
      <c r="BF32">
        <v>0</v>
      </c>
      <c r="BG32">
        <v>0</v>
      </c>
      <c r="BH32">
        <f>1-BF32/BG32</f>
        <v>0</v>
      </c>
      <c r="BI32">
        <v>0.5</v>
      </c>
      <c r="BJ32">
        <f>CS32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418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BZ32" t="s">
        <v>418</v>
      </c>
      <c r="CA32" t="s">
        <v>418</v>
      </c>
      <c r="CB32" t="s">
        <v>418</v>
      </c>
      <c r="CC32" t="s">
        <v>418</v>
      </c>
      <c r="CD32" t="s">
        <v>418</v>
      </c>
      <c r="CE32" t="s">
        <v>418</v>
      </c>
      <c r="CF32" t="s">
        <v>418</v>
      </c>
      <c r="CG32" t="s">
        <v>418</v>
      </c>
      <c r="CH32" t="s">
        <v>418</v>
      </c>
      <c r="CI32" t="s">
        <v>418</v>
      </c>
      <c r="CJ32" t="s">
        <v>418</v>
      </c>
      <c r="CK32" t="s">
        <v>418</v>
      </c>
      <c r="CL32" t="s">
        <v>418</v>
      </c>
      <c r="CM32" t="s">
        <v>418</v>
      </c>
      <c r="CN32" t="s">
        <v>418</v>
      </c>
      <c r="CO32" t="s">
        <v>418</v>
      </c>
      <c r="CP32" t="s">
        <v>418</v>
      </c>
      <c r="CQ32" t="s">
        <v>418</v>
      </c>
      <c r="CR32">
        <f>$B$11*DQ32+$C$11*DR32+$F$11*EC32*(1-EF32)</f>
        <v>0</v>
      </c>
      <c r="CS32">
        <f>CR32*CT32</f>
        <v>0</v>
      </c>
      <c r="CT32">
        <f>($B$11*$D$9+$C$11*$D$9+$F$11*((EP32+EH32)/MAX(EP32+EH32+EQ32, 0.1)*$I$9+EQ32/MAX(EP32+EH32+EQ32, 0.1)*$J$9))/($B$11+$C$11+$F$11)</f>
        <v>0</v>
      </c>
      <c r="CU32">
        <f>($B$11*$K$9+$C$11*$K$9+$F$11*((EP32+EH32)/MAX(EP32+EH32+EQ32, 0.1)*$P$9+EQ32/MAX(EP32+EH32+EQ32, 0.1)*$Q$9))/($B$11+$C$11+$F$11)</f>
        <v>0</v>
      </c>
      <c r="CV32">
        <v>6</v>
      </c>
      <c r="CW32">
        <v>0.5</v>
      </c>
      <c r="CX32" t="s">
        <v>419</v>
      </c>
      <c r="CY32">
        <v>2</v>
      </c>
      <c r="CZ32" t="b">
        <v>1</v>
      </c>
      <c r="DA32">
        <v>1658962630</v>
      </c>
      <c r="DB32">
        <v>423.0392222222222</v>
      </c>
      <c r="DC32">
        <v>420.0319999999999</v>
      </c>
      <c r="DD32">
        <v>18.72774444444444</v>
      </c>
      <c r="DE32">
        <v>18.06435555555556</v>
      </c>
      <c r="DF32">
        <v>425.0175555555555</v>
      </c>
      <c r="DG32">
        <v>18.83185555555556</v>
      </c>
      <c r="DH32">
        <v>500.045</v>
      </c>
      <c r="DI32">
        <v>90.17185555555555</v>
      </c>
      <c r="DJ32">
        <v>0.09998166666666666</v>
      </c>
      <c r="DK32">
        <v>25.75302222222222</v>
      </c>
      <c r="DL32">
        <v>25.02518888888889</v>
      </c>
      <c r="DM32">
        <v>999.9000000000001</v>
      </c>
      <c r="DN32">
        <v>0</v>
      </c>
      <c r="DO32">
        <v>0</v>
      </c>
      <c r="DP32">
        <v>10004.02666666667</v>
      </c>
      <c r="DQ32">
        <v>0</v>
      </c>
      <c r="DR32">
        <v>0.505868</v>
      </c>
      <c r="DS32">
        <v>3.007223333333333</v>
      </c>
      <c r="DT32">
        <v>431.113</v>
      </c>
      <c r="DU32">
        <v>427.7592222222222</v>
      </c>
      <c r="DV32">
        <v>0.663393</v>
      </c>
      <c r="DW32">
        <v>420.0319999999999</v>
      </c>
      <c r="DX32">
        <v>18.06435555555556</v>
      </c>
      <c r="DY32">
        <v>1.688716666666667</v>
      </c>
      <c r="DZ32">
        <v>1.628894444444444</v>
      </c>
      <c r="EA32">
        <v>14.79306666666667</v>
      </c>
      <c r="EB32">
        <v>14.23493333333334</v>
      </c>
      <c r="EC32">
        <v>0.00100019</v>
      </c>
      <c r="ED32">
        <v>0</v>
      </c>
      <c r="EE32">
        <v>0</v>
      </c>
      <c r="EF32">
        <v>0</v>
      </c>
      <c r="EG32">
        <v>839.7777777777778</v>
      </c>
      <c r="EH32">
        <v>0.00100019</v>
      </c>
      <c r="EI32">
        <v>-1.944444444444444</v>
      </c>
      <c r="EJ32">
        <v>0.7777777777777778</v>
      </c>
      <c r="EK32">
        <v>34.937</v>
      </c>
      <c r="EL32">
        <v>39.986</v>
      </c>
      <c r="EM32">
        <v>37.17322222222222</v>
      </c>
      <c r="EN32">
        <v>40.39566666666667</v>
      </c>
      <c r="EO32">
        <v>37.187</v>
      </c>
      <c r="EP32">
        <v>0</v>
      </c>
      <c r="EQ32">
        <v>0</v>
      </c>
      <c r="ER32">
        <v>0</v>
      </c>
      <c r="ES32">
        <v>91.90000009536743</v>
      </c>
      <c r="ET32">
        <v>0</v>
      </c>
      <c r="EU32">
        <v>842.02</v>
      </c>
      <c r="EV32">
        <v>-14.50000025217882</v>
      </c>
      <c r="EW32">
        <v>23.26922954269186</v>
      </c>
      <c r="EX32">
        <v>-6.94</v>
      </c>
      <c r="EY32">
        <v>15</v>
      </c>
      <c r="EZ32">
        <v>1658962562</v>
      </c>
      <c r="FA32" t="s">
        <v>443</v>
      </c>
      <c r="FB32">
        <v>1658962562</v>
      </c>
      <c r="FC32">
        <v>1658962559</v>
      </c>
      <c r="FD32">
        <v>7</v>
      </c>
      <c r="FE32">
        <v>0.025</v>
      </c>
      <c r="FF32">
        <v>-0.013</v>
      </c>
      <c r="FG32">
        <v>-1.97</v>
      </c>
      <c r="FH32">
        <v>-0.111</v>
      </c>
      <c r="FI32">
        <v>420</v>
      </c>
      <c r="FJ32">
        <v>18</v>
      </c>
      <c r="FK32">
        <v>0.6899999999999999</v>
      </c>
      <c r="FL32">
        <v>0.5</v>
      </c>
      <c r="FM32">
        <v>3.02964975</v>
      </c>
      <c r="FN32">
        <v>-0.02373872420264043</v>
      </c>
      <c r="FO32">
        <v>0.04192874070893973</v>
      </c>
      <c r="FP32">
        <v>1</v>
      </c>
      <c r="FQ32">
        <v>845.0588235294117</v>
      </c>
      <c r="FR32">
        <v>-25.31703571435025</v>
      </c>
      <c r="FS32">
        <v>12.42907212586823</v>
      </c>
      <c r="FT32">
        <v>0</v>
      </c>
      <c r="FU32">
        <v>0.6954317249999999</v>
      </c>
      <c r="FV32">
        <v>-0.1112563114446518</v>
      </c>
      <c r="FW32">
        <v>0.01876464811152543</v>
      </c>
      <c r="FX32">
        <v>0</v>
      </c>
      <c r="FY32">
        <v>1</v>
      </c>
      <c r="FZ32">
        <v>3</v>
      </c>
      <c r="GA32" t="s">
        <v>444</v>
      </c>
      <c r="GB32">
        <v>2.98427</v>
      </c>
      <c r="GC32">
        <v>2.71586</v>
      </c>
      <c r="GD32">
        <v>0.09516670000000001</v>
      </c>
      <c r="GE32">
        <v>0.09340859999999999</v>
      </c>
      <c r="GF32">
        <v>0.09023920000000001</v>
      </c>
      <c r="GG32">
        <v>0.0863408</v>
      </c>
      <c r="GH32">
        <v>28712.7</v>
      </c>
      <c r="GI32">
        <v>28878.7</v>
      </c>
      <c r="GJ32">
        <v>29487.4</v>
      </c>
      <c r="GK32">
        <v>29455.9</v>
      </c>
      <c r="GL32">
        <v>35539.5</v>
      </c>
      <c r="GM32">
        <v>35786.1</v>
      </c>
      <c r="GN32">
        <v>41532.4</v>
      </c>
      <c r="GO32">
        <v>41982.1</v>
      </c>
      <c r="GP32">
        <v>1.95882</v>
      </c>
      <c r="GQ32">
        <v>1.91418</v>
      </c>
      <c r="GR32">
        <v>0.0420213</v>
      </c>
      <c r="GS32">
        <v>0</v>
      </c>
      <c r="GT32">
        <v>24.335</v>
      </c>
      <c r="GU32">
        <v>999.9</v>
      </c>
      <c r="GV32">
        <v>45</v>
      </c>
      <c r="GW32">
        <v>31.4</v>
      </c>
      <c r="GX32">
        <v>23.0319</v>
      </c>
      <c r="GY32">
        <v>63.0548</v>
      </c>
      <c r="GZ32">
        <v>34.1426</v>
      </c>
      <c r="HA32">
        <v>1</v>
      </c>
      <c r="HB32">
        <v>-0.132271</v>
      </c>
      <c r="HC32">
        <v>-0.239877</v>
      </c>
      <c r="HD32">
        <v>20.3529</v>
      </c>
      <c r="HE32">
        <v>5.22687</v>
      </c>
      <c r="HF32">
        <v>12.0099</v>
      </c>
      <c r="HG32">
        <v>4.9918</v>
      </c>
      <c r="HH32">
        <v>3.29</v>
      </c>
      <c r="HI32">
        <v>9999</v>
      </c>
      <c r="HJ32">
        <v>9999</v>
      </c>
      <c r="HK32">
        <v>9999</v>
      </c>
      <c r="HL32">
        <v>160.5</v>
      </c>
      <c r="HM32">
        <v>1.86737</v>
      </c>
      <c r="HN32">
        <v>1.86643</v>
      </c>
      <c r="HO32">
        <v>1.86584</v>
      </c>
      <c r="HP32">
        <v>1.86583</v>
      </c>
      <c r="HQ32">
        <v>1.86768</v>
      </c>
      <c r="HR32">
        <v>1.87012</v>
      </c>
      <c r="HS32">
        <v>1.86874</v>
      </c>
      <c r="HT32">
        <v>1.87024</v>
      </c>
      <c r="HU32">
        <v>0</v>
      </c>
      <c r="HV32">
        <v>0</v>
      </c>
      <c r="HW32">
        <v>0</v>
      </c>
      <c r="HX32">
        <v>0</v>
      </c>
      <c r="HY32" t="s">
        <v>422</v>
      </c>
      <c r="HZ32" t="s">
        <v>423</v>
      </c>
      <c r="IA32" t="s">
        <v>424</v>
      </c>
      <c r="IB32" t="s">
        <v>424</v>
      </c>
      <c r="IC32" t="s">
        <v>424</v>
      </c>
      <c r="ID32" t="s">
        <v>424</v>
      </c>
      <c r="IE32">
        <v>0</v>
      </c>
      <c r="IF32">
        <v>100</v>
      </c>
      <c r="IG32">
        <v>100</v>
      </c>
      <c r="IH32">
        <v>-1.978</v>
      </c>
      <c r="II32">
        <v>-0.1041</v>
      </c>
      <c r="IJ32">
        <v>-0.5726348517053843</v>
      </c>
      <c r="IK32">
        <v>-0.003643892653284941</v>
      </c>
      <c r="IL32">
        <v>8.948238347276123E-07</v>
      </c>
      <c r="IM32">
        <v>-2.445980282225029E-10</v>
      </c>
      <c r="IN32">
        <v>-0.1497648274784824</v>
      </c>
      <c r="IO32">
        <v>-0.01042730378795286</v>
      </c>
      <c r="IP32">
        <v>0.00100284695746963</v>
      </c>
      <c r="IQ32">
        <v>-1.701466411570297E-05</v>
      </c>
      <c r="IR32">
        <v>2</v>
      </c>
      <c r="IS32">
        <v>2310</v>
      </c>
      <c r="IT32">
        <v>1</v>
      </c>
      <c r="IU32">
        <v>25</v>
      </c>
      <c r="IV32">
        <v>1.2</v>
      </c>
      <c r="IW32">
        <v>1.2</v>
      </c>
      <c r="IX32">
        <v>1.04614</v>
      </c>
      <c r="IY32">
        <v>2.21924</v>
      </c>
      <c r="IZ32">
        <v>1.39648</v>
      </c>
      <c r="JA32">
        <v>2.34375</v>
      </c>
      <c r="JB32">
        <v>1.49536</v>
      </c>
      <c r="JC32">
        <v>2.39746</v>
      </c>
      <c r="JD32">
        <v>35.8477</v>
      </c>
      <c r="JE32">
        <v>24.1926</v>
      </c>
      <c r="JF32">
        <v>18</v>
      </c>
      <c r="JG32">
        <v>513.213</v>
      </c>
      <c r="JH32">
        <v>441.147</v>
      </c>
      <c r="JI32">
        <v>24.9996</v>
      </c>
      <c r="JJ32">
        <v>25.7594</v>
      </c>
      <c r="JK32">
        <v>29.9999</v>
      </c>
      <c r="JL32">
        <v>25.7558</v>
      </c>
      <c r="JM32">
        <v>25.7006</v>
      </c>
      <c r="JN32">
        <v>20.949</v>
      </c>
      <c r="JO32">
        <v>24.1992</v>
      </c>
      <c r="JP32">
        <v>57.4329</v>
      </c>
      <c r="JQ32">
        <v>25</v>
      </c>
      <c r="JR32">
        <v>420</v>
      </c>
      <c r="JS32">
        <v>18.0459</v>
      </c>
      <c r="JT32">
        <v>100.833</v>
      </c>
      <c r="JU32">
        <v>100.82</v>
      </c>
    </row>
    <row r="33" spans="1:281">
      <c r="A33">
        <v>17</v>
      </c>
      <c r="B33">
        <v>1658962637.5</v>
      </c>
      <c r="C33">
        <v>731</v>
      </c>
      <c r="D33" t="s">
        <v>466</v>
      </c>
      <c r="E33" t="s">
        <v>467</v>
      </c>
      <c r="F33">
        <v>5</v>
      </c>
      <c r="G33" t="s">
        <v>434</v>
      </c>
      <c r="H33" t="s">
        <v>416</v>
      </c>
      <c r="I33">
        <v>1658962635.214286</v>
      </c>
      <c r="J33">
        <f>(K33)/1000</f>
        <v>0</v>
      </c>
      <c r="K33">
        <f>IF(CZ33, AN33, AH33)</f>
        <v>0</v>
      </c>
      <c r="L33">
        <f>IF(CZ33, AI33, AG33)</f>
        <v>0</v>
      </c>
      <c r="M33">
        <f>DB33 - IF(AU33&gt;1, L33*CV33*100.0/(AW33*DP33), 0)</f>
        <v>0</v>
      </c>
      <c r="N33">
        <f>((T33-J33/2)*M33-L33)/(T33+J33/2)</f>
        <v>0</v>
      </c>
      <c r="O33">
        <f>N33*(DI33+DJ33)/1000.0</f>
        <v>0</v>
      </c>
      <c r="P33">
        <f>(DB33 - IF(AU33&gt;1, L33*CV33*100.0/(AW33*DP33), 0))*(DI33+DJ33)/1000.0</f>
        <v>0</v>
      </c>
      <c r="Q33">
        <f>2.0/((1/S33-1/R33)+SIGN(S33)*SQRT((1/S33-1/R33)*(1/S33-1/R33) + 4*CW33/((CW33+1)*(CW33+1))*(2*1/S33*1/R33-1/R33*1/R33)))</f>
        <v>0</v>
      </c>
      <c r="R33">
        <f>IF(LEFT(CX33,1)&lt;&gt;"0",IF(LEFT(CX33,1)="1",3.0,CY33),$D$5+$E$5*(DP33*DI33/($K$5*1000))+$F$5*(DP33*DI33/($K$5*1000))*MAX(MIN(CV33,$J$5),$I$5)*MAX(MIN(CV33,$J$5),$I$5)+$G$5*MAX(MIN(CV33,$J$5),$I$5)*(DP33*DI33/($K$5*1000))+$H$5*(DP33*DI33/($K$5*1000))*(DP33*DI33/($K$5*1000)))</f>
        <v>0</v>
      </c>
      <c r="S33">
        <f>J33*(1000-(1000*0.61365*exp(17.502*W33/(240.97+W33))/(DI33+DJ33)+DD33)/2)/(1000*0.61365*exp(17.502*W33/(240.97+W33))/(DI33+DJ33)-DD33)</f>
        <v>0</v>
      </c>
      <c r="T33">
        <f>1/((CW33+1)/(Q33/1.6)+1/(R33/1.37)) + CW33/((CW33+1)/(Q33/1.6) + CW33/(R33/1.37))</f>
        <v>0</v>
      </c>
      <c r="U33">
        <f>(CR33*CU33)</f>
        <v>0</v>
      </c>
      <c r="V33">
        <f>(DK33+(U33+2*0.95*5.67E-8*(((DK33+$B$7)+273)^4-(DK33+273)^4)-44100*J33)/(1.84*29.3*R33+8*0.95*5.67E-8*(DK33+273)^3))</f>
        <v>0</v>
      </c>
      <c r="W33">
        <f>($C$7*DL33+$D$7*DM33+$E$7*V33)</f>
        <v>0</v>
      </c>
      <c r="X33">
        <f>0.61365*exp(17.502*W33/(240.97+W33))</f>
        <v>0</v>
      </c>
      <c r="Y33">
        <f>(Z33/AA33*100)</f>
        <v>0</v>
      </c>
      <c r="Z33">
        <f>DD33*(DI33+DJ33)/1000</f>
        <v>0</v>
      </c>
      <c r="AA33">
        <f>0.61365*exp(17.502*DK33/(240.97+DK33))</f>
        <v>0</v>
      </c>
      <c r="AB33">
        <f>(X33-DD33*(DI33+DJ33)/1000)</f>
        <v>0</v>
      </c>
      <c r="AC33">
        <f>(-J33*44100)</f>
        <v>0</v>
      </c>
      <c r="AD33">
        <f>2*29.3*R33*0.92*(DK33-W33)</f>
        <v>0</v>
      </c>
      <c r="AE33">
        <f>2*0.95*5.67E-8*(((DK33+$B$7)+273)^4-(W33+273)^4)</f>
        <v>0</v>
      </c>
      <c r="AF33">
        <f>U33+AE33+AC33+AD33</f>
        <v>0</v>
      </c>
      <c r="AG33">
        <f>DH33*AU33*(DC33-DB33*(1000-AU33*DE33)/(1000-AU33*DD33))/(100*CV33)</f>
        <v>0</v>
      </c>
      <c r="AH33">
        <f>1000*DH33*AU33*(DD33-DE33)/(100*CV33*(1000-AU33*DD33))</f>
        <v>0</v>
      </c>
      <c r="AI33">
        <f>(AJ33 - AK33 - DI33*1E3/(8.314*(DK33+273.15)) * AM33/DH33 * AL33) * DH33/(100*CV33) * (1000 - DE33)/1000</f>
        <v>0</v>
      </c>
      <c r="AJ33">
        <v>427.7113327303031</v>
      </c>
      <c r="AK33">
        <v>431.0598</v>
      </c>
      <c r="AL33">
        <v>-0.0004969343065686021</v>
      </c>
      <c r="AM33">
        <v>65.17</v>
      </c>
      <c r="AN33">
        <f>(AP33 - AO33 + DI33*1E3/(8.314*(DK33+273.15)) * AR33/DH33 * AQ33) * DH33/(100*CV33) * 1000/(1000 - AP33)</f>
        <v>0</v>
      </c>
      <c r="AO33">
        <v>18.07663328515867</v>
      </c>
      <c r="AP33">
        <v>18.76197212121211</v>
      </c>
      <c r="AQ33">
        <v>0.0001456573713041552</v>
      </c>
      <c r="AR33">
        <v>84.40584288655921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MAX(0,($B$13+$C$13*DP33)/(1+$D$13*DP33)*DI33/(DK33+273)*$E$13)</f>
        <v>0</v>
      </c>
      <c r="AX33" t="s">
        <v>418</v>
      </c>
      <c r="AY33" t="s">
        <v>418</v>
      </c>
      <c r="AZ33">
        <v>0</v>
      </c>
      <c r="BA33">
        <v>0</v>
      </c>
      <c r="BB33">
        <f>1-AZ33/BA33</f>
        <v>0</v>
      </c>
      <c r="BC33">
        <v>0</v>
      </c>
      <c r="BD33" t="s">
        <v>418</v>
      </c>
      <c r="BE33" t="s">
        <v>418</v>
      </c>
      <c r="BF33">
        <v>0</v>
      </c>
      <c r="BG33">
        <v>0</v>
      </c>
      <c r="BH33">
        <f>1-BF33/BG33</f>
        <v>0</v>
      </c>
      <c r="BI33">
        <v>0.5</v>
      </c>
      <c r="BJ33">
        <f>CS33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418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BZ33" t="s">
        <v>418</v>
      </c>
      <c r="CA33" t="s">
        <v>418</v>
      </c>
      <c r="CB33" t="s">
        <v>418</v>
      </c>
      <c r="CC33" t="s">
        <v>418</v>
      </c>
      <c r="CD33" t="s">
        <v>418</v>
      </c>
      <c r="CE33" t="s">
        <v>418</v>
      </c>
      <c r="CF33" t="s">
        <v>418</v>
      </c>
      <c r="CG33" t="s">
        <v>418</v>
      </c>
      <c r="CH33" t="s">
        <v>418</v>
      </c>
      <c r="CI33" t="s">
        <v>418</v>
      </c>
      <c r="CJ33" t="s">
        <v>418</v>
      </c>
      <c r="CK33" t="s">
        <v>418</v>
      </c>
      <c r="CL33" t="s">
        <v>418</v>
      </c>
      <c r="CM33" t="s">
        <v>418</v>
      </c>
      <c r="CN33" t="s">
        <v>418</v>
      </c>
      <c r="CO33" t="s">
        <v>418</v>
      </c>
      <c r="CP33" t="s">
        <v>418</v>
      </c>
      <c r="CQ33" t="s">
        <v>418</v>
      </c>
      <c r="CR33">
        <f>$B$11*DQ33+$C$11*DR33+$F$11*EC33*(1-EF33)</f>
        <v>0</v>
      </c>
      <c r="CS33">
        <f>CR33*CT33</f>
        <v>0</v>
      </c>
      <c r="CT33">
        <f>($B$11*$D$9+$C$11*$D$9+$F$11*((EP33+EH33)/MAX(EP33+EH33+EQ33, 0.1)*$I$9+EQ33/MAX(EP33+EH33+EQ33, 0.1)*$J$9))/($B$11+$C$11+$F$11)</f>
        <v>0</v>
      </c>
      <c r="CU33">
        <f>($B$11*$K$9+$C$11*$K$9+$F$11*((EP33+EH33)/MAX(EP33+EH33+EQ33, 0.1)*$P$9+EQ33/MAX(EP33+EH33+EQ33, 0.1)*$Q$9))/($B$11+$C$11+$F$11)</f>
        <v>0</v>
      </c>
      <c r="CV33">
        <v>6</v>
      </c>
      <c r="CW33">
        <v>0.5</v>
      </c>
      <c r="CX33" t="s">
        <v>419</v>
      </c>
      <c r="CY33">
        <v>2</v>
      </c>
      <c r="CZ33" t="b">
        <v>1</v>
      </c>
      <c r="DA33">
        <v>1658962635.214286</v>
      </c>
      <c r="DB33">
        <v>423.0051428571429</v>
      </c>
      <c r="DC33">
        <v>420.0305714285714</v>
      </c>
      <c r="DD33">
        <v>18.74562857142857</v>
      </c>
      <c r="DE33">
        <v>18.07705714285714</v>
      </c>
      <c r="DF33">
        <v>424.9834285714286</v>
      </c>
      <c r="DG33">
        <v>18.84958571428572</v>
      </c>
      <c r="DH33">
        <v>500.0155714285715</v>
      </c>
      <c r="DI33">
        <v>90.17227142857142</v>
      </c>
      <c r="DJ33">
        <v>0.09984464285714287</v>
      </c>
      <c r="DK33">
        <v>25.85348571428571</v>
      </c>
      <c r="DL33">
        <v>25.5568</v>
      </c>
      <c r="DM33">
        <v>999.8999999999999</v>
      </c>
      <c r="DN33">
        <v>0</v>
      </c>
      <c r="DO33">
        <v>0</v>
      </c>
      <c r="DP33">
        <v>10004.88571428571</v>
      </c>
      <c r="DQ33">
        <v>0</v>
      </c>
      <c r="DR33">
        <v>0.505868</v>
      </c>
      <c r="DS33">
        <v>2.974425714285714</v>
      </c>
      <c r="DT33">
        <v>431.0860000000001</v>
      </c>
      <c r="DU33">
        <v>427.7632857142858</v>
      </c>
      <c r="DV33">
        <v>0.6685801428571427</v>
      </c>
      <c r="DW33">
        <v>420.0305714285714</v>
      </c>
      <c r="DX33">
        <v>18.07705714285714</v>
      </c>
      <c r="DY33">
        <v>1.690334285714286</v>
      </c>
      <c r="DZ33">
        <v>1.630047142857143</v>
      </c>
      <c r="EA33">
        <v>14.80797142857143</v>
      </c>
      <c r="EB33">
        <v>14.24582857142857</v>
      </c>
      <c r="EC33">
        <v>0.00100019</v>
      </c>
      <c r="ED33">
        <v>0</v>
      </c>
      <c r="EE33">
        <v>0</v>
      </c>
      <c r="EF33">
        <v>0</v>
      </c>
      <c r="EG33">
        <v>1137.714285714286</v>
      </c>
      <c r="EH33">
        <v>0.00100019</v>
      </c>
      <c r="EI33">
        <v>-4.571428571428571</v>
      </c>
      <c r="EJ33">
        <v>-2.142857142857143</v>
      </c>
      <c r="EK33">
        <v>35.04442857142857</v>
      </c>
      <c r="EL33">
        <v>40.05314285714286</v>
      </c>
      <c r="EM33">
        <v>37.187</v>
      </c>
      <c r="EN33">
        <v>40.49985714285715</v>
      </c>
      <c r="EO33">
        <v>37.24985714285715</v>
      </c>
      <c r="EP33">
        <v>0</v>
      </c>
      <c r="EQ33">
        <v>0</v>
      </c>
      <c r="ER33">
        <v>0</v>
      </c>
      <c r="ES33">
        <v>4.099999904632568</v>
      </c>
      <c r="ET33">
        <v>0</v>
      </c>
      <c r="EU33">
        <v>1070.906538461539</v>
      </c>
      <c r="EV33">
        <v>3038.085758068216</v>
      </c>
      <c r="EW33">
        <v>231856.8023401524</v>
      </c>
      <c r="EX33">
        <v>21077.15384615385</v>
      </c>
      <c r="EY33">
        <v>15</v>
      </c>
      <c r="EZ33">
        <v>1658962562</v>
      </c>
      <c r="FA33" t="s">
        <v>443</v>
      </c>
      <c r="FB33">
        <v>1658962562</v>
      </c>
      <c r="FC33">
        <v>1658962559</v>
      </c>
      <c r="FD33">
        <v>7</v>
      </c>
      <c r="FE33">
        <v>0.025</v>
      </c>
      <c r="FF33">
        <v>-0.013</v>
      </c>
      <c r="FG33">
        <v>-1.97</v>
      </c>
      <c r="FH33">
        <v>-0.111</v>
      </c>
      <c r="FI33">
        <v>420</v>
      </c>
      <c r="FJ33">
        <v>18</v>
      </c>
      <c r="FK33">
        <v>0.6899999999999999</v>
      </c>
      <c r="FL33">
        <v>0.5</v>
      </c>
      <c r="FM33">
        <v>3.027285853658536</v>
      </c>
      <c r="FN33">
        <v>-0.211718048780489</v>
      </c>
      <c r="FO33">
        <v>0.05421137734855445</v>
      </c>
      <c r="FP33">
        <v>1</v>
      </c>
      <c r="FQ33">
        <v>1017.340294117647</v>
      </c>
      <c r="FR33">
        <v>2073.645803063193</v>
      </c>
      <c r="FS33">
        <v>441.4472134754138</v>
      </c>
      <c r="FT33">
        <v>0</v>
      </c>
      <c r="FU33">
        <v>0.6874641219512194</v>
      </c>
      <c r="FV33">
        <v>-0.2103337212543538</v>
      </c>
      <c r="FW33">
        <v>0.02351531687261037</v>
      </c>
      <c r="FX33">
        <v>0</v>
      </c>
      <c r="FY33">
        <v>1</v>
      </c>
      <c r="FZ33">
        <v>3</v>
      </c>
      <c r="GA33" t="s">
        <v>444</v>
      </c>
      <c r="GB33">
        <v>2.98458</v>
      </c>
      <c r="GC33">
        <v>2.71593</v>
      </c>
      <c r="GD33">
        <v>0.0951555</v>
      </c>
      <c r="GE33">
        <v>0.0934415</v>
      </c>
      <c r="GF33">
        <v>0.0903655</v>
      </c>
      <c r="GG33">
        <v>0.08634409999999999</v>
      </c>
      <c r="GH33">
        <v>28713.1</v>
      </c>
      <c r="GI33">
        <v>28878.1</v>
      </c>
      <c r="GJ33">
        <v>29487.4</v>
      </c>
      <c r="GK33">
        <v>29456.4</v>
      </c>
      <c r="GL33">
        <v>35534.6</v>
      </c>
      <c r="GM33">
        <v>35785.6</v>
      </c>
      <c r="GN33">
        <v>41532.5</v>
      </c>
      <c r="GO33">
        <v>41981.7</v>
      </c>
      <c r="GP33">
        <v>1.9592</v>
      </c>
      <c r="GQ33">
        <v>1.914</v>
      </c>
      <c r="GR33">
        <v>0.107586</v>
      </c>
      <c r="GS33">
        <v>0</v>
      </c>
      <c r="GT33">
        <v>24.333</v>
      </c>
      <c r="GU33">
        <v>999.9</v>
      </c>
      <c r="GV33">
        <v>44.9</v>
      </c>
      <c r="GW33">
        <v>31.4</v>
      </c>
      <c r="GX33">
        <v>22.9827</v>
      </c>
      <c r="GY33">
        <v>62.9448</v>
      </c>
      <c r="GZ33">
        <v>33.6298</v>
      </c>
      <c r="HA33">
        <v>1</v>
      </c>
      <c r="HB33">
        <v>-0.132345</v>
      </c>
      <c r="HC33">
        <v>-0.240615</v>
      </c>
      <c r="HD33">
        <v>20.346</v>
      </c>
      <c r="HE33">
        <v>5.22268</v>
      </c>
      <c r="HF33">
        <v>12.0095</v>
      </c>
      <c r="HG33">
        <v>4.9909</v>
      </c>
      <c r="HH33">
        <v>3.28933</v>
      </c>
      <c r="HI33">
        <v>9999</v>
      </c>
      <c r="HJ33">
        <v>9999</v>
      </c>
      <c r="HK33">
        <v>9999</v>
      </c>
      <c r="HL33">
        <v>160.5</v>
      </c>
      <c r="HM33">
        <v>1.86737</v>
      </c>
      <c r="HN33">
        <v>1.86645</v>
      </c>
      <c r="HO33">
        <v>1.86584</v>
      </c>
      <c r="HP33">
        <v>1.86584</v>
      </c>
      <c r="HQ33">
        <v>1.86767</v>
      </c>
      <c r="HR33">
        <v>1.87012</v>
      </c>
      <c r="HS33">
        <v>1.86874</v>
      </c>
      <c r="HT33">
        <v>1.87024</v>
      </c>
      <c r="HU33">
        <v>0</v>
      </c>
      <c r="HV33">
        <v>0</v>
      </c>
      <c r="HW33">
        <v>0</v>
      </c>
      <c r="HX33">
        <v>0</v>
      </c>
      <c r="HY33" t="s">
        <v>422</v>
      </c>
      <c r="HZ33" t="s">
        <v>423</v>
      </c>
      <c r="IA33" t="s">
        <v>424</v>
      </c>
      <c r="IB33" t="s">
        <v>424</v>
      </c>
      <c r="IC33" t="s">
        <v>424</v>
      </c>
      <c r="ID33" t="s">
        <v>424</v>
      </c>
      <c r="IE33">
        <v>0</v>
      </c>
      <c r="IF33">
        <v>100</v>
      </c>
      <c r="IG33">
        <v>100</v>
      </c>
      <c r="IH33">
        <v>-1.978</v>
      </c>
      <c r="II33">
        <v>-0.1038</v>
      </c>
      <c r="IJ33">
        <v>-0.5726348517053843</v>
      </c>
      <c r="IK33">
        <v>-0.003643892653284941</v>
      </c>
      <c r="IL33">
        <v>8.948238347276123E-07</v>
      </c>
      <c r="IM33">
        <v>-2.445980282225029E-10</v>
      </c>
      <c r="IN33">
        <v>-0.1497648274784824</v>
      </c>
      <c r="IO33">
        <v>-0.01042730378795286</v>
      </c>
      <c r="IP33">
        <v>0.00100284695746963</v>
      </c>
      <c r="IQ33">
        <v>-1.701466411570297E-05</v>
      </c>
      <c r="IR33">
        <v>2</v>
      </c>
      <c r="IS33">
        <v>2310</v>
      </c>
      <c r="IT33">
        <v>1</v>
      </c>
      <c r="IU33">
        <v>25</v>
      </c>
      <c r="IV33">
        <v>1.3</v>
      </c>
      <c r="IW33">
        <v>1.3</v>
      </c>
      <c r="IX33">
        <v>1.04614</v>
      </c>
      <c r="IY33">
        <v>2.22778</v>
      </c>
      <c r="IZ33">
        <v>1.39648</v>
      </c>
      <c r="JA33">
        <v>2.34497</v>
      </c>
      <c r="JB33">
        <v>1.49536</v>
      </c>
      <c r="JC33">
        <v>2.29858</v>
      </c>
      <c r="JD33">
        <v>35.8477</v>
      </c>
      <c r="JE33">
        <v>24.1838</v>
      </c>
      <c r="JF33">
        <v>18</v>
      </c>
      <c r="JG33">
        <v>513.4349999999999</v>
      </c>
      <c r="JH33">
        <v>441.027</v>
      </c>
      <c r="JI33">
        <v>24.9997</v>
      </c>
      <c r="JJ33">
        <v>25.7572</v>
      </c>
      <c r="JK33">
        <v>29.9999</v>
      </c>
      <c r="JL33">
        <v>25.7536</v>
      </c>
      <c r="JM33">
        <v>25.6989</v>
      </c>
      <c r="JN33">
        <v>20.9421</v>
      </c>
      <c r="JO33">
        <v>24.1992</v>
      </c>
      <c r="JP33">
        <v>57.4329</v>
      </c>
      <c r="JQ33">
        <v>25</v>
      </c>
      <c r="JR33">
        <v>420</v>
      </c>
      <c r="JS33">
        <v>18.0541</v>
      </c>
      <c r="JT33">
        <v>100.833</v>
      </c>
      <c r="JU33">
        <v>100.82</v>
      </c>
    </row>
    <row r="34" spans="1:281">
      <c r="A34">
        <v>18</v>
      </c>
      <c r="B34">
        <v>1658962642.5</v>
      </c>
      <c r="C34">
        <v>736</v>
      </c>
      <c r="D34" t="s">
        <v>468</v>
      </c>
      <c r="E34" t="s">
        <v>469</v>
      </c>
      <c r="F34">
        <v>5</v>
      </c>
      <c r="G34" t="s">
        <v>434</v>
      </c>
      <c r="H34" t="s">
        <v>416</v>
      </c>
      <c r="I34">
        <v>1658962640</v>
      </c>
      <c r="J34">
        <f>(K34)/1000</f>
        <v>0</v>
      </c>
      <c r="K34">
        <f>IF(CZ34, AN34, AH34)</f>
        <v>0</v>
      </c>
      <c r="L34">
        <f>IF(CZ34, AI34, AG34)</f>
        <v>0</v>
      </c>
      <c r="M34">
        <f>DB34 - IF(AU34&gt;1, L34*CV34*100.0/(AW34*DP34), 0)</f>
        <v>0</v>
      </c>
      <c r="N34">
        <f>((T34-J34/2)*M34-L34)/(T34+J34/2)</f>
        <v>0</v>
      </c>
      <c r="O34">
        <f>N34*(DI34+DJ34)/1000.0</f>
        <v>0</v>
      </c>
      <c r="P34">
        <f>(DB34 - IF(AU34&gt;1, L34*CV34*100.0/(AW34*DP34), 0))*(DI34+DJ34)/1000.0</f>
        <v>0</v>
      </c>
      <c r="Q34">
        <f>2.0/((1/S34-1/R34)+SIGN(S34)*SQRT((1/S34-1/R34)*(1/S34-1/R34) + 4*CW34/((CW34+1)*(CW34+1))*(2*1/S34*1/R34-1/R34*1/R34)))</f>
        <v>0</v>
      </c>
      <c r="R34">
        <f>IF(LEFT(CX34,1)&lt;&gt;"0",IF(LEFT(CX34,1)="1",3.0,CY34),$D$5+$E$5*(DP34*DI34/($K$5*1000))+$F$5*(DP34*DI34/($K$5*1000))*MAX(MIN(CV34,$J$5),$I$5)*MAX(MIN(CV34,$J$5),$I$5)+$G$5*MAX(MIN(CV34,$J$5),$I$5)*(DP34*DI34/($K$5*1000))+$H$5*(DP34*DI34/($K$5*1000))*(DP34*DI34/($K$5*1000)))</f>
        <v>0</v>
      </c>
      <c r="S34">
        <f>J34*(1000-(1000*0.61365*exp(17.502*W34/(240.97+W34))/(DI34+DJ34)+DD34)/2)/(1000*0.61365*exp(17.502*W34/(240.97+W34))/(DI34+DJ34)-DD34)</f>
        <v>0</v>
      </c>
      <c r="T34">
        <f>1/((CW34+1)/(Q34/1.6)+1/(R34/1.37)) + CW34/((CW34+1)/(Q34/1.6) + CW34/(R34/1.37))</f>
        <v>0</v>
      </c>
      <c r="U34">
        <f>(CR34*CU34)</f>
        <v>0</v>
      </c>
      <c r="V34">
        <f>(DK34+(U34+2*0.95*5.67E-8*(((DK34+$B$7)+273)^4-(DK34+273)^4)-44100*J34)/(1.84*29.3*R34+8*0.95*5.67E-8*(DK34+273)^3))</f>
        <v>0</v>
      </c>
      <c r="W34">
        <f>($C$7*DL34+$D$7*DM34+$E$7*V34)</f>
        <v>0</v>
      </c>
      <c r="X34">
        <f>0.61365*exp(17.502*W34/(240.97+W34))</f>
        <v>0</v>
      </c>
      <c r="Y34">
        <f>(Z34/AA34*100)</f>
        <v>0</v>
      </c>
      <c r="Z34">
        <f>DD34*(DI34+DJ34)/1000</f>
        <v>0</v>
      </c>
      <c r="AA34">
        <f>0.61365*exp(17.502*DK34/(240.97+DK34))</f>
        <v>0</v>
      </c>
      <c r="AB34">
        <f>(X34-DD34*(DI34+DJ34)/1000)</f>
        <v>0</v>
      </c>
      <c r="AC34">
        <f>(-J34*44100)</f>
        <v>0</v>
      </c>
      <c r="AD34">
        <f>2*29.3*R34*0.92*(DK34-W34)</f>
        <v>0</v>
      </c>
      <c r="AE34">
        <f>2*0.95*5.67E-8*(((DK34+$B$7)+273)^4-(W34+273)^4)</f>
        <v>0</v>
      </c>
      <c r="AF34">
        <f>U34+AE34+AC34+AD34</f>
        <v>0</v>
      </c>
      <c r="AG34">
        <f>DH34*AU34*(DC34-DB34*(1000-AU34*DE34)/(1000-AU34*DD34))/(100*CV34)</f>
        <v>0</v>
      </c>
      <c r="AH34">
        <f>1000*DH34*AU34*(DD34-DE34)/(100*CV34*(1000-AU34*DD34))</f>
        <v>0</v>
      </c>
      <c r="AI34">
        <f>(AJ34 - AK34 - DI34*1E3/(8.314*(DK34+273.15)) * AM34/DH34 * AL34) * DH34/(100*CV34) * (1000 - DE34)/1000</f>
        <v>0</v>
      </c>
      <c r="AJ34">
        <v>427.7514682242426</v>
      </c>
      <c r="AK34">
        <v>431.0195454545453</v>
      </c>
      <c r="AL34">
        <v>-0.0004479901051326398</v>
      </c>
      <c r="AM34">
        <v>65.17</v>
      </c>
      <c r="AN34">
        <f>(AP34 - AO34 + DI34*1E3/(8.314*(DK34+273.15)) * AR34/DH34 * AQ34) * DH34/(100*CV34) * 1000/(1000 - AP34)</f>
        <v>0</v>
      </c>
      <c r="AO34">
        <v>18.0790684265082</v>
      </c>
      <c r="AP34">
        <v>18.80063696969697</v>
      </c>
      <c r="AQ34">
        <v>0.01271284256906237</v>
      </c>
      <c r="AR34">
        <v>84.40584288655921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MAX(0,($B$13+$C$13*DP34)/(1+$D$13*DP34)*DI34/(DK34+273)*$E$13)</f>
        <v>0</v>
      </c>
      <c r="AX34" t="s">
        <v>418</v>
      </c>
      <c r="AY34" t="s">
        <v>418</v>
      </c>
      <c r="AZ34">
        <v>0</v>
      </c>
      <c r="BA34">
        <v>0</v>
      </c>
      <c r="BB34">
        <f>1-AZ34/BA34</f>
        <v>0</v>
      </c>
      <c r="BC34">
        <v>0</v>
      </c>
      <c r="BD34" t="s">
        <v>418</v>
      </c>
      <c r="BE34" t="s">
        <v>418</v>
      </c>
      <c r="BF34">
        <v>0</v>
      </c>
      <c r="BG34">
        <v>0</v>
      </c>
      <c r="BH34">
        <f>1-BF34/BG34</f>
        <v>0</v>
      </c>
      <c r="BI34">
        <v>0.5</v>
      </c>
      <c r="BJ34">
        <f>CS34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418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BZ34" t="s">
        <v>418</v>
      </c>
      <c r="CA34" t="s">
        <v>418</v>
      </c>
      <c r="CB34" t="s">
        <v>418</v>
      </c>
      <c r="CC34" t="s">
        <v>418</v>
      </c>
      <c r="CD34" t="s">
        <v>418</v>
      </c>
      <c r="CE34" t="s">
        <v>418</v>
      </c>
      <c r="CF34" t="s">
        <v>418</v>
      </c>
      <c r="CG34" t="s">
        <v>418</v>
      </c>
      <c r="CH34" t="s">
        <v>418</v>
      </c>
      <c r="CI34" t="s">
        <v>418</v>
      </c>
      <c r="CJ34" t="s">
        <v>418</v>
      </c>
      <c r="CK34" t="s">
        <v>418</v>
      </c>
      <c r="CL34" t="s">
        <v>418</v>
      </c>
      <c r="CM34" t="s">
        <v>418</v>
      </c>
      <c r="CN34" t="s">
        <v>418</v>
      </c>
      <c r="CO34" t="s">
        <v>418</v>
      </c>
      <c r="CP34" t="s">
        <v>418</v>
      </c>
      <c r="CQ34" t="s">
        <v>418</v>
      </c>
      <c r="CR34">
        <f>$B$11*DQ34+$C$11*DR34+$F$11*EC34*(1-EF34)</f>
        <v>0</v>
      </c>
      <c r="CS34">
        <f>CR34*CT34</f>
        <v>0</v>
      </c>
      <c r="CT34">
        <f>($B$11*$D$9+$C$11*$D$9+$F$11*((EP34+EH34)/MAX(EP34+EH34+EQ34, 0.1)*$I$9+EQ34/MAX(EP34+EH34+EQ34, 0.1)*$J$9))/($B$11+$C$11+$F$11)</f>
        <v>0</v>
      </c>
      <c r="CU34">
        <f>($B$11*$K$9+$C$11*$K$9+$F$11*((EP34+EH34)/MAX(EP34+EH34+EQ34, 0.1)*$P$9+EQ34/MAX(EP34+EH34+EQ34, 0.1)*$Q$9))/($B$11+$C$11+$F$11)</f>
        <v>0</v>
      </c>
      <c r="CV34">
        <v>6</v>
      </c>
      <c r="CW34">
        <v>0.5</v>
      </c>
      <c r="CX34" t="s">
        <v>419</v>
      </c>
      <c r="CY34">
        <v>2</v>
      </c>
      <c r="CZ34" t="b">
        <v>1</v>
      </c>
      <c r="DA34">
        <v>1658962640</v>
      </c>
      <c r="DB34">
        <v>422.9556666666667</v>
      </c>
      <c r="DC34">
        <v>420.0054444444444</v>
      </c>
      <c r="DD34">
        <v>18.79301111111111</v>
      </c>
      <c r="DE34">
        <v>18.08055555555556</v>
      </c>
      <c r="DF34">
        <v>424.9337777777778</v>
      </c>
      <c r="DG34">
        <v>18.89653333333333</v>
      </c>
      <c r="DH34">
        <v>500.0615555555555</v>
      </c>
      <c r="DI34">
        <v>90.17157777777778</v>
      </c>
      <c r="DJ34">
        <v>0.1000198777777778</v>
      </c>
      <c r="DK34">
        <v>25.89711111111111</v>
      </c>
      <c r="DL34">
        <v>25.8214</v>
      </c>
      <c r="DM34">
        <v>999.9000000000001</v>
      </c>
      <c r="DN34">
        <v>0</v>
      </c>
      <c r="DO34">
        <v>0</v>
      </c>
      <c r="DP34">
        <v>10003.88444444444</v>
      </c>
      <c r="DQ34">
        <v>0</v>
      </c>
      <c r="DR34">
        <v>0.505868</v>
      </c>
      <c r="DS34">
        <v>2.950016666666667</v>
      </c>
      <c r="DT34">
        <v>431.0563333333333</v>
      </c>
      <c r="DU34">
        <v>427.7393333333334</v>
      </c>
      <c r="DV34">
        <v>0.7124417777777778</v>
      </c>
      <c r="DW34">
        <v>420.0054444444444</v>
      </c>
      <c r="DX34">
        <v>18.08055555555556</v>
      </c>
      <c r="DY34">
        <v>1.694595555555556</v>
      </c>
      <c r="DZ34">
        <v>1.630354444444444</v>
      </c>
      <c r="EA34">
        <v>14.84701111111111</v>
      </c>
      <c r="EB34">
        <v>14.24873333333333</v>
      </c>
      <c r="EC34">
        <v>0.00100019</v>
      </c>
      <c r="ED34">
        <v>0</v>
      </c>
      <c r="EE34">
        <v>0</v>
      </c>
      <c r="EF34">
        <v>0</v>
      </c>
      <c r="EG34">
        <v>999.3888888888889</v>
      </c>
      <c r="EH34">
        <v>0.00100019</v>
      </c>
      <c r="EI34">
        <v>-8.611111111111111</v>
      </c>
      <c r="EJ34">
        <v>-0.7222222222222222</v>
      </c>
      <c r="EK34">
        <v>35.215</v>
      </c>
      <c r="EL34">
        <v>40.111</v>
      </c>
      <c r="EM34">
        <v>37.222</v>
      </c>
      <c r="EN34">
        <v>40.597</v>
      </c>
      <c r="EO34">
        <v>37.312</v>
      </c>
      <c r="EP34">
        <v>0</v>
      </c>
      <c r="EQ34">
        <v>0</v>
      </c>
      <c r="ER34">
        <v>0</v>
      </c>
      <c r="ES34">
        <v>9.5</v>
      </c>
      <c r="ET34">
        <v>0</v>
      </c>
      <c r="EU34">
        <v>1123.675769230769</v>
      </c>
      <c r="EV34">
        <v>71.00450190486561</v>
      </c>
      <c r="EW34">
        <v>-111908.0545758755</v>
      </c>
      <c r="EX34">
        <v>21078.07692307692</v>
      </c>
      <c r="EY34">
        <v>15</v>
      </c>
      <c r="EZ34">
        <v>1658962562</v>
      </c>
      <c r="FA34" t="s">
        <v>443</v>
      </c>
      <c r="FB34">
        <v>1658962562</v>
      </c>
      <c r="FC34">
        <v>1658962559</v>
      </c>
      <c r="FD34">
        <v>7</v>
      </c>
      <c r="FE34">
        <v>0.025</v>
      </c>
      <c r="FF34">
        <v>-0.013</v>
      </c>
      <c r="FG34">
        <v>-1.97</v>
      </c>
      <c r="FH34">
        <v>-0.111</v>
      </c>
      <c r="FI34">
        <v>420</v>
      </c>
      <c r="FJ34">
        <v>18</v>
      </c>
      <c r="FK34">
        <v>0.6899999999999999</v>
      </c>
      <c r="FL34">
        <v>0.5</v>
      </c>
      <c r="FM34">
        <v>2.99985975</v>
      </c>
      <c r="FN34">
        <v>-0.3894487429643644</v>
      </c>
      <c r="FO34">
        <v>0.07644129667553719</v>
      </c>
      <c r="FP34">
        <v>1</v>
      </c>
      <c r="FQ34">
        <v>1049.105</v>
      </c>
      <c r="FR34">
        <v>1281.860960559414</v>
      </c>
      <c r="FS34">
        <v>433.6516771099751</v>
      </c>
      <c r="FT34">
        <v>0</v>
      </c>
      <c r="FU34">
        <v>0.68519825</v>
      </c>
      <c r="FV34">
        <v>0.00922336210131266</v>
      </c>
      <c r="FW34">
        <v>0.02188077679351215</v>
      </c>
      <c r="FX34">
        <v>1</v>
      </c>
      <c r="FY34">
        <v>2</v>
      </c>
      <c r="FZ34">
        <v>3</v>
      </c>
      <c r="GA34" t="s">
        <v>421</v>
      </c>
      <c r="GB34">
        <v>2.98405</v>
      </c>
      <c r="GC34">
        <v>2.71554</v>
      </c>
      <c r="GD34">
        <v>0.0951516</v>
      </c>
      <c r="GE34">
        <v>0.0933983</v>
      </c>
      <c r="GF34">
        <v>0.0904792</v>
      </c>
      <c r="GG34">
        <v>0.0863577</v>
      </c>
      <c r="GH34">
        <v>28713.2</v>
      </c>
      <c r="GI34">
        <v>28879.6</v>
      </c>
      <c r="GJ34">
        <v>29487.4</v>
      </c>
      <c r="GK34">
        <v>29456.5</v>
      </c>
      <c r="GL34">
        <v>35530.2</v>
      </c>
      <c r="GM34">
        <v>35785.9</v>
      </c>
      <c r="GN34">
        <v>41532.7</v>
      </c>
      <c r="GO34">
        <v>41982.7</v>
      </c>
      <c r="GP34">
        <v>1.9586</v>
      </c>
      <c r="GQ34">
        <v>1.91432</v>
      </c>
      <c r="GR34">
        <v>0.0729412</v>
      </c>
      <c r="GS34">
        <v>0</v>
      </c>
      <c r="GT34">
        <v>24.3338</v>
      </c>
      <c r="GU34">
        <v>999.9</v>
      </c>
      <c r="GV34">
        <v>44.9</v>
      </c>
      <c r="GW34">
        <v>31.4</v>
      </c>
      <c r="GX34">
        <v>22.9801</v>
      </c>
      <c r="GY34">
        <v>62.8648</v>
      </c>
      <c r="GZ34">
        <v>33.9583</v>
      </c>
      <c r="HA34">
        <v>1</v>
      </c>
      <c r="HB34">
        <v>-0.132327</v>
      </c>
      <c r="HC34">
        <v>-0.240877</v>
      </c>
      <c r="HD34">
        <v>20.3523</v>
      </c>
      <c r="HE34">
        <v>5.22268</v>
      </c>
      <c r="HF34">
        <v>12.0099</v>
      </c>
      <c r="HG34">
        <v>4.99035</v>
      </c>
      <c r="HH34">
        <v>3.28933</v>
      </c>
      <c r="HI34">
        <v>9999</v>
      </c>
      <c r="HJ34">
        <v>9999</v>
      </c>
      <c r="HK34">
        <v>9999</v>
      </c>
      <c r="HL34">
        <v>160.5</v>
      </c>
      <c r="HM34">
        <v>1.86737</v>
      </c>
      <c r="HN34">
        <v>1.86645</v>
      </c>
      <c r="HO34">
        <v>1.86584</v>
      </c>
      <c r="HP34">
        <v>1.86583</v>
      </c>
      <c r="HQ34">
        <v>1.86768</v>
      </c>
      <c r="HR34">
        <v>1.87012</v>
      </c>
      <c r="HS34">
        <v>1.86874</v>
      </c>
      <c r="HT34">
        <v>1.87026</v>
      </c>
      <c r="HU34">
        <v>0</v>
      </c>
      <c r="HV34">
        <v>0</v>
      </c>
      <c r="HW34">
        <v>0</v>
      </c>
      <c r="HX34">
        <v>0</v>
      </c>
      <c r="HY34" t="s">
        <v>422</v>
      </c>
      <c r="HZ34" t="s">
        <v>423</v>
      </c>
      <c r="IA34" t="s">
        <v>424</v>
      </c>
      <c r="IB34" t="s">
        <v>424</v>
      </c>
      <c r="IC34" t="s">
        <v>424</v>
      </c>
      <c r="ID34" t="s">
        <v>424</v>
      </c>
      <c r="IE34">
        <v>0</v>
      </c>
      <c r="IF34">
        <v>100</v>
      </c>
      <c r="IG34">
        <v>100</v>
      </c>
      <c r="IH34">
        <v>-1.978</v>
      </c>
      <c r="II34">
        <v>-0.1034</v>
      </c>
      <c r="IJ34">
        <v>-0.5726348517053843</v>
      </c>
      <c r="IK34">
        <v>-0.003643892653284941</v>
      </c>
      <c r="IL34">
        <v>8.948238347276123E-07</v>
      </c>
      <c r="IM34">
        <v>-2.445980282225029E-10</v>
      </c>
      <c r="IN34">
        <v>-0.1497648274784824</v>
      </c>
      <c r="IO34">
        <v>-0.01042730378795286</v>
      </c>
      <c r="IP34">
        <v>0.00100284695746963</v>
      </c>
      <c r="IQ34">
        <v>-1.701466411570297E-05</v>
      </c>
      <c r="IR34">
        <v>2</v>
      </c>
      <c r="IS34">
        <v>2310</v>
      </c>
      <c r="IT34">
        <v>1</v>
      </c>
      <c r="IU34">
        <v>25</v>
      </c>
      <c r="IV34">
        <v>1.3</v>
      </c>
      <c r="IW34">
        <v>1.4</v>
      </c>
      <c r="IX34">
        <v>1.04614</v>
      </c>
      <c r="IY34">
        <v>2.2168</v>
      </c>
      <c r="IZ34">
        <v>1.39648</v>
      </c>
      <c r="JA34">
        <v>2.34497</v>
      </c>
      <c r="JB34">
        <v>1.49536</v>
      </c>
      <c r="JC34">
        <v>2.39746</v>
      </c>
      <c r="JD34">
        <v>35.8477</v>
      </c>
      <c r="JE34">
        <v>24.1926</v>
      </c>
      <c r="JF34">
        <v>18</v>
      </c>
      <c r="JG34">
        <v>513.039</v>
      </c>
      <c r="JH34">
        <v>441.208</v>
      </c>
      <c r="JI34">
        <v>24.9999</v>
      </c>
      <c r="JJ34">
        <v>25.7556</v>
      </c>
      <c r="JK34">
        <v>29.9999</v>
      </c>
      <c r="JL34">
        <v>25.7526</v>
      </c>
      <c r="JM34">
        <v>25.6968</v>
      </c>
      <c r="JN34">
        <v>20.9508</v>
      </c>
      <c r="JO34">
        <v>24.1992</v>
      </c>
      <c r="JP34">
        <v>57.4329</v>
      </c>
      <c r="JQ34">
        <v>25</v>
      </c>
      <c r="JR34">
        <v>420</v>
      </c>
      <c r="JS34">
        <v>18.0356</v>
      </c>
      <c r="JT34">
        <v>100.834</v>
      </c>
      <c r="JU34">
        <v>100.822</v>
      </c>
    </row>
    <row r="35" spans="1:281">
      <c r="A35">
        <v>19</v>
      </c>
      <c r="B35">
        <v>1658963000.5</v>
      </c>
      <c r="C35">
        <v>1094</v>
      </c>
      <c r="D35" t="s">
        <v>470</v>
      </c>
      <c r="E35" t="s">
        <v>471</v>
      </c>
      <c r="F35">
        <v>5</v>
      </c>
      <c r="G35" t="s">
        <v>472</v>
      </c>
      <c r="H35" t="s">
        <v>416</v>
      </c>
      <c r="I35">
        <v>1658962997.5</v>
      </c>
      <c r="J35">
        <f>(K35)/1000</f>
        <v>0</v>
      </c>
      <c r="K35">
        <f>IF(CZ35, AN35, AH35)</f>
        <v>0</v>
      </c>
      <c r="L35">
        <f>IF(CZ35, AI35, AG35)</f>
        <v>0</v>
      </c>
      <c r="M35">
        <f>DB35 - IF(AU35&gt;1, L35*CV35*100.0/(AW35*DP35), 0)</f>
        <v>0</v>
      </c>
      <c r="N35">
        <f>((T35-J35/2)*M35-L35)/(T35+J35/2)</f>
        <v>0</v>
      </c>
      <c r="O35">
        <f>N35*(DI35+DJ35)/1000.0</f>
        <v>0</v>
      </c>
      <c r="P35">
        <f>(DB35 - IF(AU35&gt;1, L35*CV35*100.0/(AW35*DP35), 0))*(DI35+DJ35)/1000.0</f>
        <v>0</v>
      </c>
      <c r="Q35">
        <f>2.0/((1/S35-1/R35)+SIGN(S35)*SQRT((1/S35-1/R35)*(1/S35-1/R35) + 4*CW35/((CW35+1)*(CW35+1))*(2*1/S35*1/R35-1/R35*1/R35)))</f>
        <v>0</v>
      </c>
      <c r="R35">
        <f>IF(LEFT(CX35,1)&lt;&gt;"0",IF(LEFT(CX35,1)="1",3.0,CY35),$D$5+$E$5*(DP35*DI35/($K$5*1000))+$F$5*(DP35*DI35/($K$5*1000))*MAX(MIN(CV35,$J$5),$I$5)*MAX(MIN(CV35,$J$5),$I$5)+$G$5*MAX(MIN(CV35,$J$5),$I$5)*(DP35*DI35/($K$5*1000))+$H$5*(DP35*DI35/($K$5*1000))*(DP35*DI35/($K$5*1000)))</f>
        <v>0</v>
      </c>
      <c r="S35">
        <f>J35*(1000-(1000*0.61365*exp(17.502*W35/(240.97+W35))/(DI35+DJ35)+DD35)/2)/(1000*0.61365*exp(17.502*W35/(240.97+W35))/(DI35+DJ35)-DD35)</f>
        <v>0</v>
      </c>
      <c r="T35">
        <f>1/((CW35+1)/(Q35/1.6)+1/(R35/1.37)) + CW35/((CW35+1)/(Q35/1.6) + CW35/(R35/1.37))</f>
        <v>0</v>
      </c>
      <c r="U35">
        <f>(CR35*CU35)</f>
        <v>0</v>
      </c>
      <c r="V35">
        <f>(DK35+(U35+2*0.95*5.67E-8*(((DK35+$B$7)+273)^4-(DK35+273)^4)-44100*J35)/(1.84*29.3*R35+8*0.95*5.67E-8*(DK35+273)^3))</f>
        <v>0</v>
      </c>
      <c r="W35">
        <f>($C$7*DL35+$D$7*DM35+$E$7*V35)</f>
        <v>0</v>
      </c>
      <c r="X35">
        <f>0.61365*exp(17.502*W35/(240.97+W35))</f>
        <v>0</v>
      </c>
      <c r="Y35">
        <f>(Z35/AA35*100)</f>
        <v>0</v>
      </c>
      <c r="Z35">
        <f>DD35*(DI35+DJ35)/1000</f>
        <v>0</v>
      </c>
      <c r="AA35">
        <f>0.61365*exp(17.502*DK35/(240.97+DK35))</f>
        <v>0</v>
      </c>
      <c r="AB35">
        <f>(X35-DD35*(DI35+DJ35)/1000)</f>
        <v>0</v>
      </c>
      <c r="AC35">
        <f>(-J35*44100)</f>
        <v>0</v>
      </c>
      <c r="AD35">
        <f>2*29.3*R35*0.92*(DK35-W35)</f>
        <v>0</v>
      </c>
      <c r="AE35">
        <f>2*0.95*5.67E-8*(((DK35+$B$7)+273)^4-(W35+273)^4)</f>
        <v>0</v>
      </c>
      <c r="AF35">
        <f>U35+AE35+AC35+AD35</f>
        <v>0</v>
      </c>
      <c r="AG35">
        <f>DH35*AU35*(DC35-DB35*(1000-AU35*DE35)/(1000-AU35*DD35))/(100*CV35)</f>
        <v>0</v>
      </c>
      <c r="AH35">
        <f>1000*DH35*AU35*(DD35-DE35)/(100*CV35*(1000-AU35*DD35))</f>
        <v>0</v>
      </c>
      <c r="AI35">
        <f>(AJ35 - AK35 - DI35*1E3/(8.314*(DK35+273.15)) * AM35/DH35 * AL35) * DH35/(100*CV35) * (1000 - DE35)/1000</f>
        <v>0</v>
      </c>
      <c r="AJ35">
        <v>427.5247960319918</v>
      </c>
      <c r="AK35">
        <v>431.2586121212119</v>
      </c>
      <c r="AL35">
        <v>0.0006898903601109641</v>
      </c>
      <c r="AM35">
        <v>65.21977423514667</v>
      </c>
      <c r="AN35">
        <f>(AP35 - AO35 + DI35*1E3/(8.314*(DK35+273.15)) * AR35/DH35 * AQ35) * DH35/(100*CV35) * 1000/(1000 - AP35)</f>
        <v>0</v>
      </c>
      <c r="AO35">
        <v>17.71444192300855</v>
      </c>
      <c r="AP35">
        <v>18.49102484848484</v>
      </c>
      <c r="AQ35">
        <v>9.580688823977031E-05</v>
      </c>
      <c r="AR35">
        <v>84.76522946150949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MAX(0,($B$13+$C$13*DP35)/(1+$D$13*DP35)*DI35/(DK35+273)*$E$13)</f>
        <v>0</v>
      </c>
      <c r="AX35" t="s">
        <v>473</v>
      </c>
      <c r="AY35">
        <v>10388.8</v>
      </c>
      <c r="AZ35">
        <v>694.8846153846154</v>
      </c>
      <c r="BA35">
        <v>3825.96</v>
      </c>
      <c r="BB35">
        <f>1-AZ35/BA35</f>
        <v>0</v>
      </c>
      <c r="BC35">
        <v>-3.059438841066032</v>
      </c>
      <c r="BD35" t="s">
        <v>418</v>
      </c>
      <c r="BE35" t="s">
        <v>418</v>
      </c>
      <c r="BF35">
        <v>0</v>
      </c>
      <c r="BG35">
        <v>0</v>
      </c>
      <c r="BH35">
        <f>1-BF35/BG35</f>
        <v>0</v>
      </c>
      <c r="BI35">
        <v>0.5</v>
      </c>
      <c r="BJ35">
        <f>CS35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418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BZ35" t="s">
        <v>418</v>
      </c>
      <c r="CA35" t="s">
        <v>418</v>
      </c>
      <c r="CB35" t="s">
        <v>418</v>
      </c>
      <c r="CC35" t="s">
        <v>418</v>
      </c>
      <c r="CD35" t="s">
        <v>418</v>
      </c>
      <c r="CE35" t="s">
        <v>418</v>
      </c>
      <c r="CF35" t="s">
        <v>418</v>
      </c>
      <c r="CG35" t="s">
        <v>418</v>
      </c>
      <c r="CH35" t="s">
        <v>418</v>
      </c>
      <c r="CI35" t="s">
        <v>418</v>
      </c>
      <c r="CJ35" t="s">
        <v>418</v>
      </c>
      <c r="CK35" t="s">
        <v>418</v>
      </c>
      <c r="CL35" t="s">
        <v>418</v>
      </c>
      <c r="CM35" t="s">
        <v>418</v>
      </c>
      <c r="CN35" t="s">
        <v>418</v>
      </c>
      <c r="CO35" t="s">
        <v>418</v>
      </c>
      <c r="CP35" t="s">
        <v>418</v>
      </c>
      <c r="CQ35" t="s">
        <v>418</v>
      </c>
      <c r="CR35">
        <f>$B$11*DQ35+$C$11*DR35+$F$11*EC35*(1-EF35)</f>
        <v>0</v>
      </c>
      <c r="CS35">
        <f>CR35*CT35</f>
        <v>0</v>
      </c>
      <c r="CT35">
        <f>($B$11*$D$9+$C$11*$D$9+$F$11*((EP35+EH35)/MAX(EP35+EH35+EQ35, 0.1)*$I$9+EQ35/MAX(EP35+EH35+EQ35, 0.1)*$J$9))/($B$11+$C$11+$F$11)</f>
        <v>0</v>
      </c>
      <c r="CU35">
        <f>($B$11*$K$9+$C$11*$K$9+$F$11*((EP35+EH35)/MAX(EP35+EH35+EQ35, 0.1)*$P$9+EQ35/MAX(EP35+EH35+EQ35, 0.1)*$Q$9))/($B$11+$C$11+$F$11)</f>
        <v>0</v>
      </c>
      <c r="CV35">
        <v>6</v>
      </c>
      <c r="CW35">
        <v>0.5</v>
      </c>
      <c r="CX35" t="s">
        <v>419</v>
      </c>
      <c r="CY35">
        <v>2</v>
      </c>
      <c r="CZ35" t="b">
        <v>1</v>
      </c>
      <c r="DA35">
        <v>1658962997.5</v>
      </c>
      <c r="DB35">
        <v>423.2719090909091</v>
      </c>
      <c r="DC35">
        <v>419.9612727272727</v>
      </c>
      <c r="DD35">
        <v>18.48833636363636</v>
      </c>
      <c r="DE35">
        <v>17.71997272727273</v>
      </c>
      <c r="DF35">
        <v>425.251090909091</v>
      </c>
      <c r="DG35">
        <v>18.59463636363636</v>
      </c>
      <c r="DH35">
        <v>500.0635454545455</v>
      </c>
      <c r="DI35">
        <v>90.16276363636364</v>
      </c>
      <c r="DJ35">
        <v>0.1000053545454545</v>
      </c>
      <c r="DK35">
        <v>25.7138</v>
      </c>
      <c r="DL35">
        <v>25.00141818181818</v>
      </c>
      <c r="DM35">
        <v>999.9</v>
      </c>
      <c r="DN35">
        <v>0</v>
      </c>
      <c r="DO35">
        <v>0</v>
      </c>
      <c r="DP35">
        <v>10005.62272727273</v>
      </c>
      <c r="DQ35">
        <v>0</v>
      </c>
      <c r="DR35">
        <v>0.5058679999999999</v>
      </c>
      <c r="DS35">
        <v>3.310465454545454</v>
      </c>
      <c r="DT35">
        <v>431.2449090909091</v>
      </c>
      <c r="DU35">
        <v>427.5374545454546</v>
      </c>
      <c r="DV35">
        <v>0.7683510909090909</v>
      </c>
      <c r="DW35">
        <v>419.9612727272727</v>
      </c>
      <c r="DX35">
        <v>17.71997272727273</v>
      </c>
      <c r="DY35">
        <v>1.66696</v>
      </c>
      <c r="DZ35">
        <v>1.597682727272728</v>
      </c>
      <c r="EA35">
        <v>14.59211818181818</v>
      </c>
      <c r="EB35">
        <v>13.93646363636364</v>
      </c>
      <c r="EC35">
        <v>0.00100019</v>
      </c>
      <c r="ED35">
        <v>0</v>
      </c>
      <c r="EE35">
        <v>0</v>
      </c>
      <c r="EF35">
        <v>0</v>
      </c>
      <c r="EG35">
        <v>693.5454545454545</v>
      </c>
      <c r="EH35">
        <v>0.00100019</v>
      </c>
      <c r="EI35">
        <v>-1.590909090909091</v>
      </c>
      <c r="EJ35">
        <v>-0.09090909090909091</v>
      </c>
      <c r="EK35">
        <v>35.125</v>
      </c>
      <c r="EL35">
        <v>40.562</v>
      </c>
      <c r="EM35">
        <v>37.49427272727273</v>
      </c>
      <c r="EN35">
        <v>41.29509090909091</v>
      </c>
      <c r="EO35">
        <v>37.49427272727273</v>
      </c>
      <c r="EP35">
        <v>0</v>
      </c>
      <c r="EQ35">
        <v>0</v>
      </c>
      <c r="ER35">
        <v>0</v>
      </c>
      <c r="ES35">
        <v>367.0999999046326</v>
      </c>
      <c r="ET35">
        <v>0</v>
      </c>
      <c r="EU35">
        <v>694.8846153846154</v>
      </c>
      <c r="EV35">
        <v>-43.14529930685807</v>
      </c>
      <c r="EW35">
        <v>56.59829173358736</v>
      </c>
      <c r="EX35">
        <v>-8.288461538461538</v>
      </c>
      <c r="EY35">
        <v>15</v>
      </c>
      <c r="EZ35">
        <v>1658962562</v>
      </c>
      <c r="FA35" t="s">
        <v>443</v>
      </c>
      <c r="FB35">
        <v>1658962562</v>
      </c>
      <c r="FC35">
        <v>1658962559</v>
      </c>
      <c r="FD35">
        <v>7</v>
      </c>
      <c r="FE35">
        <v>0.025</v>
      </c>
      <c r="FF35">
        <v>-0.013</v>
      </c>
      <c r="FG35">
        <v>-1.97</v>
      </c>
      <c r="FH35">
        <v>-0.111</v>
      </c>
      <c r="FI35">
        <v>420</v>
      </c>
      <c r="FJ35">
        <v>18</v>
      </c>
      <c r="FK35">
        <v>0.6899999999999999</v>
      </c>
      <c r="FL35">
        <v>0.5</v>
      </c>
      <c r="FM35">
        <v>3.292359024390244</v>
      </c>
      <c r="FN35">
        <v>0.02259804878049369</v>
      </c>
      <c r="FO35">
        <v>0.04215979987947588</v>
      </c>
      <c r="FP35">
        <v>1</v>
      </c>
      <c r="FQ35">
        <v>695.6176470588235</v>
      </c>
      <c r="FR35">
        <v>-12.10084021356331</v>
      </c>
      <c r="FS35">
        <v>11.21976907039889</v>
      </c>
      <c r="FT35">
        <v>0</v>
      </c>
      <c r="FU35">
        <v>0.7777673414634146</v>
      </c>
      <c r="FV35">
        <v>-0.08810046689895419</v>
      </c>
      <c r="FW35">
        <v>0.01509908791884343</v>
      </c>
      <c r="FX35">
        <v>1</v>
      </c>
      <c r="FY35">
        <v>2</v>
      </c>
      <c r="FZ35">
        <v>3</v>
      </c>
      <c r="GA35" t="s">
        <v>421</v>
      </c>
      <c r="GB35">
        <v>2.98436</v>
      </c>
      <c r="GC35">
        <v>2.71574</v>
      </c>
      <c r="GD35">
        <v>0.0952234</v>
      </c>
      <c r="GE35">
        <v>0.09341820000000001</v>
      </c>
      <c r="GF35">
        <v>0.0894366</v>
      </c>
      <c r="GG35">
        <v>0.0852181</v>
      </c>
      <c r="GH35">
        <v>28717.2</v>
      </c>
      <c r="GI35">
        <v>28884.1</v>
      </c>
      <c r="GJ35">
        <v>29493</v>
      </c>
      <c r="GK35">
        <v>29461.2</v>
      </c>
      <c r="GL35">
        <v>35577.4</v>
      </c>
      <c r="GM35">
        <v>35837.4</v>
      </c>
      <c r="GN35">
        <v>41539.7</v>
      </c>
      <c r="GO35">
        <v>41989.8</v>
      </c>
      <c r="GP35">
        <v>1.96117</v>
      </c>
      <c r="GQ35">
        <v>1.91467</v>
      </c>
      <c r="GR35">
        <v>0.0435114</v>
      </c>
      <c r="GS35">
        <v>0</v>
      </c>
      <c r="GT35">
        <v>24.2848</v>
      </c>
      <c r="GU35">
        <v>999.9</v>
      </c>
      <c r="GV35">
        <v>43.9</v>
      </c>
      <c r="GW35">
        <v>31.4</v>
      </c>
      <c r="GX35">
        <v>22.4706</v>
      </c>
      <c r="GY35">
        <v>62.7348</v>
      </c>
      <c r="GZ35">
        <v>33.6338</v>
      </c>
      <c r="HA35">
        <v>1</v>
      </c>
      <c r="HB35">
        <v>-0.142561</v>
      </c>
      <c r="HC35">
        <v>-0.286958</v>
      </c>
      <c r="HD35">
        <v>20.3531</v>
      </c>
      <c r="HE35">
        <v>5.22687</v>
      </c>
      <c r="HF35">
        <v>12.0099</v>
      </c>
      <c r="HG35">
        <v>4.99155</v>
      </c>
      <c r="HH35">
        <v>3.29</v>
      </c>
      <c r="HI35">
        <v>9999</v>
      </c>
      <c r="HJ35">
        <v>9999</v>
      </c>
      <c r="HK35">
        <v>9999</v>
      </c>
      <c r="HL35">
        <v>160.6</v>
      </c>
      <c r="HM35">
        <v>1.86737</v>
      </c>
      <c r="HN35">
        <v>1.86646</v>
      </c>
      <c r="HO35">
        <v>1.86584</v>
      </c>
      <c r="HP35">
        <v>1.86581</v>
      </c>
      <c r="HQ35">
        <v>1.86768</v>
      </c>
      <c r="HR35">
        <v>1.87012</v>
      </c>
      <c r="HS35">
        <v>1.86878</v>
      </c>
      <c r="HT35">
        <v>1.87021</v>
      </c>
      <c r="HU35">
        <v>0</v>
      </c>
      <c r="HV35">
        <v>0</v>
      </c>
      <c r="HW35">
        <v>0</v>
      </c>
      <c r="HX35">
        <v>0</v>
      </c>
      <c r="HY35" t="s">
        <v>422</v>
      </c>
      <c r="HZ35" t="s">
        <v>423</v>
      </c>
      <c r="IA35" t="s">
        <v>424</v>
      </c>
      <c r="IB35" t="s">
        <v>424</v>
      </c>
      <c r="IC35" t="s">
        <v>424</v>
      </c>
      <c r="ID35" t="s">
        <v>424</v>
      </c>
      <c r="IE35">
        <v>0</v>
      </c>
      <c r="IF35">
        <v>100</v>
      </c>
      <c r="IG35">
        <v>100</v>
      </c>
      <c r="IH35">
        <v>-1.979</v>
      </c>
      <c r="II35">
        <v>-0.1063</v>
      </c>
      <c r="IJ35">
        <v>-0.5726348517053843</v>
      </c>
      <c r="IK35">
        <v>-0.003643892653284941</v>
      </c>
      <c r="IL35">
        <v>8.948238347276123E-07</v>
      </c>
      <c r="IM35">
        <v>-2.445980282225029E-10</v>
      </c>
      <c r="IN35">
        <v>-0.1497648274784824</v>
      </c>
      <c r="IO35">
        <v>-0.01042730378795286</v>
      </c>
      <c r="IP35">
        <v>0.00100284695746963</v>
      </c>
      <c r="IQ35">
        <v>-1.701466411570297E-05</v>
      </c>
      <c r="IR35">
        <v>2</v>
      </c>
      <c r="IS35">
        <v>2310</v>
      </c>
      <c r="IT35">
        <v>1</v>
      </c>
      <c r="IU35">
        <v>25</v>
      </c>
      <c r="IV35">
        <v>7.3</v>
      </c>
      <c r="IW35">
        <v>7.4</v>
      </c>
      <c r="IX35">
        <v>1.04492</v>
      </c>
      <c r="IY35">
        <v>2.22412</v>
      </c>
      <c r="IZ35">
        <v>1.39648</v>
      </c>
      <c r="JA35">
        <v>2.34375</v>
      </c>
      <c r="JB35">
        <v>1.49536</v>
      </c>
      <c r="JC35">
        <v>2.32788</v>
      </c>
      <c r="JD35">
        <v>35.801</v>
      </c>
      <c r="JE35">
        <v>24.1926</v>
      </c>
      <c r="JF35">
        <v>18</v>
      </c>
      <c r="JG35">
        <v>513.711</v>
      </c>
      <c r="JH35">
        <v>440.586</v>
      </c>
      <c r="JI35">
        <v>25</v>
      </c>
      <c r="JJ35">
        <v>25.6323</v>
      </c>
      <c r="JK35">
        <v>30</v>
      </c>
      <c r="JL35">
        <v>25.6427</v>
      </c>
      <c r="JM35">
        <v>25.5919</v>
      </c>
      <c r="JN35">
        <v>20.94</v>
      </c>
      <c r="JO35">
        <v>23.6664</v>
      </c>
      <c r="JP35">
        <v>53.5283</v>
      </c>
      <c r="JQ35">
        <v>25</v>
      </c>
      <c r="JR35">
        <v>420</v>
      </c>
      <c r="JS35">
        <v>17.7754</v>
      </c>
      <c r="JT35">
        <v>100.851</v>
      </c>
      <c r="JU35">
        <v>100.838</v>
      </c>
    </row>
    <row r="36" spans="1:281">
      <c r="A36">
        <v>20</v>
      </c>
      <c r="B36">
        <v>1658963005.5</v>
      </c>
      <c r="C36">
        <v>1099</v>
      </c>
      <c r="D36" t="s">
        <v>474</v>
      </c>
      <c r="E36" t="s">
        <v>475</v>
      </c>
      <c r="F36">
        <v>5</v>
      </c>
      <c r="G36" t="s">
        <v>472</v>
      </c>
      <c r="H36" t="s">
        <v>416</v>
      </c>
      <c r="I36">
        <v>1658963003.214286</v>
      </c>
      <c r="J36">
        <f>(K36)/1000</f>
        <v>0</v>
      </c>
      <c r="K36">
        <f>IF(CZ36, AN36, AH36)</f>
        <v>0</v>
      </c>
      <c r="L36">
        <f>IF(CZ36, AI36, AG36)</f>
        <v>0</v>
      </c>
      <c r="M36">
        <f>DB36 - IF(AU36&gt;1, L36*CV36*100.0/(AW36*DP36), 0)</f>
        <v>0</v>
      </c>
      <c r="N36">
        <f>((T36-J36/2)*M36-L36)/(T36+J36/2)</f>
        <v>0</v>
      </c>
      <c r="O36">
        <f>N36*(DI36+DJ36)/1000.0</f>
        <v>0</v>
      </c>
      <c r="P36">
        <f>(DB36 - IF(AU36&gt;1, L36*CV36*100.0/(AW36*DP36), 0))*(DI36+DJ36)/1000.0</f>
        <v>0</v>
      </c>
      <c r="Q36">
        <f>2.0/((1/S36-1/R36)+SIGN(S36)*SQRT((1/S36-1/R36)*(1/S36-1/R36) + 4*CW36/((CW36+1)*(CW36+1))*(2*1/S36*1/R36-1/R36*1/R36)))</f>
        <v>0</v>
      </c>
      <c r="R36">
        <f>IF(LEFT(CX36,1)&lt;&gt;"0",IF(LEFT(CX36,1)="1",3.0,CY36),$D$5+$E$5*(DP36*DI36/($K$5*1000))+$F$5*(DP36*DI36/($K$5*1000))*MAX(MIN(CV36,$J$5),$I$5)*MAX(MIN(CV36,$J$5),$I$5)+$G$5*MAX(MIN(CV36,$J$5),$I$5)*(DP36*DI36/($K$5*1000))+$H$5*(DP36*DI36/($K$5*1000))*(DP36*DI36/($K$5*1000)))</f>
        <v>0</v>
      </c>
      <c r="S36">
        <f>J36*(1000-(1000*0.61365*exp(17.502*W36/(240.97+W36))/(DI36+DJ36)+DD36)/2)/(1000*0.61365*exp(17.502*W36/(240.97+W36))/(DI36+DJ36)-DD36)</f>
        <v>0</v>
      </c>
      <c r="T36">
        <f>1/((CW36+1)/(Q36/1.6)+1/(R36/1.37)) + CW36/((CW36+1)/(Q36/1.6) + CW36/(R36/1.37))</f>
        <v>0</v>
      </c>
      <c r="U36">
        <f>(CR36*CU36)</f>
        <v>0</v>
      </c>
      <c r="V36">
        <f>(DK36+(U36+2*0.95*5.67E-8*(((DK36+$B$7)+273)^4-(DK36+273)^4)-44100*J36)/(1.84*29.3*R36+8*0.95*5.67E-8*(DK36+273)^3))</f>
        <v>0</v>
      </c>
      <c r="W36">
        <f>($C$7*DL36+$D$7*DM36+$E$7*V36)</f>
        <v>0</v>
      </c>
      <c r="X36">
        <f>0.61365*exp(17.502*W36/(240.97+W36))</f>
        <v>0</v>
      </c>
      <c r="Y36">
        <f>(Z36/AA36*100)</f>
        <v>0</v>
      </c>
      <c r="Z36">
        <f>DD36*(DI36+DJ36)/1000</f>
        <v>0</v>
      </c>
      <c r="AA36">
        <f>0.61365*exp(17.502*DK36/(240.97+DK36))</f>
        <v>0</v>
      </c>
      <c r="AB36">
        <f>(X36-DD36*(DI36+DJ36)/1000)</f>
        <v>0</v>
      </c>
      <c r="AC36">
        <f>(-J36*44100)</f>
        <v>0</v>
      </c>
      <c r="AD36">
        <f>2*29.3*R36*0.92*(DK36-W36)</f>
        <v>0</v>
      </c>
      <c r="AE36">
        <f>2*0.95*5.67E-8*(((DK36+$B$7)+273)^4-(W36+273)^4)</f>
        <v>0</v>
      </c>
      <c r="AF36">
        <f>U36+AE36+AC36+AD36</f>
        <v>0</v>
      </c>
      <c r="AG36">
        <f>DH36*AU36*(DC36-DB36*(1000-AU36*DE36)/(1000-AU36*DD36))/(100*CV36)</f>
        <v>0</v>
      </c>
      <c r="AH36">
        <f>1000*DH36*AU36*(DD36-DE36)/(100*CV36*(1000-AU36*DD36))</f>
        <v>0</v>
      </c>
      <c r="AI36">
        <f>(AJ36 - AK36 - DI36*1E3/(8.314*(DK36+273.15)) * AM36/DH36 * AL36) * DH36/(100*CV36) * (1000 - DE36)/1000</f>
        <v>0</v>
      </c>
      <c r="AJ36">
        <v>427.5691344042278</v>
      </c>
      <c r="AK36">
        <v>431.2344787878787</v>
      </c>
      <c r="AL36">
        <v>6.764429340756824E-05</v>
      </c>
      <c r="AM36">
        <v>65.21977423514667</v>
      </c>
      <c r="AN36">
        <f>(AP36 - AO36 + DI36*1E3/(8.314*(DK36+273.15)) * AR36/DH36 * AQ36) * DH36/(100*CV36) * 1000/(1000 - AP36)</f>
        <v>0</v>
      </c>
      <c r="AO36">
        <v>17.74844123191848</v>
      </c>
      <c r="AP36">
        <v>18.5219703030303</v>
      </c>
      <c r="AQ36">
        <v>8.683152943446276E-05</v>
      </c>
      <c r="AR36">
        <v>84.76522946150949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MAX(0,($B$13+$C$13*DP36)/(1+$D$13*DP36)*DI36/(DK36+273)*$E$13)</f>
        <v>0</v>
      </c>
      <c r="AX36" t="s">
        <v>418</v>
      </c>
      <c r="AY36" t="s">
        <v>418</v>
      </c>
      <c r="AZ36">
        <v>0</v>
      </c>
      <c r="BA36">
        <v>0</v>
      </c>
      <c r="BB36">
        <f>1-AZ36/BA36</f>
        <v>0</v>
      </c>
      <c r="BC36">
        <v>0</v>
      </c>
      <c r="BD36" t="s">
        <v>418</v>
      </c>
      <c r="BE36" t="s">
        <v>418</v>
      </c>
      <c r="BF36">
        <v>0</v>
      </c>
      <c r="BG36">
        <v>0</v>
      </c>
      <c r="BH36">
        <f>1-BF36/BG36</f>
        <v>0</v>
      </c>
      <c r="BI36">
        <v>0.5</v>
      </c>
      <c r="BJ36">
        <f>CS36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418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BZ36" t="s">
        <v>418</v>
      </c>
      <c r="CA36" t="s">
        <v>418</v>
      </c>
      <c r="CB36" t="s">
        <v>418</v>
      </c>
      <c r="CC36" t="s">
        <v>418</v>
      </c>
      <c r="CD36" t="s">
        <v>418</v>
      </c>
      <c r="CE36" t="s">
        <v>418</v>
      </c>
      <c r="CF36" t="s">
        <v>418</v>
      </c>
      <c r="CG36" t="s">
        <v>418</v>
      </c>
      <c r="CH36" t="s">
        <v>418</v>
      </c>
      <c r="CI36" t="s">
        <v>418</v>
      </c>
      <c r="CJ36" t="s">
        <v>418</v>
      </c>
      <c r="CK36" t="s">
        <v>418</v>
      </c>
      <c r="CL36" t="s">
        <v>418</v>
      </c>
      <c r="CM36" t="s">
        <v>418</v>
      </c>
      <c r="CN36" t="s">
        <v>418</v>
      </c>
      <c r="CO36" t="s">
        <v>418</v>
      </c>
      <c r="CP36" t="s">
        <v>418</v>
      </c>
      <c r="CQ36" t="s">
        <v>418</v>
      </c>
      <c r="CR36">
        <f>$B$11*DQ36+$C$11*DR36+$F$11*EC36*(1-EF36)</f>
        <v>0</v>
      </c>
      <c r="CS36">
        <f>CR36*CT36</f>
        <v>0</v>
      </c>
      <c r="CT36">
        <f>($B$11*$D$9+$C$11*$D$9+$F$11*((EP36+EH36)/MAX(EP36+EH36+EQ36, 0.1)*$I$9+EQ36/MAX(EP36+EH36+EQ36, 0.1)*$J$9))/($B$11+$C$11+$F$11)</f>
        <v>0</v>
      </c>
      <c r="CU36">
        <f>($B$11*$K$9+$C$11*$K$9+$F$11*((EP36+EH36)/MAX(EP36+EH36+EQ36, 0.1)*$P$9+EQ36/MAX(EP36+EH36+EQ36, 0.1)*$Q$9))/($B$11+$C$11+$F$11)</f>
        <v>0</v>
      </c>
      <c r="CV36">
        <v>6</v>
      </c>
      <c r="CW36">
        <v>0.5</v>
      </c>
      <c r="CX36" t="s">
        <v>419</v>
      </c>
      <c r="CY36">
        <v>2</v>
      </c>
      <c r="CZ36" t="b">
        <v>1</v>
      </c>
      <c r="DA36">
        <v>1658963003.214286</v>
      </c>
      <c r="DB36">
        <v>423.2565714285715</v>
      </c>
      <c r="DC36">
        <v>419.9825714285714</v>
      </c>
      <c r="DD36">
        <v>18.50562857142857</v>
      </c>
      <c r="DE36">
        <v>17.74902857142857</v>
      </c>
      <c r="DF36">
        <v>425.2355714285715</v>
      </c>
      <c r="DG36">
        <v>18.61177142857143</v>
      </c>
      <c r="DH36">
        <v>499.9978571428571</v>
      </c>
      <c r="DI36">
        <v>90.16418571428572</v>
      </c>
      <c r="DJ36">
        <v>0.09993242857142857</v>
      </c>
      <c r="DK36">
        <v>25.81427142857143</v>
      </c>
      <c r="DL36">
        <v>25.44728571428572</v>
      </c>
      <c r="DM36">
        <v>999.8999999999999</v>
      </c>
      <c r="DN36">
        <v>0</v>
      </c>
      <c r="DO36">
        <v>0</v>
      </c>
      <c r="DP36">
        <v>9985.08142857143</v>
      </c>
      <c r="DQ36">
        <v>0</v>
      </c>
      <c r="DR36">
        <v>0.505868</v>
      </c>
      <c r="DS36">
        <v>3.27386</v>
      </c>
      <c r="DT36">
        <v>431.2367142857143</v>
      </c>
      <c r="DU36">
        <v>427.5714285714285</v>
      </c>
      <c r="DV36">
        <v>0.7565937142857143</v>
      </c>
      <c r="DW36">
        <v>419.9825714285714</v>
      </c>
      <c r="DX36">
        <v>17.74902857142857</v>
      </c>
      <c r="DY36">
        <v>1.668545714285714</v>
      </c>
      <c r="DZ36">
        <v>1.600328571428571</v>
      </c>
      <c r="EA36">
        <v>14.60684285714286</v>
      </c>
      <c r="EB36">
        <v>13.96195714285714</v>
      </c>
      <c r="EC36">
        <v>0.00100019</v>
      </c>
      <c r="ED36">
        <v>0</v>
      </c>
      <c r="EE36">
        <v>0</v>
      </c>
      <c r="EF36">
        <v>0</v>
      </c>
      <c r="EG36">
        <v>1472.357142857143</v>
      </c>
      <c r="EH36">
        <v>0.00100019</v>
      </c>
      <c r="EI36">
        <v>-4.357142857142857</v>
      </c>
      <c r="EJ36">
        <v>0.2857142857142857</v>
      </c>
      <c r="EK36">
        <v>35.21414285714286</v>
      </c>
      <c r="EL36">
        <v>40.616</v>
      </c>
      <c r="EM36">
        <v>37.5</v>
      </c>
      <c r="EN36">
        <v>41.366</v>
      </c>
      <c r="EO36">
        <v>37.51771428571429</v>
      </c>
      <c r="EP36">
        <v>0</v>
      </c>
      <c r="EQ36">
        <v>0</v>
      </c>
      <c r="ER36">
        <v>0</v>
      </c>
      <c r="ES36">
        <v>4.299999952316284</v>
      </c>
      <c r="ET36">
        <v>0</v>
      </c>
      <c r="EU36">
        <v>1141.703461538462</v>
      </c>
      <c r="EV36">
        <v>6238.122167493364</v>
      </c>
      <c r="EW36">
        <v>326648.8066565444</v>
      </c>
      <c r="EX36">
        <v>29757.59615384615</v>
      </c>
      <c r="EY36">
        <v>15</v>
      </c>
      <c r="EZ36">
        <v>1658962562</v>
      </c>
      <c r="FA36" t="s">
        <v>443</v>
      </c>
      <c r="FB36">
        <v>1658962562</v>
      </c>
      <c r="FC36">
        <v>1658962559</v>
      </c>
      <c r="FD36">
        <v>7</v>
      </c>
      <c r="FE36">
        <v>0.025</v>
      </c>
      <c r="FF36">
        <v>-0.013</v>
      </c>
      <c r="FG36">
        <v>-1.97</v>
      </c>
      <c r="FH36">
        <v>-0.111</v>
      </c>
      <c r="FI36">
        <v>420</v>
      </c>
      <c r="FJ36">
        <v>18</v>
      </c>
      <c r="FK36">
        <v>0.6899999999999999</v>
      </c>
      <c r="FL36">
        <v>0.5</v>
      </c>
      <c r="FM36">
        <v>3.287977317073171</v>
      </c>
      <c r="FN36">
        <v>0.1049999999999977</v>
      </c>
      <c r="FO36">
        <v>0.04121020694217078</v>
      </c>
      <c r="FP36">
        <v>1</v>
      </c>
      <c r="FQ36">
        <v>1015.582058823529</v>
      </c>
      <c r="FR36">
        <v>4127.614047260796</v>
      </c>
      <c r="FS36">
        <v>773.5307144659687</v>
      </c>
      <c r="FT36">
        <v>0</v>
      </c>
      <c r="FU36">
        <v>0.7666310243902439</v>
      </c>
      <c r="FV36">
        <v>-0.06110939372822093</v>
      </c>
      <c r="FW36">
        <v>0.009907119394996826</v>
      </c>
      <c r="FX36">
        <v>1</v>
      </c>
      <c r="FY36">
        <v>2</v>
      </c>
      <c r="FZ36">
        <v>3</v>
      </c>
      <c r="GA36" t="s">
        <v>421</v>
      </c>
      <c r="GB36">
        <v>2.98434</v>
      </c>
      <c r="GC36">
        <v>2.71551</v>
      </c>
      <c r="GD36">
        <v>0.09521490000000001</v>
      </c>
      <c r="GE36">
        <v>0.0934328</v>
      </c>
      <c r="GF36">
        <v>0.0895628</v>
      </c>
      <c r="GG36">
        <v>0.0852366</v>
      </c>
      <c r="GH36">
        <v>28717.6</v>
      </c>
      <c r="GI36">
        <v>28883.5</v>
      </c>
      <c r="GJ36">
        <v>29493.2</v>
      </c>
      <c r="GK36">
        <v>29461.1</v>
      </c>
      <c r="GL36">
        <v>35572.9</v>
      </c>
      <c r="GM36">
        <v>35836.2</v>
      </c>
      <c r="GN36">
        <v>41540.4</v>
      </c>
      <c r="GO36">
        <v>41989.3</v>
      </c>
      <c r="GP36">
        <v>1.96135</v>
      </c>
      <c r="GQ36">
        <v>1.91448</v>
      </c>
      <c r="GR36">
        <v>0.100732</v>
      </c>
      <c r="GS36">
        <v>0</v>
      </c>
      <c r="GT36">
        <v>24.2827</v>
      </c>
      <c r="GU36">
        <v>999.9</v>
      </c>
      <c r="GV36">
        <v>43.9</v>
      </c>
      <c r="GW36">
        <v>31.4</v>
      </c>
      <c r="GX36">
        <v>22.4726</v>
      </c>
      <c r="GY36">
        <v>62.9848</v>
      </c>
      <c r="GZ36">
        <v>33.9263</v>
      </c>
      <c r="HA36">
        <v>1</v>
      </c>
      <c r="HB36">
        <v>-0.142668</v>
      </c>
      <c r="HC36">
        <v>-0.288113</v>
      </c>
      <c r="HD36">
        <v>20.3461</v>
      </c>
      <c r="HE36">
        <v>5.22208</v>
      </c>
      <c r="HF36">
        <v>12.0095</v>
      </c>
      <c r="HG36">
        <v>4.9902</v>
      </c>
      <c r="HH36">
        <v>3.28925</v>
      </c>
      <c r="HI36">
        <v>9999</v>
      </c>
      <c r="HJ36">
        <v>9999</v>
      </c>
      <c r="HK36">
        <v>9999</v>
      </c>
      <c r="HL36">
        <v>160.6</v>
      </c>
      <c r="HM36">
        <v>1.86737</v>
      </c>
      <c r="HN36">
        <v>1.86646</v>
      </c>
      <c r="HO36">
        <v>1.86584</v>
      </c>
      <c r="HP36">
        <v>1.86583</v>
      </c>
      <c r="HQ36">
        <v>1.86768</v>
      </c>
      <c r="HR36">
        <v>1.87012</v>
      </c>
      <c r="HS36">
        <v>1.86875</v>
      </c>
      <c r="HT36">
        <v>1.87021</v>
      </c>
      <c r="HU36">
        <v>0</v>
      </c>
      <c r="HV36">
        <v>0</v>
      </c>
      <c r="HW36">
        <v>0</v>
      </c>
      <c r="HX36">
        <v>0</v>
      </c>
      <c r="HY36" t="s">
        <v>422</v>
      </c>
      <c r="HZ36" t="s">
        <v>423</v>
      </c>
      <c r="IA36" t="s">
        <v>424</v>
      </c>
      <c r="IB36" t="s">
        <v>424</v>
      </c>
      <c r="IC36" t="s">
        <v>424</v>
      </c>
      <c r="ID36" t="s">
        <v>424</v>
      </c>
      <c r="IE36">
        <v>0</v>
      </c>
      <c r="IF36">
        <v>100</v>
      </c>
      <c r="IG36">
        <v>100</v>
      </c>
      <c r="IH36">
        <v>-1.979</v>
      </c>
      <c r="II36">
        <v>-0.1059</v>
      </c>
      <c r="IJ36">
        <v>-0.5726348517053843</v>
      </c>
      <c r="IK36">
        <v>-0.003643892653284941</v>
      </c>
      <c r="IL36">
        <v>8.948238347276123E-07</v>
      </c>
      <c r="IM36">
        <v>-2.445980282225029E-10</v>
      </c>
      <c r="IN36">
        <v>-0.1497648274784824</v>
      </c>
      <c r="IO36">
        <v>-0.01042730378795286</v>
      </c>
      <c r="IP36">
        <v>0.00100284695746963</v>
      </c>
      <c r="IQ36">
        <v>-1.701466411570297E-05</v>
      </c>
      <c r="IR36">
        <v>2</v>
      </c>
      <c r="IS36">
        <v>2310</v>
      </c>
      <c r="IT36">
        <v>1</v>
      </c>
      <c r="IU36">
        <v>25</v>
      </c>
      <c r="IV36">
        <v>7.4</v>
      </c>
      <c r="IW36">
        <v>7.4</v>
      </c>
      <c r="IX36">
        <v>1.04614</v>
      </c>
      <c r="IY36">
        <v>2.21802</v>
      </c>
      <c r="IZ36">
        <v>1.39648</v>
      </c>
      <c r="JA36">
        <v>2.34375</v>
      </c>
      <c r="JB36">
        <v>1.49536</v>
      </c>
      <c r="JC36">
        <v>2.3999</v>
      </c>
      <c r="JD36">
        <v>35.801</v>
      </c>
      <c r="JE36">
        <v>24.1926</v>
      </c>
      <c r="JF36">
        <v>18</v>
      </c>
      <c r="JG36">
        <v>513.814</v>
      </c>
      <c r="JH36">
        <v>440.458</v>
      </c>
      <c r="JI36">
        <v>24.9998</v>
      </c>
      <c r="JJ36">
        <v>25.6301</v>
      </c>
      <c r="JK36">
        <v>29.9999</v>
      </c>
      <c r="JL36">
        <v>25.6416</v>
      </c>
      <c r="JM36">
        <v>25.5909</v>
      </c>
      <c r="JN36">
        <v>20.9354</v>
      </c>
      <c r="JO36">
        <v>23.6664</v>
      </c>
      <c r="JP36">
        <v>53.5283</v>
      </c>
      <c r="JQ36">
        <v>25</v>
      </c>
      <c r="JR36">
        <v>420</v>
      </c>
      <c r="JS36">
        <v>17.7426</v>
      </c>
      <c r="JT36">
        <v>100.853</v>
      </c>
      <c r="JU36">
        <v>100.837</v>
      </c>
    </row>
    <row r="37" spans="1:281">
      <c r="A37">
        <v>21</v>
      </c>
      <c r="B37">
        <v>1658963010.5</v>
      </c>
      <c r="C37">
        <v>1104</v>
      </c>
      <c r="D37" t="s">
        <v>476</v>
      </c>
      <c r="E37" t="s">
        <v>477</v>
      </c>
      <c r="F37">
        <v>5</v>
      </c>
      <c r="G37" t="s">
        <v>472</v>
      </c>
      <c r="H37" t="s">
        <v>416</v>
      </c>
      <c r="I37">
        <v>1658963008</v>
      </c>
      <c r="J37">
        <f>(K37)/1000</f>
        <v>0</v>
      </c>
      <c r="K37">
        <f>IF(CZ37, AN37, AH37)</f>
        <v>0</v>
      </c>
      <c r="L37">
        <f>IF(CZ37, AI37, AG37)</f>
        <v>0</v>
      </c>
      <c r="M37">
        <f>DB37 - IF(AU37&gt;1, L37*CV37*100.0/(AW37*DP37), 0)</f>
        <v>0</v>
      </c>
      <c r="N37">
        <f>((T37-J37/2)*M37-L37)/(T37+J37/2)</f>
        <v>0</v>
      </c>
      <c r="O37">
        <f>N37*(DI37+DJ37)/1000.0</f>
        <v>0</v>
      </c>
      <c r="P37">
        <f>(DB37 - IF(AU37&gt;1, L37*CV37*100.0/(AW37*DP37), 0))*(DI37+DJ37)/1000.0</f>
        <v>0</v>
      </c>
      <c r="Q37">
        <f>2.0/((1/S37-1/R37)+SIGN(S37)*SQRT((1/S37-1/R37)*(1/S37-1/R37) + 4*CW37/((CW37+1)*(CW37+1))*(2*1/S37*1/R37-1/R37*1/R37)))</f>
        <v>0</v>
      </c>
      <c r="R37">
        <f>IF(LEFT(CX37,1)&lt;&gt;"0",IF(LEFT(CX37,1)="1",3.0,CY37),$D$5+$E$5*(DP37*DI37/($K$5*1000))+$F$5*(DP37*DI37/($K$5*1000))*MAX(MIN(CV37,$J$5),$I$5)*MAX(MIN(CV37,$J$5),$I$5)+$G$5*MAX(MIN(CV37,$J$5),$I$5)*(DP37*DI37/($K$5*1000))+$H$5*(DP37*DI37/($K$5*1000))*(DP37*DI37/($K$5*1000)))</f>
        <v>0</v>
      </c>
      <c r="S37">
        <f>J37*(1000-(1000*0.61365*exp(17.502*W37/(240.97+W37))/(DI37+DJ37)+DD37)/2)/(1000*0.61365*exp(17.502*W37/(240.97+W37))/(DI37+DJ37)-DD37)</f>
        <v>0</v>
      </c>
      <c r="T37">
        <f>1/((CW37+1)/(Q37/1.6)+1/(R37/1.37)) + CW37/((CW37+1)/(Q37/1.6) + CW37/(R37/1.37))</f>
        <v>0</v>
      </c>
      <c r="U37">
        <f>(CR37*CU37)</f>
        <v>0</v>
      </c>
      <c r="V37">
        <f>(DK37+(U37+2*0.95*5.67E-8*(((DK37+$B$7)+273)^4-(DK37+273)^4)-44100*J37)/(1.84*29.3*R37+8*0.95*5.67E-8*(DK37+273)^3))</f>
        <v>0</v>
      </c>
      <c r="W37">
        <f>($C$7*DL37+$D$7*DM37+$E$7*V37)</f>
        <v>0</v>
      </c>
      <c r="X37">
        <f>0.61365*exp(17.502*W37/(240.97+W37))</f>
        <v>0</v>
      </c>
      <c r="Y37">
        <f>(Z37/AA37*100)</f>
        <v>0</v>
      </c>
      <c r="Z37">
        <f>DD37*(DI37+DJ37)/1000</f>
        <v>0</v>
      </c>
      <c r="AA37">
        <f>0.61365*exp(17.502*DK37/(240.97+DK37))</f>
        <v>0</v>
      </c>
      <c r="AB37">
        <f>(X37-DD37*(DI37+DJ37)/1000)</f>
        <v>0</v>
      </c>
      <c r="AC37">
        <f>(-J37*44100)</f>
        <v>0</v>
      </c>
      <c r="AD37">
        <f>2*29.3*R37*0.92*(DK37-W37)</f>
        <v>0</v>
      </c>
      <c r="AE37">
        <f>2*0.95*5.67E-8*(((DK37+$B$7)+273)^4-(W37+273)^4)</f>
        <v>0</v>
      </c>
      <c r="AF37">
        <f>U37+AE37+AC37+AD37</f>
        <v>0</v>
      </c>
      <c r="AG37">
        <f>DH37*AU37*(DC37-DB37*(1000-AU37*DE37)/(1000-AU37*DD37))/(100*CV37)</f>
        <v>0</v>
      </c>
      <c r="AH37">
        <f>1000*DH37*AU37*(DD37-DE37)/(100*CV37*(1000-AU37*DD37))</f>
        <v>0</v>
      </c>
      <c r="AI37">
        <f>(AJ37 - AK37 - DI37*1E3/(8.314*(DK37+273.15)) * AM37/DH37 * AL37) * DH37/(100*CV37) * (1000 - DE37)/1000</f>
        <v>0</v>
      </c>
      <c r="AJ37">
        <v>427.6384519685204</v>
      </c>
      <c r="AK37">
        <v>431.1739757575756</v>
      </c>
      <c r="AL37">
        <v>-0.006387822288139414</v>
      </c>
      <c r="AM37">
        <v>65.21977423514667</v>
      </c>
      <c r="AN37">
        <f>(AP37 - AO37 + DI37*1E3/(8.314*(DK37+273.15)) * AR37/DH37 * AQ37) * DH37/(100*CV37) * 1000/(1000 - AP37)</f>
        <v>0</v>
      </c>
      <c r="AO37">
        <v>17.75065295371065</v>
      </c>
      <c r="AP37">
        <v>18.5652703030303</v>
      </c>
      <c r="AQ37">
        <v>0.0137402963762675</v>
      </c>
      <c r="AR37">
        <v>84.76522946150949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MAX(0,($B$13+$C$13*DP37)/(1+$D$13*DP37)*DI37/(DK37+273)*$E$13)</f>
        <v>0</v>
      </c>
      <c r="AX37" t="s">
        <v>418</v>
      </c>
      <c r="AY37" t="s">
        <v>418</v>
      </c>
      <c r="AZ37">
        <v>0</v>
      </c>
      <c r="BA37">
        <v>0</v>
      </c>
      <c r="BB37">
        <f>1-AZ37/BA37</f>
        <v>0</v>
      </c>
      <c r="BC37">
        <v>0</v>
      </c>
      <c r="BD37" t="s">
        <v>418</v>
      </c>
      <c r="BE37" t="s">
        <v>418</v>
      </c>
      <c r="BF37">
        <v>0</v>
      </c>
      <c r="BG37">
        <v>0</v>
      </c>
      <c r="BH37">
        <f>1-BF37/BG37</f>
        <v>0</v>
      </c>
      <c r="BI37">
        <v>0.5</v>
      </c>
      <c r="BJ37">
        <f>CS37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418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BZ37" t="s">
        <v>418</v>
      </c>
      <c r="CA37" t="s">
        <v>418</v>
      </c>
      <c r="CB37" t="s">
        <v>418</v>
      </c>
      <c r="CC37" t="s">
        <v>418</v>
      </c>
      <c r="CD37" t="s">
        <v>418</v>
      </c>
      <c r="CE37" t="s">
        <v>418</v>
      </c>
      <c r="CF37" t="s">
        <v>418</v>
      </c>
      <c r="CG37" t="s">
        <v>418</v>
      </c>
      <c r="CH37" t="s">
        <v>418</v>
      </c>
      <c r="CI37" t="s">
        <v>418</v>
      </c>
      <c r="CJ37" t="s">
        <v>418</v>
      </c>
      <c r="CK37" t="s">
        <v>418</v>
      </c>
      <c r="CL37" t="s">
        <v>418</v>
      </c>
      <c r="CM37" t="s">
        <v>418</v>
      </c>
      <c r="CN37" t="s">
        <v>418</v>
      </c>
      <c r="CO37" t="s">
        <v>418</v>
      </c>
      <c r="CP37" t="s">
        <v>418</v>
      </c>
      <c r="CQ37" t="s">
        <v>418</v>
      </c>
      <c r="CR37">
        <f>$B$11*DQ37+$C$11*DR37+$F$11*EC37*(1-EF37)</f>
        <v>0</v>
      </c>
      <c r="CS37">
        <f>CR37*CT37</f>
        <v>0</v>
      </c>
      <c r="CT37">
        <f>($B$11*$D$9+$C$11*$D$9+$F$11*((EP37+EH37)/MAX(EP37+EH37+EQ37, 0.1)*$I$9+EQ37/MAX(EP37+EH37+EQ37, 0.1)*$J$9))/($B$11+$C$11+$F$11)</f>
        <v>0</v>
      </c>
      <c r="CU37">
        <f>($B$11*$K$9+$C$11*$K$9+$F$11*((EP37+EH37)/MAX(EP37+EH37+EQ37, 0.1)*$P$9+EQ37/MAX(EP37+EH37+EQ37, 0.1)*$Q$9))/($B$11+$C$11+$F$11)</f>
        <v>0</v>
      </c>
      <c r="CV37">
        <v>6</v>
      </c>
      <c r="CW37">
        <v>0.5</v>
      </c>
      <c r="CX37" t="s">
        <v>419</v>
      </c>
      <c r="CY37">
        <v>2</v>
      </c>
      <c r="CZ37" t="b">
        <v>1</v>
      </c>
      <c r="DA37">
        <v>1658963008</v>
      </c>
      <c r="DB37">
        <v>423.1876666666666</v>
      </c>
      <c r="DC37">
        <v>420.0357777777778</v>
      </c>
      <c r="DD37">
        <v>18.55484444444444</v>
      </c>
      <c r="DE37">
        <v>17.75091111111111</v>
      </c>
      <c r="DF37">
        <v>425.1665555555556</v>
      </c>
      <c r="DG37">
        <v>18.66053333333333</v>
      </c>
      <c r="DH37">
        <v>500.0736666666667</v>
      </c>
      <c r="DI37">
        <v>90.16268888888888</v>
      </c>
      <c r="DJ37">
        <v>0.09994348888888889</v>
      </c>
      <c r="DK37">
        <v>25.86166666666666</v>
      </c>
      <c r="DL37">
        <v>25.76134444444444</v>
      </c>
      <c r="DM37">
        <v>999.9000000000001</v>
      </c>
      <c r="DN37">
        <v>0</v>
      </c>
      <c r="DO37">
        <v>0</v>
      </c>
      <c r="DP37">
        <v>10009.44222222222</v>
      </c>
      <c r="DQ37">
        <v>0</v>
      </c>
      <c r="DR37">
        <v>0.505868</v>
      </c>
      <c r="DS37">
        <v>3.151766666666667</v>
      </c>
      <c r="DT37">
        <v>431.1882222222222</v>
      </c>
      <c r="DU37">
        <v>427.6266666666667</v>
      </c>
      <c r="DV37">
        <v>0.8039314444444444</v>
      </c>
      <c r="DW37">
        <v>420.0357777777778</v>
      </c>
      <c r="DX37">
        <v>17.75091111111111</v>
      </c>
      <c r="DY37">
        <v>1.672955555555556</v>
      </c>
      <c r="DZ37">
        <v>1.60047</v>
      </c>
      <c r="EA37">
        <v>14.64773333333333</v>
      </c>
      <c r="EB37">
        <v>13.96332222222222</v>
      </c>
      <c r="EC37">
        <v>0.00100019</v>
      </c>
      <c r="ED37">
        <v>0</v>
      </c>
      <c r="EE37">
        <v>0</v>
      </c>
      <c r="EF37">
        <v>0</v>
      </c>
      <c r="EG37">
        <v>1288.333333333333</v>
      </c>
      <c r="EH37">
        <v>0.00100019</v>
      </c>
      <c r="EI37">
        <v>-7.833333333333333</v>
      </c>
      <c r="EJ37">
        <v>-0.2777777777777778</v>
      </c>
      <c r="EK37">
        <v>35.43011111111111</v>
      </c>
      <c r="EL37">
        <v>40.63877777777778</v>
      </c>
      <c r="EM37">
        <v>37.55511111111111</v>
      </c>
      <c r="EN37">
        <v>41.465</v>
      </c>
      <c r="EO37">
        <v>37.604</v>
      </c>
      <c r="EP37">
        <v>0</v>
      </c>
      <c r="EQ37">
        <v>0</v>
      </c>
      <c r="ER37">
        <v>0</v>
      </c>
      <c r="ES37">
        <v>9.099999904632568</v>
      </c>
      <c r="ET37">
        <v>0</v>
      </c>
      <c r="EU37">
        <v>1325.126538461539</v>
      </c>
      <c r="EV37">
        <v>2647.464272483542</v>
      </c>
      <c r="EW37">
        <v>-104476.7067968129</v>
      </c>
      <c r="EX37">
        <v>29758.94230769231</v>
      </c>
      <c r="EY37">
        <v>15</v>
      </c>
      <c r="EZ37">
        <v>1658962562</v>
      </c>
      <c r="FA37" t="s">
        <v>443</v>
      </c>
      <c r="FB37">
        <v>1658962562</v>
      </c>
      <c r="FC37">
        <v>1658962559</v>
      </c>
      <c r="FD37">
        <v>7</v>
      </c>
      <c r="FE37">
        <v>0.025</v>
      </c>
      <c r="FF37">
        <v>-0.013</v>
      </c>
      <c r="FG37">
        <v>-1.97</v>
      </c>
      <c r="FH37">
        <v>-0.111</v>
      </c>
      <c r="FI37">
        <v>420</v>
      </c>
      <c r="FJ37">
        <v>18</v>
      </c>
      <c r="FK37">
        <v>0.6899999999999999</v>
      </c>
      <c r="FL37">
        <v>0.5</v>
      </c>
      <c r="FM37">
        <v>3.264634146341463</v>
      </c>
      <c r="FN37">
        <v>-0.510362926829264</v>
      </c>
      <c r="FO37">
        <v>0.07200453227522353</v>
      </c>
      <c r="FP37">
        <v>0</v>
      </c>
      <c r="FQ37">
        <v>1175.802647058824</v>
      </c>
      <c r="FR37">
        <v>3221.45281886962</v>
      </c>
      <c r="FS37">
        <v>754.7263550893944</v>
      </c>
      <c r="FT37">
        <v>0</v>
      </c>
      <c r="FU37">
        <v>0.7743439756097561</v>
      </c>
      <c r="FV37">
        <v>0.07592249477352084</v>
      </c>
      <c r="FW37">
        <v>0.01915154595108391</v>
      </c>
      <c r="FX37">
        <v>1</v>
      </c>
      <c r="FY37">
        <v>1</v>
      </c>
      <c r="FZ37">
        <v>3</v>
      </c>
      <c r="GA37" t="s">
        <v>444</v>
      </c>
      <c r="GB37">
        <v>2.98427</v>
      </c>
      <c r="GC37">
        <v>2.71567</v>
      </c>
      <c r="GD37">
        <v>0.095205</v>
      </c>
      <c r="GE37">
        <v>0.0934334</v>
      </c>
      <c r="GF37">
        <v>0.0896922</v>
      </c>
      <c r="GG37">
        <v>0.085234</v>
      </c>
      <c r="GH37">
        <v>28717.7</v>
      </c>
      <c r="GI37">
        <v>28883.9</v>
      </c>
      <c r="GJ37">
        <v>29492.9</v>
      </c>
      <c r="GK37">
        <v>29461.5</v>
      </c>
      <c r="GL37">
        <v>35567.7</v>
      </c>
      <c r="GM37">
        <v>35836.8</v>
      </c>
      <c r="GN37">
        <v>41540.2</v>
      </c>
      <c r="GO37">
        <v>41989.9</v>
      </c>
      <c r="GP37">
        <v>1.96105</v>
      </c>
      <c r="GQ37">
        <v>1.91475</v>
      </c>
      <c r="GR37">
        <v>0.0751019</v>
      </c>
      <c r="GS37">
        <v>0</v>
      </c>
      <c r="GT37">
        <v>24.2851</v>
      </c>
      <c r="GU37">
        <v>999.9</v>
      </c>
      <c r="GV37">
        <v>43.9</v>
      </c>
      <c r="GW37">
        <v>31.4</v>
      </c>
      <c r="GX37">
        <v>22.4698</v>
      </c>
      <c r="GY37">
        <v>62.8148</v>
      </c>
      <c r="GZ37">
        <v>34.1386</v>
      </c>
      <c r="HA37">
        <v>1</v>
      </c>
      <c r="HB37">
        <v>-0.142683</v>
      </c>
      <c r="HC37">
        <v>-0.28662</v>
      </c>
      <c r="HD37">
        <v>20.3524</v>
      </c>
      <c r="HE37">
        <v>5.22298</v>
      </c>
      <c r="HF37">
        <v>12.0099</v>
      </c>
      <c r="HG37">
        <v>4.9906</v>
      </c>
      <c r="HH37">
        <v>3.28933</v>
      </c>
      <c r="HI37">
        <v>9999</v>
      </c>
      <c r="HJ37">
        <v>9999</v>
      </c>
      <c r="HK37">
        <v>9999</v>
      </c>
      <c r="HL37">
        <v>160.6</v>
      </c>
      <c r="HM37">
        <v>1.86737</v>
      </c>
      <c r="HN37">
        <v>1.86646</v>
      </c>
      <c r="HO37">
        <v>1.86584</v>
      </c>
      <c r="HP37">
        <v>1.86583</v>
      </c>
      <c r="HQ37">
        <v>1.86768</v>
      </c>
      <c r="HR37">
        <v>1.87013</v>
      </c>
      <c r="HS37">
        <v>1.86876</v>
      </c>
      <c r="HT37">
        <v>1.87023</v>
      </c>
      <c r="HU37">
        <v>0</v>
      </c>
      <c r="HV37">
        <v>0</v>
      </c>
      <c r="HW37">
        <v>0</v>
      </c>
      <c r="HX37">
        <v>0</v>
      </c>
      <c r="HY37" t="s">
        <v>422</v>
      </c>
      <c r="HZ37" t="s">
        <v>423</v>
      </c>
      <c r="IA37" t="s">
        <v>424</v>
      </c>
      <c r="IB37" t="s">
        <v>424</v>
      </c>
      <c r="IC37" t="s">
        <v>424</v>
      </c>
      <c r="ID37" t="s">
        <v>424</v>
      </c>
      <c r="IE37">
        <v>0</v>
      </c>
      <c r="IF37">
        <v>100</v>
      </c>
      <c r="IG37">
        <v>100</v>
      </c>
      <c r="IH37">
        <v>-1.978</v>
      </c>
      <c r="II37">
        <v>-0.1056</v>
      </c>
      <c r="IJ37">
        <v>-0.5726348517053843</v>
      </c>
      <c r="IK37">
        <v>-0.003643892653284941</v>
      </c>
      <c r="IL37">
        <v>8.948238347276123E-07</v>
      </c>
      <c r="IM37">
        <v>-2.445980282225029E-10</v>
      </c>
      <c r="IN37">
        <v>-0.1497648274784824</v>
      </c>
      <c r="IO37">
        <v>-0.01042730378795286</v>
      </c>
      <c r="IP37">
        <v>0.00100284695746963</v>
      </c>
      <c r="IQ37">
        <v>-1.701466411570297E-05</v>
      </c>
      <c r="IR37">
        <v>2</v>
      </c>
      <c r="IS37">
        <v>2310</v>
      </c>
      <c r="IT37">
        <v>1</v>
      </c>
      <c r="IU37">
        <v>25</v>
      </c>
      <c r="IV37">
        <v>7.5</v>
      </c>
      <c r="IW37">
        <v>7.5</v>
      </c>
      <c r="IX37">
        <v>1.04614</v>
      </c>
      <c r="IY37">
        <v>2.21924</v>
      </c>
      <c r="IZ37">
        <v>1.39648</v>
      </c>
      <c r="JA37">
        <v>2.34497</v>
      </c>
      <c r="JB37">
        <v>1.49536</v>
      </c>
      <c r="JC37">
        <v>2.37183</v>
      </c>
      <c r="JD37">
        <v>35.801</v>
      </c>
      <c r="JE37">
        <v>24.1926</v>
      </c>
      <c r="JF37">
        <v>18</v>
      </c>
      <c r="JG37">
        <v>513.601</v>
      </c>
      <c r="JH37">
        <v>440.614</v>
      </c>
      <c r="JI37">
        <v>25</v>
      </c>
      <c r="JJ37">
        <v>25.629</v>
      </c>
      <c r="JK37">
        <v>29.9999</v>
      </c>
      <c r="JL37">
        <v>25.6395</v>
      </c>
      <c r="JM37">
        <v>25.5897</v>
      </c>
      <c r="JN37">
        <v>20.9377</v>
      </c>
      <c r="JO37">
        <v>23.6664</v>
      </c>
      <c r="JP37">
        <v>53.5283</v>
      </c>
      <c r="JQ37">
        <v>25</v>
      </c>
      <c r="JR37">
        <v>420</v>
      </c>
      <c r="JS37">
        <v>17.7167</v>
      </c>
      <c r="JT37">
        <v>100.852</v>
      </c>
      <c r="JU37">
        <v>100.839</v>
      </c>
    </row>
    <row r="38" spans="1:281">
      <c r="A38">
        <v>22</v>
      </c>
      <c r="B38">
        <v>1658963015.5</v>
      </c>
      <c r="C38">
        <v>1109</v>
      </c>
      <c r="D38" t="s">
        <v>478</v>
      </c>
      <c r="E38" t="s">
        <v>479</v>
      </c>
      <c r="F38">
        <v>5</v>
      </c>
      <c r="G38" t="s">
        <v>472</v>
      </c>
      <c r="H38" t="s">
        <v>416</v>
      </c>
      <c r="I38">
        <v>1658963012.7</v>
      </c>
      <c r="J38">
        <f>(K38)/1000</f>
        <v>0</v>
      </c>
      <c r="K38">
        <f>IF(CZ38, AN38, AH38)</f>
        <v>0</v>
      </c>
      <c r="L38">
        <f>IF(CZ38, AI38, AG38)</f>
        <v>0</v>
      </c>
      <c r="M38">
        <f>DB38 - IF(AU38&gt;1, L38*CV38*100.0/(AW38*DP38), 0)</f>
        <v>0</v>
      </c>
      <c r="N38">
        <f>((T38-J38/2)*M38-L38)/(T38+J38/2)</f>
        <v>0</v>
      </c>
      <c r="O38">
        <f>N38*(DI38+DJ38)/1000.0</f>
        <v>0</v>
      </c>
      <c r="P38">
        <f>(DB38 - IF(AU38&gt;1, L38*CV38*100.0/(AW38*DP38), 0))*(DI38+DJ38)/1000.0</f>
        <v>0</v>
      </c>
      <c r="Q38">
        <f>2.0/((1/S38-1/R38)+SIGN(S38)*SQRT((1/S38-1/R38)*(1/S38-1/R38) + 4*CW38/((CW38+1)*(CW38+1))*(2*1/S38*1/R38-1/R38*1/R38)))</f>
        <v>0</v>
      </c>
      <c r="R38">
        <f>IF(LEFT(CX38,1)&lt;&gt;"0",IF(LEFT(CX38,1)="1",3.0,CY38),$D$5+$E$5*(DP38*DI38/($K$5*1000))+$F$5*(DP38*DI38/($K$5*1000))*MAX(MIN(CV38,$J$5),$I$5)*MAX(MIN(CV38,$J$5),$I$5)+$G$5*MAX(MIN(CV38,$J$5),$I$5)*(DP38*DI38/($K$5*1000))+$H$5*(DP38*DI38/($K$5*1000))*(DP38*DI38/($K$5*1000)))</f>
        <v>0</v>
      </c>
      <c r="S38">
        <f>J38*(1000-(1000*0.61365*exp(17.502*W38/(240.97+W38))/(DI38+DJ38)+DD38)/2)/(1000*0.61365*exp(17.502*W38/(240.97+W38))/(DI38+DJ38)-DD38)</f>
        <v>0</v>
      </c>
      <c r="T38">
        <f>1/((CW38+1)/(Q38/1.6)+1/(R38/1.37)) + CW38/((CW38+1)/(Q38/1.6) + CW38/(R38/1.37))</f>
        <v>0</v>
      </c>
      <c r="U38">
        <f>(CR38*CU38)</f>
        <v>0</v>
      </c>
      <c r="V38">
        <f>(DK38+(U38+2*0.95*5.67E-8*(((DK38+$B$7)+273)^4-(DK38+273)^4)-44100*J38)/(1.84*29.3*R38+8*0.95*5.67E-8*(DK38+273)^3))</f>
        <v>0</v>
      </c>
      <c r="W38">
        <f>($C$7*DL38+$D$7*DM38+$E$7*V38)</f>
        <v>0</v>
      </c>
      <c r="X38">
        <f>0.61365*exp(17.502*W38/(240.97+W38))</f>
        <v>0</v>
      </c>
      <c r="Y38">
        <f>(Z38/AA38*100)</f>
        <v>0</v>
      </c>
      <c r="Z38">
        <f>DD38*(DI38+DJ38)/1000</f>
        <v>0</v>
      </c>
      <c r="AA38">
        <f>0.61365*exp(17.502*DK38/(240.97+DK38))</f>
        <v>0</v>
      </c>
      <c r="AB38">
        <f>(X38-DD38*(DI38+DJ38)/1000)</f>
        <v>0</v>
      </c>
      <c r="AC38">
        <f>(-J38*44100)</f>
        <v>0</v>
      </c>
      <c r="AD38">
        <f>2*29.3*R38*0.92*(DK38-W38)</f>
        <v>0</v>
      </c>
      <c r="AE38">
        <f>2*0.95*5.67E-8*(((DK38+$B$7)+273)^4-(W38+273)^4)</f>
        <v>0</v>
      </c>
      <c r="AF38">
        <f>U38+AE38+AC38+AD38</f>
        <v>0</v>
      </c>
      <c r="AG38">
        <f>DH38*AU38*(DC38-DB38*(1000-AU38*DE38)/(1000-AU38*DD38))/(100*CV38)</f>
        <v>0</v>
      </c>
      <c r="AH38">
        <f>1000*DH38*AU38*(DD38-DE38)/(100*CV38*(1000-AU38*DD38))</f>
        <v>0</v>
      </c>
      <c r="AI38">
        <f>(AJ38 - AK38 - DI38*1E3/(8.314*(DK38+273.15)) * AM38/DH38 * AL38) * DH38/(100*CV38) * (1000 - DE38)/1000</f>
        <v>0</v>
      </c>
      <c r="AJ38">
        <v>427.5736632318819</v>
      </c>
      <c r="AK38">
        <v>431.1719515151516</v>
      </c>
      <c r="AL38">
        <v>-0.0006966956404501917</v>
      </c>
      <c r="AM38">
        <v>65.21977423514667</v>
      </c>
      <c r="AN38">
        <f>(AP38 - AO38 + DI38*1E3/(8.314*(DK38+273.15)) * AR38/DH38 * AQ38) * DH38/(100*CV38) * 1000/(1000 - AP38)</f>
        <v>0</v>
      </c>
      <c r="AO38">
        <v>17.7518724428131</v>
      </c>
      <c r="AP38">
        <v>18.56231272727274</v>
      </c>
      <c r="AQ38">
        <v>-3.593125160382341E-06</v>
      </c>
      <c r="AR38">
        <v>84.76522946150949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MAX(0,($B$13+$C$13*DP38)/(1+$D$13*DP38)*DI38/(DK38+273)*$E$13)</f>
        <v>0</v>
      </c>
      <c r="AX38" t="s">
        <v>418</v>
      </c>
      <c r="AY38" t="s">
        <v>418</v>
      </c>
      <c r="AZ38">
        <v>0</v>
      </c>
      <c r="BA38">
        <v>0</v>
      </c>
      <c r="BB38">
        <f>1-AZ38/BA38</f>
        <v>0</v>
      </c>
      <c r="BC38">
        <v>0</v>
      </c>
      <c r="BD38" t="s">
        <v>418</v>
      </c>
      <c r="BE38" t="s">
        <v>418</v>
      </c>
      <c r="BF38">
        <v>0</v>
      </c>
      <c r="BG38">
        <v>0</v>
      </c>
      <c r="BH38">
        <f>1-BF38/BG38</f>
        <v>0</v>
      </c>
      <c r="BI38">
        <v>0.5</v>
      </c>
      <c r="BJ38">
        <f>CS38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418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BZ38" t="s">
        <v>418</v>
      </c>
      <c r="CA38" t="s">
        <v>418</v>
      </c>
      <c r="CB38" t="s">
        <v>418</v>
      </c>
      <c r="CC38" t="s">
        <v>418</v>
      </c>
      <c r="CD38" t="s">
        <v>418</v>
      </c>
      <c r="CE38" t="s">
        <v>418</v>
      </c>
      <c r="CF38" t="s">
        <v>418</v>
      </c>
      <c r="CG38" t="s">
        <v>418</v>
      </c>
      <c r="CH38" t="s">
        <v>418</v>
      </c>
      <c r="CI38" t="s">
        <v>418</v>
      </c>
      <c r="CJ38" t="s">
        <v>418</v>
      </c>
      <c r="CK38" t="s">
        <v>418</v>
      </c>
      <c r="CL38" t="s">
        <v>418</v>
      </c>
      <c r="CM38" t="s">
        <v>418</v>
      </c>
      <c r="CN38" t="s">
        <v>418</v>
      </c>
      <c r="CO38" t="s">
        <v>418</v>
      </c>
      <c r="CP38" t="s">
        <v>418</v>
      </c>
      <c r="CQ38" t="s">
        <v>418</v>
      </c>
      <c r="CR38">
        <f>$B$11*DQ38+$C$11*DR38+$F$11*EC38*(1-EF38)</f>
        <v>0</v>
      </c>
      <c r="CS38">
        <f>CR38*CT38</f>
        <v>0</v>
      </c>
      <c r="CT38">
        <f>($B$11*$D$9+$C$11*$D$9+$F$11*((EP38+EH38)/MAX(EP38+EH38+EQ38, 0.1)*$I$9+EQ38/MAX(EP38+EH38+EQ38, 0.1)*$J$9))/($B$11+$C$11+$F$11)</f>
        <v>0</v>
      </c>
      <c r="CU38">
        <f>($B$11*$K$9+$C$11*$K$9+$F$11*((EP38+EH38)/MAX(EP38+EH38+EQ38, 0.1)*$P$9+EQ38/MAX(EP38+EH38+EQ38, 0.1)*$Q$9))/($B$11+$C$11+$F$11)</f>
        <v>0</v>
      </c>
      <c r="CV38">
        <v>6</v>
      </c>
      <c r="CW38">
        <v>0.5</v>
      </c>
      <c r="CX38" t="s">
        <v>419</v>
      </c>
      <c r="CY38">
        <v>2</v>
      </c>
      <c r="CZ38" t="b">
        <v>1</v>
      </c>
      <c r="DA38">
        <v>1658963012.7</v>
      </c>
      <c r="DB38">
        <v>423.1729</v>
      </c>
      <c r="DC38">
        <v>420.0022</v>
      </c>
      <c r="DD38">
        <v>18.56541</v>
      </c>
      <c r="DE38">
        <v>17.75222</v>
      </c>
      <c r="DF38">
        <v>425.1519</v>
      </c>
      <c r="DG38">
        <v>18.671</v>
      </c>
      <c r="DH38">
        <v>500.0784</v>
      </c>
      <c r="DI38">
        <v>90.16239</v>
      </c>
      <c r="DJ38">
        <v>0.10007792</v>
      </c>
      <c r="DK38">
        <v>25.80906</v>
      </c>
      <c r="DL38">
        <v>25.38829</v>
      </c>
      <c r="DM38">
        <v>999.9</v>
      </c>
      <c r="DN38">
        <v>0</v>
      </c>
      <c r="DO38">
        <v>0</v>
      </c>
      <c r="DP38">
        <v>10004.254</v>
      </c>
      <c r="DQ38">
        <v>0</v>
      </c>
      <c r="DR38">
        <v>0.5058679999999999</v>
      </c>
      <c r="DS38">
        <v>3.170797</v>
      </c>
      <c r="DT38">
        <v>431.1778</v>
      </c>
      <c r="DU38">
        <v>427.593</v>
      </c>
      <c r="DV38">
        <v>0.8132052</v>
      </c>
      <c r="DW38">
        <v>420.0022</v>
      </c>
      <c r="DX38">
        <v>17.75222</v>
      </c>
      <c r="DY38">
        <v>1.673902</v>
      </c>
      <c r="DZ38">
        <v>1.600581</v>
      </c>
      <c r="EA38">
        <v>14.6565</v>
      </c>
      <c r="EB38">
        <v>13.96441</v>
      </c>
      <c r="EC38">
        <v>0.00100019</v>
      </c>
      <c r="ED38">
        <v>0</v>
      </c>
      <c r="EE38">
        <v>0</v>
      </c>
      <c r="EF38">
        <v>0</v>
      </c>
      <c r="EG38">
        <v>1132.25</v>
      </c>
      <c r="EH38">
        <v>0.00100019</v>
      </c>
      <c r="EI38">
        <v>-16.3</v>
      </c>
      <c r="EJ38">
        <v>-2.35</v>
      </c>
      <c r="EK38">
        <v>35.3998</v>
      </c>
      <c r="EL38">
        <v>40.687</v>
      </c>
      <c r="EM38">
        <v>37.562</v>
      </c>
      <c r="EN38">
        <v>41.52480000000001</v>
      </c>
      <c r="EO38">
        <v>37.64980000000001</v>
      </c>
      <c r="EP38">
        <v>0</v>
      </c>
      <c r="EQ38">
        <v>0</v>
      </c>
      <c r="ER38">
        <v>0</v>
      </c>
      <c r="ES38">
        <v>14.5</v>
      </c>
      <c r="ET38">
        <v>0</v>
      </c>
      <c r="EU38">
        <v>1471.857307692308</v>
      </c>
      <c r="EV38">
        <v>-5324.993958445046</v>
      </c>
      <c r="EW38">
        <v>-578296.6353788865</v>
      </c>
      <c r="EX38">
        <v>29753.32692307692</v>
      </c>
      <c r="EY38">
        <v>15</v>
      </c>
      <c r="EZ38">
        <v>1658962562</v>
      </c>
      <c r="FA38" t="s">
        <v>443</v>
      </c>
      <c r="FB38">
        <v>1658962562</v>
      </c>
      <c r="FC38">
        <v>1658962559</v>
      </c>
      <c r="FD38">
        <v>7</v>
      </c>
      <c r="FE38">
        <v>0.025</v>
      </c>
      <c r="FF38">
        <v>-0.013</v>
      </c>
      <c r="FG38">
        <v>-1.97</v>
      </c>
      <c r="FH38">
        <v>-0.111</v>
      </c>
      <c r="FI38">
        <v>420</v>
      </c>
      <c r="FJ38">
        <v>18</v>
      </c>
      <c r="FK38">
        <v>0.6899999999999999</v>
      </c>
      <c r="FL38">
        <v>0.5</v>
      </c>
      <c r="FM38">
        <v>3.239410243902439</v>
      </c>
      <c r="FN38">
        <v>-0.5837818118466928</v>
      </c>
      <c r="FO38">
        <v>0.07528576970087182</v>
      </c>
      <c r="FP38">
        <v>0</v>
      </c>
      <c r="FQ38">
        <v>1255.170294117647</v>
      </c>
      <c r="FR38">
        <v>1341.743404860365</v>
      </c>
      <c r="FS38">
        <v>723.1517187752239</v>
      </c>
      <c r="FT38">
        <v>0</v>
      </c>
      <c r="FU38">
        <v>0.7822026829268293</v>
      </c>
      <c r="FV38">
        <v>0.186372229965156</v>
      </c>
      <c r="FW38">
        <v>0.02494833156691315</v>
      </c>
      <c r="FX38">
        <v>0</v>
      </c>
      <c r="FY38">
        <v>0</v>
      </c>
      <c r="FZ38">
        <v>3</v>
      </c>
      <c r="GA38" t="s">
        <v>428</v>
      </c>
      <c r="GB38">
        <v>2.98434</v>
      </c>
      <c r="GC38">
        <v>2.71561</v>
      </c>
      <c r="GD38">
        <v>0.0952065</v>
      </c>
      <c r="GE38">
        <v>0.0934355</v>
      </c>
      <c r="GF38">
        <v>0.0896713</v>
      </c>
      <c r="GG38">
        <v>0.085242</v>
      </c>
      <c r="GH38">
        <v>28717.5</v>
      </c>
      <c r="GI38">
        <v>28883.9</v>
      </c>
      <c r="GJ38">
        <v>29492.8</v>
      </c>
      <c r="GK38">
        <v>29461.6</v>
      </c>
      <c r="GL38">
        <v>35568.3</v>
      </c>
      <c r="GM38">
        <v>35836.7</v>
      </c>
      <c r="GN38">
        <v>41540</v>
      </c>
      <c r="GO38">
        <v>41990</v>
      </c>
      <c r="GP38">
        <v>1.96133</v>
      </c>
      <c r="GQ38">
        <v>1.91448</v>
      </c>
      <c r="GR38">
        <v>0.0590086</v>
      </c>
      <c r="GS38">
        <v>0</v>
      </c>
      <c r="GT38">
        <v>24.2887</v>
      </c>
      <c r="GU38">
        <v>999.9</v>
      </c>
      <c r="GV38">
        <v>43.9</v>
      </c>
      <c r="GW38">
        <v>31.4</v>
      </c>
      <c r="GX38">
        <v>22.4718</v>
      </c>
      <c r="GY38">
        <v>62.8548</v>
      </c>
      <c r="GZ38">
        <v>33.754</v>
      </c>
      <c r="HA38">
        <v>1</v>
      </c>
      <c r="HB38">
        <v>-0.143031</v>
      </c>
      <c r="HC38">
        <v>-0.28735</v>
      </c>
      <c r="HD38">
        <v>20.353</v>
      </c>
      <c r="HE38">
        <v>5.22687</v>
      </c>
      <c r="HF38">
        <v>12.0099</v>
      </c>
      <c r="HG38">
        <v>4.99145</v>
      </c>
      <c r="HH38">
        <v>3.29</v>
      </c>
      <c r="HI38">
        <v>9999</v>
      </c>
      <c r="HJ38">
        <v>9999</v>
      </c>
      <c r="HK38">
        <v>9999</v>
      </c>
      <c r="HL38">
        <v>160.6</v>
      </c>
      <c r="HM38">
        <v>1.86737</v>
      </c>
      <c r="HN38">
        <v>1.86646</v>
      </c>
      <c r="HO38">
        <v>1.86585</v>
      </c>
      <c r="HP38">
        <v>1.86583</v>
      </c>
      <c r="HQ38">
        <v>1.86768</v>
      </c>
      <c r="HR38">
        <v>1.87013</v>
      </c>
      <c r="HS38">
        <v>1.86876</v>
      </c>
      <c r="HT38">
        <v>1.87026</v>
      </c>
      <c r="HU38">
        <v>0</v>
      </c>
      <c r="HV38">
        <v>0</v>
      </c>
      <c r="HW38">
        <v>0</v>
      </c>
      <c r="HX38">
        <v>0</v>
      </c>
      <c r="HY38" t="s">
        <v>422</v>
      </c>
      <c r="HZ38" t="s">
        <v>423</v>
      </c>
      <c r="IA38" t="s">
        <v>424</v>
      </c>
      <c r="IB38" t="s">
        <v>424</v>
      </c>
      <c r="IC38" t="s">
        <v>424</v>
      </c>
      <c r="ID38" t="s">
        <v>424</v>
      </c>
      <c r="IE38">
        <v>0</v>
      </c>
      <c r="IF38">
        <v>100</v>
      </c>
      <c r="IG38">
        <v>100</v>
      </c>
      <c r="IH38">
        <v>-1.979</v>
      </c>
      <c r="II38">
        <v>-0.1056</v>
      </c>
      <c r="IJ38">
        <v>-0.5726348517053843</v>
      </c>
      <c r="IK38">
        <v>-0.003643892653284941</v>
      </c>
      <c r="IL38">
        <v>8.948238347276123E-07</v>
      </c>
      <c r="IM38">
        <v>-2.445980282225029E-10</v>
      </c>
      <c r="IN38">
        <v>-0.1497648274784824</v>
      </c>
      <c r="IO38">
        <v>-0.01042730378795286</v>
      </c>
      <c r="IP38">
        <v>0.00100284695746963</v>
      </c>
      <c r="IQ38">
        <v>-1.701466411570297E-05</v>
      </c>
      <c r="IR38">
        <v>2</v>
      </c>
      <c r="IS38">
        <v>2310</v>
      </c>
      <c r="IT38">
        <v>1</v>
      </c>
      <c r="IU38">
        <v>25</v>
      </c>
      <c r="IV38">
        <v>7.6</v>
      </c>
      <c r="IW38">
        <v>7.6</v>
      </c>
      <c r="IX38">
        <v>1.04614</v>
      </c>
      <c r="IY38">
        <v>2.22656</v>
      </c>
      <c r="IZ38">
        <v>1.39648</v>
      </c>
      <c r="JA38">
        <v>2.34375</v>
      </c>
      <c r="JB38">
        <v>1.49536</v>
      </c>
      <c r="JC38">
        <v>2.2937</v>
      </c>
      <c r="JD38">
        <v>35.801</v>
      </c>
      <c r="JE38">
        <v>24.1838</v>
      </c>
      <c r="JF38">
        <v>18</v>
      </c>
      <c r="JG38">
        <v>513.769</v>
      </c>
      <c r="JH38">
        <v>440.431</v>
      </c>
      <c r="JI38">
        <v>24.9999</v>
      </c>
      <c r="JJ38">
        <v>25.6279</v>
      </c>
      <c r="JK38">
        <v>30</v>
      </c>
      <c r="JL38">
        <v>25.6384</v>
      </c>
      <c r="JM38">
        <v>25.5876</v>
      </c>
      <c r="JN38">
        <v>20.9356</v>
      </c>
      <c r="JO38">
        <v>23.6664</v>
      </c>
      <c r="JP38">
        <v>53.5283</v>
      </c>
      <c r="JQ38">
        <v>25</v>
      </c>
      <c r="JR38">
        <v>420</v>
      </c>
      <c r="JS38">
        <v>17.7146</v>
      </c>
      <c r="JT38">
        <v>100.852</v>
      </c>
      <c r="JU38">
        <v>100.839</v>
      </c>
    </row>
    <row r="39" spans="1:281">
      <c r="A39">
        <v>23</v>
      </c>
      <c r="B39">
        <v>1658963020.5</v>
      </c>
      <c r="C39">
        <v>1114</v>
      </c>
      <c r="D39" t="s">
        <v>480</v>
      </c>
      <c r="E39" t="s">
        <v>481</v>
      </c>
      <c r="F39">
        <v>5</v>
      </c>
      <c r="G39" t="s">
        <v>472</v>
      </c>
      <c r="H39" t="s">
        <v>416</v>
      </c>
      <c r="I39">
        <v>1658963018</v>
      </c>
      <c r="J39">
        <f>(K39)/1000</f>
        <v>0</v>
      </c>
      <c r="K39">
        <f>IF(CZ39, AN39, AH39)</f>
        <v>0</v>
      </c>
      <c r="L39">
        <f>IF(CZ39, AI39, AG39)</f>
        <v>0</v>
      </c>
      <c r="M39">
        <f>DB39 - IF(AU39&gt;1, L39*CV39*100.0/(AW39*DP39), 0)</f>
        <v>0</v>
      </c>
      <c r="N39">
        <f>((T39-J39/2)*M39-L39)/(T39+J39/2)</f>
        <v>0</v>
      </c>
      <c r="O39">
        <f>N39*(DI39+DJ39)/1000.0</f>
        <v>0</v>
      </c>
      <c r="P39">
        <f>(DB39 - IF(AU39&gt;1, L39*CV39*100.0/(AW39*DP39), 0))*(DI39+DJ39)/1000.0</f>
        <v>0</v>
      </c>
      <c r="Q39">
        <f>2.0/((1/S39-1/R39)+SIGN(S39)*SQRT((1/S39-1/R39)*(1/S39-1/R39) + 4*CW39/((CW39+1)*(CW39+1))*(2*1/S39*1/R39-1/R39*1/R39)))</f>
        <v>0</v>
      </c>
      <c r="R39">
        <f>IF(LEFT(CX39,1)&lt;&gt;"0",IF(LEFT(CX39,1)="1",3.0,CY39),$D$5+$E$5*(DP39*DI39/($K$5*1000))+$F$5*(DP39*DI39/($K$5*1000))*MAX(MIN(CV39,$J$5),$I$5)*MAX(MIN(CV39,$J$5),$I$5)+$G$5*MAX(MIN(CV39,$J$5),$I$5)*(DP39*DI39/($K$5*1000))+$H$5*(DP39*DI39/($K$5*1000))*(DP39*DI39/($K$5*1000)))</f>
        <v>0</v>
      </c>
      <c r="S39">
        <f>J39*(1000-(1000*0.61365*exp(17.502*W39/(240.97+W39))/(DI39+DJ39)+DD39)/2)/(1000*0.61365*exp(17.502*W39/(240.97+W39))/(DI39+DJ39)-DD39)</f>
        <v>0</v>
      </c>
      <c r="T39">
        <f>1/((CW39+1)/(Q39/1.6)+1/(R39/1.37)) + CW39/((CW39+1)/(Q39/1.6) + CW39/(R39/1.37))</f>
        <v>0</v>
      </c>
      <c r="U39">
        <f>(CR39*CU39)</f>
        <v>0</v>
      </c>
      <c r="V39">
        <f>(DK39+(U39+2*0.95*5.67E-8*(((DK39+$B$7)+273)^4-(DK39+273)^4)-44100*J39)/(1.84*29.3*R39+8*0.95*5.67E-8*(DK39+273)^3))</f>
        <v>0</v>
      </c>
      <c r="W39">
        <f>($C$7*DL39+$D$7*DM39+$E$7*V39)</f>
        <v>0</v>
      </c>
      <c r="X39">
        <f>0.61365*exp(17.502*W39/(240.97+W39))</f>
        <v>0</v>
      </c>
      <c r="Y39">
        <f>(Z39/AA39*100)</f>
        <v>0</v>
      </c>
      <c r="Z39">
        <f>DD39*(DI39+DJ39)/1000</f>
        <v>0</v>
      </c>
      <c r="AA39">
        <f>0.61365*exp(17.502*DK39/(240.97+DK39))</f>
        <v>0</v>
      </c>
      <c r="AB39">
        <f>(X39-DD39*(DI39+DJ39)/1000)</f>
        <v>0</v>
      </c>
      <c r="AC39">
        <f>(-J39*44100)</f>
        <v>0</v>
      </c>
      <c r="AD39">
        <f>2*29.3*R39*0.92*(DK39-W39)</f>
        <v>0</v>
      </c>
      <c r="AE39">
        <f>2*0.95*5.67E-8*(((DK39+$B$7)+273)^4-(W39+273)^4)</f>
        <v>0</v>
      </c>
      <c r="AF39">
        <f>U39+AE39+AC39+AD39</f>
        <v>0</v>
      </c>
      <c r="AG39">
        <f>DH39*AU39*(DC39-DB39*(1000-AU39*DE39)/(1000-AU39*DD39))/(100*CV39)</f>
        <v>0</v>
      </c>
      <c r="AH39">
        <f>1000*DH39*AU39*(DD39-DE39)/(100*CV39*(1000-AU39*DD39))</f>
        <v>0</v>
      </c>
      <c r="AI39">
        <f>(AJ39 - AK39 - DI39*1E3/(8.314*(DK39+273.15)) * AM39/DH39 * AL39) * DH39/(100*CV39) * (1000 - DE39)/1000</f>
        <v>0</v>
      </c>
      <c r="AJ39">
        <v>427.6065815150966</v>
      </c>
      <c r="AK39">
        <v>431.1877636363635</v>
      </c>
      <c r="AL39">
        <v>-0.0004744453228187233</v>
      </c>
      <c r="AM39">
        <v>65.21977423514667</v>
      </c>
      <c r="AN39">
        <f>(AP39 - AO39 + DI39*1E3/(8.314*(DK39+273.15)) * AR39/DH39 * AQ39) * DH39/(100*CV39) * 1000/(1000 - AP39)</f>
        <v>0</v>
      </c>
      <c r="AO39">
        <v>17.75372032953913</v>
      </c>
      <c r="AP39">
        <v>18.54570181818181</v>
      </c>
      <c r="AQ39">
        <v>-0.000733108637872148</v>
      </c>
      <c r="AR39">
        <v>84.76522946150949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MAX(0,($B$13+$C$13*DP39)/(1+$D$13*DP39)*DI39/(DK39+273)*$E$13)</f>
        <v>0</v>
      </c>
      <c r="AX39" t="s">
        <v>418</v>
      </c>
      <c r="AY39" t="s">
        <v>418</v>
      </c>
      <c r="AZ39">
        <v>0</v>
      </c>
      <c r="BA39">
        <v>0</v>
      </c>
      <c r="BB39">
        <f>1-AZ39/BA39</f>
        <v>0</v>
      </c>
      <c r="BC39">
        <v>0</v>
      </c>
      <c r="BD39" t="s">
        <v>418</v>
      </c>
      <c r="BE39" t="s">
        <v>418</v>
      </c>
      <c r="BF39">
        <v>0</v>
      </c>
      <c r="BG39">
        <v>0</v>
      </c>
      <c r="BH39">
        <f>1-BF39/BG39</f>
        <v>0</v>
      </c>
      <c r="BI39">
        <v>0.5</v>
      </c>
      <c r="BJ39">
        <f>CS39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418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BZ39" t="s">
        <v>418</v>
      </c>
      <c r="CA39" t="s">
        <v>418</v>
      </c>
      <c r="CB39" t="s">
        <v>418</v>
      </c>
      <c r="CC39" t="s">
        <v>418</v>
      </c>
      <c r="CD39" t="s">
        <v>418</v>
      </c>
      <c r="CE39" t="s">
        <v>418</v>
      </c>
      <c r="CF39" t="s">
        <v>418</v>
      </c>
      <c r="CG39" t="s">
        <v>418</v>
      </c>
      <c r="CH39" t="s">
        <v>418</v>
      </c>
      <c r="CI39" t="s">
        <v>418</v>
      </c>
      <c r="CJ39" t="s">
        <v>418</v>
      </c>
      <c r="CK39" t="s">
        <v>418</v>
      </c>
      <c r="CL39" t="s">
        <v>418</v>
      </c>
      <c r="CM39" t="s">
        <v>418</v>
      </c>
      <c r="CN39" t="s">
        <v>418</v>
      </c>
      <c r="CO39" t="s">
        <v>418</v>
      </c>
      <c r="CP39" t="s">
        <v>418</v>
      </c>
      <c r="CQ39" t="s">
        <v>418</v>
      </c>
      <c r="CR39">
        <f>$B$11*DQ39+$C$11*DR39+$F$11*EC39*(1-EF39)</f>
        <v>0</v>
      </c>
      <c r="CS39">
        <f>CR39*CT39</f>
        <v>0</v>
      </c>
      <c r="CT39">
        <f>($B$11*$D$9+$C$11*$D$9+$F$11*((EP39+EH39)/MAX(EP39+EH39+EQ39, 0.1)*$I$9+EQ39/MAX(EP39+EH39+EQ39, 0.1)*$J$9))/($B$11+$C$11+$F$11)</f>
        <v>0</v>
      </c>
      <c r="CU39">
        <f>($B$11*$K$9+$C$11*$K$9+$F$11*((EP39+EH39)/MAX(EP39+EH39+EQ39, 0.1)*$P$9+EQ39/MAX(EP39+EH39+EQ39, 0.1)*$Q$9))/($B$11+$C$11+$F$11)</f>
        <v>0</v>
      </c>
      <c r="CV39">
        <v>6</v>
      </c>
      <c r="CW39">
        <v>0.5</v>
      </c>
      <c r="CX39" t="s">
        <v>419</v>
      </c>
      <c r="CY39">
        <v>2</v>
      </c>
      <c r="CZ39" t="b">
        <v>1</v>
      </c>
      <c r="DA39">
        <v>1658963018</v>
      </c>
      <c r="DB39">
        <v>423.1974444444444</v>
      </c>
      <c r="DC39">
        <v>420.0111111111111</v>
      </c>
      <c r="DD39">
        <v>18.55166666666667</v>
      </c>
      <c r="DE39">
        <v>17.75456666666667</v>
      </c>
      <c r="DF39">
        <v>425.1764444444445</v>
      </c>
      <c r="DG39">
        <v>18.6574</v>
      </c>
      <c r="DH39">
        <v>500.0501111111111</v>
      </c>
      <c r="DI39">
        <v>90.16316666666667</v>
      </c>
      <c r="DJ39">
        <v>0.09998324444444445</v>
      </c>
      <c r="DK39">
        <v>25.78371111111111</v>
      </c>
      <c r="DL39">
        <v>25.19133333333333</v>
      </c>
      <c r="DM39">
        <v>999.9000000000001</v>
      </c>
      <c r="DN39">
        <v>0</v>
      </c>
      <c r="DO39">
        <v>0</v>
      </c>
      <c r="DP39">
        <v>9997.91</v>
      </c>
      <c r="DQ39">
        <v>0</v>
      </c>
      <c r="DR39">
        <v>0.505868</v>
      </c>
      <c r="DS39">
        <v>3.186182222222222</v>
      </c>
      <c r="DT39">
        <v>431.1967777777778</v>
      </c>
      <c r="DU39">
        <v>427.603</v>
      </c>
      <c r="DV39">
        <v>0.7971181111111111</v>
      </c>
      <c r="DW39">
        <v>420.0111111111111</v>
      </c>
      <c r="DX39">
        <v>17.75456666666667</v>
      </c>
      <c r="DY39">
        <v>1.672678888888889</v>
      </c>
      <c r="DZ39">
        <v>1.600808888888889</v>
      </c>
      <c r="EA39">
        <v>14.64516666666667</v>
      </c>
      <c r="EB39">
        <v>13.96656666666667</v>
      </c>
      <c r="EC39">
        <v>0.00100019</v>
      </c>
      <c r="ED39">
        <v>0</v>
      </c>
      <c r="EE39">
        <v>0</v>
      </c>
      <c r="EF39">
        <v>0</v>
      </c>
      <c r="EG39">
        <v>1010.888888888889</v>
      </c>
      <c r="EH39">
        <v>0.00100019</v>
      </c>
      <c r="EI39">
        <v>-2</v>
      </c>
      <c r="EJ39">
        <v>-1.888888888888889</v>
      </c>
      <c r="EK39">
        <v>35.375</v>
      </c>
      <c r="EL39">
        <v>40.729</v>
      </c>
      <c r="EM39">
        <v>37.618</v>
      </c>
      <c r="EN39">
        <v>41.604</v>
      </c>
      <c r="EO39">
        <v>37.687</v>
      </c>
      <c r="EP39">
        <v>0</v>
      </c>
      <c r="EQ39">
        <v>0</v>
      </c>
      <c r="ER39">
        <v>0</v>
      </c>
      <c r="ES39">
        <v>19.29999995231628</v>
      </c>
      <c r="ET39">
        <v>0</v>
      </c>
      <c r="EU39">
        <v>1148.288461538461</v>
      </c>
      <c r="EV39">
        <v>-1716.495727386021</v>
      </c>
      <c r="EW39">
        <v>15.55555587765028</v>
      </c>
      <c r="EX39">
        <v>-9.615384615384615</v>
      </c>
      <c r="EY39">
        <v>15</v>
      </c>
      <c r="EZ39">
        <v>1658962562</v>
      </c>
      <c r="FA39" t="s">
        <v>443</v>
      </c>
      <c r="FB39">
        <v>1658962562</v>
      </c>
      <c r="FC39">
        <v>1658962559</v>
      </c>
      <c r="FD39">
        <v>7</v>
      </c>
      <c r="FE39">
        <v>0.025</v>
      </c>
      <c r="FF39">
        <v>-0.013</v>
      </c>
      <c r="FG39">
        <v>-1.97</v>
      </c>
      <c r="FH39">
        <v>-0.111</v>
      </c>
      <c r="FI39">
        <v>420</v>
      </c>
      <c r="FJ39">
        <v>18</v>
      </c>
      <c r="FK39">
        <v>0.6899999999999999</v>
      </c>
      <c r="FL39">
        <v>0.5</v>
      </c>
      <c r="FM39">
        <v>3.201283414634147</v>
      </c>
      <c r="FN39">
        <v>-0.3882397212543462</v>
      </c>
      <c r="FO39">
        <v>0.06316137047315862</v>
      </c>
      <c r="FP39">
        <v>1</v>
      </c>
      <c r="FQ39">
        <v>1354.067352941177</v>
      </c>
      <c r="FR39">
        <v>-3330.11311087565</v>
      </c>
      <c r="FS39">
        <v>659.4997000013091</v>
      </c>
      <c r="FT39">
        <v>0</v>
      </c>
      <c r="FU39">
        <v>0.7907861707317073</v>
      </c>
      <c r="FV39">
        <v>0.1755230592334512</v>
      </c>
      <c r="FW39">
        <v>0.02460152961227276</v>
      </c>
      <c r="FX39">
        <v>0</v>
      </c>
      <c r="FY39">
        <v>1</v>
      </c>
      <c r="FZ39">
        <v>3</v>
      </c>
      <c r="GA39" t="s">
        <v>444</v>
      </c>
      <c r="GB39">
        <v>2.9841</v>
      </c>
      <c r="GC39">
        <v>2.71535</v>
      </c>
      <c r="GD39">
        <v>0.0952074</v>
      </c>
      <c r="GE39">
        <v>0.0934342</v>
      </c>
      <c r="GF39">
        <v>0.0896161</v>
      </c>
      <c r="GG39">
        <v>0.08525530000000001</v>
      </c>
      <c r="GH39">
        <v>28717.9</v>
      </c>
      <c r="GI39">
        <v>28884.2</v>
      </c>
      <c r="GJ39">
        <v>29493.3</v>
      </c>
      <c r="GK39">
        <v>29461.8</v>
      </c>
      <c r="GL39">
        <v>35570.7</v>
      </c>
      <c r="GM39">
        <v>35836.4</v>
      </c>
      <c r="GN39">
        <v>41540.3</v>
      </c>
      <c r="GO39">
        <v>41990.3</v>
      </c>
      <c r="GP39">
        <v>1.96108</v>
      </c>
      <c r="GQ39">
        <v>1.91462</v>
      </c>
      <c r="GR39">
        <v>0.0512227</v>
      </c>
      <c r="GS39">
        <v>0</v>
      </c>
      <c r="GT39">
        <v>24.2919</v>
      </c>
      <c r="GU39">
        <v>999.9</v>
      </c>
      <c r="GV39">
        <v>43.9</v>
      </c>
      <c r="GW39">
        <v>31.4</v>
      </c>
      <c r="GX39">
        <v>22.472</v>
      </c>
      <c r="GY39">
        <v>62.9548</v>
      </c>
      <c r="GZ39">
        <v>33.8502</v>
      </c>
      <c r="HA39">
        <v>1</v>
      </c>
      <c r="HB39">
        <v>-0.143079</v>
      </c>
      <c r="HC39">
        <v>-0.289197</v>
      </c>
      <c r="HD39">
        <v>20.3525</v>
      </c>
      <c r="HE39">
        <v>5.22388</v>
      </c>
      <c r="HF39">
        <v>12.0099</v>
      </c>
      <c r="HG39">
        <v>4.991</v>
      </c>
      <c r="HH39">
        <v>3.28955</v>
      </c>
      <c r="HI39">
        <v>9999</v>
      </c>
      <c r="HJ39">
        <v>9999</v>
      </c>
      <c r="HK39">
        <v>9999</v>
      </c>
      <c r="HL39">
        <v>160.6</v>
      </c>
      <c r="HM39">
        <v>1.86737</v>
      </c>
      <c r="HN39">
        <v>1.86646</v>
      </c>
      <c r="HO39">
        <v>1.86586</v>
      </c>
      <c r="HP39">
        <v>1.86584</v>
      </c>
      <c r="HQ39">
        <v>1.86768</v>
      </c>
      <c r="HR39">
        <v>1.87014</v>
      </c>
      <c r="HS39">
        <v>1.86882</v>
      </c>
      <c r="HT39">
        <v>1.87026</v>
      </c>
      <c r="HU39">
        <v>0</v>
      </c>
      <c r="HV39">
        <v>0</v>
      </c>
      <c r="HW39">
        <v>0</v>
      </c>
      <c r="HX39">
        <v>0</v>
      </c>
      <c r="HY39" t="s">
        <v>422</v>
      </c>
      <c r="HZ39" t="s">
        <v>423</v>
      </c>
      <c r="IA39" t="s">
        <v>424</v>
      </c>
      <c r="IB39" t="s">
        <v>424</v>
      </c>
      <c r="IC39" t="s">
        <v>424</v>
      </c>
      <c r="ID39" t="s">
        <v>424</v>
      </c>
      <c r="IE39">
        <v>0</v>
      </c>
      <c r="IF39">
        <v>100</v>
      </c>
      <c r="IG39">
        <v>100</v>
      </c>
      <c r="IH39">
        <v>-1.979</v>
      </c>
      <c r="II39">
        <v>-0.1058</v>
      </c>
      <c r="IJ39">
        <v>-0.5726348517053843</v>
      </c>
      <c r="IK39">
        <v>-0.003643892653284941</v>
      </c>
      <c r="IL39">
        <v>8.948238347276123E-07</v>
      </c>
      <c r="IM39">
        <v>-2.445980282225029E-10</v>
      </c>
      <c r="IN39">
        <v>-0.1497648274784824</v>
      </c>
      <c r="IO39">
        <v>-0.01042730378795286</v>
      </c>
      <c r="IP39">
        <v>0.00100284695746963</v>
      </c>
      <c r="IQ39">
        <v>-1.701466411570297E-05</v>
      </c>
      <c r="IR39">
        <v>2</v>
      </c>
      <c r="IS39">
        <v>2310</v>
      </c>
      <c r="IT39">
        <v>1</v>
      </c>
      <c r="IU39">
        <v>25</v>
      </c>
      <c r="IV39">
        <v>7.6</v>
      </c>
      <c r="IW39">
        <v>7.7</v>
      </c>
      <c r="IX39">
        <v>1.04492</v>
      </c>
      <c r="IY39">
        <v>2.21558</v>
      </c>
      <c r="IZ39">
        <v>1.39648</v>
      </c>
      <c r="JA39">
        <v>2.34497</v>
      </c>
      <c r="JB39">
        <v>1.49536</v>
      </c>
      <c r="JC39">
        <v>2.38037</v>
      </c>
      <c r="JD39">
        <v>35.801</v>
      </c>
      <c r="JE39">
        <v>24.1926</v>
      </c>
      <c r="JF39">
        <v>18</v>
      </c>
      <c r="JG39">
        <v>513.593</v>
      </c>
      <c r="JH39">
        <v>440.506</v>
      </c>
      <c r="JI39">
        <v>24.9997</v>
      </c>
      <c r="JJ39">
        <v>25.6258</v>
      </c>
      <c r="JK39">
        <v>30.0001</v>
      </c>
      <c r="JL39">
        <v>25.6368</v>
      </c>
      <c r="JM39">
        <v>25.5856</v>
      </c>
      <c r="JN39">
        <v>20.9382</v>
      </c>
      <c r="JO39">
        <v>23.6664</v>
      </c>
      <c r="JP39">
        <v>53.5283</v>
      </c>
      <c r="JQ39">
        <v>25</v>
      </c>
      <c r="JR39">
        <v>420</v>
      </c>
      <c r="JS39">
        <v>17.7569</v>
      </c>
      <c r="JT39">
        <v>100.853</v>
      </c>
      <c r="JU39">
        <v>100.84</v>
      </c>
    </row>
    <row r="40" spans="1:281">
      <c r="A40">
        <v>24</v>
      </c>
      <c r="B40">
        <v>1658963025.5</v>
      </c>
      <c r="C40">
        <v>1119</v>
      </c>
      <c r="D40" t="s">
        <v>482</v>
      </c>
      <c r="E40" t="s">
        <v>483</v>
      </c>
      <c r="F40">
        <v>5</v>
      </c>
      <c r="G40" t="s">
        <v>472</v>
      </c>
      <c r="H40" t="s">
        <v>416</v>
      </c>
      <c r="I40">
        <v>1658963022.7</v>
      </c>
      <c r="J40">
        <f>(K40)/1000</f>
        <v>0</v>
      </c>
      <c r="K40">
        <f>IF(CZ40, AN40, AH40)</f>
        <v>0</v>
      </c>
      <c r="L40">
        <f>IF(CZ40, AI40, AG40)</f>
        <v>0</v>
      </c>
      <c r="M40">
        <f>DB40 - IF(AU40&gt;1, L40*CV40*100.0/(AW40*DP40), 0)</f>
        <v>0</v>
      </c>
      <c r="N40">
        <f>((T40-J40/2)*M40-L40)/(T40+J40/2)</f>
        <v>0</v>
      </c>
      <c r="O40">
        <f>N40*(DI40+DJ40)/1000.0</f>
        <v>0</v>
      </c>
      <c r="P40">
        <f>(DB40 - IF(AU40&gt;1, L40*CV40*100.0/(AW40*DP40), 0))*(DI40+DJ40)/1000.0</f>
        <v>0</v>
      </c>
      <c r="Q40">
        <f>2.0/((1/S40-1/R40)+SIGN(S40)*SQRT((1/S40-1/R40)*(1/S40-1/R40) + 4*CW40/((CW40+1)*(CW40+1))*(2*1/S40*1/R40-1/R40*1/R40)))</f>
        <v>0</v>
      </c>
      <c r="R40">
        <f>IF(LEFT(CX40,1)&lt;&gt;"0",IF(LEFT(CX40,1)="1",3.0,CY40),$D$5+$E$5*(DP40*DI40/($K$5*1000))+$F$5*(DP40*DI40/($K$5*1000))*MAX(MIN(CV40,$J$5),$I$5)*MAX(MIN(CV40,$J$5),$I$5)+$G$5*MAX(MIN(CV40,$J$5),$I$5)*(DP40*DI40/($K$5*1000))+$H$5*(DP40*DI40/($K$5*1000))*(DP40*DI40/($K$5*1000)))</f>
        <v>0</v>
      </c>
      <c r="S40">
        <f>J40*(1000-(1000*0.61365*exp(17.502*W40/(240.97+W40))/(DI40+DJ40)+DD40)/2)/(1000*0.61365*exp(17.502*W40/(240.97+W40))/(DI40+DJ40)-DD40)</f>
        <v>0</v>
      </c>
      <c r="T40">
        <f>1/((CW40+1)/(Q40/1.6)+1/(R40/1.37)) + CW40/((CW40+1)/(Q40/1.6) + CW40/(R40/1.37))</f>
        <v>0</v>
      </c>
      <c r="U40">
        <f>(CR40*CU40)</f>
        <v>0</v>
      </c>
      <c r="V40">
        <f>(DK40+(U40+2*0.95*5.67E-8*(((DK40+$B$7)+273)^4-(DK40+273)^4)-44100*J40)/(1.84*29.3*R40+8*0.95*5.67E-8*(DK40+273)^3))</f>
        <v>0</v>
      </c>
      <c r="W40">
        <f>($C$7*DL40+$D$7*DM40+$E$7*V40)</f>
        <v>0</v>
      </c>
      <c r="X40">
        <f>0.61365*exp(17.502*W40/(240.97+W40))</f>
        <v>0</v>
      </c>
      <c r="Y40">
        <f>(Z40/AA40*100)</f>
        <v>0</v>
      </c>
      <c r="Z40">
        <f>DD40*(DI40+DJ40)/1000</f>
        <v>0</v>
      </c>
      <c r="AA40">
        <f>0.61365*exp(17.502*DK40/(240.97+DK40))</f>
        <v>0</v>
      </c>
      <c r="AB40">
        <f>(X40-DD40*(DI40+DJ40)/1000)</f>
        <v>0</v>
      </c>
      <c r="AC40">
        <f>(-J40*44100)</f>
        <v>0</v>
      </c>
      <c r="AD40">
        <f>2*29.3*R40*0.92*(DK40-W40)</f>
        <v>0</v>
      </c>
      <c r="AE40">
        <f>2*0.95*5.67E-8*(((DK40+$B$7)+273)^4-(W40+273)^4)</f>
        <v>0</v>
      </c>
      <c r="AF40">
        <f>U40+AE40+AC40+AD40</f>
        <v>0</v>
      </c>
      <c r="AG40">
        <f>DH40*AU40*(DC40-DB40*(1000-AU40*DE40)/(1000-AU40*DD40))/(100*CV40)</f>
        <v>0</v>
      </c>
      <c r="AH40">
        <f>1000*DH40*AU40*(DD40-DE40)/(100*CV40*(1000-AU40*DD40))</f>
        <v>0</v>
      </c>
      <c r="AI40">
        <f>(AJ40 - AK40 - DI40*1E3/(8.314*(DK40+273.15)) * AM40/DH40 * AL40) * DH40/(100*CV40) * (1000 - DE40)/1000</f>
        <v>0</v>
      </c>
      <c r="AJ40">
        <v>427.6062537174778</v>
      </c>
      <c r="AK40">
        <v>431.1625696969697</v>
      </c>
      <c r="AL40">
        <v>-0.0006053668760511885</v>
      </c>
      <c r="AM40">
        <v>65.21977423514667</v>
      </c>
      <c r="AN40">
        <f>(AP40 - AO40 + DI40*1E3/(8.314*(DK40+273.15)) * AR40/DH40 * AQ40) * DH40/(100*CV40) * 1000/(1000 - AP40)</f>
        <v>0</v>
      </c>
      <c r="AO40">
        <v>17.75724767450593</v>
      </c>
      <c r="AP40">
        <v>18.53310666666666</v>
      </c>
      <c r="AQ40">
        <v>-0.0003686808239201727</v>
      </c>
      <c r="AR40">
        <v>84.76522946150949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MAX(0,($B$13+$C$13*DP40)/(1+$D$13*DP40)*DI40/(DK40+273)*$E$13)</f>
        <v>0</v>
      </c>
      <c r="AX40" t="s">
        <v>418</v>
      </c>
      <c r="AY40" t="s">
        <v>418</v>
      </c>
      <c r="AZ40">
        <v>0</v>
      </c>
      <c r="BA40">
        <v>0</v>
      </c>
      <c r="BB40">
        <f>1-AZ40/BA40</f>
        <v>0</v>
      </c>
      <c r="BC40">
        <v>0</v>
      </c>
      <c r="BD40" t="s">
        <v>418</v>
      </c>
      <c r="BE40" t="s">
        <v>418</v>
      </c>
      <c r="BF40">
        <v>0</v>
      </c>
      <c r="BG40">
        <v>0</v>
      </c>
      <c r="BH40">
        <f>1-BF40/BG40</f>
        <v>0</v>
      </c>
      <c r="BI40">
        <v>0.5</v>
      </c>
      <c r="BJ40">
        <f>CS40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418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BZ40" t="s">
        <v>418</v>
      </c>
      <c r="CA40" t="s">
        <v>418</v>
      </c>
      <c r="CB40" t="s">
        <v>418</v>
      </c>
      <c r="CC40" t="s">
        <v>418</v>
      </c>
      <c r="CD40" t="s">
        <v>418</v>
      </c>
      <c r="CE40" t="s">
        <v>418</v>
      </c>
      <c r="CF40" t="s">
        <v>418</v>
      </c>
      <c r="CG40" t="s">
        <v>418</v>
      </c>
      <c r="CH40" t="s">
        <v>418</v>
      </c>
      <c r="CI40" t="s">
        <v>418</v>
      </c>
      <c r="CJ40" t="s">
        <v>418</v>
      </c>
      <c r="CK40" t="s">
        <v>418</v>
      </c>
      <c r="CL40" t="s">
        <v>418</v>
      </c>
      <c r="CM40" t="s">
        <v>418</v>
      </c>
      <c r="CN40" t="s">
        <v>418</v>
      </c>
      <c r="CO40" t="s">
        <v>418</v>
      </c>
      <c r="CP40" t="s">
        <v>418</v>
      </c>
      <c r="CQ40" t="s">
        <v>418</v>
      </c>
      <c r="CR40">
        <f>$B$11*DQ40+$C$11*DR40+$F$11*EC40*(1-EF40)</f>
        <v>0</v>
      </c>
      <c r="CS40">
        <f>CR40*CT40</f>
        <v>0</v>
      </c>
      <c r="CT40">
        <f>($B$11*$D$9+$C$11*$D$9+$F$11*((EP40+EH40)/MAX(EP40+EH40+EQ40, 0.1)*$I$9+EQ40/MAX(EP40+EH40+EQ40, 0.1)*$J$9))/($B$11+$C$11+$F$11)</f>
        <v>0</v>
      </c>
      <c r="CU40">
        <f>($B$11*$K$9+$C$11*$K$9+$F$11*((EP40+EH40)/MAX(EP40+EH40+EQ40, 0.1)*$P$9+EQ40/MAX(EP40+EH40+EQ40, 0.1)*$Q$9))/($B$11+$C$11+$F$11)</f>
        <v>0</v>
      </c>
      <c r="CV40">
        <v>6</v>
      </c>
      <c r="CW40">
        <v>0.5</v>
      </c>
      <c r="CX40" t="s">
        <v>419</v>
      </c>
      <c r="CY40">
        <v>2</v>
      </c>
      <c r="CZ40" t="b">
        <v>1</v>
      </c>
      <c r="DA40">
        <v>1658963022.7</v>
      </c>
      <c r="DB40">
        <v>423.1854</v>
      </c>
      <c r="DC40">
        <v>420.0142</v>
      </c>
      <c r="DD40">
        <v>18.53834</v>
      </c>
      <c r="DE40">
        <v>17.75625</v>
      </c>
      <c r="DF40">
        <v>425.1642</v>
      </c>
      <c r="DG40">
        <v>18.6442</v>
      </c>
      <c r="DH40">
        <v>500.0099</v>
      </c>
      <c r="DI40">
        <v>90.16301999999999</v>
      </c>
      <c r="DJ40">
        <v>0.09986211</v>
      </c>
      <c r="DK40">
        <v>25.77152</v>
      </c>
      <c r="DL40">
        <v>25.1064</v>
      </c>
      <c r="DM40">
        <v>999.9</v>
      </c>
      <c r="DN40">
        <v>0</v>
      </c>
      <c r="DO40">
        <v>0</v>
      </c>
      <c r="DP40">
        <v>10005.13</v>
      </c>
      <c r="DQ40">
        <v>0</v>
      </c>
      <c r="DR40">
        <v>0.5058679999999999</v>
      </c>
      <c r="DS40">
        <v>3.170989</v>
      </c>
      <c r="DT40">
        <v>431.1785</v>
      </c>
      <c r="DU40">
        <v>427.6068999999999</v>
      </c>
      <c r="DV40">
        <v>0.7821043000000001</v>
      </c>
      <c r="DW40">
        <v>420.0142</v>
      </c>
      <c r="DX40">
        <v>17.75625</v>
      </c>
      <c r="DY40">
        <v>1.671472</v>
      </c>
      <c r="DZ40">
        <v>1.600956</v>
      </c>
      <c r="EA40">
        <v>14.634</v>
      </c>
      <c r="EB40">
        <v>13.96801</v>
      </c>
      <c r="EC40">
        <v>0.00100019</v>
      </c>
      <c r="ED40">
        <v>0</v>
      </c>
      <c r="EE40">
        <v>0</v>
      </c>
      <c r="EF40">
        <v>0</v>
      </c>
      <c r="EG40">
        <v>942.45</v>
      </c>
      <c r="EH40">
        <v>0.00100019</v>
      </c>
      <c r="EI40">
        <v>-10.85</v>
      </c>
      <c r="EJ40">
        <v>-3.35</v>
      </c>
      <c r="EK40">
        <v>35.375</v>
      </c>
      <c r="EL40">
        <v>40.7624</v>
      </c>
      <c r="EM40">
        <v>37.625</v>
      </c>
      <c r="EN40">
        <v>41.6622</v>
      </c>
      <c r="EO40">
        <v>37.7122</v>
      </c>
      <c r="EP40">
        <v>0</v>
      </c>
      <c r="EQ40">
        <v>0</v>
      </c>
      <c r="ER40">
        <v>0</v>
      </c>
      <c r="ES40">
        <v>24.09999990463257</v>
      </c>
      <c r="ET40">
        <v>0</v>
      </c>
      <c r="EU40">
        <v>1031.538461538461</v>
      </c>
      <c r="EV40">
        <v>-1113.641024801051</v>
      </c>
      <c r="EW40">
        <v>1.435897923498092</v>
      </c>
      <c r="EX40">
        <v>-11.38461538461539</v>
      </c>
      <c r="EY40">
        <v>15</v>
      </c>
      <c r="EZ40">
        <v>1658962562</v>
      </c>
      <c r="FA40" t="s">
        <v>443</v>
      </c>
      <c r="FB40">
        <v>1658962562</v>
      </c>
      <c r="FC40">
        <v>1658962559</v>
      </c>
      <c r="FD40">
        <v>7</v>
      </c>
      <c r="FE40">
        <v>0.025</v>
      </c>
      <c r="FF40">
        <v>-0.013</v>
      </c>
      <c r="FG40">
        <v>-1.97</v>
      </c>
      <c r="FH40">
        <v>-0.111</v>
      </c>
      <c r="FI40">
        <v>420</v>
      </c>
      <c r="FJ40">
        <v>18</v>
      </c>
      <c r="FK40">
        <v>0.6899999999999999</v>
      </c>
      <c r="FL40">
        <v>0.5</v>
      </c>
      <c r="FM40">
        <v>3.1706015</v>
      </c>
      <c r="FN40">
        <v>-0.00802649155722299</v>
      </c>
      <c r="FO40">
        <v>0.03478446431598452</v>
      </c>
      <c r="FP40">
        <v>1</v>
      </c>
      <c r="FQ40">
        <v>1115.044117647059</v>
      </c>
      <c r="FR40">
        <v>-1538.678379584824</v>
      </c>
      <c r="FS40">
        <v>156.4268466336609</v>
      </c>
      <c r="FT40">
        <v>0</v>
      </c>
      <c r="FU40">
        <v>0.79867955</v>
      </c>
      <c r="FV40">
        <v>-0.06284715196998399</v>
      </c>
      <c r="FW40">
        <v>0.01366952411196162</v>
      </c>
      <c r="FX40">
        <v>1</v>
      </c>
      <c r="FY40">
        <v>2</v>
      </c>
      <c r="FZ40">
        <v>3</v>
      </c>
      <c r="GA40" t="s">
        <v>421</v>
      </c>
      <c r="GB40">
        <v>2.98432</v>
      </c>
      <c r="GC40">
        <v>2.71583</v>
      </c>
      <c r="GD40">
        <v>0.0952059</v>
      </c>
      <c r="GE40">
        <v>0.093431</v>
      </c>
      <c r="GF40">
        <v>0.0895735</v>
      </c>
      <c r="GG40">
        <v>0.085239</v>
      </c>
      <c r="GH40">
        <v>28718</v>
      </c>
      <c r="GI40">
        <v>28884.2</v>
      </c>
      <c r="GJ40">
        <v>29493.3</v>
      </c>
      <c r="GK40">
        <v>29461.7</v>
      </c>
      <c r="GL40">
        <v>35572.6</v>
      </c>
      <c r="GM40">
        <v>35837.1</v>
      </c>
      <c r="GN40">
        <v>41540.4</v>
      </c>
      <c r="GO40">
        <v>41990.5</v>
      </c>
      <c r="GP40">
        <v>1.96135</v>
      </c>
      <c r="GQ40">
        <v>1.9145</v>
      </c>
      <c r="GR40">
        <v>0.0476465</v>
      </c>
      <c r="GS40">
        <v>0</v>
      </c>
      <c r="GT40">
        <v>24.2939</v>
      </c>
      <c r="GU40">
        <v>999.9</v>
      </c>
      <c r="GV40">
        <v>43.9</v>
      </c>
      <c r="GW40">
        <v>31.4</v>
      </c>
      <c r="GX40">
        <v>22.4724</v>
      </c>
      <c r="GY40">
        <v>62.9349</v>
      </c>
      <c r="GZ40">
        <v>34.1707</v>
      </c>
      <c r="HA40">
        <v>1</v>
      </c>
      <c r="HB40">
        <v>-0.143145</v>
      </c>
      <c r="HC40">
        <v>-0.290305</v>
      </c>
      <c r="HD40">
        <v>20.3527</v>
      </c>
      <c r="HE40">
        <v>5.22313</v>
      </c>
      <c r="HF40">
        <v>12.0099</v>
      </c>
      <c r="HG40">
        <v>4.99065</v>
      </c>
      <c r="HH40">
        <v>3.28933</v>
      </c>
      <c r="HI40">
        <v>9999</v>
      </c>
      <c r="HJ40">
        <v>9999</v>
      </c>
      <c r="HK40">
        <v>9999</v>
      </c>
      <c r="HL40">
        <v>160.6</v>
      </c>
      <c r="HM40">
        <v>1.86737</v>
      </c>
      <c r="HN40">
        <v>1.86646</v>
      </c>
      <c r="HO40">
        <v>1.86585</v>
      </c>
      <c r="HP40">
        <v>1.86584</v>
      </c>
      <c r="HQ40">
        <v>1.86768</v>
      </c>
      <c r="HR40">
        <v>1.87013</v>
      </c>
      <c r="HS40">
        <v>1.86878</v>
      </c>
      <c r="HT40">
        <v>1.87021</v>
      </c>
      <c r="HU40">
        <v>0</v>
      </c>
      <c r="HV40">
        <v>0</v>
      </c>
      <c r="HW40">
        <v>0</v>
      </c>
      <c r="HX40">
        <v>0</v>
      </c>
      <c r="HY40" t="s">
        <v>422</v>
      </c>
      <c r="HZ40" t="s">
        <v>423</v>
      </c>
      <c r="IA40" t="s">
        <v>424</v>
      </c>
      <c r="IB40" t="s">
        <v>424</v>
      </c>
      <c r="IC40" t="s">
        <v>424</v>
      </c>
      <c r="ID40" t="s">
        <v>424</v>
      </c>
      <c r="IE40">
        <v>0</v>
      </c>
      <c r="IF40">
        <v>100</v>
      </c>
      <c r="IG40">
        <v>100</v>
      </c>
      <c r="IH40">
        <v>-1.979</v>
      </c>
      <c r="II40">
        <v>-0.1059</v>
      </c>
      <c r="IJ40">
        <v>-0.5726348517053843</v>
      </c>
      <c r="IK40">
        <v>-0.003643892653284941</v>
      </c>
      <c r="IL40">
        <v>8.948238347276123E-07</v>
      </c>
      <c r="IM40">
        <v>-2.445980282225029E-10</v>
      </c>
      <c r="IN40">
        <v>-0.1497648274784824</v>
      </c>
      <c r="IO40">
        <v>-0.01042730378795286</v>
      </c>
      <c r="IP40">
        <v>0.00100284695746963</v>
      </c>
      <c r="IQ40">
        <v>-1.701466411570297E-05</v>
      </c>
      <c r="IR40">
        <v>2</v>
      </c>
      <c r="IS40">
        <v>2310</v>
      </c>
      <c r="IT40">
        <v>1</v>
      </c>
      <c r="IU40">
        <v>25</v>
      </c>
      <c r="IV40">
        <v>7.7</v>
      </c>
      <c r="IW40">
        <v>7.8</v>
      </c>
      <c r="IX40">
        <v>1.04492</v>
      </c>
      <c r="IY40">
        <v>2.21313</v>
      </c>
      <c r="IZ40">
        <v>1.39648</v>
      </c>
      <c r="JA40">
        <v>2.34253</v>
      </c>
      <c r="JB40">
        <v>1.49536</v>
      </c>
      <c r="JC40">
        <v>2.41333</v>
      </c>
      <c r="JD40">
        <v>35.801</v>
      </c>
      <c r="JE40">
        <v>24.1926</v>
      </c>
      <c r="JF40">
        <v>18</v>
      </c>
      <c r="JG40">
        <v>513.756</v>
      </c>
      <c r="JH40">
        <v>440.418</v>
      </c>
      <c r="JI40">
        <v>24.9997</v>
      </c>
      <c r="JJ40">
        <v>25.6242</v>
      </c>
      <c r="JK40">
        <v>30</v>
      </c>
      <c r="JL40">
        <v>25.6352</v>
      </c>
      <c r="JM40">
        <v>25.584</v>
      </c>
      <c r="JN40">
        <v>20.9334</v>
      </c>
      <c r="JO40">
        <v>23.0651</v>
      </c>
      <c r="JP40">
        <v>53.1581</v>
      </c>
      <c r="JQ40">
        <v>25</v>
      </c>
      <c r="JR40">
        <v>420</v>
      </c>
      <c r="JS40">
        <v>18.0018</v>
      </c>
      <c r="JT40">
        <v>100.853</v>
      </c>
      <c r="JU40">
        <v>100.84</v>
      </c>
    </row>
    <row r="41" spans="1:281">
      <c r="A41">
        <v>25</v>
      </c>
      <c r="B41">
        <v>1658963030.5</v>
      </c>
      <c r="C41">
        <v>1124</v>
      </c>
      <c r="D41" t="s">
        <v>484</v>
      </c>
      <c r="E41" t="s">
        <v>485</v>
      </c>
      <c r="F41">
        <v>5</v>
      </c>
      <c r="G41" t="s">
        <v>472</v>
      </c>
      <c r="H41" t="s">
        <v>416</v>
      </c>
      <c r="I41">
        <v>1658963028</v>
      </c>
      <c r="J41">
        <f>(K41)/1000</f>
        <v>0</v>
      </c>
      <c r="K41">
        <f>IF(CZ41, AN41, AH41)</f>
        <v>0</v>
      </c>
      <c r="L41">
        <f>IF(CZ41, AI41, AG41)</f>
        <v>0</v>
      </c>
      <c r="M41">
        <f>DB41 - IF(AU41&gt;1, L41*CV41*100.0/(AW41*DP41), 0)</f>
        <v>0</v>
      </c>
      <c r="N41">
        <f>((T41-J41/2)*M41-L41)/(T41+J41/2)</f>
        <v>0</v>
      </c>
      <c r="O41">
        <f>N41*(DI41+DJ41)/1000.0</f>
        <v>0</v>
      </c>
      <c r="P41">
        <f>(DB41 - IF(AU41&gt;1, L41*CV41*100.0/(AW41*DP41), 0))*(DI41+DJ41)/1000.0</f>
        <v>0</v>
      </c>
      <c r="Q41">
        <f>2.0/((1/S41-1/R41)+SIGN(S41)*SQRT((1/S41-1/R41)*(1/S41-1/R41) + 4*CW41/((CW41+1)*(CW41+1))*(2*1/S41*1/R41-1/R41*1/R41)))</f>
        <v>0</v>
      </c>
      <c r="R41">
        <f>IF(LEFT(CX41,1)&lt;&gt;"0",IF(LEFT(CX41,1)="1",3.0,CY41),$D$5+$E$5*(DP41*DI41/($K$5*1000))+$F$5*(DP41*DI41/($K$5*1000))*MAX(MIN(CV41,$J$5),$I$5)*MAX(MIN(CV41,$J$5),$I$5)+$G$5*MAX(MIN(CV41,$J$5),$I$5)*(DP41*DI41/($K$5*1000))+$H$5*(DP41*DI41/($K$5*1000))*(DP41*DI41/($K$5*1000)))</f>
        <v>0</v>
      </c>
      <c r="S41">
        <f>J41*(1000-(1000*0.61365*exp(17.502*W41/(240.97+W41))/(DI41+DJ41)+DD41)/2)/(1000*0.61365*exp(17.502*W41/(240.97+W41))/(DI41+DJ41)-DD41)</f>
        <v>0</v>
      </c>
      <c r="T41">
        <f>1/((CW41+1)/(Q41/1.6)+1/(R41/1.37)) + CW41/((CW41+1)/(Q41/1.6) + CW41/(R41/1.37))</f>
        <v>0</v>
      </c>
      <c r="U41">
        <f>(CR41*CU41)</f>
        <v>0</v>
      </c>
      <c r="V41">
        <f>(DK41+(U41+2*0.95*5.67E-8*(((DK41+$B$7)+273)^4-(DK41+273)^4)-44100*J41)/(1.84*29.3*R41+8*0.95*5.67E-8*(DK41+273)^3))</f>
        <v>0</v>
      </c>
      <c r="W41">
        <f>($C$7*DL41+$D$7*DM41+$E$7*V41)</f>
        <v>0</v>
      </c>
      <c r="X41">
        <f>0.61365*exp(17.502*W41/(240.97+W41))</f>
        <v>0</v>
      </c>
      <c r="Y41">
        <f>(Z41/AA41*100)</f>
        <v>0</v>
      </c>
      <c r="Z41">
        <f>DD41*(DI41+DJ41)/1000</f>
        <v>0</v>
      </c>
      <c r="AA41">
        <f>0.61365*exp(17.502*DK41/(240.97+DK41))</f>
        <v>0</v>
      </c>
      <c r="AB41">
        <f>(X41-DD41*(DI41+DJ41)/1000)</f>
        <v>0</v>
      </c>
      <c r="AC41">
        <f>(-J41*44100)</f>
        <v>0</v>
      </c>
      <c r="AD41">
        <f>2*29.3*R41*0.92*(DK41-W41)</f>
        <v>0</v>
      </c>
      <c r="AE41">
        <f>2*0.95*5.67E-8*(((DK41+$B$7)+273)^4-(W41+273)^4)</f>
        <v>0</v>
      </c>
      <c r="AF41">
        <f>U41+AE41+AC41+AD41</f>
        <v>0</v>
      </c>
      <c r="AG41">
        <f>DH41*AU41*(DC41-DB41*(1000-AU41*DE41)/(1000-AU41*DD41))/(100*CV41)</f>
        <v>0</v>
      </c>
      <c r="AH41">
        <f>1000*DH41*AU41*(DD41-DE41)/(100*CV41*(1000-AU41*DD41))</f>
        <v>0</v>
      </c>
      <c r="AI41">
        <f>(AJ41 - AK41 - DI41*1E3/(8.314*(DK41+273.15)) * AM41/DH41 * AL41) * DH41/(100*CV41) * (1000 - DE41)/1000</f>
        <v>0</v>
      </c>
      <c r="AJ41">
        <v>427.6058427182937</v>
      </c>
      <c r="AK41">
        <v>431.151018181818</v>
      </c>
      <c r="AL41">
        <v>0.0002678160091107568</v>
      </c>
      <c r="AM41">
        <v>65.21977423514667</v>
      </c>
      <c r="AN41">
        <f>(AP41 - AO41 + DI41*1E3/(8.314*(DK41+273.15)) * AR41/DH41 * AQ41) * DH41/(100*CV41) * 1000/(1000 - AP41)</f>
        <v>0</v>
      </c>
      <c r="AO41">
        <v>17.74600848638755</v>
      </c>
      <c r="AP41">
        <v>18.5210503030303</v>
      </c>
      <c r="AQ41">
        <v>-0.0004436877232429062</v>
      </c>
      <c r="AR41">
        <v>84.76522946150949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MAX(0,($B$13+$C$13*DP41)/(1+$D$13*DP41)*DI41/(DK41+273)*$E$13)</f>
        <v>0</v>
      </c>
      <c r="AX41" t="s">
        <v>418</v>
      </c>
      <c r="AY41" t="s">
        <v>418</v>
      </c>
      <c r="AZ41">
        <v>0</v>
      </c>
      <c r="BA41">
        <v>0</v>
      </c>
      <c r="BB41">
        <f>1-AZ41/BA41</f>
        <v>0</v>
      </c>
      <c r="BC41">
        <v>0</v>
      </c>
      <c r="BD41" t="s">
        <v>418</v>
      </c>
      <c r="BE41" t="s">
        <v>418</v>
      </c>
      <c r="BF41">
        <v>0</v>
      </c>
      <c r="BG41">
        <v>0</v>
      </c>
      <c r="BH41">
        <f>1-BF41/BG41</f>
        <v>0</v>
      </c>
      <c r="BI41">
        <v>0.5</v>
      </c>
      <c r="BJ41">
        <f>CS41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418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BZ41" t="s">
        <v>418</v>
      </c>
      <c r="CA41" t="s">
        <v>418</v>
      </c>
      <c r="CB41" t="s">
        <v>418</v>
      </c>
      <c r="CC41" t="s">
        <v>418</v>
      </c>
      <c r="CD41" t="s">
        <v>418</v>
      </c>
      <c r="CE41" t="s">
        <v>418</v>
      </c>
      <c r="CF41" t="s">
        <v>418</v>
      </c>
      <c r="CG41" t="s">
        <v>418</v>
      </c>
      <c r="CH41" t="s">
        <v>418</v>
      </c>
      <c r="CI41" t="s">
        <v>418</v>
      </c>
      <c r="CJ41" t="s">
        <v>418</v>
      </c>
      <c r="CK41" t="s">
        <v>418</v>
      </c>
      <c r="CL41" t="s">
        <v>418</v>
      </c>
      <c r="CM41" t="s">
        <v>418</v>
      </c>
      <c r="CN41" t="s">
        <v>418</v>
      </c>
      <c r="CO41" t="s">
        <v>418</v>
      </c>
      <c r="CP41" t="s">
        <v>418</v>
      </c>
      <c r="CQ41" t="s">
        <v>418</v>
      </c>
      <c r="CR41">
        <f>$B$11*DQ41+$C$11*DR41+$F$11*EC41*(1-EF41)</f>
        <v>0</v>
      </c>
      <c r="CS41">
        <f>CR41*CT41</f>
        <v>0</v>
      </c>
      <c r="CT41">
        <f>($B$11*$D$9+$C$11*$D$9+$F$11*((EP41+EH41)/MAX(EP41+EH41+EQ41, 0.1)*$I$9+EQ41/MAX(EP41+EH41+EQ41, 0.1)*$J$9))/($B$11+$C$11+$F$11)</f>
        <v>0</v>
      </c>
      <c r="CU41">
        <f>($B$11*$K$9+$C$11*$K$9+$F$11*((EP41+EH41)/MAX(EP41+EH41+EQ41, 0.1)*$P$9+EQ41/MAX(EP41+EH41+EQ41, 0.1)*$Q$9))/($B$11+$C$11+$F$11)</f>
        <v>0</v>
      </c>
      <c r="CV41">
        <v>6</v>
      </c>
      <c r="CW41">
        <v>0.5</v>
      </c>
      <c r="CX41" t="s">
        <v>419</v>
      </c>
      <c r="CY41">
        <v>2</v>
      </c>
      <c r="CZ41" t="b">
        <v>1</v>
      </c>
      <c r="DA41">
        <v>1658963028</v>
      </c>
      <c r="DB41">
        <v>423.1588888888889</v>
      </c>
      <c r="DC41">
        <v>420.0205555555556</v>
      </c>
      <c r="DD41">
        <v>18.52423333333333</v>
      </c>
      <c r="DE41">
        <v>17.76226666666667</v>
      </c>
      <c r="DF41">
        <v>425.1378888888889</v>
      </c>
      <c r="DG41">
        <v>18.63021111111111</v>
      </c>
      <c r="DH41">
        <v>500.0982222222222</v>
      </c>
      <c r="DI41">
        <v>90.16277777777778</v>
      </c>
      <c r="DJ41">
        <v>0.1001006222222222</v>
      </c>
      <c r="DK41">
        <v>25.76061111111111</v>
      </c>
      <c r="DL41">
        <v>25.0672</v>
      </c>
      <c r="DM41">
        <v>999.9000000000001</v>
      </c>
      <c r="DN41">
        <v>0</v>
      </c>
      <c r="DO41">
        <v>0</v>
      </c>
      <c r="DP41">
        <v>9997.493333333334</v>
      </c>
      <c r="DQ41">
        <v>0</v>
      </c>
      <c r="DR41">
        <v>0.505868</v>
      </c>
      <c r="DS41">
        <v>3.138393333333334</v>
      </c>
      <c r="DT41">
        <v>431.1453333333333</v>
      </c>
      <c r="DU41">
        <v>427.6158888888889</v>
      </c>
      <c r="DV41">
        <v>0.7619661111111111</v>
      </c>
      <c r="DW41">
        <v>420.0205555555556</v>
      </c>
      <c r="DX41">
        <v>17.76226666666667</v>
      </c>
      <c r="DY41">
        <v>1.670197777777778</v>
      </c>
      <c r="DZ41">
        <v>1.601495555555556</v>
      </c>
      <c r="EA41">
        <v>14.62216666666667</v>
      </c>
      <c r="EB41">
        <v>13.97318888888889</v>
      </c>
      <c r="EC41">
        <v>0.00100019</v>
      </c>
      <c r="ED41">
        <v>0</v>
      </c>
      <c r="EE41">
        <v>0</v>
      </c>
      <c r="EF41">
        <v>0</v>
      </c>
      <c r="EG41">
        <v>895.5555555555555</v>
      </c>
      <c r="EH41">
        <v>0.00100019</v>
      </c>
      <c r="EI41">
        <v>-3.333333333333333</v>
      </c>
      <c r="EJ41">
        <v>2.5</v>
      </c>
      <c r="EK41">
        <v>35.40255555555555</v>
      </c>
      <c r="EL41">
        <v>40.812</v>
      </c>
      <c r="EM41">
        <v>37.68011111111111</v>
      </c>
      <c r="EN41">
        <v>41.743</v>
      </c>
      <c r="EO41">
        <v>37.75</v>
      </c>
      <c r="EP41">
        <v>0</v>
      </c>
      <c r="EQ41">
        <v>0</v>
      </c>
      <c r="ER41">
        <v>0</v>
      </c>
      <c r="ES41">
        <v>29.5</v>
      </c>
      <c r="ET41">
        <v>0</v>
      </c>
      <c r="EU41">
        <v>945.2</v>
      </c>
      <c r="EV41">
        <v>-634.3461530350907</v>
      </c>
      <c r="EW41">
        <v>-36.42307503888832</v>
      </c>
      <c r="EX41">
        <v>-7.82</v>
      </c>
      <c r="EY41">
        <v>15</v>
      </c>
      <c r="EZ41">
        <v>1658962562</v>
      </c>
      <c r="FA41" t="s">
        <v>443</v>
      </c>
      <c r="FB41">
        <v>1658962562</v>
      </c>
      <c r="FC41">
        <v>1658962559</v>
      </c>
      <c r="FD41">
        <v>7</v>
      </c>
      <c r="FE41">
        <v>0.025</v>
      </c>
      <c r="FF41">
        <v>-0.013</v>
      </c>
      <c r="FG41">
        <v>-1.97</v>
      </c>
      <c r="FH41">
        <v>-0.111</v>
      </c>
      <c r="FI41">
        <v>420</v>
      </c>
      <c r="FJ41">
        <v>18</v>
      </c>
      <c r="FK41">
        <v>0.6899999999999999</v>
      </c>
      <c r="FL41">
        <v>0.5</v>
      </c>
      <c r="FM41">
        <v>3.164996</v>
      </c>
      <c r="FN41">
        <v>-0.08801290806754425</v>
      </c>
      <c r="FO41">
        <v>0.02520034412463449</v>
      </c>
      <c r="FP41">
        <v>1</v>
      </c>
      <c r="FQ41">
        <v>1009.661764705882</v>
      </c>
      <c r="FR41">
        <v>-960.8938118351457</v>
      </c>
      <c r="FS41">
        <v>98.01618418195893</v>
      </c>
      <c r="FT41">
        <v>0</v>
      </c>
      <c r="FU41">
        <v>0.7918845999999999</v>
      </c>
      <c r="FV41">
        <v>-0.1857615759849931</v>
      </c>
      <c r="FW41">
        <v>0.0189811317771096</v>
      </c>
      <c r="FX41">
        <v>0</v>
      </c>
      <c r="FY41">
        <v>1</v>
      </c>
      <c r="FZ41">
        <v>3</v>
      </c>
      <c r="GA41" t="s">
        <v>444</v>
      </c>
      <c r="GB41">
        <v>2.98418</v>
      </c>
      <c r="GC41">
        <v>2.7155</v>
      </c>
      <c r="GD41">
        <v>0.0952045</v>
      </c>
      <c r="GE41">
        <v>0.0934374</v>
      </c>
      <c r="GF41">
        <v>0.0895391</v>
      </c>
      <c r="GG41">
        <v>0.08546520000000001</v>
      </c>
      <c r="GH41">
        <v>28718.3</v>
      </c>
      <c r="GI41">
        <v>28884.4</v>
      </c>
      <c r="GJ41">
        <v>29493.5</v>
      </c>
      <c r="GK41">
        <v>29462.1</v>
      </c>
      <c r="GL41">
        <v>35574</v>
      </c>
      <c r="GM41">
        <v>35828.5</v>
      </c>
      <c r="GN41">
        <v>41540.5</v>
      </c>
      <c r="GO41">
        <v>41990.9</v>
      </c>
      <c r="GP41">
        <v>1.96117</v>
      </c>
      <c r="GQ41">
        <v>1.91478</v>
      </c>
      <c r="GR41">
        <v>0.0463426</v>
      </c>
      <c r="GS41">
        <v>0</v>
      </c>
      <c r="GT41">
        <v>24.295</v>
      </c>
      <c r="GU41">
        <v>999.9</v>
      </c>
      <c r="GV41">
        <v>43.9</v>
      </c>
      <c r="GW41">
        <v>31.4</v>
      </c>
      <c r="GX41">
        <v>22.4716</v>
      </c>
      <c r="GY41">
        <v>62.8549</v>
      </c>
      <c r="GZ41">
        <v>33.9663</v>
      </c>
      <c r="HA41">
        <v>1</v>
      </c>
      <c r="HB41">
        <v>-0.143206</v>
      </c>
      <c r="HC41">
        <v>-0.291337</v>
      </c>
      <c r="HD41">
        <v>20.3529</v>
      </c>
      <c r="HE41">
        <v>5.22343</v>
      </c>
      <c r="HF41">
        <v>12.0099</v>
      </c>
      <c r="HG41">
        <v>4.99065</v>
      </c>
      <c r="HH41">
        <v>3.28933</v>
      </c>
      <c r="HI41">
        <v>9999</v>
      </c>
      <c r="HJ41">
        <v>9999</v>
      </c>
      <c r="HK41">
        <v>9999</v>
      </c>
      <c r="HL41">
        <v>160.6</v>
      </c>
      <c r="HM41">
        <v>1.86737</v>
      </c>
      <c r="HN41">
        <v>1.86646</v>
      </c>
      <c r="HO41">
        <v>1.86584</v>
      </c>
      <c r="HP41">
        <v>1.86584</v>
      </c>
      <c r="HQ41">
        <v>1.86768</v>
      </c>
      <c r="HR41">
        <v>1.87013</v>
      </c>
      <c r="HS41">
        <v>1.8688</v>
      </c>
      <c r="HT41">
        <v>1.87021</v>
      </c>
      <c r="HU41">
        <v>0</v>
      </c>
      <c r="HV41">
        <v>0</v>
      </c>
      <c r="HW41">
        <v>0</v>
      </c>
      <c r="HX41">
        <v>0</v>
      </c>
      <c r="HY41" t="s">
        <v>422</v>
      </c>
      <c r="HZ41" t="s">
        <v>423</v>
      </c>
      <c r="IA41" t="s">
        <v>424</v>
      </c>
      <c r="IB41" t="s">
        <v>424</v>
      </c>
      <c r="IC41" t="s">
        <v>424</v>
      </c>
      <c r="ID41" t="s">
        <v>424</v>
      </c>
      <c r="IE41">
        <v>0</v>
      </c>
      <c r="IF41">
        <v>100</v>
      </c>
      <c r="IG41">
        <v>100</v>
      </c>
      <c r="IH41">
        <v>-1.979</v>
      </c>
      <c r="II41">
        <v>-0.106</v>
      </c>
      <c r="IJ41">
        <v>-0.5726348517053843</v>
      </c>
      <c r="IK41">
        <v>-0.003643892653284941</v>
      </c>
      <c r="IL41">
        <v>8.948238347276123E-07</v>
      </c>
      <c r="IM41">
        <v>-2.445980282225029E-10</v>
      </c>
      <c r="IN41">
        <v>-0.1497648274784824</v>
      </c>
      <c r="IO41">
        <v>-0.01042730378795286</v>
      </c>
      <c r="IP41">
        <v>0.00100284695746963</v>
      </c>
      <c r="IQ41">
        <v>-1.701466411570297E-05</v>
      </c>
      <c r="IR41">
        <v>2</v>
      </c>
      <c r="IS41">
        <v>2310</v>
      </c>
      <c r="IT41">
        <v>1</v>
      </c>
      <c r="IU41">
        <v>25</v>
      </c>
      <c r="IV41">
        <v>7.8</v>
      </c>
      <c r="IW41">
        <v>7.9</v>
      </c>
      <c r="IX41">
        <v>1.04614</v>
      </c>
      <c r="IY41">
        <v>2.2229</v>
      </c>
      <c r="IZ41">
        <v>1.39648</v>
      </c>
      <c r="JA41">
        <v>2.34375</v>
      </c>
      <c r="JB41">
        <v>1.49536</v>
      </c>
      <c r="JC41">
        <v>2.33521</v>
      </c>
      <c r="JD41">
        <v>35.801</v>
      </c>
      <c r="JE41">
        <v>24.1926</v>
      </c>
      <c r="JF41">
        <v>18</v>
      </c>
      <c r="JG41">
        <v>513.623</v>
      </c>
      <c r="JH41">
        <v>440.578</v>
      </c>
      <c r="JI41">
        <v>24.9997</v>
      </c>
      <c r="JJ41">
        <v>25.6231</v>
      </c>
      <c r="JK41">
        <v>30</v>
      </c>
      <c r="JL41">
        <v>25.633</v>
      </c>
      <c r="JM41">
        <v>25.5833</v>
      </c>
      <c r="JN41">
        <v>20.9332</v>
      </c>
      <c r="JO41">
        <v>22.1182</v>
      </c>
      <c r="JP41">
        <v>53.1581</v>
      </c>
      <c r="JQ41">
        <v>25</v>
      </c>
      <c r="JR41">
        <v>420</v>
      </c>
      <c r="JS41">
        <v>18.1008</v>
      </c>
      <c r="JT41">
        <v>100.853</v>
      </c>
      <c r="JU41">
        <v>100.841</v>
      </c>
    </row>
    <row r="42" spans="1:281">
      <c r="A42">
        <v>26</v>
      </c>
      <c r="B42">
        <v>1658963035.5</v>
      </c>
      <c r="C42">
        <v>1129</v>
      </c>
      <c r="D42" t="s">
        <v>486</v>
      </c>
      <c r="E42" t="s">
        <v>487</v>
      </c>
      <c r="F42">
        <v>5</v>
      </c>
      <c r="G42" t="s">
        <v>472</v>
      </c>
      <c r="H42" t="s">
        <v>416</v>
      </c>
      <c r="I42">
        <v>1658963032.7</v>
      </c>
      <c r="J42">
        <f>(K42)/1000</f>
        <v>0</v>
      </c>
      <c r="K42">
        <f>IF(CZ42, AN42, AH42)</f>
        <v>0</v>
      </c>
      <c r="L42">
        <f>IF(CZ42, AI42, AG42)</f>
        <v>0</v>
      </c>
      <c r="M42">
        <f>DB42 - IF(AU42&gt;1, L42*CV42*100.0/(AW42*DP42), 0)</f>
        <v>0</v>
      </c>
      <c r="N42">
        <f>((T42-J42/2)*M42-L42)/(T42+J42/2)</f>
        <v>0</v>
      </c>
      <c r="O42">
        <f>N42*(DI42+DJ42)/1000.0</f>
        <v>0</v>
      </c>
      <c r="P42">
        <f>(DB42 - IF(AU42&gt;1, L42*CV42*100.0/(AW42*DP42), 0))*(DI42+DJ42)/1000.0</f>
        <v>0</v>
      </c>
      <c r="Q42">
        <f>2.0/((1/S42-1/R42)+SIGN(S42)*SQRT((1/S42-1/R42)*(1/S42-1/R42) + 4*CW42/((CW42+1)*(CW42+1))*(2*1/S42*1/R42-1/R42*1/R42)))</f>
        <v>0</v>
      </c>
      <c r="R42">
        <f>IF(LEFT(CX42,1)&lt;&gt;"0",IF(LEFT(CX42,1)="1",3.0,CY42),$D$5+$E$5*(DP42*DI42/($K$5*1000))+$F$5*(DP42*DI42/($K$5*1000))*MAX(MIN(CV42,$J$5),$I$5)*MAX(MIN(CV42,$J$5),$I$5)+$G$5*MAX(MIN(CV42,$J$5),$I$5)*(DP42*DI42/($K$5*1000))+$H$5*(DP42*DI42/($K$5*1000))*(DP42*DI42/($K$5*1000)))</f>
        <v>0</v>
      </c>
      <c r="S42">
        <f>J42*(1000-(1000*0.61365*exp(17.502*W42/(240.97+W42))/(DI42+DJ42)+DD42)/2)/(1000*0.61365*exp(17.502*W42/(240.97+W42))/(DI42+DJ42)-DD42)</f>
        <v>0</v>
      </c>
      <c r="T42">
        <f>1/((CW42+1)/(Q42/1.6)+1/(R42/1.37)) + CW42/((CW42+1)/(Q42/1.6) + CW42/(R42/1.37))</f>
        <v>0</v>
      </c>
      <c r="U42">
        <f>(CR42*CU42)</f>
        <v>0</v>
      </c>
      <c r="V42">
        <f>(DK42+(U42+2*0.95*5.67E-8*(((DK42+$B$7)+273)^4-(DK42+273)^4)-44100*J42)/(1.84*29.3*R42+8*0.95*5.67E-8*(DK42+273)^3))</f>
        <v>0</v>
      </c>
      <c r="W42">
        <f>($C$7*DL42+$D$7*DM42+$E$7*V42)</f>
        <v>0</v>
      </c>
      <c r="X42">
        <f>0.61365*exp(17.502*W42/(240.97+W42))</f>
        <v>0</v>
      </c>
      <c r="Y42">
        <f>(Z42/AA42*100)</f>
        <v>0</v>
      </c>
      <c r="Z42">
        <f>DD42*(DI42+DJ42)/1000</f>
        <v>0</v>
      </c>
      <c r="AA42">
        <f>0.61365*exp(17.502*DK42/(240.97+DK42))</f>
        <v>0</v>
      </c>
      <c r="AB42">
        <f>(X42-DD42*(DI42+DJ42)/1000)</f>
        <v>0</v>
      </c>
      <c r="AC42">
        <f>(-J42*44100)</f>
        <v>0</v>
      </c>
      <c r="AD42">
        <f>2*29.3*R42*0.92*(DK42-W42)</f>
        <v>0</v>
      </c>
      <c r="AE42">
        <f>2*0.95*5.67E-8*(((DK42+$B$7)+273)^4-(W42+273)^4)</f>
        <v>0</v>
      </c>
      <c r="AF42">
        <f>U42+AE42+AC42+AD42</f>
        <v>0</v>
      </c>
      <c r="AG42">
        <f>DH42*AU42*(DC42-DB42*(1000-AU42*DE42)/(1000-AU42*DD42))/(100*CV42)</f>
        <v>0</v>
      </c>
      <c r="AH42">
        <f>1000*DH42*AU42*(DD42-DE42)/(100*CV42*(1000-AU42*DD42))</f>
        <v>0</v>
      </c>
      <c r="AI42">
        <f>(AJ42 - AK42 - DI42*1E3/(8.314*(DK42+273.15)) * AM42/DH42 * AL42) * DH42/(100*CV42) * (1000 - DE42)/1000</f>
        <v>0</v>
      </c>
      <c r="AJ42">
        <v>427.5903906295719</v>
      </c>
      <c r="AK42">
        <v>431.1371212121211</v>
      </c>
      <c r="AL42">
        <v>-0.0001685496690343071</v>
      </c>
      <c r="AM42">
        <v>65.21977423514667</v>
      </c>
      <c r="AN42">
        <f>(AP42 - AO42 + DI42*1E3/(8.314*(DK42+273.15)) * AR42/DH42 * AQ42) * DH42/(100*CV42) * 1000/(1000 - AP42)</f>
        <v>0</v>
      </c>
      <c r="AO42">
        <v>17.86253057828464</v>
      </c>
      <c r="AP42">
        <v>18.56060787878789</v>
      </c>
      <c r="AQ42">
        <v>0.005838693168632391</v>
      </c>
      <c r="AR42">
        <v>84.76522946150949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MAX(0,($B$13+$C$13*DP42)/(1+$D$13*DP42)*DI42/(DK42+273)*$E$13)</f>
        <v>0</v>
      </c>
      <c r="AX42" t="s">
        <v>418</v>
      </c>
      <c r="AY42" t="s">
        <v>418</v>
      </c>
      <c r="AZ42">
        <v>0</v>
      </c>
      <c r="BA42">
        <v>0</v>
      </c>
      <c r="BB42">
        <f>1-AZ42/BA42</f>
        <v>0</v>
      </c>
      <c r="BC42">
        <v>0</v>
      </c>
      <c r="BD42" t="s">
        <v>418</v>
      </c>
      <c r="BE42" t="s">
        <v>418</v>
      </c>
      <c r="BF42">
        <v>0</v>
      </c>
      <c r="BG42">
        <v>0</v>
      </c>
      <c r="BH42">
        <f>1-BF42/BG42</f>
        <v>0</v>
      </c>
      <c r="BI42">
        <v>0.5</v>
      </c>
      <c r="BJ42">
        <f>CS42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418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BZ42" t="s">
        <v>418</v>
      </c>
      <c r="CA42" t="s">
        <v>418</v>
      </c>
      <c r="CB42" t="s">
        <v>418</v>
      </c>
      <c r="CC42" t="s">
        <v>418</v>
      </c>
      <c r="CD42" t="s">
        <v>418</v>
      </c>
      <c r="CE42" t="s">
        <v>418</v>
      </c>
      <c r="CF42" t="s">
        <v>418</v>
      </c>
      <c r="CG42" t="s">
        <v>418</v>
      </c>
      <c r="CH42" t="s">
        <v>418</v>
      </c>
      <c r="CI42" t="s">
        <v>418</v>
      </c>
      <c r="CJ42" t="s">
        <v>418</v>
      </c>
      <c r="CK42" t="s">
        <v>418</v>
      </c>
      <c r="CL42" t="s">
        <v>418</v>
      </c>
      <c r="CM42" t="s">
        <v>418</v>
      </c>
      <c r="CN42" t="s">
        <v>418</v>
      </c>
      <c r="CO42" t="s">
        <v>418</v>
      </c>
      <c r="CP42" t="s">
        <v>418</v>
      </c>
      <c r="CQ42" t="s">
        <v>418</v>
      </c>
      <c r="CR42">
        <f>$B$11*DQ42+$C$11*DR42+$F$11*EC42*(1-EF42)</f>
        <v>0</v>
      </c>
      <c r="CS42">
        <f>CR42*CT42</f>
        <v>0</v>
      </c>
      <c r="CT42">
        <f>($B$11*$D$9+$C$11*$D$9+$F$11*((EP42+EH42)/MAX(EP42+EH42+EQ42, 0.1)*$I$9+EQ42/MAX(EP42+EH42+EQ42, 0.1)*$J$9))/($B$11+$C$11+$F$11)</f>
        <v>0</v>
      </c>
      <c r="CU42">
        <f>($B$11*$K$9+$C$11*$K$9+$F$11*((EP42+EH42)/MAX(EP42+EH42+EQ42, 0.1)*$P$9+EQ42/MAX(EP42+EH42+EQ42, 0.1)*$Q$9))/($B$11+$C$11+$F$11)</f>
        <v>0</v>
      </c>
      <c r="CV42">
        <v>6</v>
      </c>
      <c r="CW42">
        <v>0.5</v>
      </c>
      <c r="CX42" t="s">
        <v>419</v>
      </c>
      <c r="CY42">
        <v>2</v>
      </c>
      <c r="CZ42" t="b">
        <v>1</v>
      </c>
      <c r="DA42">
        <v>1658963032.7</v>
      </c>
      <c r="DB42">
        <v>423.1511</v>
      </c>
      <c r="DC42">
        <v>419.9557999999999</v>
      </c>
      <c r="DD42">
        <v>18.53798</v>
      </c>
      <c r="DE42">
        <v>17.88017</v>
      </c>
      <c r="DF42">
        <v>425.13</v>
      </c>
      <c r="DG42">
        <v>18.64384</v>
      </c>
      <c r="DH42">
        <v>500.0774</v>
      </c>
      <c r="DI42">
        <v>90.16240000000001</v>
      </c>
      <c r="DJ42">
        <v>0.10006541</v>
      </c>
      <c r="DK42">
        <v>25.75675</v>
      </c>
      <c r="DL42">
        <v>25.0554</v>
      </c>
      <c r="DM42">
        <v>999.9</v>
      </c>
      <c r="DN42">
        <v>0</v>
      </c>
      <c r="DO42">
        <v>0</v>
      </c>
      <c r="DP42">
        <v>9999.879999999999</v>
      </c>
      <c r="DQ42">
        <v>0</v>
      </c>
      <c r="DR42">
        <v>0.5058679999999999</v>
      </c>
      <c r="DS42">
        <v>3.195401</v>
      </c>
      <c r="DT42">
        <v>431.1435</v>
      </c>
      <c r="DU42">
        <v>427.6011999999999</v>
      </c>
      <c r="DV42">
        <v>0.6578169</v>
      </c>
      <c r="DW42">
        <v>419.9557999999999</v>
      </c>
      <c r="DX42">
        <v>17.88017</v>
      </c>
      <c r="DY42">
        <v>1.67143</v>
      </c>
      <c r="DZ42">
        <v>1.612119</v>
      </c>
      <c r="EA42">
        <v>14.6336</v>
      </c>
      <c r="EB42">
        <v>14.07509</v>
      </c>
      <c r="EC42">
        <v>0.00100019</v>
      </c>
      <c r="ED42">
        <v>0</v>
      </c>
      <c r="EE42">
        <v>0</v>
      </c>
      <c r="EF42">
        <v>0</v>
      </c>
      <c r="EG42">
        <v>865.2</v>
      </c>
      <c r="EH42">
        <v>0.00100019</v>
      </c>
      <c r="EI42">
        <v>-6.6</v>
      </c>
      <c r="EJ42">
        <v>-2</v>
      </c>
      <c r="EK42">
        <v>35.437</v>
      </c>
      <c r="EL42">
        <v>40.8624</v>
      </c>
      <c r="EM42">
        <v>37.6996</v>
      </c>
      <c r="EN42">
        <v>41.7996</v>
      </c>
      <c r="EO42">
        <v>37.77480000000001</v>
      </c>
      <c r="EP42">
        <v>0</v>
      </c>
      <c r="EQ42">
        <v>0</v>
      </c>
      <c r="ER42">
        <v>0</v>
      </c>
      <c r="ES42">
        <v>34.29999995231628</v>
      </c>
      <c r="ET42">
        <v>0</v>
      </c>
      <c r="EU42">
        <v>899.92</v>
      </c>
      <c r="EV42">
        <v>-422.8461544019922</v>
      </c>
      <c r="EW42">
        <v>-6.423075448008955</v>
      </c>
      <c r="EX42">
        <v>-9.9</v>
      </c>
      <c r="EY42">
        <v>15</v>
      </c>
      <c r="EZ42">
        <v>1658962562</v>
      </c>
      <c r="FA42" t="s">
        <v>443</v>
      </c>
      <c r="FB42">
        <v>1658962562</v>
      </c>
      <c r="FC42">
        <v>1658962559</v>
      </c>
      <c r="FD42">
        <v>7</v>
      </c>
      <c r="FE42">
        <v>0.025</v>
      </c>
      <c r="FF42">
        <v>-0.013</v>
      </c>
      <c r="FG42">
        <v>-1.97</v>
      </c>
      <c r="FH42">
        <v>-0.111</v>
      </c>
      <c r="FI42">
        <v>420</v>
      </c>
      <c r="FJ42">
        <v>18</v>
      </c>
      <c r="FK42">
        <v>0.6899999999999999</v>
      </c>
      <c r="FL42">
        <v>0.5</v>
      </c>
      <c r="FM42">
        <v>3.17023268292683</v>
      </c>
      <c r="FN42">
        <v>0.05334836236933647</v>
      </c>
      <c r="FO42">
        <v>0.03305850394445893</v>
      </c>
      <c r="FP42">
        <v>1</v>
      </c>
      <c r="FQ42">
        <v>935.3235294117648</v>
      </c>
      <c r="FR42">
        <v>-611.3368985312126</v>
      </c>
      <c r="FS42">
        <v>62.79868422574178</v>
      </c>
      <c r="FT42">
        <v>0</v>
      </c>
      <c r="FU42">
        <v>0.7516410243902438</v>
      </c>
      <c r="FV42">
        <v>-0.5238671289198582</v>
      </c>
      <c r="FW42">
        <v>0.05852712643306179</v>
      </c>
      <c r="FX42">
        <v>0</v>
      </c>
      <c r="FY42">
        <v>1</v>
      </c>
      <c r="FZ42">
        <v>3</v>
      </c>
      <c r="GA42" t="s">
        <v>444</v>
      </c>
      <c r="GB42">
        <v>2.98436</v>
      </c>
      <c r="GC42">
        <v>2.71565</v>
      </c>
      <c r="GD42">
        <v>0.09519859999999999</v>
      </c>
      <c r="GE42">
        <v>0.0934232</v>
      </c>
      <c r="GF42">
        <v>0.0896957</v>
      </c>
      <c r="GG42">
        <v>0.0859591</v>
      </c>
      <c r="GH42">
        <v>28718.5</v>
      </c>
      <c r="GI42">
        <v>28884.8</v>
      </c>
      <c r="GJ42">
        <v>29493.5</v>
      </c>
      <c r="GK42">
        <v>29462.1</v>
      </c>
      <c r="GL42">
        <v>35568.1</v>
      </c>
      <c r="GM42">
        <v>35808.8</v>
      </c>
      <c r="GN42">
        <v>41540.9</v>
      </c>
      <c r="GO42">
        <v>41990.8</v>
      </c>
      <c r="GP42">
        <v>1.96157</v>
      </c>
      <c r="GQ42">
        <v>1.91467</v>
      </c>
      <c r="GR42">
        <v>0.0457466</v>
      </c>
      <c r="GS42">
        <v>0</v>
      </c>
      <c r="GT42">
        <v>24.2936</v>
      </c>
      <c r="GU42">
        <v>999.9</v>
      </c>
      <c r="GV42">
        <v>43.8</v>
      </c>
      <c r="GW42">
        <v>31.4</v>
      </c>
      <c r="GX42">
        <v>22.4222</v>
      </c>
      <c r="GY42">
        <v>62.7449</v>
      </c>
      <c r="GZ42">
        <v>33.6579</v>
      </c>
      <c r="HA42">
        <v>1</v>
      </c>
      <c r="HB42">
        <v>-0.143206</v>
      </c>
      <c r="HC42">
        <v>-0.292685</v>
      </c>
      <c r="HD42">
        <v>20.3533</v>
      </c>
      <c r="HE42">
        <v>5.22732</v>
      </c>
      <c r="HF42">
        <v>12.0099</v>
      </c>
      <c r="HG42">
        <v>4.99165</v>
      </c>
      <c r="HH42">
        <v>3.29</v>
      </c>
      <c r="HI42">
        <v>9999</v>
      </c>
      <c r="HJ42">
        <v>9999</v>
      </c>
      <c r="HK42">
        <v>9999</v>
      </c>
      <c r="HL42">
        <v>160.6</v>
      </c>
      <c r="HM42">
        <v>1.86737</v>
      </c>
      <c r="HN42">
        <v>1.86645</v>
      </c>
      <c r="HO42">
        <v>1.86584</v>
      </c>
      <c r="HP42">
        <v>1.86584</v>
      </c>
      <c r="HQ42">
        <v>1.86768</v>
      </c>
      <c r="HR42">
        <v>1.87013</v>
      </c>
      <c r="HS42">
        <v>1.86877</v>
      </c>
      <c r="HT42">
        <v>1.87022</v>
      </c>
      <c r="HU42">
        <v>0</v>
      </c>
      <c r="HV42">
        <v>0</v>
      </c>
      <c r="HW42">
        <v>0</v>
      </c>
      <c r="HX42">
        <v>0</v>
      </c>
      <c r="HY42" t="s">
        <v>422</v>
      </c>
      <c r="HZ42" t="s">
        <v>423</v>
      </c>
      <c r="IA42" t="s">
        <v>424</v>
      </c>
      <c r="IB42" t="s">
        <v>424</v>
      </c>
      <c r="IC42" t="s">
        <v>424</v>
      </c>
      <c r="ID42" t="s">
        <v>424</v>
      </c>
      <c r="IE42">
        <v>0</v>
      </c>
      <c r="IF42">
        <v>100</v>
      </c>
      <c r="IG42">
        <v>100</v>
      </c>
      <c r="IH42">
        <v>-1.979</v>
      </c>
      <c r="II42">
        <v>-0.1056</v>
      </c>
      <c r="IJ42">
        <v>-0.5726348517053843</v>
      </c>
      <c r="IK42">
        <v>-0.003643892653284941</v>
      </c>
      <c r="IL42">
        <v>8.948238347276123E-07</v>
      </c>
      <c r="IM42">
        <v>-2.445980282225029E-10</v>
      </c>
      <c r="IN42">
        <v>-0.1497648274784824</v>
      </c>
      <c r="IO42">
        <v>-0.01042730378795286</v>
      </c>
      <c r="IP42">
        <v>0.00100284695746963</v>
      </c>
      <c r="IQ42">
        <v>-1.701466411570297E-05</v>
      </c>
      <c r="IR42">
        <v>2</v>
      </c>
      <c r="IS42">
        <v>2310</v>
      </c>
      <c r="IT42">
        <v>1</v>
      </c>
      <c r="IU42">
        <v>25</v>
      </c>
      <c r="IV42">
        <v>7.9</v>
      </c>
      <c r="IW42">
        <v>7.9</v>
      </c>
      <c r="IX42">
        <v>1.04614</v>
      </c>
      <c r="IY42">
        <v>2.22778</v>
      </c>
      <c r="IZ42">
        <v>1.39648</v>
      </c>
      <c r="JA42">
        <v>2.34253</v>
      </c>
      <c r="JB42">
        <v>1.49536</v>
      </c>
      <c r="JC42">
        <v>2.29126</v>
      </c>
      <c r="JD42">
        <v>35.801</v>
      </c>
      <c r="JE42">
        <v>24.1926</v>
      </c>
      <c r="JF42">
        <v>18</v>
      </c>
      <c r="JG42">
        <v>513.867</v>
      </c>
      <c r="JH42">
        <v>440.501</v>
      </c>
      <c r="JI42">
        <v>24.9997</v>
      </c>
      <c r="JJ42">
        <v>25.6215</v>
      </c>
      <c r="JK42">
        <v>30</v>
      </c>
      <c r="JL42">
        <v>25.6314</v>
      </c>
      <c r="JM42">
        <v>25.5812</v>
      </c>
      <c r="JN42">
        <v>20.9382</v>
      </c>
      <c r="JO42">
        <v>21.786</v>
      </c>
      <c r="JP42">
        <v>53.1581</v>
      </c>
      <c r="JQ42">
        <v>25</v>
      </c>
      <c r="JR42">
        <v>420</v>
      </c>
      <c r="JS42">
        <v>18.1398</v>
      </c>
      <c r="JT42">
        <v>100.854</v>
      </c>
      <c r="JU42">
        <v>100.841</v>
      </c>
    </row>
    <row r="43" spans="1:281">
      <c r="A43">
        <v>27</v>
      </c>
      <c r="B43">
        <v>1658963040.5</v>
      </c>
      <c r="C43">
        <v>1134</v>
      </c>
      <c r="D43" t="s">
        <v>488</v>
      </c>
      <c r="E43" t="s">
        <v>489</v>
      </c>
      <c r="F43">
        <v>5</v>
      </c>
      <c r="G43" t="s">
        <v>472</v>
      </c>
      <c r="H43" t="s">
        <v>416</v>
      </c>
      <c r="I43">
        <v>1658963038</v>
      </c>
      <c r="J43">
        <f>(K43)/1000</f>
        <v>0</v>
      </c>
      <c r="K43">
        <f>IF(CZ43, AN43, AH43)</f>
        <v>0</v>
      </c>
      <c r="L43">
        <f>IF(CZ43, AI43, AG43)</f>
        <v>0</v>
      </c>
      <c r="M43">
        <f>DB43 - IF(AU43&gt;1, L43*CV43*100.0/(AW43*DP43), 0)</f>
        <v>0</v>
      </c>
      <c r="N43">
        <f>((T43-J43/2)*M43-L43)/(T43+J43/2)</f>
        <v>0</v>
      </c>
      <c r="O43">
        <f>N43*(DI43+DJ43)/1000.0</f>
        <v>0</v>
      </c>
      <c r="P43">
        <f>(DB43 - IF(AU43&gt;1, L43*CV43*100.0/(AW43*DP43), 0))*(DI43+DJ43)/1000.0</f>
        <v>0</v>
      </c>
      <c r="Q43">
        <f>2.0/((1/S43-1/R43)+SIGN(S43)*SQRT((1/S43-1/R43)*(1/S43-1/R43) + 4*CW43/((CW43+1)*(CW43+1))*(2*1/S43*1/R43-1/R43*1/R43)))</f>
        <v>0</v>
      </c>
      <c r="R43">
        <f>IF(LEFT(CX43,1)&lt;&gt;"0",IF(LEFT(CX43,1)="1",3.0,CY43),$D$5+$E$5*(DP43*DI43/($K$5*1000))+$F$5*(DP43*DI43/($K$5*1000))*MAX(MIN(CV43,$J$5),$I$5)*MAX(MIN(CV43,$J$5),$I$5)+$G$5*MAX(MIN(CV43,$J$5),$I$5)*(DP43*DI43/($K$5*1000))+$H$5*(DP43*DI43/($K$5*1000))*(DP43*DI43/($K$5*1000)))</f>
        <v>0</v>
      </c>
      <c r="S43">
        <f>J43*(1000-(1000*0.61365*exp(17.502*W43/(240.97+W43))/(DI43+DJ43)+DD43)/2)/(1000*0.61365*exp(17.502*W43/(240.97+W43))/(DI43+DJ43)-DD43)</f>
        <v>0</v>
      </c>
      <c r="T43">
        <f>1/((CW43+1)/(Q43/1.6)+1/(R43/1.37)) + CW43/((CW43+1)/(Q43/1.6) + CW43/(R43/1.37))</f>
        <v>0</v>
      </c>
      <c r="U43">
        <f>(CR43*CU43)</f>
        <v>0</v>
      </c>
      <c r="V43">
        <f>(DK43+(U43+2*0.95*5.67E-8*(((DK43+$B$7)+273)^4-(DK43+273)^4)-44100*J43)/(1.84*29.3*R43+8*0.95*5.67E-8*(DK43+273)^3))</f>
        <v>0</v>
      </c>
      <c r="W43">
        <f>($C$7*DL43+$D$7*DM43+$E$7*V43)</f>
        <v>0</v>
      </c>
      <c r="X43">
        <f>0.61365*exp(17.502*W43/(240.97+W43))</f>
        <v>0</v>
      </c>
      <c r="Y43">
        <f>(Z43/AA43*100)</f>
        <v>0</v>
      </c>
      <c r="Z43">
        <f>DD43*(DI43+DJ43)/1000</f>
        <v>0</v>
      </c>
      <c r="AA43">
        <f>0.61365*exp(17.502*DK43/(240.97+DK43))</f>
        <v>0</v>
      </c>
      <c r="AB43">
        <f>(X43-DD43*(DI43+DJ43)/1000)</f>
        <v>0</v>
      </c>
      <c r="AC43">
        <f>(-J43*44100)</f>
        <v>0</v>
      </c>
      <c r="AD43">
        <f>2*29.3*R43*0.92*(DK43-W43)</f>
        <v>0</v>
      </c>
      <c r="AE43">
        <f>2*0.95*5.67E-8*(((DK43+$B$7)+273)^4-(W43+273)^4)</f>
        <v>0</v>
      </c>
      <c r="AF43">
        <f>U43+AE43+AC43+AD43</f>
        <v>0</v>
      </c>
      <c r="AG43">
        <f>DH43*AU43*(DC43-DB43*(1000-AU43*DE43)/(1000-AU43*DD43))/(100*CV43)</f>
        <v>0</v>
      </c>
      <c r="AH43">
        <f>1000*DH43*AU43*(DD43-DE43)/(100*CV43*(1000-AU43*DD43))</f>
        <v>0</v>
      </c>
      <c r="AI43">
        <f>(AJ43 - AK43 - DI43*1E3/(8.314*(DK43+273.15)) * AM43/DH43 * AL43) * DH43/(100*CV43) * (1000 - DE43)/1000</f>
        <v>0</v>
      </c>
      <c r="AJ43">
        <v>427.6935910251036</v>
      </c>
      <c r="AK43">
        <v>431.1540969696967</v>
      </c>
      <c r="AL43">
        <v>0.0005431758316229837</v>
      </c>
      <c r="AM43">
        <v>65.21977423514667</v>
      </c>
      <c r="AN43">
        <f>(AP43 - AO43 + DI43*1E3/(8.314*(DK43+273.15)) * AR43/DH43 * AQ43) * DH43/(100*CV43) * 1000/(1000 - AP43)</f>
        <v>0</v>
      </c>
      <c r="AO43">
        <v>17.99561500159722</v>
      </c>
      <c r="AP43">
        <v>18.63613454545455</v>
      </c>
      <c r="AQ43">
        <v>0.01529902083027265</v>
      </c>
      <c r="AR43">
        <v>84.76522946150949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MAX(0,($B$13+$C$13*DP43)/(1+$D$13*DP43)*DI43/(DK43+273)*$E$13)</f>
        <v>0</v>
      </c>
      <c r="AX43" t="s">
        <v>418</v>
      </c>
      <c r="AY43" t="s">
        <v>418</v>
      </c>
      <c r="AZ43">
        <v>0</v>
      </c>
      <c r="BA43">
        <v>0</v>
      </c>
      <c r="BB43">
        <f>1-AZ43/BA43</f>
        <v>0</v>
      </c>
      <c r="BC43">
        <v>0</v>
      </c>
      <c r="BD43" t="s">
        <v>418</v>
      </c>
      <c r="BE43" t="s">
        <v>418</v>
      </c>
      <c r="BF43">
        <v>0</v>
      </c>
      <c r="BG43">
        <v>0</v>
      </c>
      <c r="BH43">
        <f>1-BF43/BG43</f>
        <v>0</v>
      </c>
      <c r="BI43">
        <v>0.5</v>
      </c>
      <c r="BJ43">
        <f>CS43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418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BZ43" t="s">
        <v>418</v>
      </c>
      <c r="CA43" t="s">
        <v>418</v>
      </c>
      <c r="CB43" t="s">
        <v>418</v>
      </c>
      <c r="CC43" t="s">
        <v>418</v>
      </c>
      <c r="CD43" t="s">
        <v>418</v>
      </c>
      <c r="CE43" t="s">
        <v>418</v>
      </c>
      <c r="CF43" t="s">
        <v>418</v>
      </c>
      <c r="CG43" t="s">
        <v>418</v>
      </c>
      <c r="CH43" t="s">
        <v>418</v>
      </c>
      <c r="CI43" t="s">
        <v>418</v>
      </c>
      <c r="CJ43" t="s">
        <v>418</v>
      </c>
      <c r="CK43" t="s">
        <v>418</v>
      </c>
      <c r="CL43" t="s">
        <v>418</v>
      </c>
      <c r="CM43" t="s">
        <v>418</v>
      </c>
      <c r="CN43" t="s">
        <v>418</v>
      </c>
      <c r="CO43" t="s">
        <v>418</v>
      </c>
      <c r="CP43" t="s">
        <v>418</v>
      </c>
      <c r="CQ43" t="s">
        <v>418</v>
      </c>
      <c r="CR43">
        <f>$B$11*DQ43+$C$11*DR43+$F$11*EC43*(1-EF43)</f>
        <v>0</v>
      </c>
      <c r="CS43">
        <f>CR43*CT43</f>
        <v>0</v>
      </c>
      <c r="CT43">
        <f>($B$11*$D$9+$C$11*$D$9+$F$11*((EP43+EH43)/MAX(EP43+EH43+EQ43, 0.1)*$I$9+EQ43/MAX(EP43+EH43+EQ43, 0.1)*$J$9))/($B$11+$C$11+$F$11)</f>
        <v>0</v>
      </c>
      <c r="CU43">
        <f>($B$11*$K$9+$C$11*$K$9+$F$11*((EP43+EH43)/MAX(EP43+EH43+EQ43, 0.1)*$P$9+EQ43/MAX(EP43+EH43+EQ43, 0.1)*$Q$9))/($B$11+$C$11+$F$11)</f>
        <v>0</v>
      </c>
      <c r="CV43">
        <v>6</v>
      </c>
      <c r="CW43">
        <v>0.5</v>
      </c>
      <c r="CX43" t="s">
        <v>419</v>
      </c>
      <c r="CY43">
        <v>2</v>
      </c>
      <c r="CZ43" t="b">
        <v>1</v>
      </c>
      <c r="DA43">
        <v>1658963038</v>
      </c>
      <c r="DB43">
        <v>423.1115555555555</v>
      </c>
      <c r="DC43">
        <v>419.9787777777777</v>
      </c>
      <c r="DD43">
        <v>18.60511111111111</v>
      </c>
      <c r="DE43">
        <v>18.00973333333333</v>
      </c>
      <c r="DF43">
        <v>425.0903333333333</v>
      </c>
      <c r="DG43">
        <v>18.71033333333333</v>
      </c>
      <c r="DH43">
        <v>500.0358888888889</v>
      </c>
      <c r="DI43">
        <v>90.1621</v>
      </c>
      <c r="DJ43">
        <v>0.09991497777777777</v>
      </c>
      <c r="DK43">
        <v>25.7563</v>
      </c>
      <c r="DL43">
        <v>25.0383</v>
      </c>
      <c r="DM43">
        <v>999.9000000000001</v>
      </c>
      <c r="DN43">
        <v>0</v>
      </c>
      <c r="DO43">
        <v>0</v>
      </c>
      <c r="DP43">
        <v>10011.72444444444</v>
      </c>
      <c r="DQ43">
        <v>0</v>
      </c>
      <c r="DR43">
        <v>0.505868</v>
      </c>
      <c r="DS43">
        <v>3.132962222222222</v>
      </c>
      <c r="DT43">
        <v>431.1328888888889</v>
      </c>
      <c r="DU43">
        <v>427.6811111111111</v>
      </c>
      <c r="DV43">
        <v>0.595363888888889</v>
      </c>
      <c r="DW43">
        <v>419.9787777777777</v>
      </c>
      <c r="DX43">
        <v>18.00973333333333</v>
      </c>
      <c r="DY43">
        <v>1.677476666666667</v>
      </c>
      <c r="DZ43">
        <v>1.623796666666667</v>
      </c>
      <c r="EA43">
        <v>14.68953333333334</v>
      </c>
      <c r="EB43">
        <v>14.18647777777778</v>
      </c>
      <c r="EC43">
        <v>0.00100019</v>
      </c>
      <c r="ED43">
        <v>0</v>
      </c>
      <c r="EE43">
        <v>0</v>
      </c>
      <c r="EF43">
        <v>0</v>
      </c>
      <c r="EG43">
        <v>831.2777777777778</v>
      </c>
      <c r="EH43">
        <v>0.00100019</v>
      </c>
      <c r="EI43">
        <v>0.6666666666666666</v>
      </c>
      <c r="EJ43">
        <v>1.944444444444444</v>
      </c>
      <c r="EK43">
        <v>35.437</v>
      </c>
      <c r="EL43">
        <v>40.88877777777778</v>
      </c>
      <c r="EM43">
        <v>37.75</v>
      </c>
      <c r="EN43">
        <v>41.868</v>
      </c>
      <c r="EO43">
        <v>37.812</v>
      </c>
      <c r="EP43">
        <v>0</v>
      </c>
      <c r="EQ43">
        <v>0</v>
      </c>
      <c r="ER43">
        <v>0</v>
      </c>
      <c r="ES43">
        <v>39.70000004768372</v>
      </c>
      <c r="ET43">
        <v>0</v>
      </c>
      <c r="EU43">
        <v>863.8653846153846</v>
      </c>
      <c r="EV43">
        <v>-369.1111119759047</v>
      </c>
      <c r="EW43">
        <v>-19.69230720052694</v>
      </c>
      <c r="EX43">
        <v>-5.923076923076923</v>
      </c>
      <c r="EY43">
        <v>15</v>
      </c>
      <c r="EZ43">
        <v>1658962562</v>
      </c>
      <c r="FA43" t="s">
        <v>443</v>
      </c>
      <c r="FB43">
        <v>1658962562</v>
      </c>
      <c r="FC43">
        <v>1658962559</v>
      </c>
      <c r="FD43">
        <v>7</v>
      </c>
      <c r="FE43">
        <v>0.025</v>
      </c>
      <c r="FF43">
        <v>-0.013</v>
      </c>
      <c r="FG43">
        <v>-1.97</v>
      </c>
      <c r="FH43">
        <v>-0.111</v>
      </c>
      <c r="FI43">
        <v>420</v>
      </c>
      <c r="FJ43">
        <v>18</v>
      </c>
      <c r="FK43">
        <v>0.6899999999999999</v>
      </c>
      <c r="FL43">
        <v>0.5</v>
      </c>
      <c r="FM43">
        <v>3.16198075</v>
      </c>
      <c r="FN43">
        <v>-0.03984619136959999</v>
      </c>
      <c r="FO43">
        <v>0.03808482246167758</v>
      </c>
      <c r="FP43">
        <v>1</v>
      </c>
      <c r="FQ43">
        <v>890.7205882352941</v>
      </c>
      <c r="FR43">
        <v>-448.9763177814899</v>
      </c>
      <c r="FS43">
        <v>46.45193454726499</v>
      </c>
      <c r="FT43">
        <v>0</v>
      </c>
      <c r="FU43">
        <v>0.70461445</v>
      </c>
      <c r="FV43">
        <v>-0.7747632270168866</v>
      </c>
      <c r="FW43">
        <v>0.07813125131499879</v>
      </c>
      <c r="FX43">
        <v>0</v>
      </c>
      <c r="FY43">
        <v>1</v>
      </c>
      <c r="FZ43">
        <v>3</v>
      </c>
      <c r="GA43" t="s">
        <v>444</v>
      </c>
      <c r="GB43">
        <v>2.98434</v>
      </c>
      <c r="GC43">
        <v>2.7157</v>
      </c>
      <c r="GD43">
        <v>0.0952025</v>
      </c>
      <c r="GE43">
        <v>0.0934382</v>
      </c>
      <c r="GF43">
        <v>0.0899547</v>
      </c>
      <c r="GG43">
        <v>0.0862508</v>
      </c>
      <c r="GH43">
        <v>28717.9</v>
      </c>
      <c r="GI43">
        <v>28884.3</v>
      </c>
      <c r="GJ43">
        <v>29493</v>
      </c>
      <c r="GK43">
        <v>29462</v>
      </c>
      <c r="GL43">
        <v>35556.7</v>
      </c>
      <c r="GM43">
        <v>35796.9</v>
      </c>
      <c r="GN43">
        <v>41539.6</v>
      </c>
      <c r="GO43">
        <v>41990.5</v>
      </c>
      <c r="GP43">
        <v>1.96135</v>
      </c>
      <c r="GQ43">
        <v>1.91483</v>
      </c>
      <c r="GR43">
        <v>0.0452995</v>
      </c>
      <c r="GS43">
        <v>0</v>
      </c>
      <c r="GT43">
        <v>24.2921</v>
      </c>
      <c r="GU43">
        <v>999.9</v>
      </c>
      <c r="GV43">
        <v>43.8</v>
      </c>
      <c r="GW43">
        <v>31.4</v>
      </c>
      <c r="GX43">
        <v>22.4193</v>
      </c>
      <c r="GY43">
        <v>63.0249</v>
      </c>
      <c r="GZ43">
        <v>33.7981</v>
      </c>
      <c r="HA43">
        <v>1</v>
      </c>
      <c r="HB43">
        <v>-0.143318</v>
      </c>
      <c r="HC43">
        <v>-0.293336</v>
      </c>
      <c r="HD43">
        <v>20.3531</v>
      </c>
      <c r="HE43">
        <v>5.22702</v>
      </c>
      <c r="HF43">
        <v>12.0099</v>
      </c>
      <c r="HG43">
        <v>4.99175</v>
      </c>
      <c r="HH43">
        <v>3.29</v>
      </c>
      <c r="HI43">
        <v>9999</v>
      </c>
      <c r="HJ43">
        <v>9999</v>
      </c>
      <c r="HK43">
        <v>9999</v>
      </c>
      <c r="HL43">
        <v>160.7</v>
      </c>
      <c r="HM43">
        <v>1.86737</v>
      </c>
      <c r="HN43">
        <v>1.86646</v>
      </c>
      <c r="HO43">
        <v>1.86585</v>
      </c>
      <c r="HP43">
        <v>1.86584</v>
      </c>
      <c r="HQ43">
        <v>1.86767</v>
      </c>
      <c r="HR43">
        <v>1.87012</v>
      </c>
      <c r="HS43">
        <v>1.86875</v>
      </c>
      <c r="HT43">
        <v>1.87023</v>
      </c>
      <c r="HU43">
        <v>0</v>
      </c>
      <c r="HV43">
        <v>0</v>
      </c>
      <c r="HW43">
        <v>0</v>
      </c>
      <c r="HX43">
        <v>0</v>
      </c>
      <c r="HY43" t="s">
        <v>422</v>
      </c>
      <c r="HZ43" t="s">
        <v>423</v>
      </c>
      <c r="IA43" t="s">
        <v>424</v>
      </c>
      <c r="IB43" t="s">
        <v>424</v>
      </c>
      <c r="IC43" t="s">
        <v>424</v>
      </c>
      <c r="ID43" t="s">
        <v>424</v>
      </c>
      <c r="IE43">
        <v>0</v>
      </c>
      <c r="IF43">
        <v>100</v>
      </c>
      <c r="IG43">
        <v>100</v>
      </c>
      <c r="IH43">
        <v>-1.979</v>
      </c>
      <c r="II43">
        <v>-0.1049</v>
      </c>
      <c r="IJ43">
        <v>-0.5726348517053843</v>
      </c>
      <c r="IK43">
        <v>-0.003643892653284941</v>
      </c>
      <c r="IL43">
        <v>8.948238347276123E-07</v>
      </c>
      <c r="IM43">
        <v>-2.445980282225029E-10</v>
      </c>
      <c r="IN43">
        <v>-0.1497648274784824</v>
      </c>
      <c r="IO43">
        <v>-0.01042730378795286</v>
      </c>
      <c r="IP43">
        <v>0.00100284695746963</v>
      </c>
      <c r="IQ43">
        <v>-1.701466411570297E-05</v>
      </c>
      <c r="IR43">
        <v>2</v>
      </c>
      <c r="IS43">
        <v>2310</v>
      </c>
      <c r="IT43">
        <v>1</v>
      </c>
      <c r="IU43">
        <v>25</v>
      </c>
      <c r="IV43">
        <v>8</v>
      </c>
      <c r="IW43">
        <v>8</v>
      </c>
      <c r="IX43">
        <v>1.04492</v>
      </c>
      <c r="IY43">
        <v>2.21558</v>
      </c>
      <c r="IZ43">
        <v>1.39648</v>
      </c>
      <c r="JA43">
        <v>2.34375</v>
      </c>
      <c r="JB43">
        <v>1.49536</v>
      </c>
      <c r="JC43">
        <v>2.38403</v>
      </c>
      <c r="JD43">
        <v>35.801</v>
      </c>
      <c r="JE43">
        <v>24.1926</v>
      </c>
      <c r="JF43">
        <v>18</v>
      </c>
      <c r="JG43">
        <v>513.712</v>
      </c>
      <c r="JH43">
        <v>440.58</v>
      </c>
      <c r="JI43">
        <v>24.9998</v>
      </c>
      <c r="JJ43">
        <v>25.6193</v>
      </c>
      <c r="JK43">
        <v>29.9999</v>
      </c>
      <c r="JL43">
        <v>25.6304</v>
      </c>
      <c r="JM43">
        <v>25.5797</v>
      </c>
      <c r="JN43">
        <v>20.9393</v>
      </c>
      <c r="JO43">
        <v>21.5065</v>
      </c>
      <c r="JP43">
        <v>53.1581</v>
      </c>
      <c r="JQ43">
        <v>25</v>
      </c>
      <c r="JR43">
        <v>420</v>
      </c>
      <c r="JS43">
        <v>18.1487</v>
      </c>
      <c r="JT43">
        <v>100.851</v>
      </c>
      <c r="JU43">
        <v>100.84</v>
      </c>
    </row>
    <row r="44" spans="1:281">
      <c r="A44">
        <v>28</v>
      </c>
      <c r="B44">
        <v>1658963045.5</v>
      </c>
      <c r="C44">
        <v>1139</v>
      </c>
      <c r="D44" t="s">
        <v>490</v>
      </c>
      <c r="E44" t="s">
        <v>491</v>
      </c>
      <c r="F44">
        <v>5</v>
      </c>
      <c r="G44" t="s">
        <v>472</v>
      </c>
      <c r="H44" t="s">
        <v>416</v>
      </c>
      <c r="I44">
        <v>1658963042.7</v>
      </c>
      <c r="J44">
        <f>(K44)/1000</f>
        <v>0</v>
      </c>
      <c r="K44">
        <f>IF(CZ44, AN44, AH44)</f>
        <v>0</v>
      </c>
      <c r="L44">
        <f>IF(CZ44, AI44, AG44)</f>
        <v>0</v>
      </c>
      <c r="M44">
        <f>DB44 - IF(AU44&gt;1, L44*CV44*100.0/(AW44*DP44), 0)</f>
        <v>0</v>
      </c>
      <c r="N44">
        <f>((T44-J44/2)*M44-L44)/(T44+J44/2)</f>
        <v>0</v>
      </c>
      <c r="O44">
        <f>N44*(DI44+DJ44)/1000.0</f>
        <v>0</v>
      </c>
      <c r="P44">
        <f>(DB44 - IF(AU44&gt;1, L44*CV44*100.0/(AW44*DP44), 0))*(DI44+DJ44)/1000.0</f>
        <v>0</v>
      </c>
      <c r="Q44">
        <f>2.0/((1/S44-1/R44)+SIGN(S44)*SQRT((1/S44-1/R44)*(1/S44-1/R44) + 4*CW44/((CW44+1)*(CW44+1))*(2*1/S44*1/R44-1/R44*1/R44)))</f>
        <v>0</v>
      </c>
      <c r="R44">
        <f>IF(LEFT(CX44,1)&lt;&gt;"0",IF(LEFT(CX44,1)="1",3.0,CY44),$D$5+$E$5*(DP44*DI44/($K$5*1000))+$F$5*(DP44*DI44/($K$5*1000))*MAX(MIN(CV44,$J$5),$I$5)*MAX(MIN(CV44,$J$5),$I$5)+$G$5*MAX(MIN(CV44,$J$5),$I$5)*(DP44*DI44/($K$5*1000))+$H$5*(DP44*DI44/($K$5*1000))*(DP44*DI44/($K$5*1000)))</f>
        <v>0</v>
      </c>
      <c r="S44">
        <f>J44*(1000-(1000*0.61365*exp(17.502*W44/(240.97+W44))/(DI44+DJ44)+DD44)/2)/(1000*0.61365*exp(17.502*W44/(240.97+W44))/(DI44+DJ44)-DD44)</f>
        <v>0</v>
      </c>
      <c r="T44">
        <f>1/((CW44+1)/(Q44/1.6)+1/(R44/1.37)) + CW44/((CW44+1)/(Q44/1.6) + CW44/(R44/1.37))</f>
        <v>0</v>
      </c>
      <c r="U44">
        <f>(CR44*CU44)</f>
        <v>0</v>
      </c>
      <c r="V44">
        <f>(DK44+(U44+2*0.95*5.67E-8*(((DK44+$B$7)+273)^4-(DK44+273)^4)-44100*J44)/(1.84*29.3*R44+8*0.95*5.67E-8*(DK44+273)^3))</f>
        <v>0</v>
      </c>
      <c r="W44">
        <f>($C$7*DL44+$D$7*DM44+$E$7*V44)</f>
        <v>0</v>
      </c>
      <c r="X44">
        <f>0.61365*exp(17.502*W44/(240.97+W44))</f>
        <v>0</v>
      </c>
      <c r="Y44">
        <f>(Z44/AA44*100)</f>
        <v>0</v>
      </c>
      <c r="Z44">
        <f>DD44*(DI44+DJ44)/1000</f>
        <v>0</v>
      </c>
      <c r="AA44">
        <f>0.61365*exp(17.502*DK44/(240.97+DK44))</f>
        <v>0</v>
      </c>
      <c r="AB44">
        <f>(X44-DD44*(DI44+DJ44)/1000)</f>
        <v>0</v>
      </c>
      <c r="AC44">
        <f>(-J44*44100)</f>
        <v>0</v>
      </c>
      <c r="AD44">
        <f>2*29.3*R44*0.92*(DK44-W44)</f>
        <v>0</v>
      </c>
      <c r="AE44">
        <f>2*0.95*5.67E-8*(((DK44+$B$7)+273)^4-(W44+273)^4)</f>
        <v>0</v>
      </c>
      <c r="AF44">
        <f>U44+AE44+AC44+AD44</f>
        <v>0</v>
      </c>
      <c r="AG44">
        <f>DH44*AU44*(DC44-DB44*(1000-AU44*DE44)/(1000-AU44*DD44))/(100*CV44)</f>
        <v>0</v>
      </c>
      <c r="AH44">
        <f>1000*DH44*AU44*(DD44-DE44)/(100*CV44*(1000-AU44*DD44))</f>
        <v>0</v>
      </c>
      <c r="AI44">
        <f>(AJ44 - AK44 - DI44*1E3/(8.314*(DK44+273.15)) * AM44/DH44 * AL44) * DH44/(100*CV44) * (1000 - DE44)/1000</f>
        <v>0</v>
      </c>
      <c r="AJ44">
        <v>427.69020125153</v>
      </c>
      <c r="AK44">
        <v>431.1898606060606</v>
      </c>
      <c r="AL44">
        <v>0.000164810532225162</v>
      </c>
      <c r="AM44">
        <v>65.21977423514667</v>
      </c>
      <c r="AN44">
        <f>(AP44 - AO44 + DI44*1E3/(8.314*(DK44+273.15)) * AR44/DH44 * AQ44) * DH44/(100*CV44) * 1000/(1000 - AP44)</f>
        <v>0</v>
      </c>
      <c r="AO44">
        <v>18.06247492820985</v>
      </c>
      <c r="AP44">
        <v>18.70112121212121</v>
      </c>
      <c r="AQ44">
        <v>0.01376963591425452</v>
      </c>
      <c r="AR44">
        <v>84.76522946150949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MAX(0,($B$13+$C$13*DP44)/(1+$D$13*DP44)*DI44/(DK44+273)*$E$13)</f>
        <v>0</v>
      </c>
      <c r="AX44" t="s">
        <v>418</v>
      </c>
      <c r="AY44" t="s">
        <v>418</v>
      </c>
      <c r="AZ44">
        <v>0</v>
      </c>
      <c r="BA44">
        <v>0</v>
      </c>
      <c r="BB44">
        <f>1-AZ44/BA44</f>
        <v>0</v>
      </c>
      <c r="BC44">
        <v>0</v>
      </c>
      <c r="BD44" t="s">
        <v>418</v>
      </c>
      <c r="BE44" t="s">
        <v>418</v>
      </c>
      <c r="BF44">
        <v>0</v>
      </c>
      <c r="BG44">
        <v>0</v>
      </c>
      <c r="BH44">
        <f>1-BF44/BG44</f>
        <v>0</v>
      </c>
      <c r="BI44">
        <v>0.5</v>
      </c>
      <c r="BJ44">
        <f>CS44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418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BZ44" t="s">
        <v>418</v>
      </c>
      <c r="CA44" t="s">
        <v>418</v>
      </c>
      <c r="CB44" t="s">
        <v>418</v>
      </c>
      <c r="CC44" t="s">
        <v>418</v>
      </c>
      <c r="CD44" t="s">
        <v>418</v>
      </c>
      <c r="CE44" t="s">
        <v>418</v>
      </c>
      <c r="CF44" t="s">
        <v>418</v>
      </c>
      <c r="CG44" t="s">
        <v>418</v>
      </c>
      <c r="CH44" t="s">
        <v>418</v>
      </c>
      <c r="CI44" t="s">
        <v>418</v>
      </c>
      <c r="CJ44" t="s">
        <v>418</v>
      </c>
      <c r="CK44" t="s">
        <v>418</v>
      </c>
      <c r="CL44" t="s">
        <v>418</v>
      </c>
      <c r="CM44" t="s">
        <v>418</v>
      </c>
      <c r="CN44" t="s">
        <v>418</v>
      </c>
      <c r="CO44" t="s">
        <v>418</v>
      </c>
      <c r="CP44" t="s">
        <v>418</v>
      </c>
      <c r="CQ44" t="s">
        <v>418</v>
      </c>
      <c r="CR44">
        <f>$B$11*DQ44+$C$11*DR44+$F$11*EC44*(1-EF44)</f>
        <v>0</v>
      </c>
      <c r="CS44">
        <f>CR44*CT44</f>
        <v>0</v>
      </c>
      <c r="CT44">
        <f>($B$11*$D$9+$C$11*$D$9+$F$11*((EP44+EH44)/MAX(EP44+EH44+EQ44, 0.1)*$I$9+EQ44/MAX(EP44+EH44+EQ44, 0.1)*$J$9))/($B$11+$C$11+$F$11)</f>
        <v>0</v>
      </c>
      <c r="CU44">
        <f>($B$11*$K$9+$C$11*$K$9+$F$11*((EP44+EH44)/MAX(EP44+EH44+EQ44, 0.1)*$P$9+EQ44/MAX(EP44+EH44+EQ44, 0.1)*$Q$9))/($B$11+$C$11+$F$11)</f>
        <v>0</v>
      </c>
      <c r="CV44">
        <v>6</v>
      </c>
      <c r="CW44">
        <v>0.5</v>
      </c>
      <c r="CX44" t="s">
        <v>419</v>
      </c>
      <c r="CY44">
        <v>2</v>
      </c>
      <c r="CZ44" t="b">
        <v>1</v>
      </c>
      <c r="DA44">
        <v>1658963042.7</v>
      </c>
      <c r="DB44">
        <v>423.1283</v>
      </c>
      <c r="DC44">
        <v>419.976</v>
      </c>
      <c r="DD44">
        <v>18.67228</v>
      </c>
      <c r="DE44">
        <v>18.06597</v>
      </c>
      <c r="DF44">
        <v>425.107</v>
      </c>
      <c r="DG44">
        <v>18.77688</v>
      </c>
      <c r="DH44">
        <v>500.0389999999999</v>
      </c>
      <c r="DI44">
        <v>90.16368</v>
      </c>
      <c r="DJ44">
        <v>0.10004106</v>
      </c>
      <c r="DK44">
        <v>25.75689000000001</v>
      </c>
      <c r="DL44">
        <v>25.04043</v>
      </c>
      <c r="DM44">
        <v>999.9</v>
      </c>
      <c r="DN44">
        <v>0</v>
      </c>
      <c r="DO44">
        <v>0</v>
      </c>
      <c r="DP44">
        <v>9977.058999999999</v>
      </c>
      <c r="DQ44">
        <v>0</v>
      </c>
      <c r="DR44">
        <v>0.5058679999999999</v>
      </c>
      <c r="DS44">
        <v>3.152377</v>
      </c>
      <c r="DT44">
        <v>431.1794</v>
      </c>
      <c r="DU44">
        <v>427.7028</v>
      </c>
      <c r="DV44">
        <v>0.6062928</v>
      </c>
      <c r="DW44">
        <v>419.976</v>
      </c>
      <c r="DX44">
        <v>18.06597</v>
      </c>
      <c r="DY44">
        <v>1.683561</v>
      </c>
      <c r="DZ44">
        <v>1.628895</v>
      </c>
      <c r="EA44">
        <v>14.74568</v>
      </c>
      <c r="EB44">
        <v>14.23491</v>
      </c>
      <c r="EC44">
        <v>0.00100019</v>
      </c>
      <c r="ED44">
        <v>0</v>
      </c>
      <c r="EE44">
        <v>0</v>
      </c>
      <c r="EF44">
        <v>0</v>
      </c>
      <c r="EG44">
        <v>816.75</v>
      </c>
      <c r="EH44">
        <v>0.00100019</v>
      </c>
      <c r="EI44">
        <v>-7.65</v>
      </c>
      <c r="EJ44">
        <v>-2.55</v>
      </c>
      <c r="EK44">
        <v>35.4496</v>
      </c>
      <c r="EL44">
        <v>40.937</v>
      </c>
      <c r="EM44">
        <v>37.77480000000001</v>
      </c>
      <c r="EN44">
        <v>41.9246</v>
      </c>
      <c r="EO44">
        <v>37.8246</v>
      </c>
      <c r="EP44">
        <v>0</v>
      </c>
      <c r="EQ44">
        <v>0</v>
      </c>
      <c r="ER44">
        <v>0</v>
      </c>
      <c r="ES44">
        <v>44.5</v>
      </c>
      <c r="ET44">
        <v>0</v>
      </c>
      <c r="EU44">
        <v>837.5</v>
      </c>
      <c r="EV44">
        <v>-332.8888889516781</v>
      </c>
      <c r="EW44">
        <v>-12.017094329505</v>
      </c>
      <c r="EX44">
        <v>-7.519230769230769</v>
      </c>
      <c r="EY44">
        <v>15</v>
      </c>
      <c r="EZ44">
        <v>1658962562</v>
      </c>
      <c r="FA44" t="s">
        <v>443</v>
      </c>
      <c r="FB44">
        <v>1658962562</v>
      </c>
      <c r="FC44">
        <v>1658962559</v>
      </c>
      <c r="FD44">
        <v>7</v>
      </c>
      <c r="FE44">
        <v>0.025</v>
      </c>
      <c r="FF44">
        <v>-0.013</v>
      </c>
      <c r="FG44">
        <v>-1.97</v>
      </c>
      <c r="FH44">
        <v>-0.111</v>
      </c>
      <c r="FI44">
        <v>420</v>
      </c>
      <c r="FJ44">
        <v>18</v>
      </c>
      <c r="FK44">
        <v>0.6899999999999999</v>
      </c>
      <c r="FL44">
        <v>0.5</v>
      </c>
      <c r="FM44">
        <v>3.1564815</v>
      </c>
      <c r="FN44">
        <v>-0.02546904315197547</v>
      </c>
      <c r="FO44">
        <v>0.03758280714302753</v>
      </c>
      <c r="FP44">
        <v>1</v>
      </c>
      <c r="FQ44">
        <v>858.1323529411765</v>
      </c>
      <c r="FR44">
        <v>-348.6554626553623</v>
      </c>
      <c r="FS44">
        <v>36.15699200617021</v>
      </c>
      <c r="FT44">
        <v>0</v>
      </c>
      <c r="FU44">
        <v>0.6598670999999999</v>
      </c>
      <c r="FV44">
        <v>-0.6670463639774867</v>
      </c>
      <c r="FW44">
        <v>0.07142277403034693</v>
      </c>
      <c r="FX44">
        <v>0</v>
      </c>
      <c r="FY44">
        <v>1</v>
      </c>
      <c r="FZ44">
        <v>3</v>
      </c>
      <c r="GA44" t="s">
        <v>444</v>
      </c>
      <c r="GB44">
        <v>2.98455</v>
      </c>
      <c r="GC44">
        <v>2.71579</v>
      </c>
      <c r="GD44">
        <v>0.0952021</v>
      </c>
      <c r="GE44">
        <v>0.0934324</v>
      </c>
      <c r="GF44">
        <v>0.0901725</v>
      </c>
      <c r="GG44">
        <v>0.0863776</v>
      </c>
      <c r="GH44">
        <v>28716.9</v>
      </c>
      <c r="GI44">
        <v>28884.6</v>
      </c>
      <c r="GJ44">
        <v>29492</v>
      </c>
      <c r="GK44">
        <v>29462.1</v>
      </c>
      <c r="GL44">
        <v>35546.9</v>
      </c>
      <c r="GM44">
        <v>35792</v>
      </c>
      <c r="GN44">
        <v>41538.3</v>
      </c>
      <c r="GO44">
        <v>41990.8</v>
      </c>
      <c r="GP44">
        <v>1.9618</v>
      </c>
      <c r="GQ44">
        <v>1.91478</v>
      </c>
      <c r="GR44">
        <v>0.0460073</v>
      </c>
      <c r="GS44">
        <v>0</v>
      </c>
      <c r="GT44">
        <v>24.291</v>
      </c>
      <c r="GU44">
        <v>999.9</v>
      </c>
      <c r="GV44">
        <v>43.8</v>
      </c>
      <c r="GW44">
        <v>31.4</v>
      </c>
      <c r="GX44">
        <v>22.4202</v>
      </c>
      <c r="GY44">
        <v>63.0649</v>
      </c>
      <c r="GZ44">
        <v>34.1266</v>
      </c>
      <c r="HA44">
        <v>1</v>
      </c>
      <c r="HB44">
        <v>-0.14378</v>
      </c>
      <c r="HC44">
        <v>-0.293382</v>
      </c>
      <c r="HD44">
        <v>20.353</v>
      </c>
      <c r="HE44">
        <v>5.22583</v>
      </c>
      <c r="HF44">
        <v>12.0099</v>
      </c>
      <c r="HG44">
        <v>4.99135</v>
      </c>
      <c r="HH44">
        <v>3.28978</v>
      </c>
      <c r="HI44">
        <v>9999</v>
      </c>
      <c r="HJ44">
        <v>9999</v>
      </c>
      <c r="HK44">
        <v>9999</v>
      </c>
      <c r="HL44">
        <v>160.7</v>
      </c>
      <c r="HM44">
        <v>1.86737</v>
      </c>
      <c r="HN44">
        <v>1.86646</v>
      </c>
      <c r="HO44">
        <v>1.86584</v>
      </c>
      <c r="HP44">
        <v>1.86584</v>
      </c>
      <c r="HQ44">
        <v>1.86768</v>
      </c>
      <c r="HR44">
        <v>1.87014</v>
      </c>
      <c r="HS44">
        <v>1.86877</v>
      </c>
      <c r="HT44">
        <v>1.87025</v>
      </c>
      <c r="HU44">
        <v>0</v>
      </c>
      <c r="HV44">
        <v>0</v>
      </c>
      <c r="HW44">
        <v>0</v>
      </c>
      <c r="HX44">
        <v>0</v>
      </c>
      <c r="HY44" t="s">
        <v>422</v>
      </c>
      <c r="HZ44" t="s">
        <v>423</v>
      </c>
      <c r="IA44" t="s">
        <v>424</v>
      </c>
      <c r="IB44" t="s">
        <v>424</v>
      </c>
      <c r="IC44" t="s">
        <v>424</v>
      </c>
      <c r="ID44" t="s">
        <v>424</v>
      </c>
      <c r="IE44">
        <v>0</v>
      </c>
      <c r="IF44">
        <v>100</v>
      </c>
      <c r="IG44">
        <v>100</v>
      </c>
      <c r="IH44">
        <v>-1.979</v>
      </c>
      <c r="II44">
        <v>-0.1044</v>
      </c>
      <c r="IJ44">
        <v>-0.5726348517053843</v>
      </c>
      <c r="IK44">
        <v>-0.003643892653284941</v>
      </c>
      <c r="IL44">
        <v>8.948238347276123E-07</v>
      </c>
      <c r="IM44">
        <v>-2.445980282225029E-10</v>
      </c>
      <c r="IN44">
        <v>-0.1497648274784824</v>
      </c>
      <c r="IO44">
        <v>-0.01042730378795286</v>
      </c>
      <c r="IP44">
        <v>0.00100284695746963</v>
      </c>
      <c r="IQ44">
        <v>-1.701466411570297E-05</v>
      </c>
      <c r="IR44">
        <v>2</v>
      </c>
      <c r="IS44">
        <v>2310</v>
      </c>
      <c r="IT44">
        <v>1</v>
      </c>
      <c r="IU44">
        <v>25</v>
      </c>
      <c r="IV44">
        <v>8.1</v>
      </c>
      <c r="IW44">
        <v>8.1</v>
      </c>
      <c r="IX44">
        <v>1.04614</v>
      </c>
      <c r="IY44">
        <v>2.2168</v>
      </c>
      <c r="IZ44">
        <v>1.39648</v>
      </c>
      <c r="JA44">
        <v>2.34375</v>
      </c>
      <c r="JB44">
        <v>1.49536</v>
      </c>
      <c r="JC44">
        <v>2.39746</v>
      </c>
      <c r="JD44">
        <v>35.801</v>
      </c>
      <c r="JE44">
        <v>24.1926</v>
      </c>
      <c r="JF44">
        <v>18</v>
      </c>
      <c r="JG44">
        <v>513.9880000000001</v>
      </c>
      <c r="JH44">
        <v>440.538</v>
      </c>
      <c r="JI44">
        <v>24.9998</v>
      </c>
      <c r="JJ44">
        <v>25.6177</v>
      </c>
      <c r="JK44">
        <v>29.9998</v>
      </c>
      <c r="JL44">
        <v>25.6287</v>
      </c>
      <c r="JM44">
        <v>25.5781</v>
      </c>
      <c r="JN44">
        <v>20.9358</v>
      </c>
      <c r="JO44">
        <v>21.5065</v>
      </c>
      <c r="JP44">
        <v>53.1581</v>
      </c>
      <c r="JQ44">
        <v>25</v>
      </c>
      <c r="JR44">
        <v>420</v>
      </c>
      <c r="JS44">
        <v>18.0385</v>
      </c>
      <c r="JT44">
        <v>100.848</v>
      </c>
      <c r="JU44">
        <v>100.841</v>
      </c>
    </row>
    <row r="45" spans="1:281">
      <c r="A45">
        <v>29</v>
      </c>
      <c r="B45">
        <v>1658963050.5</v>
      </c>
      <c r="C45">
        <v>1144</v>
      </c>
      <c r="D45" t="s">
        <v>492</v>
      </c>
      <c r="E45" t="s">
        <v>493</v>
      </c>
      <c r="F45">
        <v>5</v>
      </c>
      <c r="G45" t="s">
        <v>472</v>
      </c>
      <c r="H45" t="s">
        <v>416</v>
      </c>
      <c r="I45">
        <v>1658963048</v>
      </c>
      <c r="J45">
        <f>(K45)/1000</f>
        <v>0</v>
      </c>
      <c r="K45">
        <f>IF(CZ45, AN45, AH45)</f>
        <v>0</v>
      </c>
      <c r="L45">
        <f>IF(CZ45, AI45, AG45)</f>
        <v>0</v>
      </c>
      <c r="M45">
        <f>DB45 - IF(AU45&gt;1, L45*CV45*100.0/(AW45*DP45), 0)</f>
        <v>0</v>
      </c>
      <c r="N45">
        <f>((T45-J45/2)*M45-L45)/(T45+J45/2)</f>
        <v>0</v>
      </c>
      <c r="O45">
        <f>N45*(DI45+DJ45)/1000.0</f>
        <v>0</v>
      </c>
      <c r="P45">
        <f>(DB45 - IF(AU45&gt;1, L45*CV45*100.0/(AW45*DP45), 0))*(DI45+DJ45)/1000.0</f>
        <v>0</v>
      </c>
      <c r="Q45">
        <f>2.0/((1/S45-1/R45)+SIGN(S45)*SQRT((1/S45-1/R45)*(1/S45-1/R45) + 4*CW45/((CW45+1)*(CW45+1))*(2*1/S45*1/R45-1/R45*1/R45)))</f>
        <v>0</v>
      </c>
      <c r="R45">
        <f>IF(LEFT(CX45,1)&lt;&gt;"0",IF(LEFT(CX45,1)="1",3.0,CY45),$D$5+$E$5*(DP45*DI45/($K$5*1000))+$F$5*(DP45*DI45/($K$5*1000))*MAX(MIN(CV45,$J$5),$I$5)*MAX(MIN(CV45,$J$5),$I$5)+$G$5*MAX(MIN(CV45,$J$5),$I$5)*(DP45*DI45/($K$5*1000))+$H$5*(DP45*DI45/($K$5*1000))*(DP45*DI45/($K$5*1000)))</f>
        <v>0</v>
      </c>
      <c r="S45">
        <f>J45*(1000-(1000*0.61365*exp(17.502*W45/(240.97+W45))/(DI45+DJ45)+DD45)/2)/(1000*0.61365*exp(17.502*W45/(240.97+W45))/(DI45+DJ45)-DD45)</f>
        <v>0</v>
      </c>
      <c r="T45">
        <f>1/((CW45+1)/(Q45/1.6)+1/(R45/1.37)) + CW45/((CW45+1)/(Q45/1.6) + CW45/(R45/1.37))</f>
        <v>0</v>
      </c>
      <c r="U45">
        <f>(CR45*CU45)</f>
        <v>0</v>
      </c>
      <c r="V45">
        <f>(DK45+(U45+2*0.95*5.67E-8*(((DK45+$B$7)+273)^4-(DK45+273)^4)-44100*J45)/(1.84*29.3*R45+8*0.95*5.67E-8*(DK45+273)^3))</f>
        <v>0</v>
      </c>
      <c r="W45">
        <f>($C$7*DL45+$D$7*DM45+$E$7*V45)</f>
        <v>0</v>
      </c>
      <c r="X45">
        <f>0.61365*exp(17.502*W45/(240.97+W45))</f>
        <v>0</v>
      </c>
      <c r="Y45">
        <f>(Z45/AA45*100)</f>
        <v>0</v>
      </c>
      <c r="Z45">
        <f>DD45*(DI45+DJ45)/1000</f>
        <v>0</v>
      </c>
      <c r="AA45">
        <f>0.61365*exp(17.502*DK45/(240.97+DK45))</f>
        <v>0</v>
      </c>
      <c r="AB45">
        <f>(X45-DD45*(DI45+DJ45)/1000)</f>
        <v>0</v>
      </c>
      <c r="AC45">
        <f>(-J45*44100)</f>
        <v>0</v>
      </c>
      <c r="AD45">
        <f>2*29.3*R45*0.92*(DK45-W45)</f>
        <v>0</v>
      </c>
      <c r="AE45">
        <f>2*0.95*5.67E-8*(((DK45+$B$7)+273)^4-(W45+273)^4)</f>
        <v>0</v>
      </c>
      <c r="AF45">
        <f>U45+AE45+AC45+AD45</f>
        <v>0</v>
      </c>
      <c r="AG45">
        <f>DH45*AU45*(DC45-DB45*(1000-AU45*DE45)/(1000-AU45*DD45))/(100*CV45)</f>
        <v>0</v>
      </c>
      <c r="AH45">
        <f>1000*DH45*AU45*(DD45-DE45)/(100*CV45*(1000-AU45*DD45))</f>
        <v>0</v>
      </c>
      <c r="AI45">
        <f>(AJ45 - AK45 - DI45*1E3/(8.314*(DK45+273.15)) * AM45/DH45 * AL45) * DH45/(100*CV45) * (1000 - DE45)/1000</f>
        <v>0</v>
      </c>
      <c r="AJ45">
        <v>427.7287212315279</v>
      </c>
      <c r="AK45">
        <v>431.2433272727274</v>
      </c>
      <c r="AL45">
        <v>0.001332581797667546</v>
      </c>
      <c r="AM45">
        <v>65.21977423514667</v>
      </c>
      <c r="AN45">
        <f>(AP45 - AO45 + DI45*1E3/(8.314*(DK45+273.15)) * AR45/DH45 * AQ45) * DH45/(100*CV45) * 1000/(1000 - AP45)</f>
        <v>0</v>
      </c>
      <c r="AO45">
        <v>18.08594045328874</v>
      </c>
      <c r="AP45">
        <v>18.74456727272728</v>
      </c>
      <c r="AQ45">
        <v>0.01015748245860397</v>
      </c>
      <c r="AR45">
        <v>84.76522946150949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MAX(0,($B$13+$C$13*DP45)/(1+$D$13*DP45)*DI45/(DK45+273)*$E$13)</f>
        <v>0</v>
      </c>
      <c r="AX45" t="s">
        <v>418</v>
      </c>
      <c r="AY45" t="s">
        <v>418</v>
      </c>
      <c r="AZ45">
        <v>0</v>
      </c>
      <c r="BA45">
        <v>0</v>
      </c>
      <c r="BB45">
        <f>1-AZ45/BA45</f>
        <v>0</v>
      </c>
      <c r="BC45">
        <v>0</v>
      </c>
      <c r="BD45" t="s">
        <v>418</v>
      </c>
      <c r="BE45" t="s">
        <v>418</v>
      </c>
      <c r="BF45">
        <v>0</v>
      </c>
      <c r="BG45">
        <v>0</v>
      </c>
      <c r="BH45">
        <f>1-BF45/BG45</f>
        <v>0</v>
      </c>
      <c r="BI45">
        <v>0.5</v>
      </c>
      <c r="BJ45">
        <f>CS45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418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BZ45" t="s">
        <v>418</v>
      </c>
      <c r="CA45" t="s">
        <v>418</v>
      </c>
      <c r="CB45" t="s">
        <v>418</v>
      </c>
      <c r="CC45" t="s">
        <v>418</v>
      </c>
      <c r="CD45" t="s">
        <v>418</v>
      </c>
      <c r="CE45" t="s">
        <v>418</v>
      </c>
      <c r="CF45" t="s">
        <v>418</v>
      </c>
      <c r="CG45" t="s">
        <v>418</v>
      </c>
      <c r="CH45" t="s">
        <v>418</v>
      </c>
      <c r="CI45" t="s">
        <v>418</v>
      </c>
      <c r="CJ45" t="s">
        <v>418</v>
      </c>
      <c r="CK45" t="s">
        <v>418</v>
      </c>
      <c r="CL45" t="s">
        <v>418</v>
      </c>
      <c r="CM45" t="s">
        <v>418</v>
      </c>
      <c r="CN45" t="s">
        <v>418</v>
      </c>
      <c r="CO45" t="s">
        <v>418</v>
      </c>
      <c r="CP45" t="s">
        <v>418</v>
      </c>
      <c r="CQ45" t="s">
        <v>418</v>
      </c>
      <c r="CR45">
        <f>$B$11*DQ45+$C$11*DR45+$F$11*EC45*(1-EF45)</f>
        <v>0</v>
      </c>
      <c r="CS45">
        <f>CR45*CT45</f>
        <v>0</v>
      </c>
      <c r="CT45">
        <f>($B$11*$D$9+$C$11*$D$9+$F$11*((EP45+EH45)/MAX(EP45+EH45+EQ45, 0.1)*$I$9+EQ45/MAX(EP45+EH45+EQ45, 0.1)*$J$9))/($B$11+$C$11+$F$11)</f>
        <v>0</v>
      </c>
      <c r="CU45">
        <f>($B$11*$K$9+$C$11*$K$9+$F$11*((EP45+EH45)/MAX(EP45+EH45+EQ45, 0.1)*$P$9+EQ45/MAX(EP45+EH45+EQ45, 0.1)*$Q$9))/($B$11+$C$11+$F$11)</f>
        <v>0</v>
      </c>
      <c r="CV45">
        <v>6</v>
      </c>
      <c r="CW45">
        <v>0.5</v>
      </c>
      <c r="CX45" t="s">
        <v>419</v>
      </c>
      <c r="CY45">
        <v>2</v>
      </c>
      <c r="CZ45" t="b">
        <v>1</v>
      </c>
      <c r="DA45">
        <v>1658963048</v>
      </c>
      <c r="DB45">
        <v>423.1625555555555</v>
      </c>
      <c r="DC45">
        <v>419.9884444444444</v>
      </c>
      <c r="DD45">
        <v>18.7302</v>
      </c>
      <c r="DE45">
        <v>18.08682222222222</v>
      </c>
      <c r="DF45">
        <v>425.1414444444445</v>
      </c>
      <c r="DG45">
        <v>18.83428888888889</v>
      </c>
      <c r="DH45">
        <v>500.035</v>
      </c>
      <c r="DI45">
        <v>90.16202222222222</v>
      </c>
      <c r="DJ45">
        <v>0.09984648888888889</v>
      </c>
      <c r="DK45">
        <v>25.7571</v>
      </c>
      <c r="DL45">
        <v>25.04614444444444</v>
      </c>
      <c r="DM45">
        <v>999.9000000000001</v>
      </c>
      <c r="DN45">
        <v>0</v>
      </c>
      <c r="DO45">
        <v>0</v>
      </c>
      <c r="DP45">
        <v>10001.45111111111</v>
      </c>
      <c r="DQ45">
        <v>0</v>
      </c>
      <c r="DR45">
        <v>0.505868</v>
      </c>
      <c r="DS45">
        <v>3.174092222222223</v>
      </c>
      <c r="DT45">
        <v>431.2398888888889</v>
      </c>
      <c r="DU45">
        <v>427.7247777777778</v>
      </c>
      <c r="DV45">
        <v>0.6433608888888889</v>
      </c>
      <c r="DW45">
        <v>419.9884444444444</v>
      </c>
      <c r="DX45">
        <v>18.08682222222222</v>
      </c>
      <c r="DY45">
        <v>1.688752222222222</v>
      </c>
      <c r="DZ45">
        <v>1.630744444444445</v>
      </c>
      <c r="EA45">
        <v>14.79342222222222</v>
      </c>
      <c r="EB45">
        <v>14.25244444444444</v>
      </c>
      <c r="EC45">
        <v>0.00100019</v>
      </c>
      <c r="ED45">
        <v>0</v>
      </c>
      <c r="EE45">
        <v>0</v>
      </c>
      <c r="EF45">
        <v>0</v>
      </c>
      <c r="EG45">
        <v>781.7222222222222</v>
      </c>
      <c r="EH45">
        <v>0.00100019</v>
      </c>
      <c r="EI45">
        <v>2.111111111111111</v>
      </c>
      <c r="EJ45">
        <v>-1.222222222222222</v>
      </c>
      <c r="EK45">
        <v>35.493</v>
      </c>
      <c r="EL45">
        <v>40.979</v>
      </c>
      <c r="EM45">
        <v>37.812</v>
      </c>
      <c r="EN45">
        <v>41.993</v>
      </c>
      <c r="EO45">
        <v>37.875</v>
      </c>
      <c r="EP45">
        <v>0</v>
      </c>
      <c r="EQ45">
        <v>0</v>
      </c>
      <c r="ER45">
        <v>0</v>
      </c>
      <c r="ES45">
        <v>49.29999995231628</v>
      </c>
      <c r="ET45">
        <v>0</v>
      </c>
      <c r="EU45">
        <v>811.6538461538462</v>
      </c>
      <c r="EV45">
        <v>-307.0085476910559</v>
      </c>
      <c r="EW45">
        <v>-12.11965785512014</v>
      </c>
      <c r="EX45">
        <v>-4.788461538461538</v>
      </c>
      <c r="EY45">
        <v>15</v>
      </c>
      <c r="EZ45">
        <v>1658962562</v>
      </c>
      <c r="FA45" t="s">
        <v>443</v>
      </c>
      <c r="FB45">
        <v>1658962562</v>
      </c>
      <c r="FC45">
        <v>1658962559</v>
      </c>
      <c r="FD45">
        <v>7</v>
      </c>
      <c r="FE45">
        <v>0.025</v>
      </c>
      <c r="FF45">
        <v>-0.013</v>
      </c>
      <c r="FG45">
        <v>-1.97</v>
      </c>
      <c r="FH45">
        <v>-0.111</v>
      </c>
      <c r="FI45">
        <v>420</v>
      </c>
      <c r="FJ45">
        <v>18</v>
      </c>
      <c r="FK45">
        <v>0.6899999999999999</v>
      </c>
      <c r="FL45">
        <v>0.5</v>
      </c>
      <c r="FM45">
        <v>3.162731463414634</v>
      </c>
      <c r="FN45">
        <v>-0.02895031358884881</v>
      </c>
      <c r="FO45">
        <v>0.03672631365835114</v>
      </c>
      <c r="FP45">
        <v>1</v>
      </c>
      <c r="FQ45">
        <v>827.25</v>
      </c>
      <c r="FR45">
        <v>-318.7700538446313</v>
      </c>
      <c r="FS45">
        <v>33.80159454992689</v>
      </c>
      <c r="FT45">
        <v>0</v>
      </c>
      <c r="FU45">
        <v>0.6275475853658536</v>
      </c>
      <c r="FV45">
        <v>-0.08577554006968689</v>
      </c>
      <c r="FW45">
        <v>0.03255950151905802</v>
      </c>
      <c r="FX45">
        <v>1</v>
      </c>
      <c r="FY45">
        <v>2</v>
      </c>
      <c r="FZ45">
        <v>3</v>
      </c>
      <c r="GA45" t="s">
        <v>421</v>
      </c>
      <c r="GB45">
        <v>2.98434</v>
      </c>
      <c r="GC45">
        <v>2.71558</v>
      </c>
      <c r="GD45">
        <v>0.0952057</v>
      </c>
      <c r="GE45">
        <v>0.0934289</v>
      </c>
      <c r="GF45">
        <v>0.0903125</v>
      </c>
      <c r="GG45">
        <v>0.0864019</v>
      </c>
      <c r="GH45">
        <v>28717.3</v>
      </c>
      <c r="GI45">
        <v>28884.6</v>
      </c>
      <c r="GJ45">
        <v>29492.5</v>
      </c>
      <c r="GK45">
        <v>29462</v>
      </c>
      <c r="GL45">
        <v>35541.9</v>
      </c>
      <c r="GM45">
        <v>35791.3</v>
      </c>
      <c r="GN45">
        <v>41538.9</v>
      </c>
      <c r="GO45">
        <v>41991</v>
      </c>
      <c r="GP45">
        <v>1.96137</v>
      </c>
      <c r="GQ45">
        <v>1.91488</v>
      </c>
      <c r="GR45">
        <v>0.0465289</v>
      </c>
      <c r="GS45">
        <v>0</v>
      </c>
      <c r="GT45">
        <v>24.291</v>
      </c>
      <c r="GU45">
        <v>999.9</v>
      </c>
      <c r="GV45">
        <v>43.8</v>
      </c>
      <c r="GW45">
        <v>31.4</v>
      </c>
      <c r="GX45">
        <v>22.421</v>
      </c>
      <c r="GY45">
        <v>62.7149</v>
      </c>
      <c r="GZ45">
        <v>33.738</v>
      </c>
      <c r="HA45">
        <v>1</v>
      </c>
      <c r="HB45">
        <v>-0.143874</v>
      </c>
      <c r="HC45">
        <v>-0.292843</v>
      </c>
      <c r="HD45">
        <v>20.3526</v>
      </c>
      <c r="HE45">
        <v>5.22328</v>
      </c>
      <c r="HF45">
        <v>12.0099</v>
      </c>
      <c r="HG45">
        <v>4.99065</v>
      </c>
      <c r="HH45">
        <v>3.28933</v>
      </c>
      <c r="HI45">
        <v>9999</v>
      </c>
      <c r="HJ45">
        <v>9999</v>
      </c>
      <c r="HK45">
        <v>9999</v>
      </c>
      <c r="HL45">
        <v>160.7</v>
      </c>
      <c r="HM45">
        <v>1.86737</v>
      </c>
      <c r="HN45">
        <v>1.86646</v>
      </c>
      <c r="HO45">
        <v>1.86584</v>
      </c>
      <c r="HP45">
        <v>1.86582</v>
      </c>
      <c r="HQ45">
        <v>1.86768</v>
      </c>
      <c r="HR45">
        <v>1.87014</v>
      </c>
      <c r="HS45">
        <v>1.86878</v>
      </c>
      <c r="HT45">
        <v>1.87024</v>
      </c>
      <c r="HU45">
        <v>0</v>
      </c>
      <c r="HV45">
        <v>0</v>
      </c>
      <c r="HW45">
        <v>0</v>
      </c>
      <c r="HX45">
        <v>0</v>
      </c>
      <c r="HY45" t="s">
        <v>422</v>
      </c>
      <c r="HZ45" t="s">
        <v>423</v>
      </c>
      <c r="IA45" t="s">
        <v>424</v>
      </c>
      <c r="IB45" t="s">
        <v>424</v>
      </c>
      <c r="IC45" t="s">
        <v>424</v>
      </c>
      <c r="ID45" t="s">
        <v>424</v>
      </c>
      <c r="IE45">
        <v>0</v>
      </c>
      <c r="IF45">
        <v>100</v>
      </c>
      <c r="IG45">
        <v>100</v>
      </c>
      <c r="IH45">
        <v>-1.978</v>
      </c>
      <c r="II45">
        <v>-0.1039</v>
      </c>
      <c r="IJ45">
        <v>-0.5726348517053843</v>
      </c>
      <c r="IK45">
        <v>-0.003643892653284941</v>
      </c>
      <c r="IL45">
        <v>8.948238347276123E-07</v>
      </c>
      <c r="IM45">
        <v>-2.445980282225029E-10</v>
      </c>
      <c r="IN45">
        <v>-0.1497648274784824</v>
      </c>
      <c r="IO45">
        <v>-0.01042730378795286</v>
      </c>
      <c r="IP45">
        <v>0.00100284695746963</v>
      </c>
      <c r="IQ45">
        <v>-1.701466411570297E-05</v>
      </c>
      <c r="IR45">
        <v>2</v>
      </c>
      <c r="IS45">
        <v>2310</v>
      </c>
      <c r="IT45">
        <v>1</v>
      </c>
      <c r="IU45">
        <v>25</v>
      </c>
      <c r="IV45">
        <v>8.1</v>
      </c>
      <c r="IW45">
        <v>8.199999999999999</v>
      </c>
      <c r="IX45">
        <v>1.04614</v>
      </c>
      <c r="IY45">
        <v>2.22778</v>
      </c>
      <c r="IZ45">
        <v>1.39771</v>
      </c>
      <c r="JA45">
        <v>2.34375</v>
      </c>
      <c r="JB45">
        <v>1.49536</v>
      </c>
      <c r="JC45">
        <v>2.30469</v>
      </c>
      <c r="JD45">
        <v>35.7777</v>
      </c>
      <c r="JE45">
        <v>24.1838</v>
      </c>
      <c r="JF45">
        <v>18</v>
      </c>
      <c r="JG45">
        <v>513.7</v>
      </c>
      <c r="JH45">
        <v>440.585</v>
      </c>
      <c r="JI45">
        <v>25</v>
      </c>
      <c r="JJ45">
        <v>25.6161</v>
      </c>
      <c r="JK45">
        <v>29.9999</v>
      </c>
      <c r="JL45">
        <v>25.6271</v>
      </c>
      <c r="JM45">
        <v>25.5765</v>
      </c>
      <c r="JN45">
        <v>20.9376</v>
      </c>
      <c r="JO45">
        <v>21.5065</v>
      </c>
      <c r="JP45">
        <v>53.1581</v>
      </c>
      <c r="JQ45">
        <v>25</v>
      </c>
      <c r="JR45">
        <v>420</v>
      </c>
      <c r="JS45">
        <v>18.0043</v>
      </c>
      <c r="JT45">
        <v>100.85</v>
      </c>
      <c r="JU45">
        <v>100.841</v>
      </c>
    </row>
    <row r="46" spans="1:281">
      <c r="A46">
        <v>30</v>
      </c>
      <c r="B46">
        <v>1658963055.5</v>
      </c>
      <c r="C46">
        <v>1149</v>
      </c>
      <c r="D46" t="s">
        <v>494</v>
      </c>
      <c r="E46" t="s">
        <v>495</v>
      </c>
      <c r="F46">
        <v>5</v>
      </c>
      <c r="G46" t="s">
        <v>472</v>
      </c>
      <c r="H46" t="s">
        <v>416</v>
      </c>
      <c r="I46">
        <v>1658963052.7</v>
      </c>
      <c r="J46">
        <f>(K46)/1000</f>
        <v>0</v>
      </c>
      <c r="K46">
        <f>IF(CZ46, AN46, AH46)</f>
        <v>0</v>
      </c>
      <c r="L46">
        <f>IF(CZ46, AI46, AG46)</f>
        <v>0</v>
      </c>
      <c r="M46">
        <f>DB46 - IF(AU46&gt;1, L46*CV46*100.0/(AW46*DP46), 0)</f>
        <v>0</v>
      </c>
      <c r="N46">
        <f>((T46-J46/2)*M46-L46)/(T46+J46/2)</f>
        <v>0</v>
      </c>
      <c r="O46">
        <f>N46*(DI46+DJ46)/1000.0</f>
        <v>0</v>
      </c>
      <c r="P46">
        <f>(DB46 - IF(AU46&gt;1, L46*CV46*100.0/(AW46*DP46), 0))*(DI46+DJ46)/1000.0</f>
        <v>0</v>
      </c>
      <c r="Q46">
        <f>2.0/((1/S46-1/R46)+SIGN(S46)*SQRT((1/S46-1/R46)*(1/S46-1/R46) + 4*CW46/((CW46+1)*(CW46+1))*(2*1/S46*1/R46-1/R46*1/R46)))</f>
        <v>0</v>
      </c>
      <c r="R46">
        <f>IF(LEFT(CX46,1)&lt;&gt;"0",IF(LEFT(CX46,1)="1",3.0,CY46),$D$5+$E$5*(DP46*DI46/($K$5*1000))+$F$5*(DP46*DI46/($K$5*1000))*MAX(MIN(CV46,$J$5),$I$5)*MAX(MIN(CV46,$J$5),$I$5)+$G$5*MAX(MIN(CV46,$J$5),$I$5)*(DP46*DI46/($K$5*1000))+$H$5*(DP46*DI46/($K$5*1000))*(DP46*DI46/($K$5*1000)))</f>
        <v>0</v>
      </c>
      <c r="S46">
        <f>J46*(1000-(1000*0.61365*exp(17.502*W46/(240.97+W46))/(DI46+DJ46)+DD46)/2)/(1000*0.61365*exp(17.502*W46/(240.97+W46))/(DI46+DJ46)-DD46)</f>
        <v>0</v>
      </c>
      <c r="T46">
        <f>1/((CW46+1)/(Q46/1.6)+1/(R46/1.37)) + CW46/((CW46+1)/(Q46/1.6) + CW46/(R46/1.37))</f>
        <v>0</v>
      </c>
      <c r="U46">
        <f>(CR46*CU46)</f>
        <v>0</v>
      </c>
      <c r="V46">
        <f>(DK46+(U46+2*0.95*5.67E-8*(((DK46+$B$7)+273)^4-(DK46+273)^4)-44100*J46)/(1.84*29.3*R46+8*0.95*5.67E-8*(DK46+273)^3))</f>
        <v>0</v>
      </c>
      <c r="W46">
        <f>($C$7*DL46+$D$7*DM46+$E$7*V46)</f>
        <v>0</v>
      </c>
      <c r="X46">
        <f>0.61365*exp(17.502*W46/(240.97+W46))</f>
        <v>0</v>
      </c>
      <c r="Y46">
        <f>(Z46/AA46*100)</f>
        <v>0</v>
      </c>
      <c r="Z46">
        <f>DD46*(DI46+DJ46)/1000</f>
        <v>0</v>
      </c>
      <c r="AA46">
        <f>0.61365*exp(17.502*DK46/(240.97+DK46))</f>
        <v>0</v>
      </c>
      <c r="AB46">
        <f>(X46-DD46*(DI46+DJ46)/1000)</f>
        <v>0</v>
      </c>
      <c r="AC46">
        <f>(-J46*44100)</f>
        <v>0</v>
      </c>
      <c r="AD46">
        <f>2*29.3*R46*0.92*(DK46-W46)</f>
        <v>0</v>
      </c>
      <c r="AE46">
        <f>2*0.95*5.67E-8*(((DK46+$B$7)+273)^4-(W46+273)^4)</f>
        <v>0</v>
      </c>
      <c r="AF46">
        <f>U46+AE46+AC46+AD46</f>
        <v>0</v>
      </c>
      <c r="AG46">
        <f>DH46*AU46*(DC46-DB46*(1000-AU46*DE46)/(1000-AU46*DD46))/(100*CV46)</f>
        <v>0</v>
      </c>
      <c r="AH46">
        <f>1000*DH46*AU46*(DD46-DE46)/(100*CV46*(1000-AU46*DD46))</f>
        <v>0</v>
      </c>
      <c r="AI46">
        <f>(AJ46 - AK46 - DI46*1E3/(8.314*(DK46+273.15)) * AM46/DH46 * AL46) * DH46/(100*CV46) * (1000 - DE46)/1000</f>
        <v>0</v>
      </c>
      <c r="AJ46">
        <v>427.7617660942962</v>
      </c>
      <c r="AK46">
        <v>431.2602424242423</v>
      </c>
      <c r="AL46">
        <v>0.001118330428846087</v>
      </c>
      <c r="AM46">
        <v>65.21977423514667</v>
      </c>
      <c r="AN46">
        <f>(AP46 - AO46 + DI46*1E3/(8.314*(DK46+273.15)) * AR46/DH46 * AQ46) * DH46/(100*CV46) * 1000/(1000 - AP46)</f>
        <v>0</v>
      </c>
      <c r="AO46">
        <v>18.090954151214</v>
      </c>
      <c r="AP46">
        <v>18.76755272727272</v>
      </c>
      <c r="AQ46">
        <v>0.005383602656863561</v>
      </c>
      <c r="AR46">
        <v>84.76522946150949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MAX(0,($B$13+$C$13*DP46)/(1+$D$13*DP46)*DI46/(DK46+273)*$E$13)</f>
        <v>0</v>
      </c>
      <c r="AX46" t="s">
        <v>418</v>
      </c>
      <c r="AY46" t="s">
        <v>418</v>
      </c>
      <c r="AZ46">
        <v>0</v>
      </c>
      <c r="BA46">
        <v>0</v>
      </c>
      <c r="BB46">
        <f>1-AZ46/BA46</f>
        <v>0</v>
      </c>
      <c r="BC46">
        <v>0</v>
      </c>
      <c r="BD46" t="s">
        <v>418</v>
      </c>
      <c r="BE46" t="s">
        <v>418</v>
      </c>
      <c r="BF46">
        <v>0</v>
      </c>
      <c r="BG46">
        <v>0</v>
      </c>
      <c r="BH46">
        <f>1-BF46/BG46</f>
        <v>0</v>
      </c>
      <c r="BI46">
        <v>0.5</v>
      </c>
      <c r="BJ46">
        <f>CS46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418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BZ46" t="s">
        <v>418</v>
      </c>
      <c r="CA46" t="s">
        <v>418</v>
      </c>
      <c r="CB46" t="s">
        <v>418</v>
      </c>
      <c r="CC46" t="s">
        <v>418</v>
      </c>
      <c r="CD46" t="s">
        <v>418</v>
      </c>
      <c r="CE46" t="s">
        <v>418</v>
      </c>
      <c r="CF46" t="s">
        <v>418</v>
      </c>
      <c r="CG46" t="s">
        <v>418</v>
      </c>
      <c r="CH46" t="s">
        <v>418</v>
      </c>
      <c r="CI46" t="s">
        <v>418</v>
      </c>
      <c r="CJ46" t="s">
        <v>418</v>
      </c>
      <c r="CK46" t="s">
        <v>418</v>
      </c>
      <c r="CL46" t="s">
        <v>418</v>
      </c>
      <c r="CM46" t="s">
        <v>418</v>
      </c>
      <c r="CN46" t="s">
        <v>418</v>
      </c>
      <c r="CO46" t="s">
        <v>418</v>
      </c>
      <c r="CP46" t="s">
        <v>418</v>
      </c>
      <c r="CQ46" t="s">
        <v>418</v>
      </c>
      <c r="CR46">
        <f>$B$11*DQ46+$C$11*DR46+$F$11*EC46*(1-EF46)</f>
        <v>0</v>
      </c>
      <c r="CS46">
        <f>CR46*CT46</f>
        <v>0</v>
      </c>
      <c r="CT46">
        <f>($B$11*$D$9+$C$11*$D$9+$F$11*((EP46+EH46)/MAX(EP46+EH46+EQ46, 0.1)*$I$9+EQ46/MAX(EP46+EH46+EQ46, 0.1)*$J$9))/($B$11+$C$11+$F$11)</f>
        <v>0</v>
      </c>
      <c r="CU46">
        <f>($B$11*$K$9+$C$11*$K$9+$F$11*((EP46+EH46)/MAX(EP46+EH46+EQ46, 0.1)*$P$9+EQ46/MAX(EP46+EH46+EQ46, 0.1)*$Q$9))/($B$11+$C$11+$F$11)</f>
        <v>0</v>
      </c>
      <c r="CV46">
        <v>6</v>
      </c>
      <c r="CW46">
        <v>0.5</v>
      </c>
      <c r="CX46" t="s">
        <v>419</v>
      </c>
      <c r="CY46">
        <v>2</v>
      </c>
      <c r="CZ46" t="b">
        <v>1</v>
      </c>
      <c r="DA46">
        <v>1658963052.7</v>
      </c>
      <c r="DB46">
        <v>423.1597</v>
      </c>
      <c r="DC46">
        <v>420.0176</v>
      </c>
      <c r="DD46">
        <v>18.758</v>
      </c>
      <c r="DE46">
        <v>18.09096</v>
      </c>
      <c r="DF46">
        <v>425.1384</v>
      </c>
      <c r="DG46">
        <v>18.86182</v>
      </c>
      <c r="DH46">
        <v>500.0861</v>
      </c>
      <c r="DI46">
        <v>90.16324</v>
      </c>
      <c r="DJ46">
        <v>0.10011027</v>
      </c>
      <c r="DK46">
        <v>25.75905</v>
      </c>
      <c r="DL46">
        <v>25.05112</v>
      </c>
      <c r="DM46">
        <v>999.9</v>
      </c>
      <c r="DN46">
        <v>0</v>
      </c>
      <c r="DO46">
        <v>0</v>
      </c>
      <c r="DP46">
        <v>9998.120000000001</v>
      </c>
      <c r="DQ46">
        <v>0</v>
      </c>
      <c r="DR46">
        <v>0.5058679999999999</v>
      </c>
      <c r="DS46">
        <v>3.142108</v>
      </c>
      <c r="DT46">
        <v>431.2491</v>
      </c>
      <c r="DU46">
        <v>427.7562</v>
      </c>
      <c r="DV46">
        <v>0.6670291</v>
      </c>
      <c r="DW46">
        <v>420.0176</v>
      </c>
      <c r="DX46">
        <v>18.09096</v>
      </c>
      <c r="DY46">
        <v>1.691283</v>
      </c>
      <c r="DZ46">
        <v>1.631141</v>
      </c>
      <c r="EA46">
        <v>14.81663</v>
      </c>
      <c r="EB46">
        <v>14.25617</v>
      </c>
      <c r="EC46">
        <v>0.00100019</v>
      </c>
      <c r="ED46">
        <v>0</v>
      </c>
      <c r="EE46">
        <v>0</v>
      </c>
      <c r="EF46">
        <v>0</v>
      </c>
      <c r="EG46">
        <v>787.6</v>
      </c>
      <c r="EH46">
        <v>0.00100019</v>
      </c>
      <c r="EI46">
        <v>-11.65</v>
      </c>
      <c r="EJ46">
        <v>-2.3</v>
      </c>
      <c r="EK46">
        <v>35.5</v>
      </c>
      <c r="EL46">
        <v>40.9874</v>
      </c>
      <c r="EM46">
        <v>37.8246</v>
      </c>
      <c r="EN46">
        <v>42.0122</v>
      </c>
      <c r="EO46">
        <v>37.8624</v>
      </c>
      <c r="EP46">
        <v>0</v>
      </c>
      <c r="EQ46">
        <v>0</v>
      </c>
      <c r="ER46">
        <v>0</v>
      </c>
      <c r="ES46">
        <v>54.09999990463257</v>
      </c>
      <c r="ET46">
        <v>0</v>
      </c>
      <c r="EU46">
        <v>795.7115384615385</v>
      </c>
      <c r="EV46">
        <v>-179.4017099754184</v>
      </c>
      <c r="EW46">
        <v>-8.341879429797304</v>
      </c>
      <c r="EX46">
        <v>-7.576923076923077</v>
      </c>
      <c r="EY46">
        <v>15</v>
      </c>
      <c r="EZ46">
        <v>1658962562</v>
      </c>
      <c r="FA46" t="s">
        <v>443</v>
      </c>
      <c r="FB46">
        <v>1658962562</v>
      </c>
      <c r="FC46">
        <v>1658962559</v>
      </c>
      <c r="FD46">
        <v>7</v>
      </c>
      <c r="FE46">
        <v>0.025</v>
      </c>
      <c r="FF46">
        <v>-0.013</v>
      </c>
      <c r="FG46">
        <v>-1.97</v>
      </c>
      <c r="FH46">
        <v>-0.111</v>
      </c>
      <c r="FI46">
        <v>420</v>
      </c>
      <c r="FJ46">
        <v>18</v>
      </c>
      <c r="FK46">
        <v>0.6899999999999999</v>
      </c>
      <c r="FL46">
        <v>0.5</v>
      </c>
      <c r="FM46">
        <v>3.15210475</v>
      </c>
      <c r="FN46">
        <v>-0.009858348968117056</v>
      </c>
      <c r="FO46">
        <v>0.03009558613713146</v>
      </c>
      <c r="FP46">
        <v>1</v>
      </c>
      <c r="FQ46">
        <v>807.7794117647059</v>
      </c>
      <c r="FR46">
        <v>-223.9190225102359</v>
      </c>
      <c r="FS46">
        <v>26.76811953020591</v>
      </c>
      <c r="FT46">
        <v>0</v>
      </c>
      <c r="FU46">
        <v>0.6263648249999999</v>
      </c>
      <c r="FV46">
        <v>0.2738902401500927</v>
      </c>
      <c r="FW46">
        <v>0.02805058837964678</v>
      </c>
      <c r="FX46">
        <v>0</v>
      </c>
      <c r="FY46">
        <v>1</v>
      </c>
      <c r="FZ46">
        <v>3</v>
      </c>
      <c r="GA46" t="s">
        <v>444</v>
      </c>
      <c r="GB46">
        <v>2.98439</v>
      </c>
      <c r="GC46">
        <v>2.71568</v>
      </c>
      <c r="GD46">
        <v>0.0952123</v>
      </c>
      <c r="GE46">
        <v>0.09343750000000001</v>
      </c>
      <c r="GF46">
        <v>0.0903873</v>
      </c>
      <c r="GG46">
        <v>0.0864159</v>
      </c>
      <c r="GH46">
        <v>28717.3</v>
      </c>
      <c r="GI46">
        <v>28884.7</v>
      </c>
      <c r="GJ46">
        <v>29492.7</v>
      </c>
      <c r="GK46">
        <v>29462.4</v>
      </c>
      <c r="GL46">
        <v>35539.3</v>
      </c>
      <c r="GM46">
        <v>35790.9</v>
      </c>
      <c r="GN46">
        <v>41539.2</v>
      </c>
      <c r="GO46">
        <v>41991.2</v>
      </c>
      <c r="GP46">
        <v>1.96155</v>
      </c>
      <c r="GQ46">
        <v>1.91485</v>
      </c>
      <c r="GR46">
        <v>0.0455603</v>
      </c>
      <c r="GS46">
        <v>0</v>
      </c>
      <c r="GT46">
        <v>24.293</v>
      </c>
      <c r="GU46">
        <v>999.9</v>
      </c>
      <c r="GV46">
        <v>43.8</v>
      </c>
      <c r="GW46">
        <v>31.4</v>
      </c>
      <c r="GX46">
        <v>22.4218</v>
      </c>
      <c r="GY46">
        <v>63.0249</v>
      </c>
      <c r="GZ46">
        <v>33.7861</v>
      </c>
      <c r="HA46">
        <v>1</v>
      </c>
      <c r="HB46">
        <v>-0.1439</v>
      </c>
      <c r="HC46">
        <v>-0.293347</v>
      </c>
      <c r="HD46">
        <v>20.3512</v>
      </c>
      <c r="HE46">
        <v>5.22777</v>
      </c>
      <c r="HF46">
        <v>12.0099</v>
      </c>
      <c r="HG46">
        <v>4.99175</v>
      </c>
      <c r="HH46">
        <v>3.29</v>
      </c>
      <c r="HI46">
        <v>9999</v>
      </c>
      <c r="HJ46">
        <v>9999</v>
      </c>
      <c r="HK46">
        <v>9999</v>
      </c>
      <c r="HL46">
        <v>160.7</v>
      </c>
      <c r="HM46">
        <v>1.86737</v>
      </c>
      <c r="HN46">
        <v>1.86646</v>
      </c>
      <c r="HO46">
        <v>1.86584</v>
      </c>
      <c r="HP46">
        <v>1.86584</v>
      </c>
      <c r="HQ46">
        <v>1.86768</v>
      </c>
      <c r="HR46">
        <v>1.87013</v>
      </c>
      <c r="HS46">
        <v>1.86876</v>
      </c>
      <c r="HT46">
        <v>1.87025</v>
      </c>
      <c r="HU46">
        <v>0</v>
      </c>
      <c r="HV46">
        <v>0</v>
      </c>
      <c r="HW46">
        <v>0</v>
      </c>
      <c r="HX46">
        <v>0</v>
      </c>
      <c r="HY46" t="s">
        <v>422</v>
      </c>
      <c r="HZ46" t="s">
        <v>423</v>
      </c>
      <c r="IA46" t="s">
        <v>424</v>
      </c>
      <c r="IB46" t="s">
        <v>424</v>
      </c>
      <c r="IC46" t="s">
        <v>424</v>
      </c>
      <c r="ID46" t="s">
        <v>424</v>
      </c>
      <c r="IE46">
        <v>0</v>
      </c>
      <c r="IF46">
        <v>100</v>
      </c>
      <c r="IG46">
        <v>100</v>
      </c>
      <c r="IH46">
        <v>-1.979</v>
      </c>
      <c r="II46">
        <v>-0.1037</v>
      </c>
      <c r="IJ46">
        <v>-0.5726348517053843</v>
      </c>
      <c r="IK46">
        <v>-0.003643892653284941</v>
      </c>
      <c r="IL46">
        <v>8.948238347276123E-07</v>
      </c>
      <c r="IM46">
        <v>-2.445980282225029E-10</v>
      </c>
      <c r="IN46">
        <v>-0.1497648274784824</v>
      </c>
      <c r="IO46">
        <v>-0.01042730378795286</v>
      </c>
      <c r="IP46">
        <v>0.00100284695746963</v>
      </c>
      <c r="IQ46">
        <v>-1.701466411570297E-05</v>
      </c>
      <c r="IR46">
        <v>2</v>
      </c>
      <c r="IS46">
        <v>2310</v>
      </c>
      <c r="IT46">
        <v>1</v>
      </c>
      <c r="IU46">
        <v>25</v>
      </c>
      <c r="IV46">
        <v>8.199999999999999</v>
      </c>
      <c r="IW46">
        <v>8.300000000000001</v>
      </c>
      <c r="IX46">
        <v>1.04492</v>
      </c>
      <c r="IY46">
        <v>2.21313</v>
      </c>
      <c r="IZ46">
        <v>1.39648</v>
      </c>
      <c r="JA46">
        <v>2.34375</v>
      </c>
      <c r="JB46">
        <v>1.49536</v>
      </c>
      <c r="JC46">
        <v>2.39258</v>
      </c>
      <c r="JD46">
        <v>35.801</v>
      </c>
      <c r="JE46">
        <v>24.1926</v>
      </c>
      <c r="JF46">
        <v>18</v>
      </c>
      <c r="JG46">
        <v>513.798</v>
      </c>
      <c r="JH46">
        <v>440.556</v>
      </c>
      <c r="JI46">
        <v>24.9999</v>
      </c>
      <c r="JJ46">
        <v>25.615</v>
      </c>
      <c r="JK46">
        <v>29.9999</v>
      </c>
      <c r="JL46">
        <v>25.6255</v>
      </c>
      <c r="JM46">
        <v>25.5748</v>
      </c>
      <c r="JN46">
        <v>20.9349</v>
      </c>
      <c r="JO46">
        <v>21.8032</v>
      </c>
      <c r="JP46">
        <v>53.1581</v>
      </c>
      <c r="JQ46">
        <v>25</v>
      </c>
      <c r="JR46">
        <v>420</v>
      </c>
      <c r="JS46">
        <v>17.9797</v>
      </c>
      <c r="JT46">
        <v>100.85</v>
      </c>
      <c r="JU46">
        <v>100.842</v>
      </c>
    </row>
    <row r="47" spans="1:281">
      <c r="A47">
        <v>31</v>
      </c>
      <c r="B47">
        <v>1658963320.1</v>
      </c>
      <c r="C47">
        <v>1413.599999904633</v>
      </c>
      <c r="D47" t="s">
        <v>496</v>
      </c>
      <c r="E47" t="s">
        <v>497</v>
      </c>
      <c r="F47">
        <v>5</v>
      </c>
      <c r="G47" t="s">
        <v>498</v>
      </c>
      <c r="H47" t="s">
        <v>416</v>
      </c>
      <c r="I47">
        <v>1658963317.1</v>
      </c>
      <c r="J47">
        <f>(K47)/1000</f>
        <v>0</v>
      </c>
      <c r="K47">
        <f>IF(CZ47, AN47, AH47)</f>
        <v>0</v>
      </c>
      <c r="L47">
        <f>IF(CZ47, AI47, AG47)</f>
        <v>0</v>
      </c>
      <c r="M47">
        <f>DB47 - IF(AU47&gt;1, L47*CV47*100.0/(AW47*DP47), 0)</f>
        <v>0</v>
      </c>
      <c r="N47">
        <f>((T47-J47/2)*M47-L47)/(T47+J47/2)</f>
        <v>0</v>
      </c>
      <c r="O47">
        <f>N47*(DI47+DJ47)/1000.0</f>
        <v>0</v>
      </c>
      <c r="P47">
        <f>(DB47 - IF(AU47&gt;1, L47*CV47*100.0/(AW47*DP47), 0))*(DI47+DJ47)/1000.0</f>
        <v>0</v>
      </c>
      <c r="Q47">
        <f>2.0/((1/S47-1/R47)+SIGN(S47)*SQRT((1/S47-1/R47)*(1/S47-1/R47) + 4*CW47/((CW47+1)*(CW47+1))*(2*1/S47*1/R47-1/R47*1/R47)))</f>
        <v>0</v>
      </c>
      <c r="R47">
        <f>IF(LEFT(CX47,1)&lt;&gt;"0",IF(LEFT(CX47,1)="1",3.0,CY47),$D$5+$E$5*(DP47*DI47/($K$5*1000))+$F$5*(DP47*DI47/($K$5*1000))*MAX(MIN(CV47,$J$5),$I$5)*MAX(MIN(CV47,$J$5),$I$5)+$G$5*MAX(MIN(CV47,$J$5),$I$5)*(DP47*DI47/($K$5*1000))+$H$5*(DP47*DI47/($K$5*1000))*(DP47*DI47/($K$5*1000)))</f>
        <v>0</v>
      </c>
      <c r="S47">
        <f>J47*(1000-(1000*0.61365*exp(17.502*W47/(240.97+W47))/(DI47+DJ47)+DD47)/2)/(1000*0.61365*exp(17.502*W47/(240.97+W47))/(DI47+DJ47)-DD47)</f>
        <v>0</v>
      </c>
      <c r="T47">
        <f>1/((CW47+1)/(Q47/1.6)+1/(R47/1.37)) + CW47/((CW47+1)/(Q47/1.6) + CW47/(R47/1.37))</f>
        <v>0</v>
      </c>
      <c r="U47">
        <f>(CR47*CU47)</f>
        <v>0</v>
      </c>
      <c r="V47">
        <f>(DK47+(U47+2*0.95*5.67E-8*(((DK47+$B$7)+273)^4-(DK47+273)^4)-44100*J47)/(1.84*29.3*R47+8*0.95*5.67E-8*(DK47+273)^3))</f>
        <v>0</v>
      </c>
      <c r="W47">
        <f>($C$7*DL47+$D$7*DM47+$E$7*V47)</f>
        <v>0</v>
      </c>
      <c r="X47">
        <f>0.61365*exp(17.502*W47/(240.97+W47))</f>
        <v>0</v>
      </c>
      <c r="Y47">
        <f>(Z47/AA47*100)</f>
        <v>0</v>
      </c>
      <c r="Z47">
        <f>DD47*(DI47+DJ47)/1000</f>
        <v>0</v>
      </c>
      <c r="AA47">
        <f>0.61365*exp(17.502*DK47/(240.97+DK47))</f>
        <v>0</v>
      </c>
      <c r="AB47">
        <f>(X47-DD47*(DI47+DJ47)/1000)</f>
        <v>0</v>
      </c>
      <c r="AC47">
        <f>(-J47*44100)</f>
        <v>0</v>
      </c>
      <c r="AD47">
        <f>2*29.3*R47*0.92*(DK47-W47)</f>
        <v>0</v>
      </c>
      <c r="AE47">
        <f>2*0.95*5.67E-8*(((DK47+$B$7)+273)^4-(W47+273)^4)</f>
        <v>0</v>
      </c>
      <c r="AF47">
        <f>U47+AE47+AC47+AD47</f>
        <v>0</v>
      </c>
      <c r="AG47">
        <f>DH47*AU47*(DC47-DB47*(1000-AU47*DE47)/(1000-AU47*DD47))/(100*CV47)</f>
        <v>0</v>
      </c>
      <c r="AH47">
        <f>1000*DH47*AU47*(DD47-DE47)/(100*CV47*(1000-AU47*DD47))</f>
        <v>0</v>
      </c>
      <c r="AI47">
        <f>(AJ47 - AK47 - DI47*1E3/(8.314*(DK47+273.15)) * AM47/DH47 * AL47) * DH47/(100*CV47) * (1000 - DE47)/1000</f>
        <v>0</v>
      </c>
      <c r="AJ47">
        <v>427.8579463794118</v>
      </c>
      <c r="AK47">
        <v>430.5011030303028</v>
      </c>
      <c r="AL47">
        <v>-5.179184839045567E-05</v>
      </c>
      <c r="AM47">
        <v>65.21711887574604</v>
      </c>
      <c r="AN47">
        <f>(AP47 - AO47 + DI47*1E3/(8.314*(DK47+273.15)) * AR47/DH47 * AQ47) * DH47/(100*CV47) * 1000/(1000 - AP47)</f>
        <v>0</v>
      </c>
      <c r="AO47">
        <v>18.35308983516154</v>
      </c>
      <c r="AP47">
        <v>18.89984545454545</v>
      </c>
      <c r="AQ47">
        <v>-4.139418948725418E-06</v>
      </c>
      <c r="AR47">
        <v>84.75812013082573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MAX(0,($B$13+$C$13*DP47)/(1+$D$13*DP47)*DI47/(DK47+273)*$E$13)</f>
        <v>0</v>
      </c>
      <c r="AX47" t="s">
        <v>499</v>
      </c>
      <c r="AY47">
        <v>10405.4</v>
      </c>
      <c r="AZ47">
        <v>713.1346153846154</v>
      </c>
      <c r="BA47">
        <v>3721.52</v>
      </c>
      <c r="BB47">
        <f>1-AZ47/BA47</f>
        <v>0</v>
      </c>
      <c r="BC47">
        <v>-2.162227504302885</v>
      </c>
      <c r="BD47" t="s">
        <v>418</v>
      </c>
      <c r="BE47" t="s">
        <v>418</v>
      </c>
      <c r="BF47">
        <v>0</v>
      </c>
      <c r="BG47">
        <v>0</v>
      </c>
      <c r="BH47">
        <f>1-BF47/BG47</f>
        <v>0</v>
      </c>
      <c r="BI47">
        <v>0.5</v>
      </c>
      <c r="BJ47">
        <f>CS47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418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BZ47" t="s">
        <v>418</v>
      </c>
      <c r="CA47" t="s">
        <v>418</v>
      </c>
      <c r="CB47" t="s">
        <v>418</v>
      </c>
      <c r="CC47" t="s">
        <v>418</v>
      </c>
      <c r="CD47" t="s">
        <v>418</v>
      </c>
      <c r="CE47" t="s">
        <v>418</v>
      </c>
      <c r="CF47" t="s">
        <v>418</v>
      </c>
      <c r="CG47" t="s">
        <v>418</v>
      </c>
      <c r="CH47" t="s">
        <v>418</v>
      </c>
      <c r="CI47" t="s">
        <v>418</v>
      </c>
      <c r="CJ47" t="s">
        <v>418</v>
      </c>
      <c r="CK47" t="s">
        <v>418</v>
      </c>
      <c r="CL47" t="s">
        <v>418</v>
      </c>
      <c r="CM47" t="s">
        <v>418</v>
      </c>
      <c r="CN47" t="s">
        <v>418</v>
      </c>
      <c r="CO47" t="s">
        <v>418</v>
      </c>
      <c r="CP47" t="s">
        <v>418</v>
      </c>
      <c r="CQ47" t="s">
        <v>418</v>
      </c>
      <c r="CR47">
        <f>$B$11*DQ47+$C$11*DR47+$F$11*EC47*(1-EF47)</f>
        <v>0</v>
      </c>
      <c r="CS47">
        <f>CR47*CT47</f>
        <v>0</v>
      </c>
      <c r="CT47">
        <f>($B$11*$D$9+$C$11*$D$9+$F$11*((EP47+EH47)/MAX(EP47+EH47+EQ47, 0.1)*$I$9+EQ47/MAX(EP47+EH47+EQ47, 0.1)*$J$9))/($B$11+$C$11+$F$11)</f>
        <v>0</v>
      </c>
      <c r="CU47">
        <f>($B$11*$K$9+$C$11*$K$9+$F$11*((EP47+EH47)/MAX(EP47+EH47+EQ47, 0.1)*$P$9+EQ47/MAX(EP47+EH47+EQ47, 0.1)*$Q$9))/($B$11+$C$11+$F$11)</f>
        <v>0</v>
      </c>
      <c r="CV47">
        <v>6</v>
      </c>
      <c r="CW47">
        <v>0.5</v>
      </c>
      <c r="CX47" t="s">
        <v>419</v>
      </c>
      <c r="CY47">
        <v>2</v>
      </c>
      <c r="CZ47" t="b">
        <v>1</v>
      </c>
      <c r="DA47">
        <v>1658963317.1</v>
      </c>
      <c r="DB47">
        <v>422.3726363636364</v>
      </c>
      <c r="DC47">
        <v>419.9993636363636</v>
      </c>
      <c r="DD47">
        <v>18.89923636363637</v>
      </c>
      <c r="DE47">
        <v>18.35288181818182</v>
      </c>
      <c r="DF47">
        <v>424.349</v>
      </c>
      <c r="DG47">
        <v>19.00176363636363</v>
      </c>
      <c r="DH47">
        <v>500.0513636363636</v>
      </c>
      <c r="DI47">
        <v>90.16528181818181</v>
      </c>
      <c r="DJ47">
        <v>0.0999909090909091</v>
      </c>
      <c r="DK47">
        <v>25.70511818181818</v>
      </c>
      <c r="DL47">
        <v>25.14854545454546</v>
      </c>
      <c r="DM47">
        <v>999.9</v>
      </c>
      <c r="DN47">
        <v>0</v>
      </c>
      <c r="DO47">
        <v>0</v>
      </c>
      <c r="DP47">
        <v>10008.93</v>
      </c>
      <c r="DQ47">
        <v>0</v>
      </c>
      <c r="DR47">
        <v>0.5058679999999999</v>
      </c>
      <c r="DS47">
        <v>2.373094545454546</v>
      </c>
      <c r="DT47">
        <v>430.5089090909091</v>
      </c>
      <c r="DU47">
        <v>427.8518181818181</v>
      </c>
      <c r="DV47">
        <v>0.5463642727272726</v>
      </c>
      <c r="DW47">
        <v>419.9993636363636</v>
      </c>
      <c r="DX47">
        <v>18.35288181818182</v>
      </c>
      <c r="DY47">
        <v>1.704053636363636</v>
      </c>
      <c r="DZ47">
        <v>1.654791818181818</v>
      </c>
      <c r="EA47">
        <v>14.93341818181818</v>
      </c>
      <c r="EB47">
        <v>14.47872727272727</v>
      </c>
      <c r="EC47">
        <v>0.00100019</v>
      </c>
      <c r="ED47">
        <v>0</v>
      </c>
      <c r="EE47">
        <v>0</v>
      </c>
      <c r="EF47">
        <v>0</v>
      </c>
      <c r="EG47">
        <v>714.3181818181819</v>
      </c>
      <c r="EH47">
        <v>0.00100019</v>
      </c>
      <c r="EI47">
        <v>-3.818181818181818</v>
      </c>
      <c r="EJ47">
        <v>0.3636363636363636</v>
      </c>
      <c r="EK47">
        <v>35.16445454545455</v>
      </c>
      <c r="EL47">
        <v>40.60209090909091</v>
      </c>
      <c r="EM47">
        <v>37.5</v>
      </c>
      <c r="EN47">
        <v>41.40318181818182</v>
      </c>
      <c r="EO47">
        <v>37.53945454545455</v>
      </c>
      <c r="EP47">
        <v>0</v>
      </c>
      <c r="EQ47">
        <v>0</v>
      </c>
      <c r="ER47">
        <v>0</v>
      </c>
      <c r="ES47">
        <v>319.2999999523163</v>
      </c>
      <c r="ET47">
        <v>0</v>
      </c>
      <c r="EU47">
        <v>713.1346153846154</v>
      </c>
      <c r="EV47">
        <v>31.0598292005666</v>
      </c>
      <c r="EW47">
        <v>18.27350340077165</v>
      </c>
      <c r="EX47">
        <v>-12.17307692307692</v>
      </c>
      <c r="EY47">
        <v>15</v>
      </c>
      <c r="EZ47">
        <v>1658962562</v>
      </c>
      <c r="FA47" t="s">
        <v>443</v>
      </c>
      <c r="FB47">
        <v>1658962562</v>
      </c>
      <c r="FC47">
        <v>1658962559</v>
      </c>
      <c r="FD47">
        <v>7</v>
      </c>
      <c r="FE47">
        <v>0.025</v>
      </c>
      <c r="FF47">
        <v>-0.013</v>
      </c>
      <c r="FG47">
        <v>-1.97</v>
      </c>
      <c r="FH47">
        <v>-0.111</v>
      </c>
      <c r="FI47">
        <v>420</v>
      </c>
      <c r="FJ47">
        <v>18</v>
      </c>
      <c r="FK47">
        <v>0.6899999999999999</v>
      </c>
      <c r="FL47">
        <v>0.5</v>
      </c>
      <c r="FM47">
        <v>2.428348292682927</v>
      </c>
      <c r="FN47">
        <v>-0.1217245296167232</v>
      </c>
      <c r="FO47">
        <v>0.03334289370315213</v>
      </c>
      <c r="FP47">
        <v>1</v>
      </c>
      <c r="FQ47">
        <v>711</v>
      </c>
      <c r="FR47">
        <v>-11.12299409870593</v>
      </c>
      <c r="FS47">
        <v>16.29687808428711</v>
      </c>
      <c r="FT47">
        <v>0</v>
      </c>
      <c r="FU47">
        <v>0.546924243902439</v>
      </c>
      <c r="FV47">
        <v>-0.01041942857142899</v>
      </c>
      <c r="FW47">
        <v>0.001414119768972702</v>
      </c>
      <c r="FX47">
        <v>1</v>
      </c>
      <c r="FY47">
        <v>2</v>
      </c>
      <c r="FZ47">
        <v>3</v>
      </c>
      <c r="GA47" t="s">
        <v>421</v>
      </c>
      <c r="GB47">
        <v>2.98447</v>
      </c>
      <c r="GC47">
        <v>2.71569</v>
      </c>
      <c r="GD47">
        <v>0.095092</v>
      </c>
      <c r="GE47">
        <v>0.093463</v>
      </c>
      <c r="GF47">
        <v>0.0908448</v>
      </c>
      <c r="GG47">
        <v>0.08730789999999999</v>
      </c>
      <c r="GH47">
        <v>28724.6</v>
      </c>
      <c r="GI47">
        <v>28886.3</v>
      </c>
      <c r="GJ47">
        <v>29495.9</v>
      </c>
      <c r="GK47">
        <v>29464.6</v>
      </c>
      <c r="GL47">
        <v>35525.1</v>
      </c>
      <c r="GM47">
        <v>35757.9</v>
      </c>
      <c r="GN47">
        <v>41544</v>
      </c>
      <c r="GO47">
        <v>41994.2</v>
      </c>
      <c r="GP47">
        <v>1.96133</v>
      </c>
      <c r="GQ47">
        <v>1.91758</v>
      </c>
      <c r="GR47">
        <v>0.0551939</v>
      </c>
      <c r="GS47">
        <v>0</v>
      </c>
      <c r="GT47">
        <v>24.2419</v>
      </c>
      <c r="GU47">
        <v>999.9</v>
      </c>
      <c r="GV47">
        <v>43.6</v>
      </c>
      <c r="GW47">
        <v>31.4</v>
      </c>
      <c r="GX47">
        <v>22.3184</v>
      </c>
      <c r="GY47">
        <v>63.0258</v>
      </c>
      <c r="GZ47">
        <v>33.5216</v>
      </c>
      <c r="HA47">
        <v>1</v>
      </c>
      <c r="HB47">
        <v>-0.149243</v>
      </c>
      <c r="HC47">
        <v>-0.320218</v>
      </c>
      <c r="HD47">
        <v>20.3527</v>
      </c>
      <c r="HE47">
        <v>5.22777</v>
      </c>
      <c r="HF47">
        <v>12.0099</v>
      </c>
      <c r="HG47">
        <v>4.99275</v>
      </c>
      <c r="HH47">
        <v>3.29</v>
      </c>
      <c r="HI47">
        <v>9999</v>
      </c>
      <c r="HJ47">
        <v>9999</v>
      </c>
      <c r="HK47">
        <v>9999</v>
      </c>
      <c r="HL47">
        <v>160.7</v>
      </c>
      <c r="HM47">
        <v>1.86737</v>
      </c>
      <c r="HN47">
        <v>1.86646</v>
      </c>
      <c r="HO47">
        <v>1.86584</v>
      </c>
      <c r="HP47">
        <v>1.86583</v>
      </c>
      <c r="HQ47">
        <v>1.86766</v>
      </c>
      <c r="HR47">
        <v>1.87013</v>
      </c>
      <c r="HS47">
        <v>1.86875</v>
      </c>
      <c r="HT47">
        <v>1.87021</v>
      </c>
      <c r="HU47">
        <v>0</v>
      </c>
      <c r="HV47">
        <v>0</v>
      </c>
      <c r="HW47">
        <v>0</v>
      </c>
      <c r="HX47">
        <v>0</v>
      </c>
      <c r="HY47" t="s">
        <v>422</v>
      </c>
      <c r="HZ47" t="s">
        <v>423</v>
      </c>
      <c r="IA47" t="s">
        <v>424</v>
      </c>
      <c r="IB47" t="s">
        <v>424</v>
      </c>
      <c r="IC47" t="s">
        <v>424</v>
      </c>
      <c r="ID47" t="s">
        <v>424</v>
      </c>
      <c r="IE47">
        <v>0</v>
      </c>
      <c r="IF47">
        <v>100</v>
      </c>
      <c r="IG47">
        <v>100</v>
      </c>
      <c r="IH47">
        <v>-1.977</v>
      </c>
      <c r="II47">
        <v>-0.1025</v>
      </c>
      <c r="IJ47">
        <v>-0.5726348517053843</v>
      </c>
      <c r="IK47">
        <v>-0.003643892653284941</v>
      </c>
      <c r="IL47">
        <v>8.948238347276123E-07</v>
      </c>
      <c r="IM47">
        <v>-2.445980282225029E-10</v>
      </c>
      <c r="IN47">
        <v>-0.1497648274784824</v>
      </c>
      <c r="IO47">
        <v>-0.01042730378795286</v>
      </c>
      <c r="IP47">
        <v>0.00100284695746963</v>
      </c>
      <c r="IQ47">
        <v>-1.701466411570297E-05</v>
      </c>
      <c r="IR47">
        <v>2</v>
      </c>
      <c r="IS47">
        <v>2310</v>
      </c>
      <c r="IT47">
        <v>1</v>
      </c>
      <c r="IU47">
        <v>25</v>
      </c>
      <c r="IV47">
        <v>12.6</v>
      </c>
      <c r="IW47">
        <v>12.7</v>
      </c>
      <c r="IX47">
        <v>1.04614</v>
      </c>
      <c r="IY47">
        <v>2.21436</v>
      </c>
      <c r="IZ47">
        <v>1.39648</v>
      </c>
      <c r="JA47">
        <v>2.34375</v>
      </c>
      <c r="JB47">
        <v>1.49536</v>
      </c>
      <c r="JC47">
        <v>2.40356</v>
      </c>
      <c r="JD47">
        <v>35.7777</v>
      </c>
      <c r="JE47">
        <v>24.1926</v>
      </c>
      <c r="JF47">
        <v>18</v>
      </c>
      <c r="JG47">
        <v>513.0599999999999</v>
      </c>
      <c r="JH47">
        <v>441.674</v>
      </c>
      <c r="JI47">
        <v>24.9996</v>
      </c>
      <c r="JJ47">
        <v>25.5522</v>
      </c>
      <c r="JK47">
        <v>30</v>
      </c>
      <c r="JL47">
        <v>25.5597</v>
      </c>
      <c r="JM47">
        <v>25.5088</v>
      </c>
      <c r="JN47">
        <v>20.9412</v>
      </c>
      <c r="JO47">
        <v>20.6285</v>
      </c>
      <c r="JP47">
        <v>52.7879</v>
      </c>
      <c r="JQ47">
        <v>25</v>
      </c>
      <c r="JR47">
        <v>420</v>
      </c>
      <c r="JS47">
        <v>18.3858</v>
      </c>
      <c r="JT47">
        <v>100.862</v>
      </c>
      <c r="JU47">
        <v>100.849</v>
      </c>
    </row>
    <row r="48" spans="1:281">
      <c r="A48">
        <v>32</v>
      </c>
      <c r="B48">
        <v>1658963325.1</v>
      </c>
      <c r="C48">
        <v>1418.599999904633</v>
      </c>
      <c r="D48" t="s">
        <v>500</v>
      </c>
      <c r="E48" t="s">
        <v>501</v>
      </c>
      <c r="F48">
        <v>5</v>
      </c>
      <c r="G48" t="s">
        <v>498</v>
      </c>
      <c r="H48" t="s">
        <v>416</v>
      </c>
      <c r="I48">
        <v>1658963322.814286</v>
      </c>
      <c r="J48">
        <f>(K48)/1000</f>
        <v>0</v>
      </c>
      <c r="K48">
        <f>IF(CZ48, AN48, AH48)</f>
        <v>0</v>
      </c>
      <c r="L48">
        <f>IF(CZ48, AI48, AG48)</f>
        <v>0</v>
      </c>
      <c r="M48">
        <f>DB48 - IF(AU48&gt;1, L48*CV48*100.0/(AW48*DP48), 0)</f>
        <v>0</v>
      </c>
      <c r="N48">
        <f>((T48-J48/2)*M48-L48)/(T48+J48/2)</f>
        <v>0</v>
      </c>
      <c r="O48">
        <f>N48*(DI48+DJ48)/1000.0</f>
        <v>0</v>
      </c>
      <c r="P48">
        <f>(DB48 - IF(AU48&gt;1, L48*CV48*100.0/(AW48*DP48), 0))*(DI48+DJ48)/1000.0</f>
        <v>0</v>
      </c>
      <c r="Q48">
        <f>2.0/((1/S48-1/R48)+SIGN(S48)*SQRT((1/S48-1/R48)*(1/S48-1/R48) + 4*CW48/((CW48+1)*(CW48+1))*(2*1/S48*1/R48-1/R48*1/R48)))</f>
        <v>0</v>
      </c>
      <c r="R48">
        <f>IF(LEFT(CX48,1)&lt;&gt;"0",IF(LEFT(CX48,1)="1",3.0,CY48),$D$5+$E$5*(DP48*DI48/($K$5*1000))+$F$5*(DP48*DI48/($K$5*1000))*MAX(MIN(CV48,$J$5),$I$5)*MAX(MIN(CV48,$J$5),$I$5)+$G$5*MAX(MIN(CV48,$J$5),$I$5)*(DP48*DI48/($K$5*1000))+$H$5*(DP48*DI48/($K$5*1000))*(DP48*DI48/($K$5*1000)))</f>
        <v>0</v>
      </c>
      <c r="S48">
        <f>J48*(1000-(1000*0.61365*exp(17.502*W48/(240.97+W48))/(DI48+DJ48)+DD48)/2)/(1000*0.61365*exp(17.502*W48/(240.97+W48))/(DI48+DJ48)-DD48)</f>
        <v>0</v>
      </c>
      <c r="T48">
        <f>1/((CW48+1)/(Q48/1.6)+1/(R48/1.37)) + CW48/((CW48+1)/(Q48/1.6) + CW48/(R48/1.37))</f>
        <v>0</v>
      </c>
      <c r="U48">
        <f>(CR48*CU48)</f>
        <v>0</v>
      </c>
      <c r="V48">
        <f>(DK48+(U48+2*0.95*5.67E-8*(((DK48+$B$7)+273)^4-(DK48+273)^4)-44100*J48)/(1.84*29.3*R48+8*0.95*5.67E-8*(DK48+273)^3))</f>
        <v>0</v>
      </c>
      <c r="W48">
        <f>($C$7*DL48+$D$7*DM48+$E$7*V48)</f>
        <v>0</v>
      </c>
      <c r="X48">
        <f>0.61365*exp(17.502*W48/(240.97+W48))</f>
        <v>0</v>
      </c>
      <c r="Y48">
        <f>(Z48/AA48*100)</f>
        <v>0</v>
      </c>
      <c r="Z48">
        <f>DD48*(DI48+DJ48)/1000</f>
        <v>0</v>
      </c>
      <c r="AA48">
        <f>0.61365*exp(17.502*DK48/(240.97+DK48))</f>
        <v>0</v>
      </c>
      <c r="AB48">
        <f>(X48-DD48*(DI48+DJ48)/1000)</f>
        <v>0</v>
      </c>
      <c r="AC48">
        <f>(-J48*44100)</f>
        <v>0</v>
      </c>
      <c r="AD48">
        <f>2*29.3*R48*0.92*(DK48-W48)</f>
        <v>0</v>
      </c>
      <c r="AE48">
        <f>2*0.95*5.67E-8*(((DK48+$B$7)+273)^4-(W48+273)^4)</f>
        <v>0</v>
      </c>
      <c r="AF48">
        <f>U48+AE48+AC48+AD48</f>
        <v>0</v>
      </c>
      <c r="AG48">
        <f>DH48*AU48*(DC48-DB48*(1000-AU48*DE48)/(1000-AU48*DD48))/(100*CV48)</f>
        <v>0</v>
      </c>
      <c r="AH48">
        <f>1000*DH48*AU48*(DD48-DE48)/(100*CV48*(1000-AU48*DD48))</f>
        <v>0</v>
      </c>
      <c r="AI48">
        <f>(AJ48 - AK48 - DI48*1E3/(8.314*(DK48+273.15)) * AM48/DH48 * AL48) * DH48/(100*CV48) * (1000 - DE48)/1000</f>
        <v>0</v>
      </c>
      <c r="AJ48">
        <v>427.8705592924405</v>
      </c>
      <c r="AK48">
        <v>430.5180545454543</v>
      </c>
      <c r="AL48">
        <v>1.795125787543536E-05</v>
      </c>
      <c r="AM48">
        <v>65.21711887574604</v>
      </c>
      <c r="AN48">
        <f>(AP48 - AO48 + DI48*1E3/(8.314*(DK48+273.15)) * AR48/DH48 * AQ48) * DH48/(100*CV48) * 1000/(1000 - AP48)</f>
        <v>0</v>
      </c>
      <c r="AO48">
        <v>18.35278006180668</v>
      </c>
      <c r="AP48">
        <v>18.91823696969697</v>
      </c>
      <c r="AQ48">
        <v>-2.143733281765109E-05</v>
      </c>
      <c r="AR48">
        <v>84.75812013082573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MAX(0,($B$13+$C$13*DP48)/(1+$D$13*DP48)*DI48/(DK48+273)*$E$13)</f>
        <v>0</v>
      </c>
      <c r="AX48" t="s">
        <v>418</v>
      </c>
      <c r="AY48" t="s">
        <v>418</v>
      </c>
      <c r="AZ48">
        <v>0</v>
      </c>
      <c r="BA48">
        <v>0</v>
      </c>
      <c r="BB48">
        <f>1-AZ48/BA48</f>
        <v>0</v>
      </c>
      <c r="BC48">
        <v>0</v>
      </c>
      <c r="BD48" t="s">
        <v>418</v>
      </c>
      <c r="BE48" t="s">
        <v>418</v>
      </c>
      <c r="BF48">
        <v>0</v>
      </c>
      <c r="BG48">
        <v>0</v>
      </c>
      <c r="BH48">
        <f>1-BF48/BG48</f>
        <v>0</v>
      </c>
      <c r="BI48">
        <v>0.5</v>
      </c>
      <c r="BJ48">
        <f>CS48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418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BZ48" t="s">
        <v>418</v>
      </c>
      <c r="CA48" t="s">
        <v>418</v>
      </c>
      <c r="CB48" t="s">
        <v>418</v>
      </c>
      <c r="CC48" t="s">
        <v>418</v>
      </c>
      <c r="CD48" t="s">
        <v>418</v>
      </c>
      <c r="CE48" t="s">
        <v>418</v>
      </c>
      <c r="CF48" t="s">
        <v>418</v>
      </c>
      <c r="CG48" t="s">
        <v>418</v>
      </c>
      <c r="CH48" t="s">
        <v>418</v>
      </c>
      <c r="CI48" t="s">
        <v>418</v>
      </c>
      <c r="CJ48" t="s">
        <v>418</v>
      </c>
      <c r="CK48" t="s">
        <v>418</v>
      </c>
      <c r="CL48" t="s">
        <v>418</v>
      </c>
      <c r="CM48" t="s">
        <v>418</v>
      </c>
      <c r="CN48" t="s">
        <v>418</v>
      </c>
      <c r="CO48" t="s">
        <v>418</v>
      </c>
      <c r="CP48" t="s">
        <v>418</v>
      </c>
      <c r="CQ48" t="s">
        <v>418</v>
      </c>
      <c r="CR48">
        <f>$B$11*DQ48+$C$11*DR48+$F$11*EC48*(1-EF48)</f>
        <v>0</v>
      </c>
      <c r="CS48">
        <f>CR48*CT48</f>
        <v>0</v>
      </c>
      <c r="CT48">
        <f>($B$11*$D$9+$C$11*$D$9+$F$11*((EP48+EH48)/MAX(EP48+EH48+EQ48, 0.1)*$I$9+EQ48/MAX(EP48+EH48+EQ48, 0.1)*$J$9))/($B$11+$C$11+$F$11)</f>
        <v>0</v>
      </c>
      <c r="CU48">
        <f>($B$11*$K$9+$C$11*$K$9+$F$11*((EP48+EH48)/MAX(EP48+EH48+EQ48, 0.1)*$P$9+EQ48/MAX(EP48+EH48+EQ48, 0.1)*$Q$9))/($B$11+$C$11+$F$11)</f>
        <v>0</v>
      </c>
      <c r="CV48">
        <v>6</v>
      </c>
      <c r="CW48">
        <v>0.5</v>
      </c>
      <c r="CX48" t="s">
        <v>419</v>
      </c>
      <c r="CY48">
        <v>2</v>
      </c>
      <c r="CZ48" t="b">
        <v>1</v>
      </c>
      <c r="DA48">
        <v>1658963322.814286</v>
      </c>
      <c r="DB48">
        <v>422.3824285714286</v>
      </c>
      <c r="DC48">
        <v>420.0022857142857</v>
      </c>
      <c r="DD48">
        <v>18.9065</v>
      </c>
      <c r="DE48">
        <v>18.35318571428571</v>
      </c>
      <c r="DF48">
        <v>424.359</v>
      </c>
      <c r="DG48">
        <v>19.00895714285715</v>
      </c>
      <c r="DH48">
        <v>500.0055714285714</v>
      </c>
      <c r="DI48">
        <v>90.16241428571429</v>
      </c>
      <c r="DJ48">
        <v>0.09986555714285715</v>
      </c>
      <c r="DK48">
        <v>25.80335714285714</v>
      </c>
      <c r="DL48">
        <v>25.68668571428571</v>
      </c>
      <c r="DM48">
        <v>999.8999999999999</v>
      </c>
      <c r="DN48">
        <v>0</v>
      </c>
      <c r="DO48">
        <v>0</v>
      </c>
      <c r="DP48">
        <v>9989.724285714286</v>
      </c>
      <c r="DQ48">
        <v>0</v>
      </c>
      <c r="DR48">
        <v>0.505868</v>
      </c>
      <c r="DS48">
        <v>2.380152857142857</v>
      </c>
      <c r="DT48">
        <v>430.5222857142857</v>
      </c>
      <c r="DU48">
        <v>427.855</v>
      </c>
      <c r="DV48">
        <v>0.5532887142857142</v>
      </c>
      <c r="DW48">
        <v>420.0022857142857</v>
      </c>
      <c r="DX48">
        <v>18.35318571428571</v>
      </c>
      <c r="DY48">
        <v>1.704654285714286</v>
      </c>
      <c r="DZ48">
        <v>1.654768571428572</v>
      </c>
      <c r="EA48">
        <v>14.93887142857143</v>
      </c>
      <c r="EB48">
        <v>14.47852857142857</v>
      </c>
      <c r="EC48">
        <v>0.00100019</v>
      </c>
      <c r="ED48">
        <v>0</v>
      </c>
      <c r="EE48">
        <v>0</v>
      </c>
      <c r="EF48">
        <v>0</v>
      </c>
      <c r="EG48">
        <v>1446.714285714286</v>
      </c>
      <c r="EH48">
        <v>0.00100019</v>
      </c>
      <c r="EI48">
        <v>-2.785714285714286</v>
      </c>
      <c r="EJ48">
        <v>0.6428571428571429</v>
      </c>
      <c r="EK48">
        <v>35.24957142857143</v>
      </c>
      <c r="EL48">
        <v>40.65157142857144</v>
      </c>
      <c r="EM48">
        <v>37.55314285714286</v>
      </c>
      <c r="EN48">
        <v>41.491</v>
      </c>
      <c r="EO48">
        <v>37.562</v>
      </c>
      <c r="EP48">
        <v>0</v>
      </c>
      <c r="EQ48">
        <v>0</v>
      </c>
      <c r="ER48">
        <v>0</v>
      </c>
      <c r="ES48">
        <v>4.299999952316284</v>
      </c>
      <c r="ET48">
        <v>0</v>
      </c>
      <c r="EU48">
        <v>1136.012307692308</v>
      </c>
      <c r="EV48">
        <v>5829.230517212426</v>
      </c>
      <c r="EW48">
        <v>312714.3085898192</v>
      </c>
      <c r="EX48">
        <v>29068.86538461538</v>
      </c>
      <c r="EY48">
        <v>15</v>
      </c>
      <c r="EZ48">
        <v>1658962562</v>
      </c>
      <c r="FA48" t="s">
        <v>443</v>
      </c>
      <c r="FB48">
        <v>1658962562</v>
      </c>
      <c r="FC48">
        <v>1658962559</v>
      </c>
      <c r="FD48">
        <v>7</v>
      </c>
      <c r="FE48">
        <v>0.025</v>
      </c>
      <c r="FF48">
        <v>-0.013</v>
      </c>
      <c r="FG48">
        <v>-1.97</v>
      </c>
      <c r="FH48">
        <v>-0.111</v>
      </c>
      <c r="FI48">
        <v>420</v>
      </c>
      <c r="FJ48">
        <v>18</v>
      </c>
      <c r="FK48">
        <v>0.6899999999999999</v>
      </c>
      <c r="FL48">
        <v>0.5</v>
      </c>
      <c r="FM48">
        <v>2.408305853658537</v>
      </c>
      <c r="FN48">
        <v>-0.3809910104529671</v>
      </c>
      <c r="FO48">
        <v>0.05081864896677058</v>
      </c>
      <c r="FP48">
        <v>1</v>
      </c>
      <c r="FQ48">
        <v>1017.200588235294</v>
      </c>
      <c r="FR48">
        <v>3889.37426190624</v>
      </c>
      <c r="FS48">
        <v>741.3506008905844</v>
      </c>
      <c r="FT48">
        <v>0</v>
      </c>
      <c r="FU48">
        <v>0.5475271219512196</v>
      </c>
      <c r="FV48">
        <v>0.01930256445993141</v>
      </c>
      <c r="FW48">
        <v>0.003732082980772509</v>
      </c>
      <c r="FX48">
        <v>1</v>
      </c>
      <c r="FY48">
        <v>2</v>
      </c>
      <c r="FZ48">
        <v>3</v>
      </c>
      <c r="GA48" t="s">
        <v>421</v>
      </c>
      <c r="GB48">
        <v>2.9845</v>
      </c>
      <c r="GC48">
        <v>2.71563</v>
      </c>
      <c r="GD48">
        <v>0.09509040000000001</v>
      </c>
      <c r="GE48">
        <v>0.0934478</v>
      </c>
      <c r="GF48">
        <v>0.0909249</v>
      </c>
      <c r="GG48">
        <v>0.08730830000000001</v>
      </c>
      <c r="GH48">
        <v>28724.5</v>
      </c>
      <c r="GI48">
        <v>28886.5</v>
      </c>
      <c r="GJ48">
        <v>29495.8</v>
      </c>
      <c r="GK48">
        <v>29464.3</v>
      </c>
      <c r="GL48">
        <v>35521.9</v>
      </c>
      <c r="GM48">
        <v>35757.7</v>
      </c>
      <c r="GN48">
        <v>41544</v>
      </c>
      <c r="GO48">
        <v>41994</v>
      </c>
      <c r="GP48">
        <v>1.96128</v>
      </c>
      <c r="GQ48">
        <v>1.91775</v>
      </c>
      <c r="GR48">
        <v>0.122949</v>
      </c>
      <c r="GS48">
        <v>0</v>
      </c>
      <c r="GT48">
        <v>24.2414</v>
      </c>
      <c r="GU48">
        <v>999.9</v>
      </c>
      <c r="GV48">
        <v>43.6</v>
      </c>
      <c r="GW48">
        <v>31.4</v>
      </c>
      <c r="GX48">
        <v>22.3192</v>
      </c>
      <c r="GY48">
        <v>62.7658</v>
      </c>
      <c r="GZ48">
        <v>33.3934</v>
      </c>
      <c r="HA48">
        <v>1</v>
      </c>
      <c r="HB48">
        <v>-0.149357</v>
      </c>
      <c r="HC48">
        <v>-0.320855</v>
      </c>
      <c r="HD48">
        <v>20.3439</v>
      </c>
      <c r="HE48">
        <v>5.22283</v>
      </c>
      <c r="HF48">
        <v>12.0094</v>
      </c>
      <c r="HG48">
        <v>4.99125</v>
      </c>
      <c r="HH48">
        <v>3.28925</v>
      </c>
      <c r="HI48">
        <v>9999</v>
      </c>
      <c r="HJ48">
        <v>9999</v>
      </c>
      <c r="HK48">
        <v>9999</v>
      </c>
      <c r="HL48">
        <v>160.7</v>
      </c>
      <c r="HM48">
        <v>1.86737</v>
      </c>
      <c r="HN48">
        <v>1.86646</v>
      </c>
      <c r="HO48">
        <v>1.86584</v>
      </c>
      <c r="HP48">
        <v>1.86583</v>
      </c>
      <c r="HQ48">
        <v>1.86767</v>
      </c>
      <c r="HR48">
        <v>1.87013</v>
      </c>
      <c r="HS48">
        <v>1.86876</v>
      </c>
      <c r="HT48">
        <v>1.8702</v>
      </c>
      <c r="HU48">
        <v>0</v>
      </c>
      <c r="HV48">
        <v>0</v>
      </c>
      <c r="HW48">
        <v>0</v>
      </c>
      <c r="HX48">
        <v>0</v>
      </c>
      <c r="HY48" t="s">
        <v>422</v>
      </c>
      <c r="HZ48" t="s">
        <v>423</v>
      </c>
      <c r="IA48" t="s">
        <v>424</v>
      </c>
      <c r="IB48" t="s">
        <v>424</v>
      </c>
      <c r="IC48" t="s">
        <v>424</v>
      </c>
      <c r="ID48" t="s">
        <v>424</v>
      </c>
      <c r="IE48">
        <v>0</v>
      </c>
      <c r="IF48">
        <v>100</v>
      </c>
      <c r="IG48">
        <v>100</v>
      </c>
      <c r="IH48">
        <v>-1.976</v>
      </c>
      <c r="II48">
        <v>-0.1023</v>
      </c>
      <c r="IJ48">
        <v>-0.5726348517053843</v>
      </c>
      <c r="IK48">
        <v>-0.003643892653284941</v>
      </c>
      <c r="IL48">
        <v>8.948238347276123E-07</v>
      </c>
      <c r="IM48">
        <v>-2.445980282225029E-10</v>
      </c>
      <c r="IN48">
        <v>-0.1497648274784824</v>
      </c>
      <c r="IO48">
        <v>-0.01042730378795286</v>
      </c>
      <c r="IP48">
        <v>0.00100284695746963</v>
      </c>
      <c r="IQ48">
        <v>-1.701466411570297E-05</v>
      </c>
      <c r="IR48">
        <v>2</v>
      </c>
      <c r="IS48">
        <v>2310</v>
      </c>
      <c r="IT48">
        <v>1</v>
      </c>
      <c r="IU48">
        <v>25</v>
      </c>
      <c r="IV48">
        <v>12.7</v>
      </c>
      <c r="IW48">
        <v>12.8</v>
      </c>
      <c r="IX48">
        <v>1.04614</v>
      </c>
      <c r="IY48">
        <v>2.22046</v>
      </c>
      <c r="IZ48">
        <v>1.39648</v>
      </c>
      <c r="JA48">
        <v>2.34375</v>
      </c>
      <c r="JB48">
        <v>1.49536</v>
      </c>
      <c r="JC48">
        <v>2.3999</v>
      </c>
      <c r="JD48">
        <v>35.7777</v>
      </c>
      <c r="JE48">
        <v>24.1926</v>
      </c>
      <c r="JF48">
        <v>18</v>
      </c>
      <c r="JG48">
        <v>513.011</v>
      </c>
      <c r="JH48">
        <v>441.766</v>
      </c>
      <c r="JI48">
        <v>24.9997</v>
      </c>
      <c r="JJ48">
        <v>25.5504</v>
      </c>
      <c r="JK48">
        <v>29.9999</v>
      </c>
      <c r="JL48">
        <v>25.5579</v>
      </c>
      <c r="JM48">
        <v>25.507</v>
      </c>
      <c r="JN48">
        <v>20.9421</v>
      </c>
      <c r="JO48">
        <v>20.6285</v>
      </c>
      <c r="JP48">
        <v>52.7879</v>
      </c>
      <c r="JQ48">
        <v>25</v>
      </c>
      <c r="JR48">
        <v>420</v>
      </c>
      <c r="JS48">
        <v>18.3731</v>
      </c>
      <c r="JT48">
        <v>100.861</v>
      </c>
      <c r="JU48">
        <v>100.849</v>
      </c>
    </row>
    <row r="49" spans="1:281">
      <c r="A49">
        <v>33</v>
      </c>
      <c r="B49">
        <v>1658963330.1</v>
      </c>
      <c r="C49">
        <v>1423.599999904633</v>
      </c>
      <c r="D49" t="s">
        <v>502</v>
      </c>
      <c r="E49" t="s">
        <v>503</v>
      </c>
      <c r="F49">
        <v>5</v>
      </c>
      <c r="G49" t="s">
        <v>498</v>
      </c>
      <c r="H49" t="s">
        <v>416</v>
      </c>
      <c r="I49">
        <v>1658963327.6</v>
      </c>
      <c r="J49">
        <f>(K49)/1000</f>
        <v>0</v>
      </c>
      <c r="K49">
        <f>IF(CZ49, AN49, AH49)</f>
        <v>0</v>
      </c>
      <c r="L49">
        <f>IF(CZ49, AI49, AG49)</f>
        <v>0</v>
      </c>
      <c r="M49">
        <f>DB49 - IF(AU49&gt;1, L49*CV49*100.0/(AW49*DP49), 0)</f>
        <v>0</v>
      </c>
      <c r="N49">
        <f>((T49-J49/2)*M49-L49)/(T49+J49/2)</f>
        <v>0</v>
      </c>
      <c r="O49">
        <f>N49*(DI49+DJ49)/1000.0</f>
        <v>0</v>
      </c>
      <c r="P49">
        <f>(DB49 - IF(AU49&gt;1, L49*CV49*100.0/(AW49*DP49), 0))*(DI49+DJ49)/1000.0</f>
        <v>0</v>
      </c>
      <c r="Q49">
        <f>2.0/((1/S49-1/R49)+SIGN(S49)*SQRT((1/S49-1/R49)*(1/S49-1/R49) + 4*CW49/((CW49+1)*(CW49+1))*(2*1/S49*1/R49-1/R49*1/R49)))</f>
        <v>0</v>
      </c>
      <c r="R49">
        <f>IF(LEFT(CX49,1)&lt;&gt;"0",IF(LEFT(CX49,1)="1",3.0,CY49),$D$5+$E$5*(DP49*DI49/($K$5*1000))+$F$5*(DP49*DI49/($K$5*1000))*MAX(MIN(CV49,$J$5),$I$5)*MAX(MIN(CV49,$J$5),$I$5)+$G$5*MAX(MIN(CV49,$J$5),$I$5)*(DP49*DI49/($K$5*1000))+$H$5*(DP49*DI49/($K$5*1000))*(DP49*DI49/($K$5*1000)))</f>
        <v>0</v>
      </c>
      <c r="S49">
        <f>J49*(1000-(1000*0.61365*exp(17.502*W49/(240.97+W49))/(DI49+DJ49)+DD49)/2)/(1000*0.61365*exp(17.502*W49/(240.97+W49))/(DI49+DJ49)-DD49)</f>
        <v>0</v>
      </c>
      <c r="T49">
        <f>1/((CW49+1)/(Q49/1.6)+1/(R49/1.37)) + CW49/((CW49+1)/(Q49/1.6) + CW49/(R49/1.37))</f>
        <v>0</v>
      </c>
      <c r="U49">
        <f>(CR49*CU49)</f>
        <v>0</v>
      </c>
      <c r="V49">
        <f>(DK49+(U49+2*0.95*5.67E-8*(((DK49+$B$7)+273)^4-(DK49+273)^4)-44100*J49)/(1.84*29.3*R49+8*0.95*5.67E-8*(DK49+273)^3))</f>
        <v>0</v>
      </c>
      <c r="W49">
        <f>($C$7*DL49+$D$7*DM49+$E$7*V49)</f>
        <v>0</v>
      </c>
      <c r="X49">
        <f>0.61365*exp(17.502*W49/(240.97+W49))</f>
        <v>0</v>
      </c>
      <c r="Y49">
        <f>(Z49/AA49*100)</f>
        <v>0</v>
      </c>
      <c r="Z49">
        <f>DD49*(DI49+DJ49)/1000</f>
        <v>0</v>
      </c>
      <c r="AA49">
        <f>0.61365*exp(17.502*DK49/(240.97+DK49))</f>
        <v>0</v>
      </c>
      <c r="AB49">
        <f>(X49-DD49*(DI49+DJ49)/1000)</f>
        <v>0</v>
      </c>
      <c r="AC49">
        <f>(-J49*44100)</f>
        <v>0</v>
      </c>
      <c r="AD49">
        <f>2*29.3*R49*0.92*(DK49-W49)</f>
        <v>0</v>
      </c>
      <c r="AE49">
        <f>2*0.95*5.67E-8*(((DK49+$B$7)+273)^4-(W49+273)^4)</f>
        <v>0</v>
      </c>
      <c r="AF49">
        <f>U49+AE49+AC49+AD49</f>
        <v>0</v>
      </c>
      <c r="AG49">
        <f>DH49*AU49*(DC49-DB49*(1000-AU49*DE49)/(1000-AU49*DD49))/(100*CV49)</f>
        <v>0</v>
      </c>
      <c r="AH49">
        <f>1000*DH49*AU49*(DD49-DE49)/(100*CV49*(1000-AU49*DD49))</f>
        <v>0</v>
      </c>
      <c r="AI49">
        <f>(AJ49 - AK49 - DI49*1E3/(8.314*(DK49+273.15)) * AM49/DH49 * AL49) * DH49/(100*CV49) * (1000 - DE49)/1000</f>
        <v>0</v>
      </c>
      <c r="AJ49">
        <v>427.8384134329953</v>
      </c>
      <c r="AK49">
        <v>430.5195818181817</v>
      </c>
      <c r="AL49">
        <v>0.0001297284450659297</v>
      </c>
      <c r="AM49">
        <v>65.21711887574604</v>
      </c>
      <c r="AN49">
        <f>(AP49 - AO49 + DI49*1E3/(8.314*(DK49+273.15)) * AR49/DH49 * AQ49) * DH49/(100*CV49) * 1000/(1000 - AP49)</f>
        <v>0</v>
      </c>
      <c r="AO49">
        <v>18.35361079031377</v>
      </c>
      <c r="AP49">
        <v>18.95610303030303</v>
      </c>
      <c r="AQ49">
        <v>0.01241371437473733</v>
      </c>
      <c r="AR49">
        <v>84.75812013082573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MAX(0,($B$13+$C$13*DP49)/(1+$D$13*DP49)*DI49/(DK49+273)*$E$13)</f>
        <v>0</v>
      </c>
      <c r="AX49" t="s">
        <v>418</v>
      </c>
      <c r="AY49" t="s">
        <v>418</v>
      </c>
      <c r="AZ49">
        <v>0</v>
      </c>
      <c r="BA49">
        <v>0</v>
      </c>
      <c r="BB49">
        <f>1-AZ49/BA49</f>
        <v>0</v>
      </c>
      <c r="BC49">
        <v>0</v>
      </c>
      <c r="BD49" t="s">
        <v>418</v>
      </c>
      <c r="BE49" t="s">
        <v>418</v>
      </c>
      <c r="BF49">
        <v>0</v>
      </c>
      <c r="BG49">
        <v>0</v>
      </c>
      <c r="BH49">
        <f>1-BF49/BG49</f>
        <v>0</v>
      </c>
      <c r="BI49">
        <v>0.5</v>
      </c>
      <c r="BJ49">
        <f>CS49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418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BZ49" t="s">
        <v>418</v>
      </c>
      <c r="CA49" t="s">
        <v>418</v>
      </c>
      <c r="CB49" t="s">
        <v>418</v>
      </c>
      <c r="CC49" t="s">
        <v>418</v>
      </c>
      <c r="CD49" t="s">
        <v>418</v>
      </c>
      <c r="CE49" t="s">
        <v>418</v>
      </c>
      <c r="CF49" t="s">
        <v>418</v>
      </c>
      <c r="CG49" t="s">
        <v>418</v>
      </c>
      <c r="CH49" t="s">
        <v>418</v>
      </c>
      <c r="CI49" t="s">
        <v>418</v>
      </c>
      <c r="CJ49" t="s">
        <v>418</v>
      </c>
      <c r="CK49" t="s">
        <v>418</v>
      </c>
      <c r="CL49" t="s">
        <v>418</v>
      </c>
      <c r="CM49" t="s">
        <v>418</v>
      </c>
      <c r="CN49" t="s">
        <v>418</v>
      </c>
      <c r="CO49" t="s">
        <v>418</v>
      </c>
      <c r="CP49" t="s">
        <v>418</v>
      </c>
      <c r="CQ49" t="s">
        <v>418</v>
      </c>
      <c r="CR49">
        <f>$B$11*DQ49+$C$11*DR49+$F$11*EC49*(1-EF49)</f>
        <v>0</v>
      </c>
      <c r="CS49">
        <f>CR49*CT49</f>
        <v>0</v>
      </c>
      <c r="CT49">
        <f>($B$11*$D$9+$C$11*$D$9+$F$11*((EP49+EH49)/MAX(EP49+EH49+EQ49, 0.1)*$I$9+EQ49/MAX(EP49+EH49+EQ49, 0.1)*$J$9))/($B$11+$C$11+$F$11)</f>
        <v>0</v>
      </c>
      <c r="CU49">
        <f>($B$11*$K$9+$C$11*$K$9+$F$11*((EP49+EH49)/MAX(EP49+EH49+EQ49, 0.1)*$P$9+EQ49/MAX(EP49+EH49+EQ49, 0.1)*$Q$9))/($B$11+$C$11+$F$11)</f>
        <v>0</v>
      </c>
      <c r="CV49">
        <v>6</v>
      </c>
      <c r="CW49">
        <v>0.5</v>
      </c>
      <c r="CX49" t="s">
        <v>419</v>
      </c>
      <c r="CY49">
        <v>2</v>
      </c>
      <c r="CZ49" t="b">
        <v>1</v>
      </c>
      <c r="DA49">
        <v>1658963327.6</v>
      </c>
      <c r="DB49">
        <v>422.3447777777777</v>
      </c>
      <c r="DC49">
        <v>419.983</v>
      </c>
      <c r="DD49">
        <v>18.94808888888889</v>
      </c>
      <c r="DE49">
        <v>18.35397777777778</v>
      </c>
      <c r="DF49">
        <v>424.3214444444445</v>
      </c>
      <c r="DG49">
        <v>19.05018888888889</v>
      </c>
      <c r="DH49">
        <v>500.067</v>
      </c>
      <c r="DI49">
        <v>90.16042222222222</v>
      </c>
      <c r="DJ49">
        <v>0.1000273222222222</v>
      </c>
      <c r="DK49">
        <v>25.86218888888889</v>
      </c>
      <c r="DL49">
        <v>26.03447777777778</v>
      </c>
      <c r="DM49">
        <v>999.9000000000001</v>
      </c>
      <c r="DN49">
        <v>0</v>
      </c>
      <c r="DO49">
        <v>0</v>
      </c>
      <c r="DP49">
        <v>9998.186666666666</v>
      </c>
      <c r="DQ49">
        <v>0</v>
      </c>
      <c r="DR49">
        <v>0.505868</v>
      </c>
      <c r="DS49">
        <v>2.36183</v>
      </c>
      <c r="DT49">
        <v>430.5021111111111</v>
      </c>
      <c r="DU49">
        <v>427.8356666666667</v>
      </c>
      <c r="DV49">
        <v>0.5941224444444444</v>
      </c>
      <c r="DW49">
        <v>419.983</v>
      </c>
      <c r="DX49">
        <v>18.35397777777778</v>
      </c>
      <c r="DY49">
        <v>1.708367777777778</v>
      </c>
      <c r="DZ49">
        <v>1.654803333333333</v>
      </c>
      <c r="EA49">
        <v>14.97267777777778</v>
      </c>
      <c r="EB49">
        <v>14.47881111111111</v>
      </c>
      <c r="EC49">
        <v>0.00100019</v>
      </c>
      <c r="ED49">
        <v>0</v>
      </c>
      <c r="EE49">
        <v>0</v>
      </c>
      <c r="EF49">
        <v>0</v>
      </c>
      <c r="EG49">
        <v>1299.166666666667</v>
      </c>
      <c r="EH49">
        <v>0.00100019</v>
      </c>
      <c r="EI49">
        <v>-5.833333333333333</v>
      </c>
      <c r="EJ49">
        <v>-1.277777777777778</v>
      </c>
      <c r="EK49">
        <v>35.465</v>
      </c>
      <c r="EL49">
        <v>40.687</v>
      </c>
      <c r="EM49">
        <v>37.562</v>
      </c>
      <c r="EN49">
        <v>41.569</v>
      </c>
      <c r="EO49">
        <v>37.64566666666667</v>
      </c>
      <c r="EP49">
        <v>0</v>
      </c>
      <c r="EQ49">
        <v>0</v>
      </c>
      <c r="ER49">
        <v>0</v>
      </c>
      <c r="ES49">
        <v>9.099999904632568</v>
      </c>
      <c r="ET49">
        <v>0</v>
      </c>
      <c r="EU49">
        <v>1315.973846153846</v>
      </c>
      <c r="EV49">
        <v>2557.449627338829</v>
      </c>
      <c r="EW49">
        <v>-104729.1984819161</v>
      </c>
      <c r="EX49">
        <v>29070.44230769231</v>
      </c>
      <c r="EY49">
        <v>15</v>
      </c>
      <c r="EZ49">
        <v>1658962562</v>
      </c>
      <c r="FA49" t="s">
        <v>443</v>
      </c>
      <c r="FB49">
        <v>1658962562</v>
      </c>
      <c r="FC49">
        <v>1658962559</v>
      </c>
      <c r="FD49">
        <v>7</v>
      </c>
      <c r="FE49">
        <v>0.025</v>
      </c>
      <c r="FF49">
        <v>-0.013</v>
      </c>
      <c r="FG49">
        <v>-1.97</v>
      </c>
      <c r="FH49">
        <v>-0.111</v>
      </c>
      <c r="FI49">
        <v>420</v>
      </c>
      <c r="FJ49">
        <v>18</v>
      </c>
      <c r="FK49">
        <v>0.6899999999999999</v>
      </c>
      <c r="FL49">
        <v>0.5</v>
      </c>
      <c r="FM49">
        <v>2.38759975</v>
      </c>
      <c r="FN49">
        <v>-0.305319061913699</v>
      </c>
      <c r="FO49">
        <v>0.04659484137152419</v>
      </c>
      <c r="FP49">
        <v>1</v>
      </c>
      <c r="FQ49">
        <v>1156.98</v>
      </c>
      <c r="FR49">
        <v>3297.129525393906</v>
      </c>
      <c r="FS49">
        <v>728.3182938111605</v>
      </c>
      <c r="FT49">
        <v>0</v>
      </c>
      <c r="FU49">
        <v>0.5574305749999999</v>
      </c>
      <c r="FV49">
        <v>0.157087080675421</v>
      </c>
      <c r="FW49">
        <v>0.01894530115607495</v>
      </c>
      <c r="FX49">
        <v>0</v>
      </c>
      <c r="FY49">
        <v>1</v>
      </c>
      <c r="FZ49">
        <v>3</v>
      </c>
      <c r="GA49" t="s">
        <v>444</v>
      </c>
      <c r="GB49">
        <v>2.98442</v>
      </c>
      <c r="GC49">
        <v>2.7156</v>
      </c>
      <c r="GD49">
        <v>0.0950864</v>
      </c>
      <c r="GE49">
        <v>0.09344959999999999</v>
      </c>
      <c r="GF49">
        <v>0.091035</v>
      </c>
      <c r="GG49">
        <v>0.0873124</v>
      </c>
      <c r="GH49">
        <v>28724.4</v>
      </c>
      <c r="GI49">
        <v>28887</v>
      </c>
      <c r="GJ49">
        <v>29495.4</v>
      </c>
      <c r="GK49">
        <v>29464.9</v>
      </c>
      <c r="GL49">
        <v>35517</v>
      </c>
      <c r="GM49">
        <v>35758.1</v>
      </c>
      <c r="GN49">
        <v>41543.4</v>
      </c>
      <c r="GO49">
        <v>41994.7</v>
      </c>
      <c r="GP49">
        <v>1.96102</v>
      </c>
      <c r="GQ49">
        <v>1.91765</v>
      </c>
      <c r="GR49">
        <v>0.0903755</v>
      </c>
      <c r="GS49">
        <v>0</v>
      </c>
      <c r="GT49">
        <v>24.2426</v>
      </c>
      <c r="GU49">
        <v>999.9</v>
      </c>
      <c r="GV49">
        <v>43.5</v>
      </c>
      <c r="GW49">
        <v>31.4</v>
      </c>
      <c r="GX49">
        <v>22.2679</v>
      </c>
      <c r="GY49">
        <v>62.6558</v>
      </c>
      <c r="GZ49">
        <v>33.722</v>
      </c>
      <c r="HA49">
        <v>1</v>
      </c>
      <c r="HB49">
        <v>-0.149357</v>
      </c>
      <c r="HC49">
        <v>-0.320664</v>
      </c>
      <c r="HD49">
        <v>20.3524</v>
      </c>
      <c r="HE49">
        <v>5.22418</v>
      </c>
      <c r="HF49">
        <v>12.0099</v>
      </c>
      <c r="HG49">
        <v>4.9914</v>
      </c>
      <c r="HH49">
        <v>3.28925</v>
      </c>
      <c r="HI49">
        <v>9999</v>
      </c>
      <c r="HJ49">
        <v>9999</v>
      </c>
      <c r="HK49">
        <v>9999</v>
      </c>
      <c r="HL49">
        <v>160.7</v>
      </c>
      <c r="HM49">
        <v>1.86737</v>
      </c>
      <c r="HN49">
        <v>1.86645</v>
      </c>
      <c r="HO49">
        <v>1.86584</v>
      </c>
      <c r="HP49">
        <v>1.86583</v>
      </c>
      <c r="HQ49">
        <v>1.86768</v>
      </c>
      <c r="HR49">
        <v>1.87013</v>
      </c>
      <c r="HS49">
        <v>1.86874</v>
      </c>
      <c r="HT49">
        <v>1.8702</v>
      </c>
      <c r="HU49">
        <v>0</v>
      </c>
      <c r="HV49">
        <v>0</v>
      </c>
      <c r="HW49">
        <v>0</v>
      </c>
      <c r="HX49">
        <v>0</v>
      </c>
      <c r="HY49" t="s">
        <v>422</v>
      </c>
      <c r="HZ49" t="s">
        <v>423</v>
      </c>
      <c r="IA49" t="s">
        <v>424</v>
      </c>
      <c r="IB49" t="s">
        <v>424</v>
      </c>
      <c r="IC49" t="s">
        <v>424</v>
      </c>
      <c r="ID49" t="s">
        <v>424</v>
      </c>
      <c r="IE49">
        <v>0</v>
      </c>
      <c r="IF49">
        <v>100</v>
      </c>
      <c r="IG49">
        <v>100</v>
      </c>
      <c r="IH49">
        <v>-1.976</v>
      </c>
      <c r="II49">
        <v>-0.102</v>
      </c>
      <c r="IJ49">
        <v>-0.5726348517053843</v>
      </c>
      <c r="IK49">
        <v>-0.003643892653284941</v>
      </c>
      <c r="IL49">
        <v>8.948238347276123E-07</v>
      </c>
      <c r="IM49">
        <v>-2.445980282225029E-10</v>
      </c>
      <c r="IN49">
        <v>-0.1497648274784824</v>
      </c>
      <c r="IO49">
        <v>-0.01042730378795286</v>
      </c>
      <c r="IP49">
        <v>0.00100284695746963</v>
      </c>
      <c r="IQ49">
        <v>-1.701466411570297E-05</v>
      </c>
      <c r="IR49">
        <v>2</v>
      </c>
      <c r="IS49">
        <v>2310</v>
      </c>
      <c r="IT49">
        <v>1</v>
      </c>
      <c r="IU49">
        <v>25</v>
      </c>
      <c r="IV49">
        <v>12.8</v>
      </c>
      <c r="IW49">
        <v>12.9</v>
      </c>
      <c r="IX49">
        <v>1.04614</v>
      </c>
      <c r="IY49">
        <v>2.229</v>
      </c>
      <c r="IZ49">
        <v>1.39771</v>
      </c>
      <c r="JA49">
        <v>2.34375</v>
      </c>
      <c r="JB49">
        <v>1.49536</v>
      </c>
      <c r="JC49">
        <v>2.29736</v>
      </c>
      <c r="JD49">
        <v>35.7777</v>
      </c>
      <c r="JE49">
        <v>24.1926</v>
      </c>
      <c r="JF49">
        <v>18</v>
      </c>
      <c r="JG49">
        <v>512.847</v>
      </c>
      <c r="JH49">
        <v>441.701</v>
      </c>
      <c r="JI49">
        <v>24.9999</v>
      </c>
      <c r="JJ49">
        <v>25.5482</v>
      </c>
      <c r="JK49">
        <v>29.9999</v>
      </c>
      <c r="JL49">
        <v>25.5576</v>
      </c>
      <c r="JM49">
        <v>25.5064</v>
      </c>
      <c r="JN49">
        <v>20.9423</v>
      </c>
      <c r="JO49">
        <v>20.6285</v>
      </c>
      <c r="JP49">
        <v>52.7879</v>
      </c>
      <c r="JQ49">
        <v>25</v>
      </c>
      <c r="JR49">
        <v>420</v>
      </c>
      <c r="JS49">
        <v>18.3573</v>
      </c>
      <c r="JT49">
        <v>100.86</v>
      </c>
      <c r="JU49">
        <v>100.85</v>
      </c>
    </row>
    <row r="50" spans="1:281">
      <c r="A50">
        <v>34</v>
      </c>
      <c r="B50">
        <v>1658963335.1</v>
      </c>
      <c r="C50">
        <v>1428.599999904633</v>
      </c>
      <c r="D50" t="s">
        <v>504</v>
      </c>
      <c r="E50" t="s">
        <v>505</v>
      </c>
      <c r="F50">
        <v>5</v>
      </c>
      <c r="G50" t="s">
        <v>498</v>
      </c>
      <c r="H50" t="s">
        <v>416</v>
      </c>
      <c r="I50">
        <v>1658963332.3</v>
      </c>
      <c r="J50">
        <f>(K50)/1000</f>
        <v>0</v>
      </c>
      <c r="K50">
        <f>IF(CZ50, AN50, AH50)</f>
        <v>0</v>
      </c>
      <c r="L50">
        <f>IF(CZ50, AI50, AG50)</f>
        <v>0</v>
      </c>
      <c r="M50">
        <f>DB50 - IF(AU50&gt;1, L50*CV50*100.0/(AW50*DP50), 0)</f>
        <v>0</v>
      </c>
      <c r="N50">
        <f>((T50-J50/2)*M50-L50)/(T50+J50/2)</f>
        <v>0</v>
      </c>
      <c r="O50">
        <f>N50*(DI50+DJ50)/1000.0</f>
        <v>0</v>
      </c>
      <c r="P50">
        <f>(DB50 - IF(AU50&gt;1, L50*CV50*100.0/(AW50*DP50), 0))*(DI50+DJ50)/1000.0</f>
        <v>0</v>
      </c>
      <c r="Q50">
        <f>2.0/((1/S50-1/R50)+SIGN(S50)*SQRT((1/S50-1/R50)*(1/S50-1/R50) + 4*CW50/((CW50+1)*(CW50+1))*(2*1/S50*1/R50-1/R50*1/R50)))</f>
        <v>0</v>
      </c>
      <c r="R50">
        <f>IF(LEFT(CX50,1)&lt;&gt;"0",IF(LEFT(CX50,1)="1",3.0,CY50),$D$5+$E$5*(DP50*DI50/($K$5*1000))+$F$5*(DP50*DI50/($K$5*1000))*MAX(MIN(CV50,$J$5),$I$5)*MAX(MIN(CV50,$J$5),$I$5)+$G$5*MAX(MIN(CV50,$J$5),$I$5)*(DP50*DI50/($K$5*1000))+$H$5*(DP50*DI50/($K$5*1000))*(DP50*DI50/($K$5*1000)))</f>
        <v>0</v>
      </c>
      <c r="S50">
        <f>J50*(1000-(1000*0.61365*exp(17.502*W50/(240.97+W50))/(DI50+DJ50)+DD50)/2)/(1000*0.61365*exp(17.502*W50/(240.97+W50))/(DI50+DJ50)-DD50)</f>
        <v>0</v>
      </c>
      <c r="T50">
        <f>1/((CW50+1)/(Q50/1.6)+1/(R50/1.37)) + CW50/((CW50+1)/(Q50/1.6) + CW50/(R50/1.37))</f>
        <v>0</v>
      </c>
      <c r="U50">
        <f>(CR50*CU50)</f>
        <v>0</v>
      </c>
      <c r="V50">
        <f>(DK50+(U50+2*0.95*5.67E-8*(((DK50+$B$7)+273)^4-(DK50+273)^4)-44100*J50)/(1.84*29.3*R50+8*0.95*5.67E-8*(DK50+273)^3))</f>
        <v>0</v>
      </c>
      <c r="W50">
        <f>($C$7*DL50+$D$7*DM50+$E$7*V50)</f>
        <v>0</v>
      </c>
      <c r="X50">
        <f>0.61365*exp(17.502*W50/(240.97+W50))</f>
        <v>0</v>
      </c>
      <c r="Y50">
        <f>(Z50/AA50*100)</f>
        <v>0</v>
      </c>
      <c r="Z50">
        <f>DD50*(DI50+DJ50)/1000</f>
        <v>0</v>
      </c>
      <c r="AA50">
        <f>0.61365*exp(17.502*DK50/(240.97+DK50))</f>
        <v>0</v>
      </c>
      <c r="AB50">
        <f>(X50-DD50*(DI50+DJ50)/1000)</f>
        <v>0</v>
      </c>
      <c r="AC50">
        <f>(-J50*44100)</f>
        <v>0</v>
      </c>
      <c r="AD50">
        <f>2*29.3*R50*0.92*(DK50-W50)</f>
        <v>0</v>
      </c>
      <c r="AE50">
        <f>2*0.95*5.67E-8*(((DK50+$B$7)+273)^4-(W50+273)^4)</f>
        <v>0</v>
      </c>
      <c r="AF50">
        <f>U50+AE50+AC50+AD50</f>
        <v>0</v>
      </c>
      <c r="AG50">
        <f>DH50*AU50*(DC50-DB50*(1000-AU50*DE50)/(1000-AU50*DD50))/(100*CV50)</f>
        <v>0</v>
      </c>
      <c r="AH50">
        <f>1000*DH50*AU50*(DD50-DE50)/(100*CV50*(1000-AU50*DD50))</f>
        <v>0</v>
      </c>
      <c r="AI50">
        <f>(AJ50 - AK50 - DI50*1E3/(8.314*(DK50+273.15)) * AM50/DH50 * AL50) * DH50/(100*CV50) * (1000 - DE50)/1000</f>
        <v>0</v>
      </c>
      <c r="AJ50">
        <v>427.8845120918346</v>
      </c>
      <c r="AK50">
        <v>430.4702424242419</v>
      </c>
      <c r="AL50">
        <v>-9.563129769909997E-05</v>
      </c>
      <c r="AM50">
        <v>65.21711887574604</v>
      </c>
      <c r="AN50">
        <f>(AP50 - AO50 + DI50*1E3/(8.314*(DK50+273.15)) * AR50/DH50 * AQ50) * DH50/(100*CV50) * 1000/(1000 - AP50)</f>
        <v>0</v>
      </c>
      <c r="AO50">
        <v>18.35510209306554</v>
      </c>
      <c r="AP50">
        <v>18.94929818181818</v>
      </c>
      <c r="AQ50">
        <v>-0.0004269172625029193</v>
      </c>
      <c r="AR50">
        <v>84.75812013082573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MAX(0,($B$13+$C$13*DP50)/(1+$D$13*DP50)*DI50/(DK50+273)*$E$13)</f>
        <v>0</v>
      </c>
      <c r="AX50" t="s">
        <v>418</v>
      </c>
      <c r="AY50" t="s">
        <v>418</v>
      </c>
      <c r="AZ50">
        <v>0</v>
      </c>
      <c r="BA50">
        <v>0</v>
      </c>
      <c r="BB50">
        <f>1-AZ50/BA50</f>
        <v>0</v>
      </c>
      <c r="BC50">
        <v>0</v>
      </c>
      <c r="BD50" t="s">
        <v>418</v>
      </c>
      <c r="BE50" t="s">
        <v>418</v>
      </c>
      <c r="BF50">
        <v>0</v>
      </c>
      <c r="BG50">
        <v>0</v>
      </c>
      <c r="BH50">
        <f>1-BF50/BG50</f>
        <v>0</v>
      </c>
      <c r="BI50">
        <v>0.5</v>
      </c>
      <c r="BJ50">
        <f>CS50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418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BZ50" t="s">
        <v>418</v>
      </c>
      <c r="CA50" t="s">
        <v>418</v>
      </c>
      <c r="CB50" t="s">
        <v>418</v>
      </c>
      <c r="CC50" t="s">
        <v>418</v>
      </c>
      <c r="CD50" t="s">
        <v>418</v>
      </c>
      <c r="CE50" t="s">
        <v>418</v>
      </c>
      <c r="CF50" t="s">
        <v>418</v>
      </c>
      <c r="CG50" t="s">
        <v>418</v>
      </c>
      <c r="CH50" t="s">
        <v>418</v>
      </c>
      <c r="CI50" t="s">
        <v>418</v>
      </c>
      <c r="CJ50" t="s">
        <v>418</v>
      </c>
      <c r="CK50" t="s">
        <v>418</v>
      </c>
      <c r="CL50" t="s">
        <v>418</v>
      </c>
      <c r="CM50" t="s">
        <v>418</v>
      </c>
      <c r="CN50" t="s">
        <v>418</v>
      </c>
      <c r="CO50" t="s">
        <v>418</v>
      </c>
      <c r="CP50" t="s">
        <v>418</v>
      </c>
      <c r="CQ50" t="s">
        <v>418</v>
      </c>
      <c r="CR50">
        <f>$B$11*DQ50+$C$11*DR50+$F$11*EC50*(1-EF50)</f>
        <v>0</v>
      </c>
      <c r="CS50">
        <f>CR50*CT50</f>
        <v>0</v>
      </c>
      <c r="CT50">
        <f>($B$11*$D$9+$C$11*$D$9+$F$11*((EP50+EH50)/MAX(EP50+EH50+EQ50, 0.1)*$I$9+EQ50/MAX(EP50+EH50+EQ50, 0.1)*$J$9))/($B$11+$C$11+$F$11)</f>
        <v>0</v>
      </c>
      <c r="CU50">
        <f>($B$11*$K$9+$C$11*$K$9+$F$11*((EP50+EH50)/MAX(EP50+EH50+EQ50, 0.1)*$P$9+EQ50/MAX(EP50+EH50+EQ50, 0.1)*$Q$9))/($B$11+$C$11+$F$11)</f>
        <v>0</v>
      </c>
      <c r="CV50">
        <v>6</v>
      </c>
      <c r="CW50">
        <v>0.5</v>
      </c>
      <c r="CX50" t="s">
        <v>419</v>
      </c>
      <c r="CY50">
        <v>2</v>
      </c>
      <c r="CZ50" t="b">
        <v>1</v>
      </c>
      <c r="DA50">
        <v>1658963332.3</v>
      </c>
      <c r="DB50">
        <v>422.3237</v>
      </c>
      <c r="DC50">
        <v>420.0126999999999</v>
      </c>
      <c r="DD50">
        <v>18.95315</v>
      </c>
      <c r="DE50">
        <v>18.3553</v>
      </c>
      <c r="DF50">
        <v>424.3001</v>
      </c>
      <c r="DG50">
        <v>19.05519</v>
      </c>
      <c r="DH50">
        <v>500.0907</v>
      </c>
      <c r="DI50">
        <v>90.16171</v>
      </c>
      <c r="DJ50">
        <v>0.10008731</v>
      </c>
      <c r="DK50">
        <v>25.8003</v>
      </c>
      <c r="DL50">
        <v>25.55691</v>
      </c>
      <c r="DM50">
        <v>999.9</v>
      </c>
      <c r="DN50">
        <v>0</v>
      </c>
      <c r="DO50">
        <v>0</v>
      </c>
      <c r="DP50">
        <v>10000.809</v>
      </c>
      <c r="DQ50">
        <v>0</v>
      </c>
      <c r="DR50">
        <v>0.5058679999999999</v>
      </c>
      <c r="DS50">
        <v>2.31092</v>
      </c>
      <c r="DT50">
        <v>430.4827</v>
      </c>
      <c r="DU50">
        <v>427.8662</v>
      </c>
      <c r="DV50">
        <v>0.5978453</v>
      </c>
      <c r="DW50">
        <v>420.0126999999999</v>
      </c>
      <c r="DX50">
        <v>18.3553</v>
      </c>
      <c r="DY50">
        <v>1.708849</v>
      </c>
      <c r="DZ50">
        <v>1.654946</v>
      </c>
      <c r="EA50">
        <v>14.97704</v>
      </c>
      <c r="EB50">
        <v>14.48015</v>
      </c>
      <c r="EC50">
        <v>0.00100019</v>
      </c>
      <c r="ED50">
        <v>0</v>
      </c>
      <c r="EE50">
        <v>0</v>
      </c>
      <c r="EF50">
        <v>0</v>
      </c>
      <c r="EG50">
        <v>1178.25</v>
      </c>
      <c r="EH50">
        <v>0.00100019</v>
      </c>
      <c r="EI50">
        <v>-2.05</v>
      </c>
      <c r="EJ50">
        <v>-2.45</v>
      </c>
      <c r="EK50">
        <v>35.437</v>
      </c>
      <c r="EL50">
        <v>40.7311</v>
      </c>
      <c r="EM50">
        <v>37.5809</v>
      </c>
      <c r="EN50">
        <v>41.64360000000001</v>
      </c>
      <c r="EO50">
        <v>37.687</v>
      </c>
      <c r="EP50">
        <v>0</v>
      </c>
      <c r="EQ50">
        <v>0</v>
      </c>
      <c r="ER50">
        <v>0</v>
      </c>
      <c r="ES50">
        <v>14.5</v>
      </c>
      <c r="ET50">
        <v>0</v>
      </c>
      <c r="EU50">
        <v>1471.589230769231</v>
      </c>
      <c r="EV50">
        <v>-4765.247194189201</v>
      </c>
      <c r="EW50">
        <v>-568086.7070885188</v>
      </c>
      <c r="EX50">
        <v>29074.48076923077</v>
      </c>
      <c r="EY50">
        <v>15</v>
      </c>
      <c r="EZ50">
        <v>1658962562</v>
      </c>
      <c r="FA50" t="s">
        <v>443</v>
      </c>
      <c r="FB50">
        <v>1658962562</v>
      </c>
      <c r="FC50">
        <v>1658962559</v>
      </c>
      <c r="FD50">
        <v>7</v>
      </c>
      <c r="FE50">
        <v>0.025</v>
      </c>
      <c r="FF50">
        <v>-0.013</v>
      </c>
      <c r="FG50">
        <v>-1.97</v>
      </c>
      <c r="FH50">
        <v>-0.111</v>
      </c>
      <c r="FI50">
        <v>420</v>
      </c>
      <c r="FJ50">
        <v>18</v>
      </c>
      <c r="FK50">
        <v>0.6899999999999999</v>
      </c>
      <c r="FL50">
        <v>0.5</v>
      </c>
      <c r="FM50">
        <v>2.35366325</v>
      </c>
      <c r="FN50">
        <v>-0.2165676923076962</v>
      </c>
      <c r="FO50">
        <v>0.03928637164383473</v>
      </c>
      <c r="FP50">
        <v>1</v>
      </c>
      <c r="FQ50">
        <v>1269.082941176471</v>
      </c>
      <c r="FR50">
        <v>1025.776390230593</v>
      </c>
      <c r="FS50">
        <v>685.8849074072097</v>
      </c>
      <c r="FT50">
        <v>0</v>
      </c>
      <c r="FU50">
        <v>0.570713375</v>
      </c>
      <c r="FV50">
        <v>0.2285149080675406</v>
      </c>
      <c r="FW50">
        <v>0.02396735206242807</v>
      </c>
      <c r="FX50">
        <v>0</v>
      </c>
      <c r="FY50">
        <v>1</v>
      </c>
      <c r="FZ50">
        <v>3</v>
      </c>
      <c r="GA50" t="s">
        <v>444</v>
      </c>
      <c r="GB50">
        <v>2.98451</v>
      </c>
      <c r="GC50">
        <v>2.71561</v>
      </c>
      <c r="GD50">
        <v>0.0950828</v>
      </c>
      <c r="GE50">
        <v>0.09345150000000001</v>
      </c>
      <c r="GF50">
        <v>0.0910101</v>
      </c>
      <c r="GG50">
        <v>0.0873197</v>
      </c>
      <c r="GH50">
        <v>28725</v>
      </c>
      <c r="GI50">
        <v>28887</v>
      </c>
      <c r="GJ50">
        <v>29495.9</v>
      </c>
      <c r="GK50">
        <v>29464.9</v>
      </c>
      <c r="GL50">
        <v>35518.2</v>
      </c>
      <c r="GM50">
        <v>35758</v>
      </c>
      <c r="GN50">
        <v>41543.7</v>
      </c>
      <c r="GO50">
        <v>41994.9</v>
      </c>
      <c r="GP50">
        <v>1.96125</v>
      </c>
      <c r="GQ50">
        <v>1.91747</v>
      </c>
      <c r="GR50">
        <v>0.06973</v>
      </c>
      <c r="GS50">
        <v>0</v>
      </c>
      <c r="GT50">
        <v>24.2467</v>
      </c>
      <c r="GU50">
        <v>999.9</v>
      </c>
      <c r="GV50">
        <v>43.5</v>
      </c>
      <c r="GW50">
        <v>31.4</v>
      </c>
      <c r="GX50">
        <v>22.2675</v>
      </c>
      <c r="GY50">
        <v>62.9658</v>
      </c>
      <c r="GZ50">
        <v>33.9183</v>
      </c>
      <c r="HA50">
        <v>1</v>
      </c>
      <c r="HB50">
        <v>-0.149393</v>
      </c>
      <c r="HC50">
        <v>-0.320621</v>
      </c>
      <c r="HD50">
        <v>20.3528</v>
      </c>
      <c r="HE50">
        <v>5.22762</v>
      </c>
      <c r="HF50">
        <v>12.0099</v>
      </c>
      <c r="HG50">
        <v>4.99255</v>
      </c>
      <c r="HH50">
        <v>3.29</v>
      </c>
      <c r="HI50">
        <v>9999</v>
      </c>
      <c r="HJ50">
        <v>9999</v>
      </c>
      <c r="HK50">
        <v>9999</v>
      </c>
      <c r="HL50">
        <v>160.7</v>
      </c>
      <c r="HM50">
        <v>1.86737</v>
      </c>
      <c r="HN50">
        <v>1.86644</v>
      </c>
      <c r="HO50">
        <v>1.86584</v>
      </c>
      <c r="HP50">
        <v>1.86583</v>
      </c>
      <c r="HQ50">
        <v>1.86767</v>
      </c>
      <c r="HR50">
        <v>1.87012</v>
      </c>
      <c r="HS50">
        <v>1.86875</v>
      </c>
      <c r="HT50">
        <v>1.87022</v>
      </c>
      <c r="HU50">
        <v>0</v>
      </c>
      <c r="HV50">
        <v>0</v>
      </c>
      <c r="HW50">
        <v>0</v>
      </c>
      <c r="HX50">
        <v>0</v>
      </c>
      <c r="HY50" t="s">
        <v>422</v>
      </c>
      <c r="HZ50" t="s">
        <v>423</v>
      </c>
      <c r="IA50" t="s">
        <v>424</v>
      </c>
      <c r="IB50" t="s">
        <v>424</v>
      </c>
      <c r="IC50" t="s">
        <v>424</v>
      </c>
      <c r="ID50" t="s">
        <v>424</v>
      </c>
      <c r="IE50">
        <v>0</v>
      </c>
      <c r="IF50">
        <v>100</v>
      </c>
      <c r="IG50">
        <v>100</v>
      </c>
      <c r="IH50">
        <v>-1.977</v>
      </c>
      <c r="II50">
        <v>-0.1021</v>
      </c>
      <c r="IJ50">
        <v>-0.5726348517053843</v>
      </c>
      <c r="IK50">
        <v>-0.003643892653284941</v>
      </c>
      <c r="IL50">
        <v>8.948238347276123E-07</v>
      </c>
      <c r="IM50">
        <v>-2.445980282225029E-10</v>
      </c>
      <c r="IN50">
        <v>-0.1497648274784824</v>
      </c>
      <c r="IO50">
        <v>-0.01042730378795286</v>
      </c>
      <c r="IP50">
        <v>0.00100284695746963</v>
      </c>
      <c r="IQ50">
        <v>-1.701466411570297E-05</v>
      </c>
      <c r="IR50">
        <v>2</v>
      </c>
      <c r="IS50">
        <v>2310</v>
      </c>
      <c r="IT50">
        <v>1</v>
      </c>
      <c r="IU50">
        <v>25</v>
      </c>
      <c r="IV50">
        <v>12.9</v>
      </c>
      <c r="IW50">
        <v>12.9</v>
      </c>
      <c r="IX50">
        <v>1.04614</v>
      </c>
      <c r="IY50">
        <v>2.22412</v>
      </c>
      <c r="IZ50">
        <v>1.39648</v>
      </c>
      <c r="JA50">
        <v>2.34253</v>
      </c>
      <c r="JB50">
        <v>1.49536</v>
      </c>
      <c r="JC50">
        <v>2.31934</v>
      </c>
      <c r="JD50">
        <v>35.7777</v>
      </c>
      <c r="JE50">
        <v>24.1926</v>
      </c>
      <c r="JF50">
        <v>18</v>
      </c>
      <c r="JG50">
        <v>512.975</v>
      </c>
      <c r="JH50">
        <v>441.58</v>
      </c>
      <c r="JI50">
        <v>24.9999</v>
      </c>
      <c r="JJ50">
        <v>25.5468</v>
      </c>
      <c r="JK50">
        <v>29.9999</v>
      </c>
      <c r="JL50">
        <v>25.5558</v>
      </c>
      <c r="JM50">
        <v>25.5045</v>
      </c>
      <c r="JN50">
        <v>20.9425</v>
      </c>
      <c r="JO50">
        <v>20.6285</v>
      </c>
      <c r="JP50">
        <v>52.7879</v>
      </c>
      <c r="JQ50">
        <v>25</v>
      </c>
      <c r="JR50">
        <v>420</v>
      </c>
      <c r="JS50">
        <v>18.3593</v>
      </c>
      <c r="JT50">
        <v>100.861</v>
      </c>
      <c r="JU50">
        <v>100.851</v>
      </c>
    </row>
    <row r="51" spans="1:281">
      <c r="A51">
        <v>35</v>
      </c>
      <c r="B51">
        <v>1658963340.1</v>
      </c>
      <c r="C51">
        <v>1433.599999904633</v>
      </c>
      <c r="D51" t="s">
        <v>506</v>
      </c>
      <c r="E51" t="s">
        <v>507</v>
      </c>
      <c r="F51">
        <v>5</v>
      </c>
      <c r="G51" t="s">
        <v>498</v>
      </c>
      <c r="H51" t="s">
        <v>416</v>
      </c>
      <c r="I51">
        <v>1658963337.6</v>
      </c>
      <c r="J51">
        <f>(K51)/1000</f>
        <v>0</v>
      </c>
      <c r="K51">
        <f>IF(CZ51, AN51, AH51)</f>
        <v>0</v>
      </c>
      <c r="L51">
        <f>IF(CZ51, AI51, AG51)</f>
        <v>0</v>
      </c>
      <c r="M51">
        <f>DB51 - IF(AU51&gt;1, L51*CV51*100.0/(AW51*DP51), 0)</f>
        <v>0</v>
      </c>
      <c r="N51">
        <f>((T51-J51/2)*M51-L51)/(T51+J51/2)</f>
        <v>0</v>
      </c>
      <c r="O51">
        <f>N51*(DI51+DJ51)/1000.0</f>
        <v>0</v>
      </c>
      <c r="P51">
        <f>(DB51 - IF(AU51&gt;1, L51*CV51*100.0/(AW51*DP51), 0))*(DI51+DJ51)/1000.0</f>
        <v>0</v>
      </c>
      <c r="Q51">
        <f>2.0/((1/S51-1/R51)+SIGN(S51)*SQRT((1/S51-1/R51)*(1/S51-1/R51) + 4*CW51/((CW51+1)*(CW51+1))*(2*1/S51*1/R51-1/R51*1/R51)))</f>
        <v>0</v>
      </c>
      <c r="R51">
        <f>IF(LEFT(CX51,1)&lt;&gt;"0",IF(LEFT(CX51,1)="1",3.0,CY51),$D$5+$E$5*(DP51*DI51/($K$5*1000))+$F$5*(DP51*DI51/($K$5*1000))*MAX(MIN(CV51,$J$5),$I$5)*MAX(MIN(CV51,$J$5),$I$5)+$G$5*MAX(MIN(CV51,$J$5),$I$5)*(DP51*DI51/($K$5*1000))+$H$5*(DP51*DI51/($K$5*1000))*(DP51*DI51/($K$5*1000)))</f>
        <v>0</v>
      </c>
      <c r="S51">
        <f>J51*(1000-(1000*0.61365*exp(17.502*W51/(240.97+W51))/(DI51+DJ51)+DD51)/2)/(1000*0.61365*exp(17.502*W51/(240.97+W51))/(DI51+DJ51)-DD51)</f>
        <v>0</v>
      </c>
      <c r="T51">
        <f>1/((CW51+1)/(Q51/1.6)+1/(R51/1.37)) + CW51/((CW51+1)/(Q51/1.6) + CW51/(R51/1.37))</f>
        <v>0</v>
      </c>
      <c r="U51">
        <f>(CR51*CU51)</f>
        <v>0</v>
      </c>
      <c r="V51">
        <f>(DK51+(U51+2*0.95*5.67E-8*(((DK51+$B$7)+273)^4-(DK51+273)^4)-44100*J51)/(1.84*29.3*R51+8*0.95*5.67E-8*(DK51+273)^3))</f>
        <v>0</v>
      </c>
      <c r="W51">
        <f>($C$7*DL51+$D$7*DM51+$E$7*V51)</f>
        <v>0</v>
      </c>
      <c r="X51">
        <f>0.61365*exp(17.502*W51/(240.97+W51))</f>
        <v>0</v>
      </c>
      <c r="Y51">
        <f>(Z51/AA51*100)</f>
        <v>0</v>
      </c>
      <c r="Z51">
        <f>DD51*(DI51+DJ51)/1000</f>
        <v>0</v>
      </c>
      <c r="AA51">
        <f>0.61365*exp(17.502*DK51/(240.97+DK51))</f>
        <v>0</v>
      </c>
      <c r="AB51">
        <f>(X51-DD51*(DI51+DJ51)/1000)</f>
        <v>0</v>
      </c>
      <c r="AC51">
        <f>(-J51*44100)</f>
        <v>0</v>
      </c>
      <c r="AD51">
        <f>2*29.3*R51*0.92*(DK51-W51)</f>
        <v>0</v>
      </c>
      <c r="AE51">
        <f>2*0.95*5.67E-8*(((DK51+$B$7)+273)^4-(W51+273)^4)</f>
        <v>0</v>
      </c>
      <c r="AF51">
        <f>U51+AE51+AC51+AD51</f>
        <v>0</v>
      </c>
      <c r="AG51">
        <f>DH51*AU51*(DC51-DB51*(1000-AU51*DE51)/(1000-AU51*DD51))/(100*CV51)</f>
        <v>0</v>
      </c>
      <c r="AH51">
        <f>1000*DH51*AU51*(DD51-DE51)/(100*CV51*(1000-AU51*DD51))</f>
        <v>0</v>
      </c>
      <c r="AI51">
        <f>(AJ51 - AK51 - DI51*1E3/(8.314*(DK51+273.15)) * AM51/DH51 * AL51) * DH51/(100*CV51) * (1000 - DE51)/1000</f>
        <v>0</v>
      </c>
      <c r="AJ51">
        <v>427.8301204313178</v>
      </c>
      <c r="AK51">
        <v>430.4303575757575</v>
      </c>
      <c r="AL51">
        <v>-0.0001219976855645805</v>
      </c>
      <c r="AM51">
        <v>65.21711887574604</v>
      </c>
      <c r="AN51">
        <f>(AP51 - AO51 + DI51*1E3/(8.314*(DK51+273.15)) * AR51/DH51 * AQ51) * DH51/(100*CV51) * 1000/(1000 - AP51)</f>
        <v>0</v>
      </c>
      <c r="AO51">
        <v>18.35700289943303</v>
      </c>
      <c r="AP51">
        <v>18.93713636363636</v>
      </c>
      <c r="AQ51">
        <v>-0.0004621593845124877</v>
      </c>
      <c r="AR51">
        <v>84.75812013082573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MAX(0,($B$13+$C$13*DP51)/(1+$D$13*DP51)*DI51/(DK51+273)*$E$13)</f>
        <v>0</v>
      </c>
      <c r="AX51" t="s">
        <v>418</v>
      </c>
      <c r="AY51" t="s">
        <v>418</v>
      </c>
      <c r="AZ51">
        <v>0</v>
      </c>
      <c r="BA51">
        <v>0</v>
      </c>
      <c r="BB51">
        <f>1-AZ51/BA51</f>
        <v>0</v>
      </c>
      <c r="BC51">
        <v>0</v>
      </c>
      <c r="BD51" t="s">
        <v>418</v>
      </c>
      <c r="BE51" t="s">
        <v>418</v>
      </c>
      <c r="BF51">
        <v>0</v>
      </c>
      <c r="BG51">
        <v>0</v>
      </c>
      <c r="BH51">
        <f>1-BF51/BG51</f>
        <v>0</v>
      </c>
      <c r="BI51">
        <v>0.5</v>
      </c>
      <c r="BJ51">
        <f>CS51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418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BZ51" t="s">
        <v>418</v>
      </c>
      <c r="CA51" t="s">
        <v>418</v>
      </c>
      <c r="CB51" t="s">
        <v>418</v>
      </c>
      <c r="CC51" t="s">
        <v>418</v>
      </c>
      <c r="CD51" t="s">
        <v>418</v>
      </c>
      <c r="CE51" t="s">
        <v>418</v>
      </c>
      <c r="CF51" t="s">
        <v>418</v>
      </c>
      <c r="CG51" t="s">
        <v>418</v>
      </c>
      <c r="CH51" t="s">
        <v>418</v>
      </c>
      <c r="CI51" t="s">
        <v>418</v>
      </c>
      <c r="CJ51" t="s">
        <v>418</v>
      </c>
      <c r="CK51" t="s">
        <v>418</v>
      </c>
      <c r="CL51" t="s">
        <v>418</v>
      </c>
      <c r="CM51" t="s">
        <v>418</v>
      </c>
      <c r="CN51" t="s">
        <v>418</v>
      </c>
      <c r="CO51" t="s">
        <v>418</v>
      </c>
      <c r="CP51" t="s">
        <v>418</v>
      </c>
      <c r="CQ51" t="s">
        <v>418</v>
      </c>
      <c r="CR51">
        <f>$B$11*DQ51+$C$11*DR51+$F$11*EC51*(1-EF51)</f>
        <v>0</v>
      </c>
      <c r="CS51">
        <f>CR51*CT51</f>
        <v>0</v>
      </c>
      <c r="CT51">
        <f>($B$11*$D$9+$C$11*$D$9+$F$11*((EP51+EH51)/MAX(EP51+EH51+EQ51, 0.1)*$I$9+EQ51/MAX(EP51+EH51+EQ51, 0.1)*$J$9))/($B$11+$C$11+$F$11)</f>
        <v>0</v>
      </c>
      <c r="CU51">
        <f>($B$11*$K$9+$C$11*$K$9+$F$11*((EP51+EH51)/MAX(EP51+EH51+EQ51, 0.1)*$P$9+EQ51/MAX(EP51+EH51+EQ51, 0.1)*$Q$9))/($B$11+$C$11+$F$11)</f>
        <v>0</v>
      </c>
      <c r="CV51">
        <v>6</v>
      </c>
      <c r="CW51">
        <v>0.5</v>
      </c>
      <c r="CX51" t="s">
        <v>419</v>
      </c>
      <c r="CY51">
        <v>2</v>
      </c>
      <c r="CZ51" t="b">
        <v>1</v>
      </c>
      <c r="DA51">
        <v>1658963337.6</v>
      </c>
      <c r="DB51">
        <v>422.2942222222222</v>
      </c>
      <c r="DC51">
        <v>419.9801111111111</v>
      </c>
      <c r="DD51">
        <v>18.94227777777778</v>
      </c>
      <c r="DE51">
        <v>18.35682222222222</v>
      </c>
      <c r="DF51">
        <v>424.2703333333334</v>
      </c>
      <c r="DG51">
        <v>19.04443333333333</v>
      </c>
      <c r="DH51">
        <v>500.0708888888889</v>
      </c>
      <c r="DI51">
        <v>90.16176666666667</v>
      </c>
      <c r="DJ51">
        <v>0.1000673333333333</v>
      </c>
      <c r="DK51">
        <v>25.7719</v>
      </c>
      <c r="DL51">
        <v>25.31901111111111</v>
      </c>
      <c r="DM51">
        <v>999.9000000000001</v>
      </c>
      <c r="DN51">
        <v>0</v>
      </c>
      <c r="DO51">
        <v>0</v>
      </c>
      <c r="DP51">
        <v>9988.816666666668</v>
      </c>
      <c r="DQ51">
        <v>0</v>
      </c>
      <c r="DR51">
        <v>0.505868</v>
      </c>
      <c r="DS51">
        <v>2.314088888888889</v>
      </c>
      <c r="DT51">
        <v>430.4476666666666</v>
      </c>
      <c r="DU51">
        <v>427.8337777777778</v>
      </c>
      <c r="DV51">
        <v>0.5854548888888889</v>
      </c>
      <c r="DW51">
        <v>419.9801111111111</v>
      </c>
      <c r="DX51">
        <v>18.35682222222222</v>
      </c>
      <c r="DY51">
        <v>1.707872222222222</v>
      </c>
      <c r="DZ51">
        <v>1.655083333333333</v>
      </c>
      <c r="EA51">
        <v>14.96816666666667</v>
      </c>
      <c r="EB51">
        <v>14.48145555555556</v>
      </c>
      <c r="EC51">
        <v>0.00100019</v>
      </c>
      <c r="ED51">
        <v>0</v>
      </c>
      <c r="EE51">
        <v>0</v>
      </c>
      <c r="EF51">
        <v>0</v>
      </c>
      <c r="EG51">
        <v>1068.5</v>
      </c>
      <c r="EH51">
        <v>0.00100019</v>
      </c>
      <c r="EI51">
        <v>-2.111111111111111</v>
      </c>
      <c r="EJ51">
        <v>-0.8333333333333334</v>
      </c>
      <c r="EK51">
        <v>35.43011111111111</v>
      </c>
      <c r="EL51">
        <v>40.77066666666667</v>
      </c>
      <c r="EM51">
        <v>37.625</v>
      </c>
      <c r="EN51">
        <v>41.722</v>
      </c>
      <c r="EO51">
        <v>37.75</v>
      </c>
      <c r="EP51">
        <v>0</v>
      </c>
      <c r="EQ51">
        <v>0</v>
      </c>
      <c r="ER51">
        <v>0</v>
      </c>
      <c r="ES51">
        <v>19.29999995231628</v>
      </c>
      <c r="ET51">
        <v>0</v>
      </c>
      <c r="EU51">
        <v>1171.56</v>
      </c>
      <c r="EV51">
        <v>-1368.923074982345</v>
      </c>
      <c r="EW51">
        <v>-54.11538404649528</v>
      </c>
      <c r="EX51">
        <v>-1.06</v>
      </c>
      <c r="EY51">
        <v>15</v>
      </c>
      <c r="EZ51">
        <v>1658962562</v>
      </c>
      <c r="FA51" t="s">
        <v>443</v>
      </c>
      <c r="FB51">
        <v>1658962562</v>
      </c>
      <c r="FC51">
        <v>1658962559</v>
      </c>
      <c r="FD51">
        <v>7</v>
      </c>
      <c r="FE51">
        <v>0.025</v>
      </c>
      <c r="FF51">
        <v>-0.013</v>
      </c>
      <c r="FG51">
        <v>-1.97</v>
      </c>
      <c r="FH51">
        <v>-0.111</v>
      </c>
      <c r="FI51">
        <v>420</v>
      </c>
      <c r="FJ51">
        <v>18</v>
      </c>
      <c r="FK51">
        <v>0.6899999999999999</v>
      </c>
      <c r="FL51">
        <v>0.5</v>
      </c>
      <c r="FM51">
        <v>2.337695609756097</v>
      </c>
      <c r="FN51">
        <v>-0.187658048780478</v>
      </c>
      <c r="FO51">
        <v>0.0356015025065763</v>
      </c>
      <c r="FP51">
        <v>1</v>
      </c>
      <c r="FQ51">
        <v>1365.465294117647</v>
      </c>
      <c r="FR51">
        <v>-2948.760718434626</v>
      </c>
      <c r="FS51">
        <v>623.9562117942878</v>
      </c>
      <c r="FT51">
        <v>0</v>
      </c>
      <c r="FU51">
        <v>0.5809957317073171</v>
      </c>
      <c r="FV51">
        <v>0.1343161045296156</v>
      </c>
      <c r="FW51">
        <v>0.01955844527840868</v>
      </c>
      <c r="FX51">
        <v>0</v>
      </c>
      <c r="FY51">
        <v>1</v>
      </c>
      <c r="FZ51">
        <v>3</v>
      </c>
      <c r="GA51" t="s">
        <v>444</v>
      </c>
      <c r="GB51">
        <v>2.98419</v>
      </c>
      <c r="GC51">
        <v>2.71531</v>
      </c>
      <c r="GD51">
        <v>0.0950767</v>
      </c>
      <c r="GE51">
        <v>0.0934518</v>
      </c>
      <c r="GF51">
        <v>0.0909682</v>
      </c>
      <c r="GG51">
        <v>0.0873193</v>
      </c>
      <c r="GH51">
        <v>28724.9</v>
      </c>
      <c r="GI51">
        <v>28887</v>
      </c>
      <c r="GJ51">
        <v>29495.6</v>
      </c>
      <c r="GK51">
        <v>29464.9</v>
      </c>
      <c r="GL51">
        <v>35519.7</v>
      </c>
      <c r="GM51">
        <v>35757.9</v>
      </c>
      <c r="GN51">
        <v>41543.5</v>
      </c>
      <c r="GO51">
        <v>41994.8</v>
      </c>
      <c r="GP51">
        <v>1.96108</v>
      </c>
      <c r="GQ51">
        <v>1.91782</v>
      </c>
      <c r="GR51">
        <v>0.062041</v>
      </c>
      <c r="GS51">
        <v>0</v>
      </c>
      <c r="GT51">
        <v>24.2498</v>
      </c>
      <c r="GU51">
        <v>999.9</v>
      </c>
      <c r="GV51">
        <v>43.6</v>
      </c>
      <c r="GW51">
        <v>31.4</v>
      </c>
      <c r="GX51">
        <v>22.3183</v>
      </c>
      <c r="GY51">
        <v>63.0058</v>
      </c>
      <c r="GZ51">
        <v>33.8381</v>
      </c>
      <c r="HA51">
        <v>1</v>
      </c>
      <c r="HB51">
        <v>-0.14983</v>
      </c>
      <c r="HC51">
        <v>-0.321457</v>
      </c>
      <c r="HD51">
        <v>20.3521</v>
      </c>
      <c r="HE51">
        <v>5.22463</v>
      </c>
      <c r="HF51">
        <v>12.0099</v>
      </c>
      <c r="HG51">
        <v>4.99145</v>
      </c>
      <c r="HH51">
        <v>3.28945</v>
      </c>
      <c r="HI51">
        <v>9999</v>
      </c>
      <c r="HJ51">
        <v>9999</v>
      </c>
      <c r="HK51">
        <v>9999</v>
      </c>
      <c r="HL51">
        <v>160.7</v>
      </c>
      <c r="HM51">
        <v>1.86737</v>
      </c>
      <c r="HN51">
        <v>1.86643</v>
      </c>
      <c r="HO51">
        <v>1.86584</v>
      </c>
      <c r="HP51">
        <v>1.86584</v>
      </c>
      <c r="HQ51">
        <v>1.86768</v>
      </c>
      <c r="HR51">
        <v>1.87012</v>
      </c>
      <c r="HS51">
        <v>1.86875</v>
      </c>
      <c r="HT51">
        <v>1.87019</v>
      </c>
      <c r="HU51">
        <v>0</v>
      </c>
      <c r="HV51">
        <v>0</v>
      </c>
      <c r="HW51">
        <v>0</v>
      </c>
      <c r="HX51">
        <v>0</v>
      </c>
      <c r="HY51" t="s">
        <v>422</v>
      </c>
      <c r="HZ51" t="s">
        <v>423</v>
      </c>
      <c r="IA51" t="s">
        <v>424</v>
      </c>
      <c r="IB51" t="s">
        <v>424</v>
      </c>
      <c r="IC51" t="s">
        <v>424</v>
      </c>
      <c r="ID51" t="s">
        <v>424</v>
      </c>
      <c r="IE51">
        <v>0</v>
      </c>
      <c r="IF51">
        <v>100</v>
      </c>
      <c r="IG51">
        <v>100</v>
      </c>
      <c r="IH51">
        <v>-1.976</v>
      </c>
      <c r="II51">
        <v>-0.1022</v>
      </c>
      <c r="IJ51">
        <v>-0.5726348517053843</v>
      </c>
      <c r="IK51">
        <v>-0.003643892653284941</v>
      </c>
      <c r="IL51">
        <v>8.948238347276123E-07</v>
      </c>
      <c r="IM51">
        <v>-2.445980282225029E-10</v>
      </c>
      <c r="IN51">
        <v>-0.1497648274784824</v>
      </c>
      <c r="IO51">
        <v>-0.01042730378795286</v>
      </c>
      <c r="IP51">
        <v>0.00100284695746963</v>
      </c>
      <c r="IQ51">
        <v>-1.701466411570297E-05</v>
      </c>
      <c r="IR51">
        <v>2</v>
      </c>
      <c r="IS51">
        <v>2310</v>
      </c>
      <c r="IT51">
        <v>1</v>
      </c>
      <c r="IU51">
        <v>25</v>
      </c>
      <c r="IV51">
        <v>13</v>
      </c>
      <c r="IW51">
        <v>13</v>
      </c>
      <c r="IX51">
        <v>1.04614</v>
      </c>
      <c r="IY51">
        <v>2.21558</v>
      </c>
      <c r="IZ51">
        <v>1.39648</v>
      </c>
      <c r="JA51">
        <v>2.34375</v>
      </c>
      <c r="JB51">
        <v>1.49536</v>
      </c>
      <c r="JC51">
        <v>2.38892</v>
      </c>
      <c r="JD51">
        <v>35.7777</v>
      </c>
      <c r="JE51">
        <v>24.1926</v>
      </c>
      <c r="JF51">
        <v>18</v>
      </c>
      <c r="JG51">
        <v>512.846</v>
      </c>
      <c r="JH51">
        <v>441.778</v>
      </c>
      <c r="JI51">
        <v>24.9998</v>
      </c>
      <c r="JJ51">
        <v>25.5458</v>
      </c>
      <c r="JK51">
        <v>30</v>
      </c>
      <c r="JL51">
        <v>25.5539</v>
      </c>
      <c r="JM51">
        <v>25.5028</v>
      </c>
      <c r="JN51">
        <v>20.9441</v>
      </c>
      <c r="JO51">
        <v>20.6285</v>
      </c>
      <c r="JP51">
        <v>52.7879</v>
      </c>
      <c r="JQ51">
        <v>25</v>
      </c>
      <c r="JR51">
        <v>420</v>
      </c>
      <c r="JS51">
        <v>18.366</v>
      </c>
      <c r="JT51">
        <v>100.861</v>
      </c>
      <c r="JU51">
        <v>100.851</v>
      </c>
    </row>
    <row r="52" spans="1:281">
      <c r="A52">
        <v>36</v>
      </c>
      <c r="B52">
        <v>1658963345.1</v>
      </c>
      <c r="C52">
        <v>1438.599999904633</v>
      </c>
      <c r="D52" t="s">
        <v>508</v>
      </c>
      <c r="E52" t="s">
        <v>509</v>
      </c>
      <c r="F52">
        <v>5</v>
      </c>
      <c r="G52" t="s">
        <v>498</v>
      </c>
      <c r="H52" t="s">
        <v>416</v>
      </c>
      <c r="I52">
        <v>1658963342.3</v>
      </c>
      <c r="J52">
        <f>(K52)/1000</f>
        <v>0</v>
      </c>
      <c r="K52">
        <f>IF(CZ52, AN52, AH52)</f>
        <v>0</v>
      </c>
      <c r="L52">
        <f>IF(CZ52, AI52, AG52)</f>
        <v>0</v>
      </c>
      <c r="M52">
        <f>DB52 - IF(AU52&gt;1, L52*CV52*100.0/(AW52*DP52), 0)</f>
        <v>0</v>
      </c>
      <c r="N52">
        <f>((T52-J52/2)*M52-L52)/(T52+J52/2)</f>
        <v>0</v>
      </c>
      <c r="O52">
        <f>N52*(DI52+DJ52)/1000.0</f>
        <v>0</v>
      </c>
      <c r="P52">
        <f>(DB52 - IF(AU52&gt;1, L52*CV52*100.0/(AW52*DP52), 0))*(DI52+DJ52)/1000.0</f>
        <v>0</v>
      </c>
      <c r="Q52">
        <f>2.0/((1/S52-1/R52)+SIGN(S52)*SQRT((1/S52-1/R52)*(1/S52-1/R52) + 4*CW52/((CW52+1)*(CW52+1))*(2*1/S52*1/R52-1/R52*1/R52)))</f>
        <v>0</v>
      </c>
      <c r="R52">
        <f>IF(LEFT(CX52,1)&lt;&gt;"0",IF(LEFT(CX52,1)="1",3.0,CY52),$D$5+$E$5*(DP52*DI52/($K$5*1000))+$F$5*(DP52*DI52/($K$5*1000))*MAX(MIN(CV52,$J$5),$I$5)*MAX(MIN(CV52,$J$5),$I$5)+$G$5*MAX(MIN(CV52,$J$5),$I$5)*(DP52*DI52/($K$5*1000))+$H$5*(DP52*DI52/($K$5*1000))*(DP52*DI52/($K$5*1000)))</f>
        <v>0</v>
      </c>
      <c r="S52">
        <f>J52*(1000-(1000*0.61365*exp(17.502*W52/(240.97+W52))/(DI52+DJ52)+DD52)/2)/(1000*0.61365*exp(17.502*W52/(240.97+W52))/(DI52+DJ52)-DD52)</f>
        <v>0</v>
      </c>
      <c r="T52">
        <f>1/((CW52+1)/(Q52/1.6)+1/(R52/1.37)) + CW52/((CW52+1)/(Q52/1.6) + CW52/(R52/1.37))</f>
        <v>0</v>
      </c>
      <c r="U52">
        <f>(CR52*CU52)</f>
        <v>0</v>
      </c>
      <c r="V52">
        <f>(DK52+(U52+2*0.95*5.67E-8*(((DK52+$B$7)+273)^4-(DK52+273)^4)-44100*J52)/(1.84*29.3*R52+8*0.95*5.67E-8*(DK52+273)^3))</f>
        <v>0</v>
      </c>
      <c r="W52">
        <f>($C$7*DL52+$D$7*DM52+$E$7*V52)</f>
        <v>0</v>
      </c>
      <c r="X52">
        <f>0.61365*exp(17.502*W52/(240.97+W52))</f>
        <v>0</v>
      </c>
      <c r="Y52">
        <f>(Z52/AA52*100)</f>
        <v>0</v>
      </c>
      <c r="Z52">
        <f>DD52*(DI52+DJ52)/1000</f>
        <v>0</v>
      </c>
      <c r="AA52">
        <f>0.61365*exp(17.502*DK52/(240.97+DK52))</f>
        <v>0</v>
      </c>
      <c r="AB52">
        <f>(X52-DD52*(DI52+DJ52)/1000)</f>
        <v>0</v>
      </c>
      <c r="AC52">
        <f>(-J52*44100)</f>
        <v>0</v>
      </c>
      <c r="AD52">
        <f>2*29.3*R52*0.92*(DK52-W52)</f>
        <v>0</v>
      </c>
      <c r="AE52">
        <f>2*0.95*5.67E-8*(((DK52+$B$7)+273)^4-(W52+273)^4)</f>
        <v>0</v>
      </c>
      <c r="AF52">
        <f>U52+AE52+AC52+AD52</f>
        <v>0</v>
      </c>
      <c r="AG52">
        <f>DH52*AU52*(DC52-DB52*(1000-AU52*DE52)/(1000-AU52*DD52))/(100*CV52)</f>
        <v>0</v>
      </c>
      <c r="AH52">
        <f>1000*DH52*AU52*(DD52-DE52)/(100*CV52*(1000-AU52*DD52))</f>
        <v>0</v>
      </c>
      <c r="AI52">
        <f>(AJ52 - AK52 - DI52*1E3/(8.314*(DK52+273.15)) * AM52/DH52 * AL52) * DH52/(100*CV52) * (1000 - DE52)/1000</f>
        <v>0</v>
      </c>
      <c r="AJ52">
        <v>427.8545869454765</v>
      </c>
      <c r="AK52">
        <v>430.4214787878788</v>
      </c>
      <c r="AL52">
        <v>-3.097226663754954E-05</v>
      </c>
      <c r="AM52">
        <v>65.21711887574604</v>
      </c>
      <c r="AN52">
        <f>(AP52 - AO52 + DI52*1E3/(8.314*(DK52+273.15)) * AR52/DH52 * AQ52) * DH52/(100*CV52) * 1000/(1000 - AP52)</f>
        <v>0</v>
      </c>
      <c r="AO52">
        <v>18.35572052468504</v>
      </c>
      <c r="AP52">
        <v>18.92826545454545</v>
      </c>
      <c r="AQ52">
        <v>-0.0001974337595235532</v>
      </c>
      <c r="AR52">
        <v>84.75812013082573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MAX(0,($B$13+$C$13*DP52)/(1+$D$13*DP52)*DI52/(DK52+273)*$E$13)</f>
        <v>0</v>
      </c>
      <c r="AX52" t="s">
        <v>418</v>
      </c>
      <c r="AY52" t="s">
        <v>418</v>
      </c>
      <c r="AZ52">
        <v>0</v>
      </c>
      <c r="BA52">
        <v>0</v>
      </c>
      <c r="BB52">
        <f>1-AZ52/BA52</f>
        <v>0</v>
      </c>
      <c r="BC52">
        <v>0</v>
      </c>
      <c r="BD52" t="s">
        <v>418</v>
      </c>
      <c r="BE52" t="s">
        <v>418</v>
      </c>
      <c r="BF52">
        <v>0</v>
      </c>
      <c r="BG52">
        <v>0</v>
      </c>
      <c r="BH52">
        <f>1-BF52/BG52</f>
        <v>0</v>
      </c>
      <c r="BI52">
        <v>0.5</v>
      </c>
      <c r="BJ52">
        <f>CS52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418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BZ52" t="s">
        <v>418</v>
      </c>
      <c r="CA52" t="s">
        <v>418</v>
      </c>
      <c r="CB52" t="s">
        <v>418</v>
      </c>
      <c r="CC52" t="s">
        <v>418</v>
      </c>
      <c r="CD52" t="s">
        <v>418</v>
      </c>
      <c r="CE52" t="s">
        <v>418</v>
      </c>
      <c r="CF52" t="s">
        <v>418</v>
      </c>
      <c r="CG52" t="s">
        <v>418</v>
      </c>
      <c r="CH52" t="s">
        <v>418</v>
      </c>
      <c r="CI52" t="s">
        <v>418</v>
      </c>
      <c r="CJ52" t="s">
        <v>418</v>
      </c>
      <c r="CK52" t="s">
        <v>418</v>
      </c>
      <c r="CL52" t="s">
        <v>418</v>
      </c>
      <c r="CM52" t="s">
        <v>418</v>
      </c>
      <c r="CN52" t="s">
        <v>418</v>
      </c>
      <c r="CO52" t="s">
        <v>418</v>
      </c>
      <c r="CP52" t="s">
        <v>418</v>
      </c>
      <c r="CQ52" t="s">
        <v>418</v>
      </c>
      <c r="CR52">
        <f>$B$11*DQ52+$C$11*DR52+$F$11*EC52*(1-EF52)</f>
        <v>0</v>
      </c>
      <c r="CS52">
        <f>CR52*CT52</f>
        <v>0</v>
      </c>
      <c r="CT52">
        <f>($B$11*$D$9+$C$11*$D$9+$F$11*((EP52+EH52)/MAX(EP52+EH52+EQ52, 0.1)*$I$9+EQ52/MAX(EP52+EH52+EQ52, 0.1)*$J$9))/($B$11+$C$11+$F$11)</f>
        <v>0</v>
      </c>
      <c r="CU52">
        <f>($B$11*$K$9+$C$11*$K$9+$F$11*((EP52+EH52)/MAX(EP52+EH52+EQ52, 0.1)*$P$9+EQ52/MAX(EP52+EH52+EQ52, 0.1)*$Q$9))/($B$11+$C$11+$F$11)</f>
        <v>0</v>
      </c>
      <c r="CV52">
        <v>6</v>
      </c>
      <c r="CW52">
        <v>0.5</v>
      </c>
      <c r="CX52" t="s">
        <v>419</v>
      </c>
      <c r="CY52">
        <v>2</v>
      </c>
      <c r="CZ52" t="b">
        <v>1</v>
      </c>
      <c r="DA52">
        <v>1658963342.3</v>
      </c>
      <c r="DB52">
        <v>422.2813</v>
      </c>
      <c r="DC52">
        <v>419.9978</v>
      </c>
      <c r="DD52">
        <v>18.93219</v>
      </c>
      <c r="DE52">
        <v>18.35561</v>
      </c>
      <c r="DF52">
        <v>424.2575</v>
      </c>
      <c r="DG52">
        <v>19.03441</v>
      </c>
      <c r="DH52">
        <v>500.0027</v>
      </c>
      <c r="DI52">
        <v>90.16139</v>
      </c>
      <c r="DJ52">
        <v>0.09976698999999999</v>
      </c>
      <c r="DK52">
        <v>25.75951</v>
      </c>
      <c r="DL52">
        <v>25.23919</v>
      </c>
      <c r="DM52">
        <v>999.9</v>
      </c>
      <c r="DN52">
        <v>0</v>
      </c>
      <c r="DO52">
        <v>0</v>
      </c>
      <c r="DP52">
        <v>10017.8</v>
      </c>
      <c r="DQ52">
        <v>0</v>
      </c>
      <c r="DR52">
        <v>0.5058679999999999</v>
      </c>
      <c r="DS52">
        <v>2.283554</v>
      </c>
      <c r="DT52">
        <v>430.4303</v>
      </c>
      <c r="DU52">
        <v>427.8515</v>
      </c>
      <c r="DV52">
        <v>0.5765670999999999</v>
      </c>
      <c r="DW52">
        <v>419.9978</v>
      </c>
      <c r="DX52">
        <v>18.35561</v>
      </c>
      <c r="DY52">
        <v>1.706952</v>
      </c>
      <c r="DZ52">
        <v>1.654968</v>
      </c>
      <c r="EA52">
        <v>14.95978</v>
      </c>
      <c r="EB52">
        <v>14.48035</v>
      </c>
      <c r="EC52">
        <v>0.00100019</v>
      </c>
      <c r="ED52">
        <v>0</v>
      </c>
      <c r="EE52">
        <v>0</v>
      </c>
      <c r="EF52">
        <v>0</v>
      </c>
      <c r="EG52">
        <v>994.85</v>
      </c>
      <c r="EH52">
        <v>0.00100019</v>
      </c>
      <c r="EI52">
        <v>-9.199999999999999</v>
      </c>
      <c r="EJ52">
        <v>-2.3</v>
      </c>
      <c r="EK52">
        <v>35.4308</v>
      </c>
      <c r="EL52">
        <v>40.812</v>
      </c>
      <c r="EM52">
        <v>37.6808</v>
      </c>
      <c r="EN52">
        <v>41.781</v>
      </c>
      <c r="EO52">
        <v>37.75</v>
      </c>
      <c r="EP52">
        <v>0</v>
      </c>
      <c r="EQ52">
        <v>0</v>
      </c>
      <c r="ER52">
        <v>0</v>
      </c>
      <c r="ES52">
        <v>24.09999990463257</v>
      </c>
      <c r="ET52">
        <v>0</v>
      </c>
      <c r="EU52">
        <v>1074.88</v>
      </c>
      <c r="EV52">
        <v>-1038.692310121402</v>
      </c>
      <c r="EW52">
        <v>-36.19230797410714</v>
      </c>
      <c r="EX52">
        <v>-2.42</v>
      </c>
      <c r="EY52">
        <v>15</v>
      </c>
      <c r="EZ52">
        <v>1658962562</v>
      </c>
      <c r="FA52" t="s">
        <v>443</v>
      </c>
      <c r="FB52">
        <v>1658962562</v>
      </c>
      <c r="FC52">
        <v>1658962559</v>
      </c>
      <c r="FD52">
        <v>7</v>
      </c>
      <c r="FE52">
        <v>0.025</v>
      </c>
      <c r="FF52">
        <v>-0.013</v>
      </c>
      <c r="FG52">
        <v>-1.97</v>
      </c>
      <c r="FH52">
        <v>-0.111</v>
      </c>
      <c r="FI52">
        <v>420</v>
      </c>
      <c r="FJ52">
        <v>18</v>
      </c>
      <c r="FK52">
        <v>0.6899999999999999</v>
      </c>
      <c r="FL52">
        <v>0.5</v>
      </c>
      <c r="FM52">
        <v>2.3218885</v>
      </c>
      <c r="FN52">
        <v>-0.3108033771106977</v>
      </c>
      <c r="FO52">
        <v>0.03674201039341753</v>
      </c>
      <c r="FP52">
        <v>1</v>
      </c>
      <c r="FQ52">
        <v>1148.676470588235</v>
      </c>
      <c r="FR52">
        <v>-1299.984721731095</v>
      </c>
      <c r="FS52">
        <v>129.5304803076084</v>
      </c>
      <c r="FT52">
        <v>0</v>
      </c>
      <c r="FU52">
        <v>0.587857025</v>
      </c>
      <c r="FV52">
        <v>-0.04669851782363989</v>
      </c>
      <c r="FW52">
        <v>0.01014724959899849</v>
      </c>
      <c r="FX52">
        <v>1</v>
      </c>
      <c r="FY52">
        <v>2</v>
      </c>
      <c r="FZ52">
        <v>3</v>
      </c>
      <c r="GA52" t="s">
        <v>421</v>
      </c>
      <c r="GB52">
        <v>2.98452</v>
      </c>
      <c r="GC52">
        <v>2.71584</v>
      </c>
      <c r="GD52">
        <v>0.09507110000000001</v>
      </c>
      <c r="GE52">
        <v>0.0934537</v>
      </c>
      <c r="GF52">
        <v>0.0909382</v>
      </c>
      <c r="GG52">
        <v>0.08732040000000001</v>
      </c>
      <c r="GH52">
        <v>28725</v>
      </c>
      <c r="GI52">
        <v>28887.4</v>
      </c>
      <c r="GJ52">
        <v>29495.6</v>
      </c>
      <c r="GK52">
        <v>29465.4</v>
      </c>
      <c r="GL52">
        <v>35520.8</v>
      </c>
      <c r="GM52">
        <v>35758.4</v>
      </c>
      <c r="GN52">
        <v>41543.4</v>
      </c>
      <c r="GO52">
        <v>41995.3</v>
      </c>
      <c r="GP52">
        <v>1.96133</v>
      </c>
      <c r="GQ52">
        <v>1.918</v>
      </c>
      <c r="GR52">
        <v>0.0587031</v>
      </c>
      <c r="GS52">
        <v>0</v>
      </c>
      <c r="GT52">
        <v>24.2503</v>
      </c>
      <c r="GU52">
        <v>999.9</v>
      </c>
      <c r="GV52">
        <v>43.6</v>
      </c>
      <c r="GW52">
        <v>31.4</v>
      </c>
      <c r="GX52">
        <v>22.3165</v>
      </c>
      <c r="GY52">
        <v>62.7758</v>
      </c>
      <c r="GZ52">
        <v>33.4736</v>
      </c>
      <c r="HA52">
        <v>1</v>
      </c>
      <c r="HB52">
        <v>-0.149853</v>
      </c>
      <c r="HC52">
        <v>-0.32198</v>
      </c>
      <c r="HD52">
        <v>20.3521</v>
      </c>
      <c r="HE52">
        <v>5.22358</v>
      </c>
      <c r="HF52">
        <v>12.0099</v>
      </c>
      <c r="HG52">
        <v>4.9914</v>
      </c>
      <c r="HH52">
        <v>3.2892</v>
      </c>
      <c r="HI52">
        <v>9999</v>
      </c>
      <c r="HJ52">
        <v>9999</v>
      </c>
      <c r="HK52">
        <v>9999</v>
      </c>
      <c r="HL52">
        <v>160.7</v>
      </c>
      <c r="HM52">
        <v>1.86737</v>
      </c>
      <c r="HN52">
        <v>1.86644</v>
      </c>
      <c r="HO52">
        <v>1.86584</v>
      </c>
      <c r="HP52">
        <v>1.86581</v>
      </c>
      <c r="HQ52">
        <v>1.86767</v>
      </c>
      <c r="HR52">
        <v>1.87012</v>
      </c>
      <c r="HS52">
        <v>1.86874</v>
      </c>
      <c r="HT52">
        <v>1.87019</v>
      </c>
      <c r="HU52">
        <v>0</v>
      </c>
      <c r="HV52">
        <v>0</v>
      </c>
      <c r="HW52">
        <v>0</v>
      </c>
      <c r="HX52">
        <v>0</v>
      </c>
      <c r="HY52" t="s">
        <v>422</v>
      </c>
      <c r="HZ52" t="s">
        <v>423</v>
      </c>
      <c r="IA52" t="s">
        <v>424</v>
      </c>
      <c r="IB52" t="s">
        <v>424</v>
      </c>
      <c r="IC52" t="s">
        <v>424</v>
      </c>
      <c r="ID52" t="s">
        <v>424</v>
      </c>
      <c r="IE52">
        <v>0</v>
      </c>
      <c r="IF52">
        <v>100</v>
      </c>
      <c r="IG52">
        <v>100</v>
      </c>
      <c r="IH52">
        <v>-1.976</v>
      </c>
      <c r="II52">
        <v>-0.1023</v>
      </c>
      <c r="IJ52">
        <v>-0.5726348517053843</v>
      </c>
      <c r="IK52">
        <v>-0.003643892653284941</v>
      </c>
      <c r="IL52">
        <v>8.948238347276123E-07</v>
      </c>
      <c r="IM52">
        <v>-2.445980282225029E-10</v>
      </c>
      <c r="IN52">
        <v>-0.1497648274784824</v>
      </c>
      <c r="IO52">
        <v>-0.01042730378795286</v>
      </c>
      <c r="IP52">
        <v>0.00100284695746963</v>
      </c>
      <c r="IQ52">
        <v>-1.701466411570297E-05</v>
      </c>
      <c r="IR52">
        <v>2</v>
      </c>
      <c r="IS52">
        <v>2310</v>
      </c>
      <c r="IT52">
        <v>1</v>
      </c>
      <c r="IU52">
        <v>25</v>
      </c>
      <c r="IV52">
        <v>13.1</v>
      </c>
      <c r="IW52">
        <v>13.1</v>
      </c>
      <c r="IX52">
        <v>1.04614</v>
      </c>
      <c r="IY52">
        <v>2.21313</v>
      </c>
      <c r="IZ52">
        <v>1.39648</v>
      </c>
      <c r="JA52">
        <v>2.34375</v>
      </c>
      <c r="JB52">
        <v>1.49536</v>
      </c>
      <c r="JC52">
        <v>2.41577</v>
      </c>
      <c r="JD52">
        <v>35.7777</v>
      </c>
      <c r="JE52">
        <v>24.1926</v>
      </c>
      <c r="JF52">
        <v>18</v>
      </c>
      <c r="JG52">
        <v>512.9930000000001</v>
      </c>
      <c r="JH52">
        <v>441.875</v>
      </c>
      <c r="JI52">
        <v>24.9997</v>
      </c>
      <c r="JJ52">
        <v>25.5439</v>
      </c>
      <c r="JK52">
        <v>30</v>
      </c>
      <c r="JL52">
        <v>25.5523</v>
      </c>
      <c r="JM52">
        <v>25.5017</v>
      </c>
      <c r="JN52">
        <v>20.944</v>
      </c>
      <c r="JO52">
        <v>20.0372</v>
      </c>
      <c r="JP52">
        <v>52.7879</v>
      </c>
      <c r="JQ52">
        <v>25</v>
      </c>
      <c r="JR52">
        <v>420</v>
      </c>
      <c r="JS52">
        <v>18.5399</v>
      </c>
      <c r="JT52">
        <v>100.86</v>
      </c>
      <c r="JU52">
        <v>100.852</v>
      </c>
    </row>
    <row r="53" spans="1:281">
      <c r="A53">
        <v>37</v>
      </c>
      <c r="B53">
        <v>1658963350.1</v>
      </c>
      <c r="C53">
        <v>1443.599999904633</v>
      </c>
      <c r="D53" t="s">
        <v>510</v>
      </c>
      <c r="E53" t="s">
        <v>511</v>
      </c>
      <c r="F53">
        <v>5</v>
      </c>
      <c r="G53" t="s">
        <v>498</v>
      </c>
      <c r="H53" t="s">
        <v>416</v>
      </c>
      <c r="I53">
        <v>1658963347.6</v>
      </c>
      <c r="J53">
        <f>(K53)/1000</f>
        <v>0</v>
      </c>
      <c r="K53">
        <f>IF(CZ53, AN53, AH53)</f>
        <v>0</v>
      </c>
      <c r="L53">
        <f>IF(CZ53, AI53, AG53)</f>
        <v>0</v>
      </c>
      <c r="M53">
        <f>DB53 - IF(AU53&gt;1, L53*CV53*100.0/(AW53*DP53), 0)</f>
        <v>0</v>
      </c>
      <c r="N53">
        <f>((T53-J53/2)*M53-L53)/(T53+J53/2)</f>
        <v>0</v>
      </c>
      <c r="O53">
        <f>N53*(DI53+DJ53)/1000.0</f>
        <v>0</v>
      </c>
      <c r="P53">
        <f>(DB53 - IF(AU53&gt;1, L53*CV53*100.0/(AW53*DP53), 0))*(DI53+DJ53)/1000.0</f>
        <v>0</v>
      </c>
      <c r="Q53">
        <f>2.0/((1/S53-1/R53)+SIGN(S53)*SQRT((1/S53-1/R53)*(1/S53-1/R53) + 4*CW53/((CW53+1)*(CW53+1))*(2*1/S53*1/R53-1/R53*1/R53)))</f>
        <v>0</v>
      </c>
      <c r="R53">
        <f>IF(LEFT(CX53,1)&lt;&gt;"0",IF(LEFT(CX53,1)="1",3.0,CY53),$D$5+$E$5*(DP53*DI53/($K$5*1000))+$F$5*(DP53*DI53/($K$5*1000))*MAX(MIN(CV53,$J$5),$I$5)*MAX(MIN(CV53,$J$5),$I$5)+$G$5*MAX(MIN(CV53,$J$5),$I$5)*(DP53*DI53/($K$5*1000))+$H$5*(DP53*DI53/($K$5*1000))*(DP53*DI53/($K$5*1000)))</f>
        <v>0</v>
      </c>
      <c r="S53">
        <f>J53*(1000-(1000*0.61365*exp(17.502*W53/(240.97+W53))/(DI53+DJ53)+DD53)/2)/(1000*0.61365*exp(17.502*W53/(240.97+W53))/(DI53+DJ53)-DD53)</f>
        <v>0</v>
      </c>
      <c r="T53">
        <f>1/((CW53+1)/(Q53/1.6)+1/(R53/1.37)) + CW53/((CW53+1)/(Q53/1.6) + CW53/(R53/1.37))</f>
        <v>0</v>
      </c>
      <c r="U53">
        <f>(CR53*CU53)</f>
        <v>0</v>
      </c>
      <c r="V53">
        <f>(DK53+(U53+2*0.95*5.67E-8*(((DK53+$B$7)+273)^4-(DK53+273)^4)-44100*J53)/(1.84*29.3*R53+8*0.95*5.67E-8*(DK53+273)^3))</f>
        <v>0</v>
      </c>
      <c r="W53">
        <f>($C$7*DL53+$D$7*DM53+$E$7*V53)</f>
        <v>0</v>
      </c>
      <c r="X53">
        <f>0.61365*exp(17.502*W53/(240.97+W53))</f>
        <v>0</v>
      </c>
      <c r="Y53">
        <f>(Z53/AA53*100)</f>
        <v>0</v>
      </c>
      <c r="Z53">
        <f>DD53*(DI53+DJ53)/1000</f>
        <v>0</v>
      </c>
      <c r="AA53">
        <f>0.61365*exp(17.502*DK53/(240.97+DK53))</f>
        <v>0</v>
      </c>
      <c r="AB53">
        <f>(X53-DD53*(DI53+DJ53)/1000)</f>
        <v>0</v>
      </c>
      <c r="AC53">
        <f>(-J53*44100)</f>
        <v>0</v>
      </c>
      <c r="AD53">
        <f>2*29.3*R53*0.92*(DK53-W53)</f>
        <v>0</v>
      </c>
      <c r="AE53">
        <f>2*0.95*5.67E-8*(((DK53+$B$7)+273)^4-(W53+273)^4)</f>
        <v>0</v>
      </c>
      <c r="AF53">
        <f>U53+AE53+AC53+AD53</f>
        <v>0</v>
      </c>
      <c r="AG53">
        <f>DH53*AU53*(DC53-DB53*(1000-AU53*DE53)/(1000-AU53*DD53))/(100*CV53)</f>
        <v>0</v>
      </c>
      <c r="AH53">
        <f>1000*DH53*AU53*(DD53-DE53)/(100*CV53*(1000-AU53*DD53))</f>
        <v>0</v>
      </c>
      <c r="AI53">
        <f>(AJ53 - AK53 - DI53*1E3/(8.314*(DK53+273.15)) * AM53/DH53 * AL53) * DH53/(100*CV53) * (1000 - DE53)/1000</f>
        <v>0</v>
      </c>
      <c r="AJ53">
        <v>427.8128873973802</v>
      </c>
      <c r="AK53">
        <v>430.3643393939394</v>
      </c>
      <c r="AL53">
        <v>-7.363171780068025E-05</v>
      </c>
      <c r="AM53">
        <v>65.21711887574604</v>
      </c>
      <c r="AN53">
        <f>(AP53 - AO53 + DI53*1E3/(8.314*(DK53+273.15)) * AR53/DH53 * AQ53) * DH53/(100*CV53) * 1000/(1000 - AP53)</f>
        <v>0</v>
      </c>
      <c r="AO53">
        <v>18.36947696789947</v>
      </c>
      <c r="AP53">
        <v>18.92765575757575</v>
      </c>
      <c r="AQ53">
        <v>-0.0001970901352440029</v>
      </c>
      <c r="AR53">
        <v>84.75812013082573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MAX(0,($B$13+$C$13*DP53)/(1+$D$13*DP53)*DI53/(DK53+273)*$E$13)</f>
        <v>0</v>
      </c>
      <c r="AX53" t="s">
        <v>418</v>
      </c>
      <c r="AY53" t="s">
        <v>418</v>
      </c>
      <c r="AZ53">
        <v>0</v>
      </c>
      <c r="BA53">
        <v>0</v>
      </c>
      <c r="BB53">
        <f>1-AZ53/BA53</f>
        <v>0</v>
      </c>
      <c r="BC53">
        <v>0</v>
      </c>
      <c r="BD53" t="s">
        <v>418</v>
      </c>
      <c r="BE53" t="s">
        <v>418</v>
      </c>
      <c r="BF53">
        <v>0</v>
      </c>
      <c r="BG53">
        <v>0</v>
      </c>
      <c r="BH53">
        <f>1-BF53/BG53</f>
        <v>0</v>
      </c>
      <c r="BI53">
        <v>0.5</v>
      </c>
      <c r="BJ53">
        <f>CS53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418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BZ53" t="s">
        <v>418</v>
      </c>
      <c r="CA53" t="s">
        <v>418</v>
      </c>
      <c r="CB53" t="s">
        <v>418</v>
      </c>
      <c r="CC53" t="s">
        <v>418</v>
      </c>
      <c r="CD53" t="s">
        <v>418</v>
      </c>
      <c r="CE53" t="s">
        <v>418</v>
      </c>
      <c r="CF53" t="s">
        <v>418</v>
      </c>
      <c r="CG53" t="s">
        <v>418</v>
      </c>
      <c r="CH53" t="s">
        <v>418</v>
      </c>
      <c r="CI53" t="s">
        <v>418</v>
      </c>
      <c r="CJ53" t="s">
        <v>418</v>
      </c>
      <c r="CK53" t="s">
        <v>418</v>
      </c>
      <c r="CL53" t="s">
        <v>418</v>
      </c>
      <c r="CM53" t="s">
        <v>418</v>
      </c>
      <c r="CN53" t="s">
        <v>418</v>
      </c>
      <c r="CO53" t="s">
        <v>418</v>
      </c>
      <c r="CP53" t="s">
        <v>418</v>
      </c>
      <c r="CQ53" t="s">
        <v>418</v>
      </c>
      <c r="CR53">
        <f>$B$11*DQ53+$C$11*DR53+$F$11*EC53*(1-EF53)</f>
        <v>0</v>
      </c>
      <c r="CS53">
        <f>CR53*CT53</f>
        <v>0</v>
      </c>
      <c r="CT53">
        <f>($B$11*$D$9+$C$11*$D$9+$F$11*((EP53+EH53)/MAX(EP53+EH53+EQ53, 0.1)*$I$9+EQ53/MAX(EP53+EH53+EQ53, 0.1)*$J$9))/($B$11+$C$11+$F$11)</f>
        <v>0</v>
      </c>
      <c r="CU53">
        <f>($B$11*$K$9+$C$11*$K$9+$F$11*((EP53+EH53)/MAX(EP53+EH53+EQ53, 0.1)*$P$9+EQ53/MAX(EP53+EH53+EQ53, 0.1)*$Q$9))/($B$11+$C$11+$F$11)</f>
        <v>0</v>
      </c>
      <c r="CV53">
        <v>6</v>
      </c>
      <c r="CW53">
        <v>0.5</v>
      </c>
      <c r="CX53" t="s">
        <v>419</v>
      </c>
      <c r="CY53">
        <v>2</v>
      </c>
      <c r="CZ53" t="b">
        <v>1</v>
      </c>
      <c r="DA53">
        <v>1658963347.6</v>
      </c>
      <c r="DB53">
        <v>422.2256666666667</v>
      </c>
      <c r="DC53">
        <v>419.9657777777778</v>
      </c>
      <c r="DD53">
        <v>18.92586666666666</v>
      </c>
      <c r="DE53">
        <v>18.38658888888889</v>
      </c>
      <c r="DF53">
        <v>424.2017777777777</v>
      </c>
      <c r="DG53">
        <v>19.02815555555556</v>
      </c>
      <c r="DH53">
        <v>500.0896666666667</v>
      </c>
      <c r="DI53">
        <v>90.15982222222222</v>
      </c>
      <c r="DJ53">
        <v>0.1001191111111111</v>
      </c>
      <c r="DK53">
        <v>25.75475555555555</v>
      </c>
      <c r="DL53">
        <v>25.20091111111111</v>
      </c>
      <c r="DM53">
        <v>999.9000000000001</v>
      </c>
      <c r="DN53">
        <v>0</v>
      </c>
      <c r="DO53">
        <v>0</v>
      </c>
      <c r="DP53">
        <v>10004.43333333333</v>
      </c>
      <c r="DQ53">
        <v>0</v>
      </c>
      <c r="DR53">
        <v>0.505868</v>
      </c>
      <c r="DS53">
        <v>2.259984444444445</v>
      </c>
      <c r="DT53">
        <v>430.3708888888889</v>
      </c>
      <c r="DU53">
        <v>427.8322222222222</v>
      </c>
      <c r="DV53">
        <v>0.5392533333333333</v>
      </c>
      <c r="DW53">
        <v>419.9657777777778</v>
      </c>
      <c r="DX53">
        <v>18.38658888888889</v>
      </c>
      <c r="DY53">
        <v>1.70635</v>
      </c>
      <c r="DZ53">
        <v>1.657732222222222</v>
      </c>
      <c r="EA53">
        <v>14.95431111111111</v>
      </c>
      <c r="EB53">
        <v>14.50618888888889</v>
      </c>
      <c r="EC53">
        <v>0.00100019</v>
      </c>
      <c r="ED53">
        <v>0</v>
      </c>
      <c r="EE53">
        <v>0</v>
      </c>
      <c r="EF53">
        <v>0</v>
      </c>
      <c r="EG53">
        <v>946.7777777777778</v>
      </c>
      <c r="EH53">
        <v>0.00100019</v>
      </c>
      <c r="EI53">
        <v>-21</v>
      </c>
      <c r="EJ53">
        <v>-1.888888888888889</v>
      </c>
      <c r="EK53">
        <v>35.437</v>
      </c>
      <c r="EL53">
        <v>40.875</v>
      </c>
      <c r="EM53">
        <v>37.687</v>
      </c>
      <c r="EN53">
        <v>41.847</v>
      </c>
      <c r="EO53">
        <v>37.812</v>
      </c>
      <c r="EP53">
        <v>0</v>
      </c>
      <c r="EQ53">
        <v>0</v>
      </c>
      <c r="ER53">
        <v>0</v>
      </c>
      <c r="ES53">
        <v>29.5</v>
      </c>
      <c r="ET53">
        <v>0</v>
      </c>
      <c r="EU53">
        <v>1000.538461538462</v>
      </c>
      <c r="EV53">
        <v>-708.4786326723979</v>
      </c>
      <c r="EW53">
        <v>-64.00000109704938</v>
      </c>
      <c r="EX53">
        <v>-8.615384615384615</v>
      </c>
      <c r="EY53">
        <v>15</v>
      </c>
      <c r="EZ53">
        <v>1658962562</v>
      </c>
      <c r="FA53" t="s">
        <v>443</v>
      </c>
      <c r="FB53">
        <v>1658962562</v>
      </c>
      <c r="FC53">
        <v>1658962559</v>
      </c>
      <c r="FD53">
        <v>7</v>
      </c>
      <c r="FE53">
        <v>0.025</v>
      </c>
      <c r="FF53">
        <v>-0.013</v>
      </c>
      <c r="FG53">
        <v>-1.97</v>
      </c>
      <c r="FH53">
        <v>-0.111</v>
      </c>
      <c r="FI53">
        <v>420</v>
      </c>
      <c r="FJ53">
        <v>18</v>
      </c>
      <c r="FK53">
        <v>0.6899999999999999</v>
      </c>
      <c r="FL53">
        <v>0.5</v>
      </c>
      <c r="FM53">
        <v>2.293801951219512</v>
      </c>
      <c r="FN53">
        <v>-0.2512756097560986</v>
      </c>
      <c r="FO53">
        <v>0.03083979992813471</v>
      </c>
      <c r="FP53">
        <v>1</v>
      </c>
      <c r="FQ53">
        <v>1049.441176470588</v>
      </c>
      <c r="FR53">
        <v>-915.844156440607</v>
      </c>
      <c r="FS53">
        <v>91.97280326157504</v>
      </c>
      <c r="FT53">
        <v>0</v>
      </c>
      <c r="FU53">
        <v>0.5763630731707318</v>
      </c>
      <c r="FV53">
        <v>-0.2128303484320541</v>
      </c>
      <c r="FW53">
        <v>0.02360271107659833</v>
      </c>
      <c r="FX53">
        <v>0</v>
      </c>
      <c r="FY53">
        <v>1</v>
      </c>
      <c r="FZ53">
        <v>3</v>
      </c>
      <c r="GA53" t="s">
        <v>444</v>
      </c>
      <c r="GB53">
        <v>2.98455</v>
      </c>
      <c r="GC53">
        <v>2.71559</v>
      </c>
      <c r="GD53">
        <v>0.0950616</v>
      </c>
      <c r="GE53">
        <v>0.0934482</v>
      </c>
      <c r="GF53">
        <v>0.0909456</v>
      </c>
      <c r="GG53">
        <v>0.08757669999999999</v>
      </c>
      <c r="GH53">
        <v>28726</v>
      </c>
      <c r="GI53">
        <v>28887.5</v>
      </c>
      <c r="GJ53">
        <v>29496.3</v>
      </c>
      <c r="GK53">
        <v>29465.2</v>
      </c>
      <c r="GL53">
        <v>35521.8</v>
      </c>
      <c r="GM53">
        <v>35748</v>
      </c>
      <c r="GN53">
        <v>41544.9</v>
      </c>
      <c r="GO53">
        <v>41995.1</v>
      </c>
      <c r="GP53">
        <v>1.96143</v>
      </c>
      <c r="GQ53">
        <v>1.91803</v>
      </c>
      <c r="GR53">
        <v>0.0571758</v>
      </c>
      <c r="GS53">
        <v>0</v>
      </c>
      <c r="GT53">
        <v>24.2513</v>
      </c>
      <c r="GU53">
        <v>999.9</v>
      </c>
      <c r="GV53">
        <v>43.5</v>
      </c>
      <c r="GW53">
        <v>31.4</v>
      </c>
      <c r="GX53">
        <v>22.2682</v>
      </c>
      <c r="GY53">
        <v>62.8158</v>
      </c>
      <c r="GZ53">
        <v>33.4255</v>
      </c>
      <c r="HA53">
        <v>1</v>
      </c>
      <c r="HB53">
        <v>-0.14987</v>
      </c>
      <c r="HC53">
        <v>-0.321021</v>
      </c>
      <c r="HD53">
        <v>20.3523</v>
      </c>
      <c r="HE53">
        <v>5.22343</v>
      </c>
      <c r="HF53">
        <v>12.0099</v>
      </c>
      <c r="HG53">
        <v>4.99185</v>
      </c>
      <c r="HH53">
        <v>3.28925</v>
      </c>
      <c r="HI53">
        <v>9999</v>
      </c>
      <c r="HJ53">
        <v>9999</v>
      </c>
      <c r="HK53">
        <v>9999</v>
      </c>
      <c r="HL53">
        <v>160.7</v>
      </c>
      <c r="HM53">
        <v>1.86737</v>
      </c>
      <c r="HN53">
        <v>1.86642</v>
      </c>
      <c r="HO53">
        <v>1.86584</v>
      </c>
      <c r="HP53">
        <v>1.86584</v>
      </c>
      <c r="HQ53">
        <v>1.86767</v>
      </c>
      <c r="HR53">
        <v>1.87012</v>
      </c>
      <c r="HS53">
        <v>1.86874</v>
      </c>
      <c r="HT53">
        <v>1.8702</v>
      </c>
      <c r="HU53">
        <v>0</v>
      </c>
      <c r="HV53">
        <v>0</v>
      </c>
      <c r="HW53">
        <v>0</v>
      </c>
      <c r="HX53">
        <v>0</v>
      </c>
      <c r="HY53" t="s">
        <v>422</v>
      </c>
      <c r="HZ53" t="s">
        <v>423</v>
      </c>
      <c r="IA53" t="s">
        <v>424</v>
      </c>
      <c r="IB53" t="s">
        <v>424</v>
      </c>
      <c r="IC53" t="s">
        <v>424</v>
      </c>
      <c r="ID53" t="s">
        <v>424</v>
      </c>
      <c r="IE53">
        <v>0</v>
      </c>
      <c r="IF53">
        <v>100</v>
      </c>
      <c r="IG53">
        <v>100</v>
      </c>
      <c r="IH53">
        <v>-1.976</v>
      </c>
      <c r="II53">
        <v>-0.1022</v>
      </c>
      <c r="IJ53">
        <v>-0.5726348517053843</v>
      </c>
      <c r="IK53">
        <v>-0.003643892653284941</v>
      </c>
      <c r="IL53">
        <v>8.948238347276123E-07</v>
      </c>
      <c r="IM53">
        <v>-2.445980282225029E-10</v>
      </c>
      <c r="IN53">
        <v>-0.1497648274784824</v>
      </c>
      <c r="IO53">
        <v>-0.01042730378795286</v>
      </c>
      <c r="IP53">
        <v>0.00100284695746963</v>
      </c>
      <c r="IQ53">
        <v>-1.701466411570297E-05</v>
      </c>
      <c r="IR53">
        <v>2</v>
      </c>
      <c r="IS53">
        <v>2310</v>
      </c>
      <c r="IT53">
        <v>1</v>
      </c>
      <c r="IU53">
        <v>25</v>
      </c>
      <c r="IV53">
        <v>13.1</v>
      </c>
      <c r="IW53">
        <v>13.2</v>
      </c>
      <c r="IX53">
        <v>1.04614</v>
      </c>
      <c r="IY53">
        <v>2.22168</v>
      </c>
      <c r="IZ53">
        <v>1.39648</v>
      </c>
      <c r="JA53">
        <v>2.34497</v>
      </c>
      <c r="JB53">
        <v>1.49536</v>
      </c>
      <c r="JC53">
        <v>2.37671</v>
      </c>
      <c r="JD53">
        <v>35.7777</v>
      </c>
      <c r="JE53">
        <v>24.1926</v>
      </c>
      <c r="JF53">
        <v>18</v>
      </c>
      <c r="JG53">
        <v>513.05</v>
      </c>
      <c r="JH53">
        <v>441.878</v>
      </c>
      <c r="JI53">
        <v>25</v>
      </c>
      <c r="JJ53">
        <v>25.542</v>
      </c>
      <c r="JK53">
        <v>30</v>
      </c>
      <c r="JL53">
        <v>25.5516</v>
      </c>
      <c r="JM53">
        <v>25.5002</v>
      </c>
      <c r="JN53">
        <v>20.9453</v>
      </c>
      <c r="JO53">
        <v>19.7467</v>
      </c>
      <c r="JP53">
        <v>52.7879</v>
      </c>
      <c r="JQ53">
        <v>25</v>
      </c>
      <c r="JR53">
        <v>420</v>
      </c>
      <c r="JS53">
        <v>18.5918</v>
      </c>
      <c r="JT53">
        <v>100.863</v>
      </c>
      <c r="JU53">
        <v>100.852</v>
      </c>
    </row>
    <row r="54" spans="1:281">
      <c r="A54">
        <v>38</v>
      </c>
      <c r="B54">
        <v>1658963355.1</v>
      </c>
      <c r="C54">
        <v>1448.599999904633</v>
      </c>
      <c r="D54" t="s">
        <v>512</v>
      </c>
      <c r="E54" t="s">
        <v>513</v>
      </c>
      <c r="F54">
        <v>5</v>
      </c>
      <c r="G54" t="s">
        <v>498</v>
      </c>
      <c r="H54" t="s">
        <v>416</v>
      </c>
      <c r="I54">
        <v>1658963352.3</v>
      </c>
      <c r="J54">
        <f>(K54)/1000</f>
        <v>0</v>
      </c>
      <c r="K54">
        <f>IF(CZ54, AN54, AH54)</f>
        <v>0</v>
      </c>
      <c r="L54">
        <f>IF(CZ54, AI54, AG54)</f>
        <v>0</v>
      </c>
      <c r="M54">
        <f>DB54 - IF(AU54&gt;1, L54*CV54*100.0/(AW54*DP54), 0)</f>
        <v>0</v>
      </c>
      <c r="N54">
        <f>((T54-J54/2)*M54-L54)/(T54+J54/2)</f>
        <v>0</v>
      </c>
      <c r="O54">
        <f>N54*(DI54+DJ54)/1000.0</f>
        <v>0</v>
      </c>
      <c r="P54">
        <f>(DB54 - IF(AU54&gt;1, L54*CV54*100.0/(AW54*DP54), 0))*(DI54+DJ54)/1000.0</f>
        <v>0</v>
      </c>
      <c r="Q54">
        <f>2.0/((1/S54-1/R54)+SIGN(S54)*SQRT((1/S54-1/R54)*(1/S54-1/R54) + 4*CW54/((CW54+1)*(CW54+1))*(2*1/S54*1/R54-1/R54*1/R54)))</f>
        <v>0</v>
      </c>
      <c r="R54">
        <f>IF(LEFT(CX54,1)&lt;&gt;"0",IF(LEFT(CX54,1)="1",3.0,CY54),$D$5+$E$5*(DP54*DI54/($K$5*1000))+$F$5*(DP54*DI54/($K$5*1000))*MAX(MIN(CV54,$J$5),$I$5)*MAX(MIN(CV54,$J$5),$I$5)+$G$5*MAX(MIN(CV54,$J$5),$I$5)*(DP54*DI54/($K$5*1000))+$H$5*(DP54*DI54/($K$5*1000))*(DP54*DI54/($K$5*1000)))</f>
        <v>0</v>
      </c>
      <c r="S54">
        <f>J54*(1000-(1000*0.61365*exp(17.502*W54/(240.97+W54))/(DI54+DJ54)+DD54)/2)/(1000*0.61365*exp(17.502*W54/(240.97+W54))/(DI54+DJ54)-DD54)</f>
        <v>0</v>
      </c>
      <c r="T54">
        <f>1/((CW54+1)/(Q54/1.6)+1/(R54/1.37)) + CW54/((CW54+1)/(Q54/1.6) + CW54/(R54/1.37))</f>
        <v>0</v>
      </c>
      <c r="U54">
        <f>(CR54*CU54)</f>
        <v>0</v>
      </c>
      <c r="V54">
        <f>(DK54+(U54+2*0.95*5.67E-8*(((DK54+$B$7)+273)^4-(DK54+273)^4)-44100*J54)/(1.84*29.3*R54+8*0.95*5.67E-8*(DK54+273)^3))</f>
        <v>0</v>
      </c>
      <c r="W54">
        <f>($C$7*DL54+$D$7*DM54+$E$7*V54)</f>
        <v>0</v>
      </c>
      <c r="X54">
        <f>0.61365*exp(17.502*W54/(240.97+W54))</f>
        <v>0</v>
      </c>
      <c r="Y54">
        <f>(Z54/AA54*100)</f>
        <v>0</v>
      </c>
      <c r="Z54">
        <f>DD54*(DI54+DJ54)/1000</f>
        <v>0</v>
      </c>
      <c r="AA54">
        <f>0.61365*exp(17.502*DK54/(240.97+DK54))</f>
        <v>0</v>
      </c>
      <c r="AB54">
        <f>(X54-DD54*(DI54+DJ54)/1000)</f>
        <v>0</v>
      </c>
      <c r="AC54">
        <f>(-J54*44100)</f>
        <v>0</v>
      </c>
      <c r="AD54">
        <f>2*29.3*R54*0.92*(DK54-W54)</f>
        <v>0</v>
      </c>
      <c r="AE54">
        <f>2*0.95*5.67E-8*(((DK54+$B$7)+273)^4-(W54+273)^4)</f>
        <v>0</v>
      </c>
      <c r="AF54">
        <f>U54+AE54+AC54+AD54</f>
        <v>0</v>
      </c>
      <c r="AG54">
        <f>DH54*AU54*(DC54-DB54*(1000-AU54*DE54)/(1000-AU54*DD54))/(100*CV54)</f>
        <v>0</v>
      </c>
      <c r="AH54">
        <f>1000*DH54*AU54*(DD54-DE54)/(100*CV54*(1000-AU54*DD54))</f>
        <v>0</v>
      </c>
      <c r="AI54">
        <f>(AJ54 - AK54 - DI54*1E3/(8.314*(DK54+273.15)) * AM54/DH54 * AL54) * DH54/(100*CV54) * (1000 - DE54)/1000</f>
        <v>0</v>
      </c>
      <c r="AJ54">
        <v>427.8940166673527</v>
      </c>
      <c r="AK54">
        <v>430.4468545454545</v>
      </c>
      <c r="AL54">
        <v>0.02542534867853538</v>
      </c>
      <c r="AM54">
        <v>65.21711887574604</v>
      </c>
      <c r="AN54">
        <f>(AP54 - AO54 + DI54*1E3/(8.314*(DK54+273.15)) * AR54/DH54 * AQ54) * DH54/(100*CV54) * 1000/(1000 - AP54)</f>
        <v>0</v>
      </c>
      <c r="AO54">
        <v>18.46338450320291</v>
      </c>
      <c r="AP54">
        <v>18.96814606060606</v>
      </c>
      <c r="AQ54">
        <v>0.007778937672685321</v>
      </c>
      <c r="AR54">
        <v>84.75812013082573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MAX(0,($B$13+$C$13*DP54)/(1+$D$13*DP54)*DI54/(DK54+273)*$E$13)</f>
        <v>0</v>
      </c>
      <c r="AX54" t="s">
        <v>418</v>
      </c>
      <c r="AY54" t="s">
        <v>418</v>
      </c>
      <c r="AZ54">
        <v>0</v>
      </c>
      <c r="BA54">
        <v>0</v>
      </c>
      <c r="BB54">
        <f>1-AZ54/BA54</f>
        <v>0</v>
      </c>
      <c r="BC54">
        <v>0</v>
      </c>
      <c r="BD54" t="s">
        <v>418</v>
      </c>
      <c r="BE54" t="s">
        <v>418</v>
      </c>
      <c r="BF54">
        <v>0</v>
      </c>
      <c r="BG54">
        <v>0</v>
      </c>
      <c r="BH54">
        <f>1-BF54/BG54</f>
        <v>0</v>
      </c>
      <c r="BI54">
        <v>0.5</v>
      </c>
      <c r="BJ54">
        <f>CS54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418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BZ54" t="s">
        <v>418</v>
      </c>
      <c r="CA54" t="s">
        <v>418</v>
      </c>
      <c r="CB54" t="s">
        <v>418</v>
      </c>
      <c r="CC54" t="s">
        <v>418</v>
      </c>
      <c r="CD54" t="s">
        <v>418</v>
      </c>
      <c r="CE54" t="s">
        <v>418</v>
      </c>
      <c r="CF54" t="s">
        <v>418</v>
      </c>
      <c r="CG54" t="s">
        <v>418</v>
      </c>
      <c r="CH54" t="s">
        <v>418</v>
      </c>
      <c r="CI54" t="s">
        <v>418</v>
      </c>
      <c r="CJ54" t="s">
        <v>418</v>
      </c>
      <c r="CK54" t="s">
        <v>418</v>
      </c>
      <c r="CL54" t="s">
        <v>418</v>
      </c>
      <c r="CM54" t="s">
        <v>418</v>
      </c>
      <c r="CN54" t="s">
        <v>418</v>
      </c>
      <c r="CO54" t="s">
        <v>418</v>
      </c>
      <c r="CP54" t="s">
        <v>418</v>
      </c>
      <c r="CQ54" t="s">
        <v>418</v>
      </c>
      <c r="CR54">
        <f>$B$11*DQ54+$C$11*DR54+$F$11*EC54*(1-EF54)</f>
        <v>0</v>
      </c>
      <c r="CS54">
        <f>CR54*CT54</f>
        <v>0</v>
      </c>
      <c r="CT54">
        <f>($B$11*$D$9+$C$11*$D$9+$F$11*((EP54+EH54)/MAX(EP54+EH54+EQ54, 0.1)*$I$9+EQ54/MAX(EP54+EH54+EQ54, 0.1)*$J$9))/($B$11+$C$11+$F$11)</f>
        <v>0</v>
      </c>
      <c r="CU54">
        <f>($B$11*$K$9+$C$11*$K$9+$F$11*((EP54+EH54)/MAX(EP54+EH54+EQ54, 0.1)*$P$9+EQ54/MAX(EP54+EH54+EQ54, 0.1)*$Q$9))/($B$11+$C$11+$F$11)</f>
        <v>0</v>
      </c>
      <c r="CV54">
        <v>6</v>
      </c>
      <c r="CW54">
        <v>0.5</v>
      </c>
      <c r="CX54" t="s">
        <v>419</v>
      </c>
      <c r="CY54">
        <v>2</v>
      </c>
      <c r="CZ54" t="b">
        <v>1</v>
      </c>
      <c r="DA54">
        <v>1658963352.3</v>
      </c>
      <c r="DB54">
        <v>422.2341</v>
      </c>
      <c r="DC54">
        <v>419.985</v>
      </c>
      <c r="DD54">
        <v>18.94835</v>
      </c>
      <c r="DE54">
        <v>18.4709</v>
      </c>
      <c r="DF54">
        <v>424.2101000000001</v>
      </c>
      <c r="DG54">
        <v>19.05046</v>
      </c>
      <c r="DH54">
        <v>500.0793</v>
      </c>
      <c r="DI54">
        <v>90.15805999999999</v>
      </c>
      <c r="DJ54">
        <v>0.1001624</v>
      </c>
      <c r="DK54">
        <v>25.75387</v>
      </c>
      <c r="DL54">
        <v>25.18986</v>
      </c>
      <c r="DM54">
        <v>999.9</v>
      </c>
      <c r="DN54">
        <v>0</v>
      </c>
      <c r="DO54">
        <v>0</v>
      </c>
      <c r="DP54">
        <v>9988.937</v>
      </c>
      <c r="DQ54">
        <v>0</v>
      </c>
      <c r="DR54">
        <v>0.5058679999999999</v>
      </c>
      <c r="DS54">
        <v>2.249137</v>
      </c>
      <c r="DT54">
        <v>430.3894</v>
      </c>
      <c r="DU54">
        <v>427.8885</v>
      </c>
      <c r="DV54">
        <v>0.4774642</v>
      </c>
      <c r="DW54">
        <v>419.985</v>
      </c>
      <c r="DX54">
        <v>18.4709</v>
      </c>
      <c r="DY54">
        <v>1.708347</v>
      </c>
      <c r="DZ54">
        <v>1.6653</v>
      </c>
      <c r="EA54">
        <v>14.97248</v>
      </c>
      <c r="EB54">
        <v>14.57669</v>
      </c>
      <c r="EC54">
        <v>0.00100019</v>
      </c>
      <c r="ED54">
        <v>0</v>
      </c>
      <c r="EE54">
        <v>0</v>
      </c>
      <c r="EF54">
        <v>0</v>
      </c>
      <c r="EG54">
        <v>911.35</v>
      </c>
      <c r="EH54">
        <v>0.00100019</v>
      </c>
      <c r="EI54">
        <v>-5.35</v>
      </c>
      <c r="EJ54">
        <v>-1.7</v>
      </c>
      <c r="EK54">
        <v>35.437</v>
      </c>
      <c r="EL54">
        <v>40.89360000000001</v>
      </c>
      <c r="EM54">
        <v>37.7311</v>
      </c>
      <c r="EN54">
        <v>41.906</v>
      </c>
      <c r="EO54">
        <v>37.812</v>
      </c>
      <c r="EP54">
        <v>0</v>
      </c>
      <c r="EQ54">
        <v>0</v>
      </c>
      <c r="ER54">
        <v>0</v>
      </c>
      <c r="ES54">
        <v>34.29999995231628</v>
      </c>
      <c r="ET54">
        <v>0</v>
      </c>
      <c r="EU54">
        <v>950.0192307692307</v>
      </c>
      <c r="EV54">
        <v>-536.256409829139</v>
      </c>
      <c r="EW54">
        <v>33.96581056392201</v>
      </c>
      <c r="EX54">
        <v>-9.134615384615385</v>
      </c>
      <c r="EY54">
        <v>15</v>
      </c>
      <c r="EZ54">
        <v>1658962562</v>
      </c>
      <c r="FA54" t="s">
        <v>443</v>
      </c>
      <c r="FB54">
        <v>1658962562</v>
      </c>
      <c r="FC54">
        <v>1658962559</v>
      </c>
      <c r="FD54">
        <v>7</v>
      </c>
      <c r="FE54">
        <v>0.025</v>
      </c>
      <c r="FF54">
        <v>-0.013</v>
      </c>
      <c r="FG54">
        <v>-1.97</v>
      </c>
      <c r="FH54">
        <v>-0.111</v>
      </c>
      <c r="FI54">
        <v>420</v>
      </c>
      <c r="FJ54">
        <v>18</v>
      </c>
      <c r="FK54">
        <v>0.6899999999999999</v>
      </c>
      <c r="FL54">
        <v>0.5</v>
      </c>
      <c r="FM54">
        <v>2.27791487804878</v>
      </c>
      <c r="FN54">
        <v>-0.2881432055749068</v>
      </c>
      <c r="FO54">
        <v>0.03179013952983838</v>
      </c>
      <c r="FP54">
        <v>1</v>
      </c>
      <c r="FQ54">
        <v>993.5294117647059</v>
      </c>
      <c r="FR54">
        <v>-692.8647825860384</v>
      </c>
      <c r="FS54">
        <v>70.84489491098209</v>
      </c>
      <c r="FT54">
        <v>0</v>
      </c>
      <c r="FU54">
        <v>0.5529391707317074</v>
      </c>
      <c r="FV54">
        <v>-0.3882058536585357</v>
      </c>
      <c r="FW54">
        <v>0.04186574511453534</v>
      </c>
      <c r="FX54">
        <v>0</v>
      </c>
      <c r="FY54">
        <v>1</v>
      </c>
      <c r="FZ54">
        <v>3</v>
      </c>
      <c r="GA54" t="s">
        <v>444</v>
      </c>
      <c r="GB54">
        <v>2.98442</v>
      </c>
      <c r="GC54">
        <v>2.71564</v>
      </c>
      <c r="GD54">
        <v>0.0950734</v>
      </c>
      <c r="GE54">
        <v>0.0934494</v>
      </c>
      <c r="GF54">
        <v>0.0910876</v>
      </c>
      <c r="GG54">
        <v>0.0878264</v>
      </c>
      <c r="GH54">
        <v>28724.7</v>
      </c>
      <c r="GI54">
        <v>28887.3</v>
      </c>
      <c r="GJ54">
        <v>29495.3</v>
      </c>
      <c r="GK54">
        <v>29465.1</v>
      </c>
      <c r="GL54">
        <v>35514.7</v>
      </c>
      <c r="GM54">
        <v>35738.1</v>
      </c>
      <c r="GN54">
        <v>41543.2</v>
      </c>
      <c r="GO54">
        <v>41995.2</v>
      </c>
      <c r="GP54">
        <v>1.96168</v>
      </c>
      <c r="GQ54">
        <v>1.91775</v>
      </c>
      <c r="GR54">
        <v>0.0571236</v>
      </c>
      <c r="GS54">
        <v>0</v>
      </c>
      <c r="GT54">
        <v>24.2521</v>
      </c>
      <c r="GU54">
        <v>999.9</v>
      </c>
      <c r="GV54">
        <v>43.5</v>
      </c>
      <c r="GW54">
        <v>31.4</v>
      </c>
      <c r="GX54">
        <v>22.2674</v>
      </c>
      <c r="GY54">
        <v>63.0958</v>
      </c>
      <c r="GZ54">
        <v>33.7821</v>
      </c>
      <c r="HA54">
        <v>1</v>
      </c>
      <c r="HB54">
        <v>-0.149954</v>
      </c>
      <c r="HC54">
        <v>-0.318369</v>
      </c>
      <c r="HD54">
        <v>20.3529</v>
      </c>
      <c r="HE54">
        <v>5.22762</v>
      </c>
      <c r="HF54">
        <v>12.0099</v>
      </c>
      <c r="HG54">
        <v>4.99275</v>
      </c>
      <c r="HH54">
        <v>3.29</v>
      </c>
      <c r="HI54">
        <v>9999</v>
      </c>
      <c r="HJ54">
        <v>9999</v>
      </c>
      <c r="HK54">
        <v>9999</v>
      </c>
      <c r="HL54">
        <v>160.7</v>
      </c>
      <c r="HM54">
        <v>1.86737</v>
      </c>
      <c r="HN54">
        <v>1.86646</v>
      </c>
      <c r="HO54">
        <v>1.86584</v>
      </c>
      <c r="HP54">
        <v>1.86584</v>
      </c>
      <c r="HQ54">
        <v>1.86768</v>
      </c>
      <c r="HR54">
        <v>1.87012</v>
      </c>
      <c r="HS54">
        <v>1.86876</v>
      </c>
      <c r="HT54">
        <v>1.87021</v>
      </c>
      <c r="HU54">
        <v>0</v>
      </c>
      <c r="HV54">
        <v>0</v>
      </c>
      <c r="HW54">
        <v>0</v>
      </c>
      <c r="HX54">
        <v>0</v>
      </c>
      <c r="HY54" t="s">
        <v>422</v>
      </c>
      <c r="HZ54" t="s">
        <v>423</v>
      </c>
      <c r="IA54" t="s">
        <v>424</v>
      </c>
      <c r="IB54" t="s">
        <v>424</v>
      </c>
      <c r="IC54" t="s">
        <v>424</v>
      </c>
      <c r="ID54" t="s">
        <v>424</v>
      </c>
      <c r="IE54">
        <v>0</v>
      </c>
      <c r="IF54">
        <v>100</v>
      </c>
      <c r="IG54">
        <v>100</v>
      </c>
      <c r="IH54">
        <v>-1.976</v>
      </c>
      <c r="II54">
        <v>-0.1019</v>
      </c>
      <c r="IJ54">
        <v>-0.5726348517053843</v>
      </c>
      <c r="IK54">
        <v>-0.003643892653284941</v>
      </c>
      <c r="IL54">
        <v>8.948238347276123E-07</v>
      </c>
      <c r="IM54">
        <v>-2.445980282225029E-10</v>
      </c>
      <c r="IN54">
        <v>-0.1497648274784824</v>
      </c>
      <c r="IO54">
        <v>-0.01042730378795286</v>
      </c>
      <c r="IP54">
        <v>0.00100284695746963</v>
      </c>
      <c r="IQ54">
        <v>-1.701466411570297E-05</v>
      </c>
      <c r="IR54">
        <v>2</v>
      </c>
      <c r="IS54">
        <v>2310</v>
      </c>
      <c r="IT54">
        <v>1</v>
      </c>
      <c r="IU54">
        <v>25</v>
      </c>
      <c r="IV54">
        <v>13.2</v>
      </c>
      <c r="IW54">
        <v>13.3</v>
      </c>
      <c r="IX54">
        <v>1.04614</v>
      </c>
      <c r="IY54">
        <v>2.22778</v>
      </c>
      <c r="IZ54">
        <v>1.39648</v>
      </c>
      <c r="JA54">
        <v>2.34375</v>
      </c>
      <c r="JB54">
        <v>1.49536</v>
      </c>
      <c r="JC54">
        <v>2.2876</v>
      </c>
      <c r="JD54">
        <v>35.7777</v>
      </c>
      <c r="JE54">
        <v>24.1838</v>
      </c>
      <c r="JF54">
        <v>18</v>
      </c>
      <c r="JG54">
        <v>513.192</v>
      </c>
      <c r="JH54">
        <v>441.702</v>
      </c>
      <c r="JI54">
        <v>25.0003</v>
      </c>
      <c r="JJ54">
        <v>25.5415</v>
      </c>
      <c r="JK54">
        <v>30</v>
      </c>
      <c r="JL54">
        <v>25.5494</v>
      </c>
      <c r="JM54">
        <v>25.499</v>
      </c>
      <c r="JN54">
        <v>20.9456</v>
      </c>
      <c r="JO54">
        <v>19.7467</v>
      </c>
      <c r="JP54">
        <v>52.7879</v>
      </c>
      <c r="JQ54">
        <v>25</v>
      </c>
      <c r="JR54">
        <v>420</v>
      </c>
      <c r="JS54">
        <v>18.6064</v>
      </c>
      <c r="JT54">
        <v>100.86</v>
      </c>
      <c r="JU54">
        <v>100.851</v>
      </c>
    </row>
    <row r="55" spans="1:281">
      <c r="A55">
        <v>39</v>
      </c>
      <c r="B55">
        <v>1658963360.1</v>
      </c>
      <c r="C55">
        <v>1453.599999904633</v>
      </c>
      <c r="D55" t="s">
        <v>514</v>
      </c>
      <c r="E55" t="s">
        <v>515</v>
      </c>
      <c r="F55">
        <v>5</v>
      </c>
      <c r="G55" t="s">
        <v>498</v>
      </c>
      <c r="H55" t="s">
        <v>416</v>
      </c>
      <c r="I55">
        <v>1658963357.6</v>
      </c>
      <c r="J55">
        <f>(K55)/1000</f>
        <v>0</v>
      </c>
      <c r="K55">
        <f>IF(CZ55, AN55, AH55)</f>
        <v>0</v>
      </c>
      <c r="L55">
        <f>IF(CZ55, AI55, AG55)</f>
        <v>0</v>
      </c>
      <c r="M55">
        <f>DB55 - IF(AU55&gt;1, L55*CV55*100.0/(AW55*DP55), 0)</f>
        <v>0</v>
      </c>
      <c r="N55">
        <f>((T55-J55/2)*M55-L55)/(T55+J55/2)</f>
        <v>0</v>
      </c>
      <c r="O55">
        <f>N55*(DI55+DJ55)/1000.0</f>
        <v>0</v>
      </c>
      <c r="P55">
        <f>(DB55 - IF(AU55&gt;1, L55*CV55*100.0/(AW55*DP55), 0))*(DI55+DJ55)/1000.0</f>
        <v>0</v>
      </c>
      <c r="Q55">
        <f>2.0/((1/S55-1/R55)+SIGN(S55)*SQRT((1/S55-1/R55)*(1/S55-1/R55) + 4*CW55/((CW55+1)*(CW55+1))*(2*1/S55*1/R55-1/R55*1/R55)))</f>
        <v>0</v>
      </c>
      <c r="R55">
        <f>IF(LEFT(CX55,1)&lt;&gt;"0",IF(LEFT(CX55,1)="1",3.0,CY55),$D$5+$E$5*(DP55*DI55/($K$5*1000))+$F$5*(DP55*DI55/($K$5*1000))*MAX(MIN(CV55,$J$5),$I$5)*MAX(MIN(CV55,$J$5),$I$5)+$G$5*MAX(MIN(CV55,$J$5),$I$5)*(DP55*DI55/($K$5*1000))+$H$5*(DP55*DI55/($K$5*1000))*(DP55*DI55/($K$5*1000)))</f>
        <v>0</v>
      </c>
      <c r="S55">
        <f>J55*(1000-(1000*0.61365*exp(17.502*W55/(240.97+W55))/(DI55+DJ55)+DD55)/2)/(1000*0.61365*exp(17.502*W55/(240.97+W55))/(DI55+DJ55)-DD55)</f>
        <v>0</v>
      </c>
      <c r="T55">
        <f>1/((CW55+1)/(Q55/1.6)+1/(R55/1.37)) + CW55/((CW55+1)/(Q55/1.6) + CW55/(R55/1.37))</f>
        <v>0</v>
      </c>
      <c r="U55">
        <f>(CR55*CU55)</f>
        <v>0</v>
      </c>
      <c r="V55">
        <f>(DK55+(U55+2*0.95*5.67E-8*(((DK55+$B$7)+273)^4-(DK55+273)^4)-44100*J55)/(1.84*29.3*R55+8*0.95*5.67E-8*(DK55+273)^3))</f>
        <v>0</v>
      </c>
      <c r="W55">
        <f>($C$7*DL55+$D$7*DM55+$E$7*V55)</f>
        <v>0</v>
      </c>
      <c r="X55">
        <f>0.61365*exp(17.502*W55/(240.97+W55))</f>
        <v>0</v>
      </c>
      <c r="Y55">
        <f>(Z55/AA55*100)</f>
        <v>0</v>
      </c>
      <c r="Z55">
        <f>DD55*(DI55+DJ55)/1000</f>
        <v>0</v>
      </c>
      <c r="AA55">
        <f>0.61365*exp(17.502*DK55/(240.97+DK55))</f>
        <v>0</v>
      </c>
      <c r="AB55">
        <f>(X55-DD55*(DI55+DJ55)/1000)</f>
        <v>0</v>
      </c>
      <c r="AC55">
        <f>(-J55*44100)</f>
        <v>0</v>
      </c>
      <c r="AD55">
        <f>2*29.3*R55*0.92*(DK55-W55)</f>
        <v>0</v>
      </c>
      <c r="AE55">
        <f>2*0.95*5.67E-8*(((DK55+$B$7)+273)^4-(W55+273)^4)</f>
        <v>0</v>
      </c>
      <c r="AF55">
        <f>U55+AE55+AC55+AD55</f>
        <v>0</v>
      </c>
      <c r="AG55">
        <f>DH55*AU55*(DC55-DB55*(1000-AU55*DE55)/(1000-AU55*DD55))/(100*CV55)</f>
        <v>0</v>
      </c>
      <c r="AH55">
        <f>1000*DH55*AU55*(DD55-DE55)/(100*CV55*(1000-AU55*DD55))</f>
        <v>0</v>
      </c>
      <c r="AI55">
        <f>(AJ55 - AK55 - DI55*1E3/(8.314*(DK55+273.15)) * AM55/DH55 * AL55) * DH55/(100*CV55) * (1000 - DE55)/1000</f>
        <v>0</v>
      </c>
      <c r="AJ55">
        <v>427.8869458551167</v>
      </c>
      <c r="AK55">
        <v>430.4353515151513</v>
      </c>
      <c r="AL55">
        <v>-0.003542318083783694</v>
      </c>
      <c r="AM55">
        <v>65.21711887574604</v>
      </c>
      <c r="AN55">
        <f>(AP55 - AO55 + DI55*1E3/(8.314*(DK55+273.15)) * AR55/DH55 * AQ55) * DH55/(100*CV55) * 1000/(1000 - AP55)</f>
        <v>0</v>
      </c>
      <c r="AO55">
        <v>18.51372869952926</v>
      </c>
      <c r="AP55">
        <v>19.01030363636363</v>
      </c>
      <c r="AQ55">
        <v>0.00963834978702272</v>
      </c>
      <c r="AR55">
        <v>84.75812013082573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MAX(0,($B$13+$C$13*DP55)/(1+$D$13*DP55)*DI55/(DK55+273)*$E$13)</f>
        <v>0</v>
      </c>
      <c r="AX55" t="s">
        <v>418</v>
      </c>
      <c r="AY55" t="s">
        <v>418</v>
      </c>
      <c r="AZ55">
        <v>0</v>
      </c>
      <c r="BA55">
        <v>0</v>
      </c>
      <c r="BB55">
        <f>1-AZ55/BA55</f>
        <v>0</v>
      </c>
      <c r="BC55">
        <v>0</v>
      </c>
      <c r="BD55" t="s">
        <v>418</v>
      </c>
      <c r="BE55" t="s">
        <v>418</v>
      </c>
      <c r="BF55">
        <v>0</v>
      </c>
      <c r="BG55">
        <v>0</v>
      </c>
      <c r="BH55">
        <f>1-BF55/BG55</f>
        <v>0</v>
      </c>
      <c r="BI55">
        <v>0.5</v>
      </c>
      <c r="BJ55">
        <f>CS55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418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BZ55" t="s">
        <v>418</v>
      </c>
      <c r="CA55" t="s">
        <v>418</v>
      </c>
      <c r="CB55" t="s">
        <v>418</v>
      </c>
      <c r="CC55" t="s">
        <v>418</v>
      </c>
      <c r="CD55" t="s">
        <v>418</v>
      </c>
      <c r="CE55" t="s">
        <v>418</v>
      </c>
      <c r="CF55" t="s">
        <v>418</v>
      </c>
      <c r="CG55" t="s">
        <v>418</v>
      </c>
      <c r="CH55" t="s">
        <v>418</v>
      </c>
      <c r="CI55" t="s">
        <v>418</v>
      </c>
      <c r="CJ55" t="s">
        <v>418</v>
      </c>
      <c r="CK55" t="s">
        <v>418</v>
      </c>
      <c r="CL55" t="s">
        <v>418</v>
      </c>
      <c r="CM55" t="s">
        <v>418</v>
      </c>
      <c r="CN55" t="s">
        <v>418</v>
      </c>
      <c r="CO55" t="s">
        <v>418</v>
      </c>
      <c r="CP55" t="s">
        <v>418</v>
      </c>
      <c r="CQ55" t="s">
        <v>418</v>
      </c>
      <c r="CR55">
        <f>$B$11*DQ55+$C$11*DR55+$F$11*EC55*(1-EF55)</f>
        <v>0</v>
      </c>
      <c r="CS55">
        <f>CR55*CT55</f>
        <v>0</v>
      </c>
      <c r="CT55">
        <f>($B$11*$D$9+$C$11*$D$9+$F$11*((EP55+EH55)/MAX(EP55+EH55+EQ55, 0.1)*$I$9+EQ55/MAX(EP55+EH55+EQ55, 0.1)*$J$9))/($B$11+$C$11+$F$11)</f>
        <v>0</v>
      </c>
      <c r="CU55">
        <f>($B$11*$K$9+$C$11*$K$9+$F$11*((EP55+EH55)/MAX(EP55+EH55+EQ55, 0.1)*$P$9+EQ55/MAX(EP55+EH55+EQ55, 0.1)*$Q$9))/($B$11+$C$11+$F$11)</f>
        <v>0</v>
      </c>
      <c r="CV55">
        <v>6</v>
      </c>
      <c r="CW55">
        <v>0.5</v>
      </c>
      <c r="CX55" t="s">
        <v>419</v>
      </c>
      <c r="CY55">
        <v>2</v>
      </c>
      <c r="CZ55" t="b">
        <v>1</v>
      </c>
      <c r="DA55">
        <v>1658963357.6</v>
      </c>
      <c r="DB55">
        <v>422.2788888888888</v>
      </c>
      <c r="DC55">
        <v>419.9647777777777</v>
      </c>
      <c r="DD55">
        <v>18.99494444444444</v>
      </c>
      <c r="DE55">
        <v>18.52288888888889</v>
      </c>
      <c r="DF55">
        <v>424.2551111111111</v>
      </c>
      <c r="DG55">
        <v>19.09661111111111</v>
      </c>
      <c r="DH55">
        <v>500.0593333333333</v>
      </c>
      <c r="DI55">
        <v>90.15674444444444</v>
      </c>
      <c r="DJ55">
        <v>0.09984206666666667</v>
      </c>
      <c r="DK55">
        <v>25.75524444444445</v>
      </c>
      <c r="DL55">
        <v>25.18652222222222</v>
      </c>
      <c r="DM55">
        <v>999.9000000000001</v>
      </c>
      <c r="DN55">
        <v>0</v>
      </c>
      <c r="DO55">
        <v>0</v>
      </c>
      <c r="DP55">
        <v>10007.22555555555</v>
      </c>
      <c r="DQ55">
        <v>0</v>
      </c>
      <c r="DR55">
        <v>0.505868</v>
      </c>
      <c r="DS55">
        <v>2.314051111111111</v>
      </c>
      <c r="DT55">
        <v>430.4554444444445</v>
      </c>
      <c r="DU55">
        <v>427.8905555555555</v>
      </c>
      <c r="DV55">
        <v>0.4720565555555556</v>
      </c>
      <c r="DW55">
        <v>419.9647777777777</v>
      </c>
      <c r="DX55">
        <v>18.52288888888889</v>
      </c>
      <c r="DY55">
        <v>1.712521111111111</v>
      </c>
      <c r="DZ55">
        <v>1.669961111111111</v>
      </c>
      <c r="EA55">
        <v>15.0104</v>
      </c>
      <c r="EB55">
        <v>14.62</v>
      </c>
      <c r="EC55">
        <v>0.00100019</v>
      </c>
      <c r="ED55">
        <v>0</v>
      </c>
      <c r="EE55">
        <v>0</v>
      </c>
      <c r="EF55">
        <v>0</v>
      </c>
      <c r="EG55">
        <v>870.5</v>
      </c>
      <c r="EH55">
        <v>0.00100019</v>
      </c>
      <c r="EI55">
        <v>-13.5</v>
      </c>
      <c r="EJ55">
        <v>-3.888888888888889</v>
      </c>
      <c r="EK55">
        <v>35.486</v>
      </c>
      <c r="EL55">
        <v>40.937</v>
      </c>
      <c r="EM55">
        <v>37.75688888888889</v>
      </c>
      <c r="EN55">
        <v>41.986</v>
      </c>
      <c r="EO55">
        <v>37.847</v>
      </c>
      <c r="EP55">
        <v>0</v>
      </c>
      <c r="EQ55">
        <v>0</v>
      </c>
      <c r="ER55">
        <v>0</v>
      </c>
      <c r="ES55">
        <v>39.09999990463257</v>
      </c>
      <c r="ET55">
        <v>0</v>
      </c>
      <c r="EU55">
        <v>911.4230769230769</v>
      </c>
      <c r="EV55">
        <v>-491.0085474097405</v>
      </c>
      <c r="EW55">
        <v>20.78632477422595</v>
      </c>
      <c r="EX55">
        <v>-10.92307692307692</v>
      </c>
      <c r="EY55">
        <v>15</v>
      </c>
      <c r="EZ55">
        <v>1658962562</v>
      </c>
      <c r="FA55" t="s">
        <v>443</v>
      </c>
      <c r="FB55">
        <v>1658962562</v>
      </c>
      <c r="FC55">
        <v>1658962559</v>
      </c>
      <c r="FD55">
        <v>7</v>
      </c>
      <c r="FE55">
        <v>0.025</v>
      </c>
      <c r="FF55">
        <v>-0.013</v>
      </c>
      <c r="FG55">
        <v>-1.97</v>
      </c>
      <c r="FH55">
        <v>-0.111</v>
      </c>
      <c r="FI55">
        <v>420</v>
      </c>
      <c r="FJ55">
        <v>18</v>
      </c>
      <c r="FK55">
        <v>0.6899999999999999</v>
      </c>
      <c r="FL55">
        <v>0.5</v>
      </c>
      <c r="FM55">
        <v>2.275919268292683</v>
      </c>
      <c r="FN55">
        <v>0.0741905226480816</v>
      </c>
      <c r="FO55">
        <v>0.02925018860812602</v>
      </c>
      <c r="FP55">
        <v>1</v>
      </c>
      <c r="FQ55">
        <v>936.3235294117648</v>
      </c>
      <c r="FR55">
        <v>-510.8938124215344</v>
      </c>
      <c r="FS55">
        <v>52.46832130423489</v>
      </c>
      <c r="FT55">
        <v>0</v>
      </c>
      <c r="FU55">
        <v>0.5183198292682927</v>
      </c>
      <c r="FV55">
        <v>-0.4445991219512184</v>
      </c>
      <c r="FW55">
        <v>0.04661096102739869</v>
      </c>
      <c r="FX55">
        <v>0</v>
      </c>
      <c r="FY55">
        <v>1</v>
      </c>
      <c r="FZ55">
        <v>3</v>
      </c>
      <c r="GA55" t="s">
        <v>444</v>
      </c>
      <c r="GB55">
        <v>2.98434</v>
      </c>
      <c r="GC55">
        <v>2.71572</v>
      </c>
      <c r="GD55">
        <v>0.0950677</v>
      </c>
      <c r="GE55">
        <v>0.09344570000000001</v>
      </c>
      <c r="GF55">
        <v>0.09122769999999999</v>
      </c>
      <c r="GG55">
        <v>0.0879838</v>
      </c>
      <c r="GH55">
        <v>28725.2</v>
      </c>
      <c r="GI55">
        <v>28887.6</v>
      </c>
      <c r="GJ55">
        <v>29495.7</v>
      </c>
      <c r="GK55">
        <v>29465.3</v>
      </c>
      <c r="GL55">
        <v>35509.5</v>
      </c>
      <c r="GM55">
        <v>35732</v>
      </c>
      <c r="GN55">
        <v>41543.6</v>
      </c>
      <c r="GO55">
        <v>41995.5</v>
      </c>
      <c r="GP55">
        <v>1.9611</v>
      </c>
      <c r="GQ55">
        <v>1.9182</v>
      </c>
      <c r="GR55">
        <v>0.0571534</v>
      </c>
      <c r="GS55">
        <v>0</v>
      </c>
      <c r="GT55">
        <v>24.2539</v>
      </c>
      <c r="GU55">
        <v>999.9</v>
      </c>
      <c r="GV55">
        <v>43.6</v>
      </c>
      <c r="GW55">
        <v>31.4</v>
      </c>
      <c r="GX55">
        <v>22.3198</v>
      </c>
      <c r="GY55">
        <v>63.2258</v>
      </c>
      <c r="GZ55">
        <v>33.9263</v>
      </c>
      <c r="HA55">
        <v>1</v>
      </c>
      <c r="HB55">
        <v>-0.149997</v>
      </c>
      <c r="HC55">
        <v>-0.316351</v>
      </c>
      <c r="HD55">
        <v>20.3529</v>
      </c>
      <c r="HE55">
        <v>5.22762</v>
      </c>
      <c r="HF55">
        <v>12.0099</v>
      </c>
      <c r="HG55">
        <v>4.9925</v>
      </c>
      <c r="HH55">
        <v>3.29</v>
      </c>
      <c r="HI55">
        <v>9999</v>
      </c>
      <c r="HJ55">
        <v>9999</v>
      </c>
      <c r="HK55">
        <v>9999</v>
      </c>
      <c r="HL55">
        <v>160.7</v>
      </c>
      <c r="HM55">
        <v>1.86737</v>
      </c>
      <c r="HN55">
        <v>1.86646</v>
      </c>
      <c r="HO55">
        <v>1.86584</v>
      </c>
      <c r="HP55">
        <v>1.86583</v>
      </c>
      <c r="HQ55">
        <v>1.86768</v>
      </c>
      <c r="HR55">
        <v>1.87012</v>
      </c>
      <c r="HS55">
        <v>1.86874</v>
      </c>
      <c r="HT55">
        <v>1.87019</v>
      </c>
      <c r="HU55">
        <v>0</v>
      </c>
      <c r="HV55">
        <v>0</v>
      </c>
      <c r="HW55">
        <v>0</v>
      </c>
      <c r="HX55">
        <v>0</v>
      </c>
      <c r="HY55" t="s">
        <v>422</v>
      </c>
      <c r="HZ55" t="s">
        <v>423</v>
      </c>
      <c r="IA55" t="s">
        <v>424</v>
      </c>
      <c r="IB55" t="s">
        <v>424</v>
      </c>
      <c r="IC55" t="s">
        <v>424</v>
      </c>
      <c r="ID55" t="s">
        <v>424</v>
      </c>
      <c r="IE55">
        <v>0</v>
      </c>
      <c r="IF55">
        <v>100</v>
      </c>
      <c r="IG55">
        <v>100</v>
      </c>
      <c r="IH55">
        <v>-1.976</v>
      </c>
      <c r="II55">
        <v>-0.1015</v>
      </c>
      <c r="IJ55">
        <v>-0.5726348517053843</v>
      </c>
      <c r="IK55">
        <v>-0.003643892653284941</v>
      </c>
      <c r="IL55">
        <v>8.948238347276123E-07</v>
      </c>
      <c r="IM55">
        <v>-2.445980282225029E-10</v>
      </c>
      <c r="IN55">
        <v>-0.1497648274784824</v>
      </c>
      <c r="IO55">
        <v>-0.01042730378795286</v>
      </c>
      <c r="IP55">
        <v>0.00100284695746963</v>
      </c>
      <c r="IQ55">
        <v>-1.701466411570297E-05</v>
      </c>
      <c r="IR55">
        <v>2</v>
      </c>
      <c r="IS55">
        <v>2310</v>
      </c>
      <c r="IT55">
        <v>1</v>
      </c>
      <c r="IU55">
        <v>25</v>
      </c>
      <c r="IV55">
        <v>13.3</v>
      </c>
      <c r="IW55">
        <v>13.4</v>
      </c>
      <c r="IX55">
        <v>1.04614</v>
      </c>
      <c r="IY55">
        <v>2.2229</v>
      </c>
      <c r="IZ55">
        <v>1.39648</v>
      </c>
      <c r="JA55">
        <v>2.34253</v>
      </c>
      <c r="JB55">
        <v>1.49536</v>
      </c>
      <c r="JC55">
        <v>2.34253</v>
      </c>
      <c r="JD55">
        <v>35.7777</v>
      </c>
      <c r="JE55">
        <v>24.1926</v>
      </c>
      <c r="JF55">
        <v>18</v>
      </c>
      <c r="JG55">
        <v>512.814</v>
      </c>
      <c r="JH55">
        <v>441.967</v>
      </c>
      <c r="JI55">
        <v>25.0003</v>
      </c>
      <c r="JJ55">
        <v>25.5397</v>
      </c>
      <c r="JK55">
        <v>29.9999</v>
      </c>
      <c r="JL55">
        <v>25.5485</v>
      </c>
      <c r="JM55">
        <v>25.4982</v>
      </c>
      <c r="JN55">
        <v>20.9466</v>
      </c>
      <c r="JO55">
        <v>19.4735</v>
      </c>
      <c r="JP55">
        <v>52.7879</v>
      </c>
      <c r="JQ55">
        <v>25</v>
      </c>
      <c r="JR55">
        <v>420</v>
      </c>
      <c r="JS55">
        <v>18.6137</v>
      </c>
      <c r="JT55">
        <v>100.861</v>
      </c>
      <c r="JU55">
        <v>100.852</v>
      </c>
    </row>
    <row r="56" spans="1:281">
      <c r="A56">
        <v>40</v>
      </c>
      <c r="B56">
        <v>1658963365.1</v>
      </c>
      <c r="C56">
        <v>1458.599999904633</v>
      </c>
      <c r="D56" t="s">
        <v>516</v>
      </c>
      <c r="E56" t="s">
        <v>517</v>
      </c>
      <c r="F56">
        <v>5</v>
      </c>
      <c r="G56" t="s">
        <v>498</v>
      </c>
      <c r="H56" t="s">
        <v>416</v>
      </c>
      <c r="I56">
        <v>1658963362.3</v>
      </c>
      <c r="J56">
        <f>(K56)/1000</f>
        <v>0</v>
      </c>
      <c r="K56">
        <f>IF(CZ56, AN56, AH56)</f>
        <v>0</v>
      </c>
      <c r="L56">
        <f>IF(CZ56, AI56, AG56)</f>
        <v>0</v>
      </c>
      <c r="M56">
        <f>DB56 - IF(AU56&gt;1, L56*CV56*100.0/(AW56*DP56), 0)</f>
        <v>0</v>
      </c>
      <c r="N56">
        <f>((T56-J56/2)*M56-L56)/(T56+J56/2)</f>
        <v>0</v>
      </c>
      <c r="O56">
        <f>N56*(DI56+DJ56)/1000.0</f>
        <v>0</v>
      </c>
      <c r="P56">
        <f>(DB56 - IF(AU56&gt;1, L56*CV56*100.0/(AW56*DP56), 0))*(DI56+DJ56)/1000.0</f>
        <v>0</v>
      </c>
      <c r="Q56">
        <f>2.0/((1/S56-1/R56)+SIGN(S56)*SQRT((1/S56-1/R56)*(1/S56-1/R56) + 4*CW56/((CW56+1)*(CW56+1))*(2*1/S56*1/R56-1/R56*1/R56)))</f>
        <v>0</v>
      </c>
      <c r="R56">
        <f>IF(LEFT(CX56,1)&lt;&gt;"0",IF(LEFT(CX56,1)="1",3.0,CY56),$D$5+$E$5*(DP56*DI56/($K$5*1000))+$F$5*(DP56*DI56/($K$5*1000))*MAX(MIN(CV56,$J$5),$I$5)*MAX(MIN(CV56,$J$5),$I$5)+$G$5*MAX(MIN(CV56,$J$5),$I$5)*(DP56*DI56/($K$5*1000))+$H$5*(DP56*DI56/($K$5*1000))*(DP56*DI56/($K$5*1000)))</f>
        <v>0</v>
      </c>
      <c r="S56">
        <f>J56*(1000-(1000*0.61365*exp(17.502*W56/(240.97+W56))/(DI56+DJ56)+DD56)/2)/(1000*0.61365*exp(17.502*W56/(240.97+W56))/(DI56+DJ56)-DD56)</f>
        <v>0</v>
      </c>
      <c r="T56">
        <f>1/((CW56+1)/(Q56/1.6)+1/(R56/1.37)) + CW56/((CW56+1)/(Q56/1.6) + CW56/(R56/1.37))</f>
        <v>0</v>
      </c>
      <c r="U56">
        <f>(CR56*CU56)</f>
        <v>0</v>
      </c>
      <c r="V56">
        <f>(DK56+(U56+2*0.95*5.67E-8*(((DK56+$B$7)+273)^4-(DK56+273)^4)-44100*J56)/(1.84*29.3*R56+8*0.95*5.67E-8*(DK56+273)^3))</f>
        <v>0</v>
      </c>
      <c r="W56">
        <f>($C$7*DL56+$D$7*DM56+$E$7*V56)</f>
        <v>0</v>
      </c>
      <c r="X56">
        <f>0.61365*exp(17.502*W56/(240.97+W56))</f>
        <v>0</v>
      </c>
      <c r="Y56">
        <f>(Z56/AA56*100)</f>
        <v>0</v>
      </c>
      <c r="Z56">
        <f>DD56*(DI56+DJ56)/1000</f>
        <v>0</v>
      </c>
      <c r="AA56">
        <f>0.61365*exp(17.502*DK56/(240.97+DK56))</f>
        <v>0</v>
      </c>
      <c r="AB56">
        <f>(X56-DD56*(DI56+DJ56)/1000)</f>
        <v>0</v>
      </c>
      <c r="AC56">
        <f>(-J56*44100)</f>
        <v>0</v>
      </c>
      <c r="AD56">
        <f>2*29.3*R56*0.92*(DK56-W56)</f>
        <v>0</v>
      </c>
      <c r="AE56">
        <f>2*0.95*5.67E-8*(((DK56+$B$7)+273)^4-(W56+273)^4)</f>
        <v>0</v>
      </c>
      <c r="AF56">
        <f>U56+AE56+AC56+AD56</f>
        <v>0</v>
      </c>
      <c r="AG56">
        <f>DH56*AU56*(DC56-DB56*(1000-AU56*DE56)/(1000-AU56*DD56))/(100*CV56)</f>
        <v>0</v>
      </c>
      <c r="AH56">
        <f>1000*DH56*AU56*(DD56-DE56)/(100*CV56*(1000-AU56*DD56))</f>
        <v>0</v>
      </c>
      <c r="AI56">
        <f>(AJ56 - AK56 - DI56*1E3/(8.314*(DK56+273.15)) * AM56/DH56 * AL56) * DH56/(100*CV56) * (1000 - DE56)/1000</f>
        <v>0</v>
      </c>
      <c r="AJ56">
        <v>428.0151919730433</v>
      </c>
      <c r="AK56">
        <v>430.493715151515</v>
      </c>
      <c r="AL56">
        <v>0.002910482924030926</v>
      </c>
      <c r="AM56">
        <v>65.21711887574604</v>
      </c>
      <c r="AN56">
        <f>(AP56 - AO56 + DI56*1E3/(8.314*(DK56+273.15)) * AR56/DH56 * AQ56) * DH56/(100*CV56) * 1000/(1000 - AP56)</f>
        <v>0</v>
      </c>
      <c r="AO56">
        <v>18.58609636310505</v>
      </c>
      <c r="AP56">
        <v>19.06147272727273</v>
      </c>
      <c r="AQ56">
        <v>0.01011570130436937</v>
      </c>
      <c r="AR56">
        <v>84.75812013082573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MAX(0,($B$13+$C$13*DP56)/(1+$D$13*DP56)*DI56/(DK56+273)*$E$13)</f>
        <v>0</v>
      </c>
      <c r="AX56" t="s">
        <v>418</v>
      </c>
      <c r="AY56" t="s">
        <v>418</v>
      </c>
      <c r="AZ56">
        <v>0</v>
      </c>
      <c r="BA56">
        <v>0</v>
      </c>
      <c r="BB56">
        <f>1-AZ56/BA56</f>
        <v>0</v>
      </c>
      <c r="BC56">
        <v>0</v>
      </c>
      <c r="BD56" t="s">
        <v>418</v>
      </c>
      <c r="BE56" t="s">
        <v>418</v>
      </c>
      <c r="BF56">
        <v>0</v>
      </c>
      <c r="BG56">
        <v>0</v>
      </c>
      <c r="BH56">
        <f>1-BF56/BG56</f>
        <v>0</v>
      </c>
      <c r="BI56">
        <v>0.5</v>
      </c>
      <c r="BJ56">
        <f>CS56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418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BZ56" t="s">
        <v>418</v>
      </c>
      <c r="CA56" t="s">
        <v>418</v>
      </c>
      <c r="CB56" t="s">
        <v>418</v>
      </c>
      <c r="CC56" t="s">
        <v>418</v>
      </c>
      <c r="CD56" t="s">
        <v>418</v>
      </c>
      <c r="CE56" t="s">
        <v>418</v>
      </c>
      <c r="CF56" t="s">
        <v>418</v>
      </c>
      <c r="CG56" t="s">
        <v>418</v>
      </c>
      <c r="CH56" t="s">
        <v>418</v>
      </c>
      <c r="CI56" t="s">
        <v>418</v>
      </c>
      <c r="CJ56" t="s">
        <v>418</v>
      </c>
      <c r="CK56" t="s">
        <v>418</v>
      </c>
      <c r="CL56" t="s">
        <v>418</v>
      </c>
      <c r="CM56" t="s">
        <v>418</v>
      </c>
      <c r="CN56" t="s">
        <v>418</v>
      </c>
      <c r="CO56" t="s">
        <v>418</v>
      </c>
      <c r="CP56" t="s">
        <v>418</v>
      </c>
      <c r="CQ56" t="s">
        <v>418</v>
      </c>
      <c r="CR56">
        <f>$B$11*DQ56+$C$11*DR56+$F$11*EC56*(1-EF56)</f>
        <v>0</v>
      </c>
      <c r="CS56">
        <f>CR56*CT56</f>
        <v>0</v>
      </c>
      <c r="CT56">
        <f>($B$11*$D$9+$C$11*$D$9+$F$11*((EP56+EH56)/MAX(EP56+EH56+EQ56, 0.1)*$I$9+EQ56/MAX(EP56+EH56+EQ56, 0.1)*$J$9))/($B$11+$C$11+$F$11)</f>
        <v>0</v>
      </c>
      <c r="CU56">
        <f>($B$11*$K$9+$C$11*$K$9+$F$11*((EP56+EH56)/MAX(EP56+EH56+EQ56, 0.1)*$P$9+EQ56/MAX(EP56+EH56+EQ56, 0.1)*$Q$9))/($B$11+$C$11+$F$11)</f>
        <v>0</v>
      </c>
      <c r="CV56">
        <v>6</v>
      </c>
      <c r="CW56">
        <v>0.5</v>
      </c>
      <c r="CX56" t="s">
        <v>419</v>
      </c>
      <c r="CY56">
        <v>2</v>
      </c>
      <c r="CZ56" t="b">
        <v>1</v>
      </c>
      <c r="DA56">
        <v>1658963362.3</v>
      </c>
      <c r="DB56">
        <v>422.2656</v>
      </c>
      <c r="DC56">
        <v>420.0189</v>
      </c>
      <c r="DD56">
        <v>19.03693</v>
      </c>
      <c r="DE56">
        <v>18.58934</v>
      </c>
      <c r="DF56">
        <v>424.2416</v>
      </c>
      <c r="DG56">
        <v>19.1382</v>
      </c>
      <c r="DH56">
        <v>500.0398999999999</v>
      </c>
      <c r="DI56">
        <v>90.15622</v>
      </c>
      <c r="DJ56">
        <v>0.09998783</v>
      </c>
      <c r="DK56">
        <v>25.75573</v>
      </c>
      <c r="DL56">
        <v>25.18913</v>
      </c>
      <c r="DM56">
        <v>999.9</v>
      </c>
      <c r="DN56">
        <v>0</v>
      </c>
      <c r="DO56">
        <v>0</v>
      </c>
      <c r="DP56">
        <v>10003.636</v>
      </c>
      <c r="DQ56">
        <v>0</v>
      </c>
      <c r="DR56">
        <v>0.5058679999999999</v>
      </c>
      <c r="DS56">
        <v>2.246747</v>
      </c>
      <c r="DT56">
        <v>430.4602</v>
      </c>
      <c r="DU56">
        <v>427.9745</v>
      </c>
      <c r="DV56">
        <v>0.447601</v>
      </c>
      <c r="DW56">
        <v>420.0189</v>
      </c>
      <c r="DX56">
        <v>18.58934</v>
      </c>
      <c r="DY56">
        <v>1.716298</v>
      </c>
      <c r="DZ56">
        <v>1.675942</v>
      </c>
      <c r="EA56">
        <v>15.04463</v>
      </c>
      <c r="EB56">
        <v>14.67538</v>
      </c>
      <c r="EC56">
        <v>0.00100019</v>
      </c>
      <c r="ED56">
        <v>0</v>
      </c>
      <c r="EE56">
        <v>0</v>
      </c>
      <c r="EF56">
        <v>0</v>
      </c>
      <c r="EG56">
        <v>846.4</v>
      </c>
      <c r="EH56">
        <v>0.00100019</v>
      </c>
      <c r="EI56">
        <v>-12.3</v>
      </c>
      <c r="EJ56">
        <v>-1.5</v>
      </c>
      <c r="EK56">
        <v>35.5</v>
      </c>
      <c r="EL56">
        <v>40.9685</v>
      </c>
      <c r="EM56">
        <v>37.812</v>
      </c>
      <c r="EN56">
        <v>42.031</v>
      </c>
      <c r="EO56">
        <v>37.875</v>
      </c>
      <c r="EP56">
        <v>0</v>
      </c>
      <c r="EQ56">
        <v>0</v>
      </c>
      <c r="ER56">
        <v>0</v>
      </c>
      <c r="ES56">
        <v>44.5</v>
      </c>
      <c r="ET56">
        <v>0</v>
      </c>
      <c r="EU56">
        <v>870.0599999999999</v>
      </c>
      <c r="EV56">
        <v>-393.3846159317583</v>
      </c>
      <c r="EW56">
        <v>-48.884614675473</v>
      </c>
      <c r="EX56">
        <v>-9.26</v>
      </c>
      <c r="EY56">
        <v>15</v>
      </c>
      <c r="EZ56">
        <v>1658962562</v>
      </c>
      <c r="FA56" t="s">
        <v>443</v>
      </c>
      <c r="FB56">
        <v>1658962562</v>
      </c>
      <c r="FC56">
        <v>1658962559</v>
      </c>
      <c r="FD56">
        <v>7</v>
      </c>
      <c r="FE56">
        <v>0.025</v>
      </c>
      <c r="FF56">
        <v>-0.013</v>
      </c>
      <c r="FG56">
        <v>-1.97</v>
      </c>
      <c r="FH56">
        <v>-0.111</v>
      </c>
      <c r="FI56">
        <v>420</v>
      </c>
      <c r="FJ56">
        <v>18</v>
      </c>
      <c r="FK56">
        <v>0.6899999999999999</v>
      </c>
      <c r="FL56">
        <v>0.5</v>
      </c>
      <c r="FM56">
        <v>2.26519725</v>
      </c>
      <c r="FN56">
        <v>0.02532686679174356</v>
      </c>
      <c r="FO56">
        <v>0.03404576419964015</v>
      </c>
      <c r="FP56">
        <v>1</v>
      </c>
      <c r="FQ56">
        <v>898.8382352941177</v>
      </c>
      <c r="FR56">
        <v>-452.7501909154866</v>
      </c>
      <c r="FS56">
        <v>47.4254400252828</v>
      </c>
      <c r="FT56">
        <v>0</v>
      </c>
      <c r="FU56">
        <v>0.4874473499999999</v>
      </c>
      <c r="FV56">
        <v>-0.373070611632272</v>
      </c>
      <c r="FW56">
        <v>0.03962411815141759</v>
      </c>
      <c r="FX56">
        <v>0</v>
      </c>
      <c r="FY56">
        <v>1</v>
      </c>
      <c r="FZ56">
        <v>3</v>
      </c>
      <c r="GA56" t="s">
        <v>444</v>
      </c>
      <c r="GB56">
        <v>2.98444</v>
      </c>
      <c r="GC56">
        <v>2.71562</v>
      </c>
      <c r="GD56">
        <v>0.09507649999999999</v>
      </c>
      <c r="GE56">
        <v>0.0934473</v>
      </c>
      <c r="GF56">
        <v>0.09140379999999999</v>
      </c>
      <c r="GG56">
        <v>0.0881784</v>
      </c>
      <c r="GH56">
        <v>28724.8</v>
      </c>
      <c r="GI56">
        <v>28887.1</v>
      </c>
      <c r="GJ56">
        <v>29495.5</v>
      </c>
      <c r="GK56">
        <v>29464.8</v>
      </c>
      <c r="GL56">
        <v>35502.2</v>
      </c>
      <c r="GM56">
        <v>35723.7</v>
      </c>
      <c r="GN56">
        <v>41543.3</v>
      </c>
      <c r="GO56">
        <v>41994.8</v>
      </c>
      <c r="GP56">
        <v>1.96133</v>
      </c>
      <c r="GQ56">
        <v>1.91793</v>
      </c>
      <c r="GR56">
        <v>0.056684</v>
      </c>
      <c r="GS56">
        <v>0</v>
      </c>
      <c r="GT56">
        <v>24.2562</v>
      </c>
      <c r="GU56">
        <v>999.9</v>
      </c>
      <c r="GV56">
        <v>43.5</v>
      </c>
      <c r="GW56">
        <v>31.4</v>
      </c>
      <c r="GX56">
        <v>22.2705</v>
      </c>
      <c r="GY56">
        <v>63.1458</v>
      </c>
      <c r="GZ56">
        <v>33.5537</v>
      </c>
      <c r="HA56">
        <v>1</v>
      </c>
      <c r="HB56">
        <v>-0.150511</v>
      </c>
      <c r="HC56">
        <v>-0.315362</v>
      </c>
      <c r="HD56">
        <v>20.3515</v>
      </c>
      <c r="HE56">
        <v>5.22792</v>
      </c>
      <c r="HF56">
        <v>12.0099</v>
      </c>
      <c r="HG56">
        <v>4.99255</v>
      </c>
      <c r="HH56">
        <v>3.29</v>
      </c>
      <c r="HI56">
        <v>9999</v>
      </c>
      <c r="HJ56">
        <v>9999</v>
      </c>
      <c r="HK56">
        <v>9999</v>
      </c>
      <c r="HL56">
        <v>160.7</v>
      </c>
      <c r="HM56">
        <v>1.86737</v>
      </c>
      <c r="HN56">
        <v>1.86645</v>
      </c>
      <c r="HO56">
        <v>1.86584</v>
      </c>
      <c r="HP56">
        <v>1.86584</v>
      </c>
      <c r="HQ56">
        <v>1.86768</v>
      </c>
      <c r="HR56">
        <v>1.87012</v>
      </c>
      <c r="HS56">
        <v>1.86874</v>
      </c>
      <c r="HT56">
        <v>1.87021</v>
      </c>
      <c r="HU56">
        <v>0</v>
      </c>
      <c r="HV56">
        <v>0</v>
      </c>
      <c r="HW56">
        <v>0</v>
      </c>
      <c r="HX56">
        <v>0</v>
      </c>
      <c r="HY56" t="s">
        <v>422</v>
      </c>
      <c r="HZ56" t="s">
        <v>423</v>
      </c>
      <c r="IA56" t="s">
        <v>424</v>
      </c>
      <c r="IB56" t="s">
        <v>424</v>
      </c>
      <c r="IC56" t="s">
        <v>424</v>
      </c>
      <c r="ID56" t="s">
        <v>424</v>
      </c>
      <c r="IE56">
        <v>0</v>
      </c>
      <c r="IF56">
        <v>100</v>
      </c>
      <c r="IG56">
        <v>100</v>
      </c>
      <c r="IH56">
        <v>-1.976</v>
      </c>
      <c r="II56">
        <v>-0.101</v>
      </c>
      <c r="IJ56">
        <v>-0.5726348517053843</v>
      </c>
      <c r="IK56">
        <v>-0.003643892653284941</v>
      </c>
      <c r="IL56">
        <v>8.948238347276123E-07</v>
      </c>
      <c r="IM56">
        <v>-2.445980282225029E-10</v>
      </c>
      <c r="IN56">
        <v>-0.1497648274784824</v>
      </c>
      <c r="IO56">
        <v>-0.01042730378795286</v>
      </c>
      <c r="IP56">
        <v>0.00100284695746963</v>
      </c>
      <c r="IQ56">
        <v>-1.701466411570297E-05</v>
      </c>
      <c r="IR56">
        <v>2</v>
      </c>
      <c r="IS56">
        <v>2310</v>
      </c>
      <c r="IT56">
        <v>1</v>
      </c>
      <c r="IU56">
        <v>25</v>
      </c>
      <c r="IV56">
        <v>13.4</v>
      </c>
      <c r="IW56">
        <v>13.4</v>
      </c>
      <c r="IX56">
        <v>1.04614</v>
      </c>
      <c r="IY56">
        <v>2.21191</v>
      </c>
      <c r="IZ56">
        <v>1.39648</v>
      </c>
      <c r="JA56">
        <v>2.34375</v>
      </c>
      <c r="JB56">
        <v>1.49536</v>
      </c>
      <c r="JC56">
        <v>2.41455</v>
      </c>
      <c r="JD56">
        <v>35.7777</v>
      </c>
      <c r="JE56">
        <v>24.1926</v>
      </c>
      <c r="JF56">
        <v>18</v>
      </c>
      <c r="JG56">
        <v>512.946</v>
      </c>
      <c r="JH56">
        <v>441.791</v>
      </c>
      <c r="JI56">
        <v>25.0002</v>
      </c>
      <c r="JJ56">
        <v>25.5382</v>
      </c>
      <c r="JK56">
        <v>30</v>
      </c>
      <c r="JL56">
        <v>25.5472</v>
      </c>
      <c r="JM56">
        <v>25.4969</v>
      </c>
      <c r="JN56">
        <v>20.947</v>
      </c>
      <c r="JO56">
        <v>19.4735</v>
      </c>
      <c r="JP56">
        <v>52.7879</v>
      </c>
      <c r="JQ56">
        <v>25</v>
      </c>
      <c r="JR56">
        <v>420</v>
      </c>
      <c r="JS56">
        <v>18.5961</v>
      </c>
      <c r="JT56">
        <v>100.86</v>
      </c>
      <c r="JU56">
        <v>100.85</v>
      </c>
    </row>
    <row r="57" spans="1:281">
      <c r="A57">
        <v>41</v>
      </c>
      <c r="B57">
        <v>1658963370.1</v>
      </c>
      <c r="C57">
        <v>1463.599999904633</v>
      </c>
      <c r="D57" t="s">
        <v>518</v>
      </c>
      <c r="E57" t="s">
        <v>519</v>
      </c>
      <c r="F57">
        <v>5</v>
      </c>
      <c r="G57" t="s">
        <v>498</v>
      </c>
      <c r="H57" t="s">
        <v>416</v>
      </c>
      <c r="I57">
        <v>1658963367.6</v>
      </c>
      <c r="J57">
        <f>(K57)/1000</f>
        <v>0</v>
      </c>
      <c r="K57">
        <f>IF(CZ57, AN57, AH57)</f>
        <v>0</v>
      </c>
      <c r="L57">
        <f>IF(CZ57, AI57, AG57)</f>
        <v>0</v>
      </c>
      <c r="M57">
        <f>DB57 - IF(AU57&gt;1, L57*CV57*100.0/(AW57*DP57), 0)</f>
        <v>0</v>
      </c>
      <c r="N57">
        <f>((T57-J57/2)*M57-L57)/(T57+J57/2)</f>
        <v>0</v>
      </c>
      <c r="O57">
        <f>N57*(DI57+DJ57)/1000.0</f>
        <v>0</v>
      </c>
      <c r="P57">
        <f>(DB57 - IF(AU57&gt;1, L57*CV57*100.0/(AW57*DP57), 0))*(DI57+DJ57)/1000.0</f>
        <v>0</v>
      </c>
      <c r="Q57">
        <f>2.0/((1/S57-1/R57)+SIGN(S57)*SQRT((1/S57-1/R57)*(1/S57-1/R57) + 4*CW57/((CW57+1)*(CW57+1))*(2*1/S57*1/R57-1/R57*1/R57)))</f>
        <v>0</v>
      </c>
      <c r="R57">
        <f>IF(LEFT(CX57,1)&lt;&gt;"0",IF(LEFT(CX57,1)="1",3.0,CY57),$D$5+$E$5*(DP57*DI57/($K$5*1000))+$F$5*(DP57*DI57/($K$5*1000))*MAX(MIN(CV57,$J$5),$I$5)*MAX(MIN(CV57,$J$5),$I$5)+$G$5*MAX(MIN(CV57,$J$5),$I$5)*(DP57*DI57/($K$5*1000))+$H$5*(DP57*DI57/($K$5*1000))*(DP57*DI57/($K$5*1000)))</f>
        <v>0</v>
      </c>
      <c r="S57">
        <f>J57*(1000-(1000*0.61365*exp(17.502*W57/(240.97+W57))/(DI57+DJ57)+DD57)/2)/(1000*0.61365*exp(17.502*W57/(240.97+W57))/(DI57+DJ57)-DD57)</f>
        <v>0</v>
      </c>
      <c r="T57">
        <f>1/((CW57+1)/(Q57/1.6)+1/(R57/1.37)) + CW57/((CW57+1)/(Q57/1.6) + CW57/(R57/1.37))</f>
        <v>0</v>
      </c>
      <c r="U57">
        <f>(CR57*CU57)</f>
        <v>0</v>
      </c>
      <c r="V57">
        <f>(DK57+(U57+2*0.95*5.67E-8*(((DK57+$B$7)+273)^4-(DK57+273)^4)-44100*J57)/(1.84*29.3*R57+8*0.95*5.67E-8*(DK57+273)^3))</f>
        <v>0</v>
      </c>
      <c r="W57">
        <f>($C$7*DL57+$D$7*DM57+$E$7*V57)</f>
        <v>0</v>
      </c>
      <c r="X57">
        <f>0.61365*exp(17.502*W57/(240.97+W57))</f>
        <v>0</v>
      </c>
      <c r="Y57">
        <f>(Z57/AA57*100)</f>
        <v>0</v>
      </c>
      <c r="Z57">
        <f>DD57*(DI57+DJ57)/1000</f>
        <v>0</v>
      </c>
      <c r="AA57">
        <f>0.61365*exp(17.502*DK57/(240.97+DK57))</f>
        <v>0</v>
      </c>
      <c r="AB57">
        <f>(X57-DD57*(DI57+DJ57)/1000)</f>
        <v>0</v>
      </c>
      <c r="AC57">
        <f>(-J57*44100)</f>
        <v>0</v>
      </c>
      <c r="AD57">
        <f>2*29.3*R57*0.92*(DK57-W57)</f>
        <v>0</v>
      </c>
      <c r="AE57">
        <f>2*0.95*5.67E-8*(((DK57+$B$7)+273)^4-(W57+273)^4)</f>
        <v>0</v>
      </c>
      <c r="AF57">
        <f>U57+AE57+AC57+AD57</f>
        <v>0</v>
      </c>
      <c r="AG57">
        <f>DH57*AU57*(DC57-DB57*(1000-AU57*DE57)/(1000-AU57*DD57))/(100*CV57)</f>
        <v>0</v>
      </c>
      <c r="AH57">
        <f>1000*DH57*AU57*(DD57-DE57)/(100*CV57*(1000-AU57*DD57))</f>
        <v>0</v>
      </c>
      <c r="AI57">
        <f>(AJ57 - AK57 - DI57*1E3/(8.314*(DK57+273.15)) * AM57/DH57 * AL57) * DH57/(100*CV57) * (1000 - DE57)/1000</f>
        <v>0</v>
      </c>
      <c r="AJ57">
        <v>427.9189234881408</v>
      </c>
      <c r="AK57">
        <v>430.5167757575755</v>
      </c>
      <c r="AL57">
        <v>0.001928549693847274</v>
      </c>
      <c r="AM57">
        <v>65.21711887574604</v>
      </c>
      <c r="AN57">
        <f>(AP57 - AO57 + DI57*1E3/(8.314*(DK57+273.15)) * AR57/DH57 * AQ57) * DH57/(100*CV57) * 1000/(1000 - AP57)</f>
        <v>0</v>
      </c>
      <c r="AO57">
        <v>18.61554683864228</v>
      </c>
      <c r="AP57">
        <v>19.10141696969697</v>
      </c>
      <c r="AQ57">
        <v>0.009554734857434091</v>
      </c>
      <c r="AR57">
        <v>84.75812013082573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MAX(0,($B$13+$C$13*DP57)/(1+$D$13*DP57)*DI57/(DK57+273)*$E$13)</f>
        <v>0</v>
      </c>
      <c r="AX57" t="s">
        <v>418</v>
      </c>
      <c r="AY57" t="s">
        <v>418</v>
      </c>
      <c r="AZ57">
        <v>0</v>
      </c>
      <c r="BA57">
        <v>0</v>
      </c>
      <c r="BB57">
        <f>1-AZ57/BA57</f>
        <v>0</v>
      </c>
      <c r="BC57">
        <v>0</v>
      </c>
      <c r="BD57" t="s">
        <v>418</v>
      </c>
      <c r="BE57" t="s">
        <v>418</v>
      </c>
      <c r="BF57">
        <v>0</v>
      </c>
      <c r="BG57">
        <v>0</v>
      </c>
      <c r="BH57">
        <f>1-BF57/BG57</f>
        <v>0</v>
      </c>
      <c r="BI57">
        <v>0.5</v>
      </c>
      <c r="BJ57">
        <f>CS57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418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BZ57" t="s">
        <v>418</v>
      </c>
      <c r="CA57" t="s">
        <v>418</v>
      </c>
      <c r="CB57" t="s">
        <v>418</v>
      </c>
      <c r="CC57" t="s">
        <v>418</v>
      </c>
      <c r="CD57" t="s">
        <v>418</v>
      </c>
      <c r="CE57" t="s">
        <v>418</v>
      </c>
      <c r="CF57" t="s">
        <v>418</v>
      </c>
      <c r="CG57" t="s">
        <v>418</v>
      </c>
      <c r="CH57" t="s">
        <v>418</v>
      </c>
      <c r="CI57" t="s">
        <v>418</v>
      </c>
      <c r="CJ57" t="s">
        <v>418</v>
      </c>
      <c r="CK57" t="s">
        <v>418</v>
      </c>
      <c r="CL57" t="s">
        <v>418</v>
      </c>
      <c r="CM57" t="s">
        <v>418</v>
      </c>
      <c r="CN57" t="s">
        <v>418</v>
      </c>
      <c r="CO57" t="s">
        <v>418</v>
      </c>
      <c r="CP57" t="s">
        <v>418</v>
      </c>
      <c r="CQ57" t="s">
        <v>418</v>
      </c>
      <c r="CR57">
        <f>$B$11*DQ57+$C$11*DR57+$F$11*EC57*(1-EF57)</f>
        <v>0</v>
      </c>
      <c r="CS57">
        <f>CR57*CT57</f>
        <v>0</v>
      </c>
      <c r="CT57">
        <f>($B$11*$D$9+$C$11*$D$9+$F$11*((EP57+EH57)/MAX(EP57+EH57+EQ57, 0.1)*$I$9+EQ57/MAX(EP57+EH57+EQ57, 0.1)*$J$9))/($B$11+$C$11+$F$11)</f>
        <v>0</v>
      </c>
      <c r="CU57">
        <f>($B$11*$K$9+$C$11*$K$9+$F$11*((EP57+EH57)/MAX(EP57+EH57+EQ57, 0.1)*$P$9+EQ57/MAX(EP57+EH57+EQ57, 0.1)*$Q$9))/($B$11+$C$11+$F$11)</f>
        <v>0</v>
      </c>
      <c r="CV57">
        <v>6</v>
      </c>
      <c r="CW57">
        <v>0.5</v>
      </c>
      <c r="CX57" t="s">
        <v>419</v>
      </c>
      <c r="CY57">
        <v>2</v>
      </c>
      <c r="CZ57" t="b">
        <v>1</v>
      </c>
      <c r="DA57">
        <v>1658963367.6</v>
      </c>
      <c r="DB57">
        <v>422.2667777777778</v>
      </c>
      <c r="DC57">
        <v>419.9662222222222</v>
      </c>
      <c r="DD57">
        <v>19.08755555555556</v>
      </c>
      <c r="DE57">
        <v>18.61684444444444</v>
      </c>
      <c r="DF57">
        <v>424.2430000000001</v>
      </c>
      <c r="DG57">
        <v>19.18836666666667</v>
      </c>
      <c r="DH57">
        <v>500.0656666666666</v>
      </c>
      <c r="DI57">
        <v>90.15737777777777</v>
      </c>
      <c r="DJ57">
        <v>0.09999586666666667</v>
      </c>
      <c r="DK57">
        <v>25.7578</v>
      </c>
      <c r="DL57">
        <v>25.19475555555556</v>
      </c>
      <c r="DM57">
        <v>999.9000000000001</v>
      </c>
      <c r="DN57">
        <v>0</v>
      </c>
      <c r="DO57">
        <v>0</v>
      </c>
      <c r="DP57">
        <v>9995.482222222221</v>
      </c>
      <c r="DQ57">
        <v>0</v>
      </c>
      <c r="DR57">
        <v>0.505868</v>
      </c>
      <c r="DS57">
        <v>2.300523333333333</v>
      </c>
      <c r="DT57">
        <v>430.4835555555555</v>
      </c>
      <c r="DU57">
        <v>427.9328888888888</v>
      </c>
      <c r="DV57">
        <v>0.4707109999999999</v>
      </c>
      <c r="DW57">
        <v>419.9662222222222</v>
      </c>
      <c r="DX57">
        <v>18.61684444444444</v>
      </c>
      <c r="DY57">
        <v>1.720883333333333</v>
      </c>
      <c r="DZ57">
        <v>1.678444444444444</v>
      </c>
      <c r="EA57">
        <v>15.0861</v>
      </c>
      <c r="EB57">
        <v>14.6985</v>
      </c>
      <c r="EC57">
        <v>0.00100019</v>
      </c>
      <c r="ED57">
        <v>0</v>
      </c>
      <c r="EE57">
        <v>0</v>
      </c>
      <c r="EF57">
        <v>0</v>
      </c>
      <c r="EG57">
        <v>815.5555555555555</v>
      </c>
      <c r="EH57">
        <v>0.00100019</v>
      </c>
      <c r="EI57">
        <v>-3.944444444444445</v>
      </c>
      <c r="EJ57">
        <v>-3.055555555555555</v>
      </c>
      <c r="EK57">
        <v>35.5</v>
      </c>
      <c r="EL57">
        <v>40.82611111111111</v>
      </c>
      <c r="EM57">
        <v>37.75677777777778</v>
      </c>
      <c r="EN57">
        <v>41.79144444444444</v>
      </c>
      <c r="EO57">
        <v>37.77055555555555</v>
      </c>
      <c r="EP57">
        <v>0</v>
      </c>
      <c r="EQ57">
        <v>0</v>
      </c>
      <c r="ER57">
        <v>0</v>
      </c>
      <c r="ES57">
        <v>49.29999995231628</v>
      </c>
      <c r="ET57">
        <v>0</v>
      </c>
      <c r="EU57">
        <v>841</v>
      </c>
      <c r="EV57">
        <v>-306.6153844606736</v>
      </c>
      <c r="EW57">
        <v>53.19230926283729</v>
      </c>
      <c r="EX57">
        <v>-9.66</v>
      </c>
      <c r="EY57">
        <v>15</v>
      </c>
      <c r="EZ57">
        <v>1658962562</v>
      </c>
      <c r="FA57" t="s">
        <v>443</v>
      </c>
      <c r="FB57">
        <v>1658962562</v>
      </c>
      <c r="FC57">
        <v>1658962559</v>
      </c>
      <c r="FD57">
        <v>7</v>
      </c>
      <c r="FE57">
        <v>0.025</v>
      </c>
      <c r="FF57">
        <v>-0.013</v>
      </c>
      <c r="FG57">
        <v>-1.97</v>
      </c>
      <c r="FH57">
        <v>-0.111</v>
      </c>
      <c r="FI57">
        <v>420</v>
      </c>
      <c r="FJ57">
        <v>18</v>
      </c>
      <c r="FK57">
        <v>0.6899999999999999</v>
      </c>
      <c r="FL57">
        <v>0.5</v>
      </c>
      <c r="FM57">
        <v>2.276142195121951</v>
      </c>
      <c r="FN57">
        <v>0.1186766550522663</v>
      </c>
      <c r="FO57">
        <v>0.03855239820525514</v>
      </c>
      <c r="FP57">
        <v>1</v>
      </c>
      <c r="FQ57">
        <v>861.0294117647059</v>
      </c>
      <c r="FR57">
        <v>-372.9258974215993</v>
      </c>
      <c r="FS57">
        <v>40.61330214866411</v>
      </c>
      <c r="FT57">
        <v>0</v>
      </c>
      <c r="FU57">
        <v>0.466960512195122</v>
      </c>
      <c r="FV57">
        <v>-0.06714071080139367</v>
      </c>
      <c r="FW57">
        <v>0.01484285185949863</v>
      </c>
      <c r="FX57">
        <v>1</v>
      </c>
      <c r="FY57">
        <v>2</v>
      </c>
      <c r="FZ57">
        <v>3</v>
      </c>
      <c r="GA57" t="s">
        <v>421</v>
      </c>
      <c r="GB57">
        <v>2.98435</v>
      </c>
      <c r="GC57">
        <v>2.7156</v>
      </c>
      <c r="GD57">
        <v>0.095079</v>
      </c>
      <c r="GE57">
        <v>0.0934604</v>
      </c>
      <c r="GF57">
        <v>0.09153210000000001</v>
      </c>
      <c r="GG57">
        <v>0.0882044</v>
      </c>
      <c r="GH57">
        <v>28725.2</v>
      </c>
      <c r="GI57">
        <v>28886.8</v>
      </c>
      <c r="GJ57">
        <v>29496</v>
      </c>
      <c r="GK57">
        <v>29464.9</v>
      </c>
      <c r="GL57">
        <v>35497.6</v>
      </c>
      <c r="GM57">
        <v>35722.9</v>
      </c>
      <c r="GN57">
        <v>41543.8</v>
      </c>
      <c r="GO57">
        <v>41995</v>
      </c>
      <c r="GP57">
        <v>1.96137</v>
      </c>
      <c r="GQ57">
        <v>1.91798</v>
      </c>
      <c r="GR57">
        <v>0.0572875</v>
      </c>
      <c r="GS57">
        <v>0</v>
      </c>
      <c r="GT57">
        <v>24.258</v>
      </c>
      <c r="GU57">
        <v>999.9</v>
      </c>
      <c r="GV57">
        <v>43.5</v>
      </c>
      <c r="GW57">
        <v>31.4</v>
      </c>
      <c r="GX57">
        <v>22.2676</v>
      </c>
      <c r="GY57">
        <v>62.8258</v>
      </c>
      <c r="GZ57">
        <v>33.3974</v>
      </c>
      <c r="HA57">
        <v>1</v>
      </c>
      <c r="HB57">
        <v>-0.150457</v>
      </c>
      <c r="HC57">
        <v>-0.313913</v>
      </c>
      <c r="HD57">
        <v>20.3511</v>
      </c>
      <c r="HE57">
        <v>5.22762</v>
      </c>
      <c r="HF57">
        <v>12.0099</v>
      </c>
      <c r="HG57">
        <v>4.9923</v>
      </c>
      <c r="HH57">
        <v>3.29</v>
      </c>
      <c r="HI57">
        <v>9999</v>
      </c>
      <c r="HJ57">
        <v>9999</v>
      </c>
      <c r="HK57">
        <v>9999</v>
      </c>
      <c r="HL57">
        <v>160.7</v>
      </c>
      <c r="HM57">
        <v>1.86738</v>
      </c>
      <c r="HN57">
        <v>1.86645</v>
      </c>
      <c r="HO57">
        <v>1.86584</v>
      </c>
      <c r="HP57">
        <v>1.86584</v>
      </c>
      <c r="HQ57">
        <v>1.86767</v>
      </c>
      <c r="HR57">
        <v>1.87012</v>
      </c>
      <c r="HS57">
        <v>1.86874</v>
      </c>
      <c r="HT57">
        <v>1.87022</v>
      </c>
      <c r="HU57">
        <v>0</v>
      </c>
      <c r="HV57">
        <v>0</v>
      </c>
      <c r="HW57">
        <v>0</v>
      </c>
      <c r="HX57">
        <v>0</v>
      </c>
      <c r="HY57" t="s">
        <v>422</v>
      </c>
      <c r="HZ57" t="s">
        <v>423</v>
      </c>
      <c r="IA57" t="s">
        <v>424</v>
      </c>
      <c r="IB57" t="s">
        <v>424</v>
      </c>
      <c r="IC57" t="s">
        <v>424</v>
      </c>
      <c r="ID57" t="s">
        <v>424</v>
      </c>
      <c r="IE57">
        <v>0</v>
      </c>
      <c r="IF57">
        <v>100</v>
      </c>
      <c r="IG57">
        <v>100</v>
      </c>
      <c r="IH57">
        <v>-1.976</v>
      </c>
      <c r="II57">
        <v>-0.1007</v>
      </c>
      <c r="IJ57">
        <v>-0.5726348517053843</v>
      </c>
      <c r="IK57">
        <v>-0.003643892653284941</v>
      </c>
      <c r="IL57">
        <v>8.948238347276123E-07</v>
      </c>
      <c r="IM57">
        <v>-2.445980282225029E-10</v>
      </c>
      <c r="IN57">
        <v>-0.1497648274784824</v>
      </c>
      <c r="IO57">
        <v>-0.01042730378795286</v>
      </c>
      <c r="IP57">
        <v>0.00100284695746963</v>
      </c>
      <c r="IQ57">
        <v>-1.701466411570297E-05</v>
      </c>
      <c r="IR57">
        <v>2</v>
      </c>
      <c r="IS57">
        <v>2310</v>
      </c>
      <c r="IT57">
        <v>1</v>
      </c>
      <c r="IU57">
        <v>25</v>
      </c>
      <c r="IV57">
        <v>13.5</v>
      </c>
      <c r="IW57">
        <v>13.5</v>
      </c>
      <c r="IX57">
        <v>1.04614</v>
      </c>
      <c r="IY57">
        <v>2.21558</v>
      </c>
      <c r="IZ57">
        <v>1.39648</v>
      </c>
      <c r="JA57">
        <v>2.34497</v>
      </c>
      <c r="JB57">
        <v>1.49536</v>
      </c>
      <c r="JC57">
        <v>2.3877</v>
      </c>
      <c r="JD57">
        <v>35.7777</v>
      </c>
      <c r="JE57">
        <v>24.1926</v>
      </c>
      <c r="JF57">
        <v>18</v>
      </c>
      <c r="JG57">
        <v>512.971</v>
      </c>
      <c r="JH57">
        <v>441.813</v>
      </c>
      <c r="JI57">
        <v>25.0002</v>
      </c>
      <c r="JJ57">
        <v>25.5375</v>
      </c>
      <c r="JK57">
        <v>30</v>
      </c>
      <c r="JL57">
        <v>25.5464</v>
      </c>
      <c r="JM57">
        <v>25.4958</v>
      </c>
      <c r="JN57">
        <v>20.9455</v>
      </c>
      <c r="JO57">
        <v>19.4735</v>
      </c>
      <c r="JP57">
        <v>52.7879</v>
      </c>
      <c r="JQ57">
        <v>25</v>
      </c>
      <c r="JR57">
        <v>420</v>
      </c>
      <c r="JS57">
        <v>18.5787</v>
      </c>
      <c r="JT57">
        <v>100.861</v>
      </c>
      <c r="JU57">
        <v>100.851</v>
      </c>
    </row>
    <row r="58" spans="1:281">
      <c r="A58">
        <v>42</v>
      </c>
      <c r="B58">
        <v>1658963375.1</v>
      </c>
      <c r="C58">
        <v>1468.599999904633</v>
      </c>
      <c r="D58" t="s">
        <v>520</v>
      </c>
      <c r="E58" t="s">
        <v>521</v>
      </c>
      <c r="F58">
        <v>5</v>
      </c>
      <c r="G58" t="s">
        <v>498</v>
      </c>
      <c r="H58" t="s">
        <v>416</v>
      </c>
      <c r="I58">
        <v>1658963372.3</v>
      </c>
      <c r="J58">
        <f>(K58)/1000</f>
        <v>0</v>
      </c>
      <c r="K58">
        <f>IF(CZ58, AN58, AH58)</f>
        <v>0</v>
      </c>
      <c r="L58">
        <f>IF(CZ58, AI58, AG58)</f>
        <v>0</v>
      </c>
      <c r="M58">
        <f>DB58 - IF(AU58&gt;1, L58*CV58*100.0/(AW58*DP58), 0)</f>
        <v>0</v>
      </c>
      <c r="N58">
        <f>((T58-J58/2)*M58-L58)/(T58+J58/2)</f>
        <v>0</v>
      </c>
      <c r="O58">
        <f>N58*(DI58+DJ58)/1000.0</f>
        <v>0</v>
      </c>
      <c r="P58">
        <f>(DB58 - IF(AU58&gt;1, L58*CV58*100.0/(AW58*DP58), 0))*(DI58+DJ58)/1000.0</f>
        <v>0</v>
      </c>
      <c r="Q58">
        <f>2.0/((1/S58-1/R58)+SIGN(S58)*SQRT((1/S58-1/R58)*(1/S58-1/R58) + 4*CW58/((CW58+1)*(CW58+1))*(2*1/S58*1/R58-1/R58*1/R58)))</f>
        <v>0</v>
      </c>
      <c r="R58">
        <f>IF(LEFT(CX58,1)&lt;&gt;"0",IF(LEFT(CX58,1)="1",3.0,CY58),$D$5+$E$5*(DP58*DI58/($K$5*1000))+$F$5*(DP58*DI58/($K$5*1000))*MAX(MIN(CV58,$J$5),$I$5)*MAX(MIN(CV58,$J$5),$I$5)+$G$5*MAX(MIN(CV58,$J$5),$I$5)*(DP58*DI58/($K$5*1000))+$H$5*(DP58*DI58/($K$5*1000))*(DP58*DI58/($K$5*1000)))</f>
        <v>0</v>
      </c>
      <c r="S58">
        <f>J58*(1000-(1000*0.61365*exp(17.502*W58/(240.97+W58))/(DI58+DJ58)+DD58)/2)/(1000*0.61365*exp(17.502*W58/(240.97+W58))/(DI58+DJ58)-DD58)</f>
        <v>0</v>
      </c>
      <c r="T58">
        <f>1/((CW58+1)/(Q58/1.6)+1/(R58/1.37)) + CW58/((CW58+1)/(Q58/1.6) + CW58/(R58/1.37))</f>
        <v>0</v>
      </c>
      <c r="U58">
        <f>(CR58*CU58)</f>
        <v>0</v>
      </c>
      <c r="V58">
        <f>(DK58+(U58+2*0.95*5.67E-8*(((DK58+$B$7)+273)^4-(DK58+273)^4)-44100*J58)/(1.84*29.3*R58+8*0.95*5.67E-8*(DK58+273)^3))</f>
        <v>0</v>
      </c>
      <c r="W58">
        <f>($C$7*DL58+$D$7*DM58+$E$7*V58)</f>
        <v>0</v>
      </c>
      <c r="X58">
        <f>0.61365*exp(17.502*W58/(240.97+W58))</f>
        <v>0</v>
      </c>
      <c r="Y58">
        <f>(Z58/AA58*100)</f>
        <v>0</v>
      </c>
      <c r="Z58">
        <f>DD58*(DI58+DJ58)/1000</f>
        <v>0</v>
      </c>
      <c r="AA58">
        <f>0.61365*exp(17.502*DK58/(240.97+DK58))</f>
        <v>0</v>
      </c>
      <c r="AB58">
        <f>(X58-DD58*(DI58+DJ58)/1000)</f>
        <v>0</v>
      </c>
      <c r="AC58">
        <f>(-J58*44100)</f>
        <v>0</v>
      </c>
      <c r="AD58">
        <f>2*29.3*R58*0.92*(DK58-W58)</f>
        <v>0</v>
      </c>
      <c r="AE58">
        <f>2*0.95*5.67E-8*(((DK58+$B$7)+273)^4-(W58+273)^4)</f>
        <v>0</v>
      </c>
      <c r="AF58">
        <f>U58+AE58+AC58+AD58</f>
        <v>0</v>
      </c>
      <c r="AG58">
        <f>DH58*AU58*(DC58-DB58*(1000-AU58*DE58)/(1000-AU58*DD58))/(100*CV58)</f>
        <v>0</v>
      </c>
      <c r="AH58">
        <f>1000*DH58*AU58*(DD58-DE58)/(100*CV58*(1000-AU58*DD58))</f>
        <v>0</v>
      </c>
      <c r="AI58">
        <f>(AJ58 - AK58 - DI58*1E3/(8.314*(DK58+273.15)) * AM58/DH58 * AL58) * DH58/(100*CV58) * (1000 - DE58)/1000</f>
        <v>0</v>
      </c>
      <c r="AJ58">
        <v>428.0052303651869</v>
      </c>
      <c r="AK58">
        <v>430.4961939393939</v>
      </c>
      <c r="AL58">
        <v>-0.0005498884649900134</v>
      </c>
      <c r="AM58">
        <v>65.21711887574604</v>
      </c>
      <c r="AN58">
        <f>(AP58 - AO58 + DI58*1E3/(8.314*(DK58+273.15)) * AR58/DH58 * AQ58) * DH58/(100*CV58) * 1000/(1000 - AP58)</f>
        <v>0</v>
      </c>
      <c r="AO58">
        <v>18.62015671034784</v>
      </c>
      <c r="AP58">
        <v>19.12535939393939</v>
      </c>
      <c r="AQ58">
        <v>0.003014533419424184</v>
      </c>
      <c r="AR58">
        <v>84.75812013082573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MAX(0,($B$13+$C$13*DP58)/(1+$D$13*DP58)*DI58/(DK58+273)*$E$13)</f>
        <v>0</v>
      </c>
      <c r="AX58" t="s">
        <v>418</v>
      </c>
      <c r="AY58" t="s">
        <v>418</v>
      </c>
      <c r="AZ58">
        <v>0</v>
      </c>
      <c r="BA58">
        <v>0</v>
      </c>
      <c r="BB58">
        <f>1-AZ58/BA58</f>
        <v>0</v>
      </c>
      <c r="BC58">
        <v>0</v>
      </c>
      <c r="BD58" t="s">
        <v>418</v>
      </c>
      <c r="BE58" t="s">
        <v>418</v>
      </c>
      <c r="BF58">
        <v>0</v>
      </c>
      <c r="BG58">
        <v>0</v>
      </c>
      <c r="BH58">
        <f>1-BF58/BG58</f>
        <v>0</v>
      </c>
      <c r="BI58">
        <v>0.5</v>
      </c>
      <c r="BJ58">
        <f>CS58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418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BZ58" t="s">
        <v>418</v>
      </c>
      <c r="CA58" t="s">
        <v>418</v>
      </c>
      <c r="CB58" t="s">
        <v>418</v>
      </c>
      <c r="CC58" t="s">
        <v>418</v>
      </c>
      <c r="CD58" t="s">
        <v>418</v>
      </c>
      <c r="CE58" t="s">
        <v>418</v>
      </c>
      <c r="CF58" t="s">
        <v>418</v>
      </c>
      <c r="CG58" t="s">
        <v>418</v>
      </c>
      <c r="CH58" t="s">
        <v>418</v>
      </c>
      <c r="CI58" t="s">
        <v>418</v>
      </c>
      <c r="CJ58" t="s">
        <v>418</v>
      </c>
      <c r="CK58" t="s">
        <v>418</v>
      </c>
      <c r="CL58" t="s">
        <v>418</v>
      </c>
      <c r="CM58" t="s">
        <v>418</v>
      </c>
      <c r="CN58" t="s">
        <v>418</v>
      </c>
      <c r="CO58" t="s">
        <v>418</v>
      </c>
      <c r="CP58" t="s">
        <v>418</v>
      </c>
      <c r="CQ58" t="s">
        <v>418</v>
      </c>
      <c r="CR58">
        <f>$B$11*DQ58+$C$11*DR58+$F$11*EC58*(1-EF58)</f>
        <v>0</v>
      </c>
      <c r="CS58">
        <f>CR58*CT58</f>
        <v>0</v>
      </c>
      <c r="CT58">
        <f>($B$11*$D$9+$C$11*$D$9+$F$11*((EP58+EH58)/MAX(EP58+EH58+EQ58, 0.1)*$I$9+EQ58/MAX(EP58+EH58+EQ58, 0.1)*$J$9))/($B$11+$C$11+$F$11)</f>
        <v>0</v>
      </c>
      <c r="CU58">
        <f>($B$11*$K$9+$C$11*$K$9+$F$11*((EP58+EH58)/MAX(EP58+EH58+EQ58, 0.1)*$P$9+EQ58/MAX(EP58+EH58+EQ58, 0.1)*$Q$9))/($B$11+$C$11+$F$11)</f>
        <v>0</v>
      </c>
      <c r="CV58">
        <v>6</v>
      </c>
      <c r="CW58">
        <v>0.5</v>
      </c>
      <c r="CX58" t="s">
        <v>419</v>
      </c>
      <c r="CY58">
        <v>2</v>
      </c>
      <c r="CZ58" t="b">
        <v>1</v>
      </c>
      <c r="DA58">
        <v>1658963372.3</v>
      </c>
      <c r="DB58">
        <v>422.2782999999999</v>
      </c>
      <c r="DC58">
        <v>420.0244</v>
      </c>
      <c r="DD58">
        <v>19.11462</v>
      </c>
      <c r="DE58">
        <v>18.62051</v>
      </c>
      <c r="DF58">
        <v>424.2546</v>
      </c>
      <c r="DG58">
        <v>19.2152</v>
      </c>
      <c r="DH58">
        <v>500.0325</v>
      </c>
      <c r="DI58">
        <v>90.15777999999999</v>
      </c>
      <c r="DJ58">
        <v>0.09994168</v>
      </c>
      <c r="DK58">
        <v>25.76041</v>
      </c>
      <c r="DL58">
        <v>25.19645</v>
      </c>
      <c r="DM58">
        <v>999.9</v>
      </c>
      <c r="DN58">
        <v>0</v>
      </c>
      <c r="DO58">
        <v>0</v>
      </c>
      <c r="DP58">
        <v>10001.892</v>
      </c>
      <c r="DQ58">
        <v>0</v>
      </c>
      <c r="DR58">
        <v>0.5058679999999999</v>
      </c>
      <c r="DS58">
        <v>2.254099</v>
      </c>
      <c r="DT58">
        <v>430.5075</v>
      </c>
      <c r="DU58">
        <v>427.9938</v>
      </c>
      <c r="DV58">
        <v>0.494121</v>
      </c>
      <c r="DW58">
        <v>420.0244</v>
      </c>
      <c r="DX58">
        <v>18.62051</v>
      </c>
      <c r="DY58">
        <v>1.723333</v>
      </c>
      <c r="DZ58">
        <v>1.678783</v>
      </c>
      <c r="EA58">
        <v>15.10819</v>
      </c>
      <c r="EB58">
        <v>14.70163</v>
      </c>
      <c r="EC58">
        <v>0.00100019</v>
      </c>
      <c r="ED58">
        <v>0</v>
      </c>
      <c r="EE58">
        <v>0</v>
      </c>
      <c r="EF58">
        <v>0</v>
      </c>
      <c r="EG58">
        <v>823.55</v>
      </c>
      <c r="EH58">
        <v>0.00100019</v>
      </c>
      <c r="EI58">
        <v>-7.5</v>
      </c>
      <c r="EJ58">
        <v>-3.15</v>
      </c>
      <c r="EK58">
        <v>35.4559</v>
      </c>
      <c r="EL58">
        <v>40.5622</v>
      </c>
      <c r="EM58">
        <v>37.6684</v>
      </c>
      <c r="EN58">
        <v>41.4499</v>
      </c>
      <c r="EO58">
        <v>37.58110000000001</v>
      </c>
      <c r="EP58">
        <v>0</v>
      </c>
      <c r="EQ58">
        <v>0</v>
      </c>
      <c r="ER58">
        <v>0</v>
      </c>
      <c r="ES58">
        <v>54.09999990463257</v>
      </c>
      <c r="ET58">
        <v>0</v>
      </c>
      <c r="EU58">
        <v>824.96</v>
      </c>
      <c r="EV58">
        <v>-102.1923072924744</v>
      </c>
      <c r="EW58">
        <v>49.03846156914557</v>
      </c>
      <c r="EX58">
        <v>-6.66</v>
      </c>
      <c r="EY58">
        <v>15</v>
      </c>
      <c r="EZ58">
        <v>1658962562</v>
      </c>
      <c r="FA58" t="s">
        <v>443</v>
      </c>
      <c r="FB58">
        <v>1658962562</v>
      </c>
      <c r="FC58">
        <v>1658962559</v>
      </c>
      <c r="FD58">
        <v>7</v>
      </c>
      <c r="FE58">
        <v>0.025</v>
      </c>
      <c r="FF58">
        <v>-0.013</v>
      </c>
      <c r="FG58">
        <v>-1.97</v>
      </c>
      <c r="FH58">
        <v>-0.111</v>
      </c>
      <c r="FI58">
        <v>420</v>
      </c>
      <c r="FJ58">
        <v>18</v>
      </c>
      <c r="FK58">
        <v>0.6899999999999999</v>
      </c>
      <c r="FL58">
        <v>0.5</v>
      </c>
      <c r="FM58">
        <v>2.2784455</v>
      </c>
      <c r="FN58">
        <v>-0.1516142589118272</v>
      </c>
      <c r="FO58">
        <v>0.0365931345985828</v>
      </c>
      <c r="FP58">
        <v>1</v>
      </c>
      <c r="FQ58">
        <v>839.1029411764706</v>
      </c>
      <c r="FR58">
        <v>-222.727272633915</v>
      </c>
      <c r="FS58">
        <v>29.50642487656781</v>
      </c>
      <c r="FT58">
        <v>0</v>
      </c>
      <c r="FU58">
        <v>0.4694591499999999</v>
      </c>
      <c r="FV58">
        <v>0.09828346716697928</v>
      </c>
      <c r="FW58">
        <v>0.01722599188225456</v>
      </c>
      <c r="FX58">
        <v>1</v>
      </c>
      <c r="FY58">
        <v>2</v>
      </c>
      <c r="FZ58">
        <v>3</v>
      </c>
      <c r="GA58" t="s">
        <v>421</v>
      </c>
      <c r="GB58">
        <v>2.98438</v>
      </c>
      <c r="GC58">
        <v>2.71552</v>
      </c>
      <c r="GD58">
        <v>0.0950751</v>
      </c>
      <c r="GE58">
        <v>0.0934488</v>
      </c>
      <c r="GF58">
        <v>0.0916114</v>
      </c>
      <c r="GG58">
        <v>0.0882131</v>
      </c>
      <c r="GH58">
        <v>28725.5</v>
      </c>
      <c r="GI58">
        <v>28887.2</v>
      </c>
      <c r="GJ58">
        <v>29496.1</v>
      </c>
      <c r="GK58">
        <v>29465</v>
      </c>
      <c r="GL58">
        <v>35494.8</v>
      </c>
      <c r="GM58">
        <v>35722.5</v>
      </c>
      <c r="GN58">
        <v>41544.2</v>
      </c>
      <c r="GO58">
        <v>41995.1</v>
      </c>
      <c r="GP58">
        <v>1.96128</v>
      </c>
      <c r="GQ58">
        <v>1.91815</v>
      </c>
      <c r="GR58">
        <v>0.0569969</v>
      </c>
      <c r="GS58">
        <v>0</v>
      </c>
      <c r="GT58">
        <v>24.26</v>
      </c>
      <c r="GU58">
        <v>999.9</v>
      </c>
      <c r="GV58">
        <v>43.5</v>
      </c>
      <c r="GW58">
        <v>31.4</v>
      </c>
      <c r="GX58">
        <v>22.2677</v>
      </c>
      <c r="GY58">
        <v>62.9558</v>
      </c>
      <c r="GZ58">
        <v>33.8942</v>
      </c>
      <c r="HA58">
        <v>1</v>
      </c>
      <c r="HB58">
        <v>-0.15048</v>
      </c>
      <c r="HC58">
        <v>-0.311939</v>
      </c>
      <c r="HD58">
        <v>20.3505</v>
      </c>
      <c r="HE58">
        <v>5.22418</v>
      </c>
      <c r="HF58">
        <v>12.0099</v>
      </c>
      <c r="HG58">
        <v>4.99125</v>
      </c>
      <c r="HH58">
        <v>3.28925</v>
      </c>
      <c r="HI58">
        <v>9999</v>
      </c>
      <c r="HJ58">
        <v>9999</v>
      </c>
      <c r="HK58">
        <v>9999</v>
      </c>
      <c r="HL58">
        <v>160.7</v>
      </c>
      <c r="HM58">
        <v>1.86737</v>
      </c>
      <c r="HN58">
        <v>1.86645</v>
      </c>
      <c r="HO58">
        <v>1.86584</v>
      </c>
      <c r="HP58">
        <v>1.86582</v>
      </c>
      <c r="HQ58">
        <v>1.86768</v>
      </c>
      <c r="HR58">
        <v>1.87013</v>
      </c>
      <c r="HS58">
        <v>1.86875</v>
      </c>
      <c r="HT58">
        <v>1.8702</v>
      </c>
      <c r="HU58">
        <v>0</v>
      </c>
      <c r="HV58">
        <v>0</v>
      </c>
      <c r="HW58">
        <v>0</v>
      </c>
      <c r="HX58">
        <v>0</v>
      </c>
      <c r="HY58" t="s">
        <v>422</v>
      </c>
      <c r="HZ58" t="s">
        <v>423</v>
      </c>
      <c r="IA58" t="s">
        <v>424</v>
      </c>
      <c r="IB58" t="s">
        <v>424</v>
      </c>
      <c r="IC58" t="s">
        <v>424</v>
      </c>
      <c r="ID58" t="s">
        <v>424</v>
      </c>
      <c r="IE58">
        <v>0</v>
      </c>
      <c r="IF58">
        <v>100</v>
      </c>
      <c r="IG58">
        <v>100</v>
      </c>
      <c r="IH58">
        <v>-1.976</v>
      </c>
      <c r="II58">
        <v>-0.1005</v>
      </c>
      <c r="IJ58">
        <v>-0.5726348517053843</v>
      </c>
      <c r="IK58">
        <v>-0.003643892653284941</v>
      </c>
      <c r="IL58">
        <v>8.948238347276123E-07</v>
      </c>
      <c r="IM58">
        <v>-2.445980282225029E-10</v>
      </c>
      <c r="IN58">
        <v>-0.1497648274784824</v>
      </c>
      <c r="IO58">
        <v>-0.01042730378795286</v>
      </c>
      <c r="IP58">
        <v>0.00100284695746963</v>
      </c>
      <c r="IQ58">
        <v>-1.701466411570297E-05</v>
      </c>
      <c r="IR58">
        <v>2</v>
      </c>
      <c r="IS58">
        <v>2310</v>
      </c>
      <c r="IT58">
        <v>1</v>
      </c>
      <c r="IU58">
        <v>25</v>
      </c>
      <c r="IV58">
        <v>13.6</v>
      </c>
      <c r="IW58">
        <v>13.6</v>
      </c>
      <c r="IX58">
        <v>1.04614</v>
      </c>
      <c r="IY58">
        <v>2.22534</v>
      </c>
      <c r="IZ58">
        <v>1.39648</v>
      </c>
      <c r="JA58">
        <v>2.34497</v>
      </c>
      <c r="JB58">
        <v>1.49536</v>
      </c>
      <c r="JC58">
        <v>2.30225</v>
      </c>
      <c r="JD58">
        <v>35.7777</v>
      </c>
      <c r="JE58">
        <v>24.1926</v>
      </c>
      <c r="JF58">
        <v>18</v>
      </c>
      <c r="JG58">
        <v>512.895</v>
      </c>
      <c r="JH58">
        <v>441.903</v>
      </c>
      <c r="JI58">
        <v>25.0003</v>
      </c>
      <c r="JJ58">
        <v>25.5355</v>
      </c>
      <c r="JK58">
        <v>30</v>
      </c>
      <c r="JL58">
        <v>25.5451</v>
      </c>
      <c r="JM58">
        <v>25.4939</v>
      </c>
      <c r="JN58">
        <v>20.9478</v>
      </c>
      <c r="JO58">
        <v>19.4735</v>
      </c>
      <c r="JP58">
        <v>52.7879</v>
      </c>
      <c r="JQ58">
        <v>25</v>
      </c>
      <c r="JR58">
        <v>420</v>
      </c>
      <c r="JS58">
        <v>18.5768</v>
      </c>
      <c r="JT58">
        <v>100.862</v>
      </c>
      <c r="JU58">
        <v>100.851</v>
      </c>
    </row>
    <row r="59" spans="1:281">
      <c r="A59">
        <v>43</v>
      </c>
      <c r="B59">
        <v>1658963674.6</v>
      </c>
      <c r="C59">
        <v>1768.099999904633</v>
      </c>
      <c r="D59" t="s">
        <v>522</v>
      </c>
      <c r="E59" t="s">
        <v>523</v>
      </c>
      <c r="F59">
        <v>5</v>
      </c>
      <c r="G59" t="s">
        <v>524</v>
      </c>
      <c r="H59" t="s">
        <v>416</v>
      </c>
      <c r="I59">
        <v>1658963671.85</v>
      </c>
      <c r="J59">
        <f>(K59)/1000</f>
        <v>0</v>
      </c>
      <c r="K59">
        <f>IF(CZ59, AN59, AH59)</f>
        <v>0</v>
      </c>
      <c r="L59">
        <f>IF(CZ59, AI59, AG59)</f>
        <v>0</v>
      </c>
      <c r="M59">
        <f>DB59 - IF(AU59&gt;1, L59*CV59*100.0/(AW59*DP59), 0)</f>
        <v>0</v>
      </c>
      <c r="N59">
        <f>((T59-J59/2)*M59-L59)/(T59+J59/2)</f>
        <v>0</v>
      </c>
      <c r="O59">
        <f>N59*(DI59+DJ59)/1000.0</f>
        <v>0</v>
      </c>
      <c r="P59">
        <f>(DB59 - IF(AU59&gt;1, L59*CV59*100.0/(AW59*DP59), 0))*(DI59+DJ59)/1000.0</f>
        <v>0</v>
      </c>
      <c r="Q59">
        <f>2.0/((1/S59-1/R59)+SIGN(S59)*SQRT((1/S59-1/R59)*(1/S59-1/R59) + 4*CW59/((CW59+1)*(CW59+1))*(2*1/S59*1/R59-1/R59*1/R59)))</f>
        <v>0</v>
      </c>
      <c r="R59">
        <f>IF(LEFT(CX59,1)&lt;&gt;"0",IF(LEFT(CX59,1)="1",3.0,CY59),$D$5+$E$5*(DP59*DI59/($K$5*1000))+$F$5*(DP59*DI59/($K$5*1000))*MAX(MIN(CV59,$J$5),$I$5)*MAX(MIN(CV59,$J$5),$I$5)+$G$5*MAX(MIN(CV59,$J$5),$I$5)*(DP59*DI59/($K$5*1000))+$H$5*(DP59*DI59/($K$5*1000))*(DP59*DI59/($K$5*1000)))</f>
        <v>0</v>
      </c>
      <c r="S59">
        <f>J59*(1000-(1000*0.61365*exp(17.502*W59/(240.97+W59))/(DI59+DJ59)+DD59)/2)/(1000*0.61365*exp(17.502*W59/(240.97+W59))/(DI59+DJ59)-DD59)</f>
        <v>0</v>
      </c>
      <c r="T59">
        <f>1/((CW59+1)/(Q59/1.6)+1/(R59/1.37)) + CW59/((CW59+1)/(Q59/1.6) + CW59/(R59/1.37))</f>
        <v>0</v>
      </c>
      <c r="U59">
        <f>(CR59*CU59)</f>
        <v>0</v>
      </c>
      <c r="V59">
        <f>(DK59+(U59+2*0.95*5.67E-8*(((DK59+$B$7)+273)^4-(DK59+273)^4)-44100*J59)/(1.84*29.3*R59+8*0.95*5.67E-8*(DK59+273)^3))</f>
        <v>0</v>
      </c>
      <c r="W59">
        <f>($C$7*DL59+$D$7*DM59+$E$7*V59)</f>
        <v>0</v>
      </c>
      <c r="X59">
        <f>0.61365*exp(17.502*W59/(240.97+W59))</f>
        <v>0</v>
      </c>
      <c r="Y59">
        <f>(Z59/AA59*100)</f>
        <v>0</v>
      </c>
      <c r="Z59">
        <f>DD59*(DI59+DJ59)/1000</f>
        <v>0</v>
      </c>
      <c r="AA59">
        <f>0.61365*exp(17.502*DK59/(240.97+DK59))</f>
        <v>0</v>
      </c>
      <c r="AB59">
        <f>(X59-DD59*(DI59+DJ59)/1000)</f>
        <v>0</v>
      </c>
      <c r="AC59">
        <f>(-J59*44100)</f>
        <v>0</v>
      </c>
      <c r="AD59">
        <f>2*29.3*R59*0.92*(DK59-W59)</f>
        <v>0</v>
      </c>
      <c r="AE59">
        <f>2*0.95*5.67E-8*(((DK59+$B$7)+273)^4-(W59+273)^4)</f>
        <v>0</v>
      </c>
      <c r="AF59">
        <f>U59+AE59+AC59+AD59</f>
        <v>0</v>
      </c>
      <c r="AG59">
        <f>DH59*AU59*(DC59-DB59*(1000-AU59*DE59)/(1000-AU59*DD59))/(100*CV59)</f>
        <v>0</v>
      </c>
      <c r="AH59">
        <f>1000*DH59*AU59*(DD59-DE59)/(100*CV59*(1000-AU59*DD59))</f>
        <v>0</v>
      </c>
      <c r="AI59">
        <f>(AJ59 - AK59 - DI59*1E3/(8.314*(DK59+273.15)) * AM59/DH59 * AL59) * DH59/(100*CV59) * (1000 - DE59)/1000</f>
        <v>0</v>
      </c>
      <c r="AJ59">
        <v>427.760106425871</v>
      </c>
      <c r="AK59">
        <v>431.9298606060605</v>
      </c>
      <c r="AL59">
        <v>0.0005571037832369669</v>
      </c>
      <c r="AM59">
        <v>65.22380609615416</v>
      </c>
      <c r="AN59">
        <f>(AP59 - AO59 + DI59*1E3/(8.314*(DK59+273.15)) * AR59/DH59 * AQ59) * DH59/(100*CV59) * 1000/(1000 - AP59)</f>
        <v>0</v>
      </c>
      <c r="AO59">
        <v>18.19256424001049</v>
      </c>
      <c r="AP59">
        <v>18.57978848484848</v>
      </c>
      <c r="AQ59">
        <v>7.399978370830703E-06</v>
      </c>
      <c r="AR59">
        <v>84.77270440812536</v>
      </c>
      <c r="AS59">
        <v>10</v>
      </c>
      <c r="AT59">
        <v>2</v>
      </c>
      <c r="AU59">
        <f>IF(AS59*$H$13&gt;=AW59,1.0,(AW59/(AW59-AS59*$H$13)))</f>
        <v>0</v>
      </c>
      <c r="AV59">
        <f>(AU59-1)*100</f>
        <v>0</v>
      </c>
      <c r="AW59">
        <f>MAX(0,($B$13+$C$13*DP59)/(1+$D$13*DP59)*DI59/(DK59+273)*$E$13)</f>
        <v>0</v>
      </c>
      <c r="AX59" t="s">
        <v>525</v>
      </c>
      <c r="AY59">
        <v>10549.4</v>
      </c>
      <c r="AZ59">
        <v>782.5961538461538</v>
      </c>
      <c r="BA59">
        <v>1996.19</v>
      </c>
      <c r="BB59">
        <f>1-AZ59/BA59</f>
        <v>0</v>
      </c>
      <c r="BC59">
        <v>-3.414067540718998</v>
      </c>
      <c r="BD59" t="s">
        <v>418</v>
      </c>
      <c r="BE59" t="s">
        <v>418</v>
      </c>
      <c r="BF59">
        <v>0</v>
      </c>
      <c r="BG59">
        <v>0</v>
      </c>
      <c r="BH59">
        <f>1-BF59/BG59</f>
        <v>0</v>
      </c>
      <c r="BI59">
        <v>0.5</v>
      </c>
      <c r="BJ59">
        <f>CS59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418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BZ59" t="s">
        <v>418</v>
      </c>
      <c r="CA59" t="s">
        <v>418</v>
      </c>
      <c r="CB59" t="s">
        <v>418</v>
      </c>
      <c r="CC59" t="s">
        <v>418</v>
      </c>
      <c r="CD59" t="s">
        <v>418</v>
      </c>
      <c r="CE59" t="s">
        <v>418</v>
      </c>
      <c r="CF59" t="s">
        <v>418</v>
      </c>
      <c r="CG59" t="s">
        <v>418</v>
      </c>
      <c r="CH59" t="s">
        <v>418</v>
      </c>
      <c r="CI59" t="s">
        <v>418</v>
      </c>
      <c r="CJ59" t="s">
        <v>418</v>
      </c>
      <c r="CK59" t="s">
        <v>418</v>
      </c>
      <c r="CL59" t="s">
        <v>418</v>
      </c>
      <c r="CM59" t="s">
        <v>418</v>
      </c>
      <c r="CN59" t="s">
        <v>418</v>
      </c>
      <c r="CO59" t="s">
        <v>418</v>
      </c>
      <c r="CP59" t="s">
        <v>418</v>
      </c>
      <c r="CQ59" t="s">
        <v>418</v>
      </c>
      <c r="CR59">
        <f>$B$11*DQ59+$C$11*DR59+$F$11*EC59*(1-EF59)</f>
        <v>0</v>
      </c>
      <c r="CS59">
        <f>CR59*CT59</f>
        <v>0</v>
      </c>
      <c r="CT59">
        <f>($B$11*$D$9+$C$11*$D$9+$F$11*((EP59+EH59)/MAX(EP59+EH59+EQ59, 0.1)*$I$9+EQ59/MAX(EP59+EH59+EQ59, 0.1)*$J$9))/($B$11+$C$11+$F$11)</f>
        <v>0</v>
      </c>
      <c r="CU59">
        <f>($B$11*$K$9+$C$11*$K$9+$F$11*((EP59+EH59)/MAX(EP59+EH59+EQ59, 0.1)*$P$9+EQ59/MAX(EP59+EH59+EQ59, 0.1)*$Q$9))/($B$11+$C$11+$F$11)</f>
        <v>0</v>
      </c>
      <c r="CV59">
        <v>6</v>
      </c>
      <c r="CW59">
        <v>0.5</v>
      </c>
      <c r="CX59" t="s">
        <v>419</v>
      </c>
      <c r="CY59">
        <v>2</v>
      </c>
      <c r="CZ59" t="b">
        <v>1</v>
      </c>
      <c r="DA59">
        <v>1658963671.85</v>
      </c>
      <c r="DB59">
        <v>423.8959000000001</v>
      </c>
      <c r="DC59">
        <v>419.9841</v>
      </c>
      <c r="DD59">
        <v>18.58053</v>
      </c>
      <c r="DE59">
        <v>18.19289</v>
      </c>
      <c r="DF59">
        <v>425.8769</v>
      </c>
      <c r="DG59">
        <v>18.68598</v>
      </c>
      <c r="DH59">
        <v>500.0486</v>
      </c>
      <c r="DI59">
        <v>90.16173999999999</v>
      </c>
      <c r="DJ59">
        <v>0.09993542</v>
      </c>
      <c r="DK59">
        <v>25.73809</v>
      </c>
      <c r="DL59">
        <v>25.05723</v>
      </c>
      <c r="DM59">
        <v>999.9</v>
      </c>
      <c r="DN59">
        <v>0</v>
      </c>
      <c r="DO59">
        <v>0</v>
      </c>
      <c r="DP59">
        <v>9990.25</v>
      </c>
      <c r="DQ59">
        <v>0</v>
      </c>
      <c r="DR59">
        <v>0.5058679999999999</v>
      </c>
      <c r="DS59">
        <v>3.911819</v>
      </c>
      <c r="DT59">
        <v>431.921</v>
      </c>
      <c r="DU59">
        <v>427.7661999999999</v>
      </c>
      <c r="DV59">
        <v>0.387646</v>
      </c>
      <c r="DW59">
        <v>419.9841</v>
      </c>
      <c r="DX59">
        <v>18.19289</v>
      </c>
      <c r="DY59">
        <v>1.675253</v>
      </c>
      <c r="DZ59">
        <v>1.640301</v>
      </c>
      <c r="EA59">
        <v>14.669</v>
      </c>
      <c r="EB59">
        <v>14.34272</v>
      </c>
      <c r="EC59">
        <v>0.00100019</v>
      </c>
      <c r="ED59">
        <v>0</v>
      </c>
      <c r="EE59">
        <v>0</v>
      </c>
      <c r="EF59">
        <v>0</v>
      </c>
      <c r="EG59">
        <v>783.65</v>
      </c>
      <c r="EH59">
        <v>0.00100019</v>
      </c>
      <c r="EI59">
        <v>-12.75</v>
      </c>
      <c r="EJ59">
        <v>-2.35</v>
      </c>
      <c r="EK59">
        <v>35.375</v>
      </c>
      <c r="EL59">
        <v>40.9246</v>
      </c>
      <c r="EM59">
        <v>37.7374</v>
      </c>
      <c r="EN59">
        <v>41.987</v>
      </c>
      <c r="EO59">
        <v>37.7622</v>
      </c>
      <c r="EP59">
        <v>0</v>
      </c>
      <c r="EQ59">
        <v>0</v>
      </c>
      <c r="ER59">
        <v>0</v>
      </c>
      <c r="ES59">
        <v>353.5</v>
      </c>
      <c r="ET59">
        <v>0</v>
      </c>
      <c r="EU59">
        <v>782.5961538461538</v>
      </c>
      <c r="EV59">
        <v>22.99145353839847</v>
      </c>
      <c r="EW59">
        <v>-29.16239380957822</v>
      </c>
      <c r="EX59">
        <v>-8.192307692307692</v>
      </c>
      <c r="EY59">
        <v>15</v>
      </c>
      <c r="EZ59">
        <v>1658962562</v>
      </c>
      <c r="FA59" t="s">
        <v>443</v>
      </c>
      <c r="FB59">
        <v>1658962562</v>
      </c>
      <c r="FC59">
        <v>1658962559</v>
      </c>
      <c r="FD59">
        <v>7</v>
      </c>
      <c r="FE59">
        <v>0.025</v>
      </c>
      <c r="FF59">
        <v>-0.013</v>
      </c>
      <c r="FG59">
        <v>-1.97</v>
      </c>
      <c r="FH59">
        <v>-0.111</v>
      </c>
      <c r="FI59">
        <v>420</v>
      </c>
      <c r="FJ59">
        <v>18</v>
      </c>
      <c r="FK59">
        <v>0.6899999999999999</v>
      </c>
      <c r="FL59">
        <v>0.5</v>
      </c>
      <c r="FM59">
        <v>3.92187625</v>
      </c>
      <c r="FN59">
        <v>-0.1978857410881867</v>
      </c>
      <c r="FO59">
        <v>0.03895107705105855</v>
      </c>
      <c r="FP59">
        <v>1</v>
      </c>
      <c r="FQ59">
        <v>783.5294117647059</v>
      </c>
      <c r="FR59">
        <v>-7.929716861378703</v>
      </c>
      <c r="FS59">
        <v>17.09572580589809</v>
      </c>
      <c r="FT59">
        <v>0</v>
      </c>
      <c r="FU59">
        <v>0.3872272</v>
      </c>
      <c r="FV59">
        <v>0.007205786116322232</v>
      </c>
      <c r="FW59">
        <v>0.001164875190739332</v>
      </c>
      <c r="FX59">
        <v>1</v>
      </c>
      <c r="FY59">
        <v>2</v>
      </c>
      <c r="FZ59">
        <v>3</v>
      </c>
      <c r="GA59" t="s">
        <v>421</v>
      </c>
      <c r="GB59">
        <v>2.98429</v>
      </c>
      <c r="GC59">
        <v>2.71559</v>
      </c>
      <c r="GD59">
        <v>0.0953609</v>
      </c>
      <c r="GE59">
        <v>0.09345539999999999</v>
      </c>
      <c r="GF59">
        <v>0.0897621</v>
      </c>
      <c r="GG59">
        <v>0.0867788</v>
      </c>
      <c r="GH59">
        <v>28715.5</v>
      </c>
      <c r="GI59">
        <v>28886.9</v>
      </c>
      <c r="GJ59">
        <v>29495.2</v>
      </c>
      <c r="GK59">
        <v>29464.9</v>
      </c>
      <c r="GL59">
        <v>35566.5</v>
      </c>
      <c r="GM59">
        <v>35779.6</v>
      </c>
      <c r="GN59">
        <v>41542.2</v>
      </c>
      <c r="GO59">
        <v>41995</v>
      </c>
      <c r="GP59">
        <v>1.93878</v>
      </c>
      <c r="GQ59">
        <v>1.91777</v>
      </c>
      <c r="GR59">
        <v>0.0482537</v>
      </c>
      <c r="GS59">
        <v>0</v>
      </c>
      <c r="GT59">
        <v>24.2679</v>
      </c>
      <c r="GU59">
        <v>999.9</v>
      </c>
      <c r="GV59">
        <v>43.4</v>
      </c>
      <c r="GW59">
        <v>31.4</v>
      </c>
      <c r="GX59">
        <v>22.2153</v>
      </c>
      <c r="GY59">
        <v>63.1159</v>
      </c>
      <c r="GZ59">
        <v>33.4215</v>
      </c>
      <c r="HA59">
        <v>1</v>
      </c>
      <c r="HB59">
        <v>-0.150277</v>
      </c>
      <c r="HC59">
        <v>-0.287233</v>
      </c>
      <c r="HD59">
        <v>20.351</v>
      </c>
      <c r="HE59">
        <v>5.22777</v>
      </c>
      <c r="HF59">
        <v>12.0099</v>
      </c>
      <c r="HG59">
        <v>4.99245</v>
      </c>
      <c r="HH59">
        <v>3.29</v>
      </c>
      <c r="HI59">
        <v>9999</v>
      </c>
      <c r="HJ59">
        <v>9999</v>
      </c>
      <c r="HK59">
        <v>9999</v>
      </c>
      <c r="HL59">
        <v>160.8</v>
      </c>
      <c r="HM59">
        <v>1.86737</v>
      </c>
      <c r="HN59">
        <v>1.86646</v>
      </c>
      <c r="HO59">
        <v>1.86584</v>
      </c>
      <c r="HP59">
        <v>1.86582</v>
      </c>
      <c r="HQ59">
        <v>1.86768</v>
      </c>
      <c r="HR59">
        <v>1.87012</v>
      </c>
      <c r="HS59">
        <v>1.86874</v>
      </c>
      <c r="HT59">
        <v>1.87019</v>
      </c>
      <c r="HU59">
        <v>0</v>
      </c>
      <c r="HV59">
        <v>0</v>
      </c>
      <c r="HW59">
        <v>0</v>
      </c>
      <c r="HX59">
        <v>0</v>
      </c>
      <c r="HY59" t="s">
        <v>422</v>
      </c>
      <c r="HZ59" t="s">
        <v>423</v>
      </c>
      <c r="IA59" t="s">
        <v>424</v>
      </c>
      <c r="IB59" t="s">
        <v>424</v>
      </c>
      <c r="IC59" t="s">
        <v>424</v>
      </c>
      <c r="ID59" t="s">
        <v>424</v>
      </c>
      <c r="IE59">
        <v>0</v>
      </c>
      <c r="IF59">
        <v>100</v>
      </c>
      <c r="IG59">
        <v>100</v>
      </c>
      <c r="IH59">
        <v>-1.981</v>
      </c>
      <c r="II59">
        <v>-0.1055</v>
      </c>
      <c r="IJ59">
        <v>-0.5726348517053843</v>
      </c>
      <c r="IK59">
        <v>-0.003643892653284941</v>
      </c>
      <c r="IL59">
        <v>8.948238347276123E-07</v>
      </c>
      <c r="IM59">
        <v>-2.445980282225029E-10</v>
      </c>
      <c r="IN59">
        <v>-0.1497648274784824</v>
      </c>
      <c r="IO59">
        <v>-0.01042730378795286</v>
      </c>
      <c r="IP59">
        <v>0.00100284695746963</v>
      </c>
      <c r="IQ59">
        <v>-1.701466411570297E-05</v>
      </c>
      <c r="IR59">
        <v>2</v>
      </c>
      <c r="IS59">
        <v>2310</v>
      </c>
      <c r="IT59">
        <v>1</v>
      </c>
      <c r="IU59">
        <v>25</v>
      </c>
      <c r="IV59">
        <v>18.5</v>
      </c>
      <c r="IW59">
        <v>18.6</v>
      </c>
      <c r="IX59">
        <v>1.04614</v>
      </c>
      <c r="IY59">
        <v>2.22168</v>
      </c>
      <c r="IZ59">
        <v>1.39648</v>
      </c>
      <c r="JA59">
        <v>2.34375</v>
      </c>
      <c r="JB59">
        <v>1.49536</v>
      </c>
      <c r="JC59">
        <v>2.38037</v>
      </c>
      <c r="JD59">
        <v>35.7777</v>
      </c>
      <c r="JE59">
        <v>24.1926</v>
      </c>
      <c r="JF59">
        <v>18</v>
      </c>
      <c r="JG59">
        <v>498.364</v>
      </c>
      <c r="JH59">
        <v>441.49</v>
      </c>
      <c r="JI59">
        <v>25.0005</v>
      </c>
      <c r="JJ59">
        <v>25.5268</v>
      </c>
      <c r="JK59">
        <v>30.0002</v>
      </c>
      <c r="JL59">
        <v>25.5216</v>
      </c>
      <c r="JM59">
        <v>25.4706</v>
      </c>
      <c r="JN59">
        <v>20.9418</v>
      </c>
      <c r="JO59">
        <v>21.0675</v>
      </c>
      <c r="JP59">
        <v>52.4176</v>
      </c>
      <c r="JQ59">
        <v>25</v>
      </c>
      <c r="JR59">
        <v>420</v>
      </c>
      <c r="JS59">
        <v>18.2461</v>
      </c>
      <c r="JT59">
        <v>100.858</v>
      </c>
      <c r="JU59">
        <v>100.851</v>
      </c>
    </row>
    <row r="60" spans="1:281">
      <c r="A60">
        <v>44</v>
      </c>
      <c r="B60">
        <v>1658963679.6</v>
      </c>
      <c r="C60">
        <v>1773.099999904633</v>
      </c>
      <c r="D60" t="s">
        <v>526</v>
      </c>
      <c r="E60" t="s">
        <v>527</v>
      </c>
      <c r="F60">
        <v>5</v>
      </c>
      <c r="G60" t="s">
        <v>524</v>
      </c>
      <c r="H60" t="s">
        <v>416</v>
      </c>
      <c r="I60">
        <v>1658963677.314286</v>
      </c>
      <c r="J60">
        <f>(K60)/1000</f>
        <v>0</v>
      </c>
      <c r="K60">
        <f>IF(CZ60, AN60, AH60)</f>
        <v>0</v>
      </c>
      <c r="L60">
        <f>IF(CZ60, AI60, AG60)</f>
        <v>0</v>
      </c>
      <c r="M60">
        <f>DB60 - IF(AU60&gt;1, L60*CV60*100.0/(AW60*DP60), 0)</f>
        <v>0</v>
      </c>
      <c r="N60">
        <f>((T60-J60/2)*M60-L60)/(T60+J60/2)</f>
        <v>0</v>
      </c>
      <c r="O60">
        <f>N60*(DI60+DJ60)/1000.0</f>
        <v>0</v>
      </c>
      <c r="P60">
        <f>(DB60 - IF(AU60&gt;1, L60*CV60*100.0/(AW60*DP60), 0))*(DI60+DJ60)/1000.0</f>
        <v>0</v>
      </c>
      <c r="Q60">
        <f>2.0/((1/S60-1/R60)+SIGN(S60)*SQRT((1/S60-1/R60)*(1/S60-1/R60) + 4*CW60/((CW60+1)*(CW60+1))*(2*1/S60*1/R60-1/R60*1/R60)))</f>
        <v>0</v>
      </c>
      <c r="R60">
        <f>IF(LEFT(CX60,1)&lt;&gt;"0",IF(LEFT(CX60,1)="1",3.0,CY60),$D$5+$E$5*(DP60*DI60/($K$5*1000))+$F$5*(DP60*DI60/($K$5*1000))*MAX(MIN(CV60,$J$5),$I$5)*MAX(MIN(CV60,$J$5),$I$5)+$G$5*MAX(MIN(CV60,$J$5),$I$5)*(DP60*DI60/($K$5*1000))+$H$5*(DP60*DI60/($K$5*1000))*(DP60*DI60/($K$5*1000)))</f>
        <v>0</v>
      </c>
      <c r="S60">
        <f>J60*(1000-(1000*0.61365*exp(17.502*W60/(240.97+W60))/(DI60+DJ60)+DD60)/2)/(1000*0.61365*exp(17.502*W60/(240.97+W60))/(DI60+DJ60)-DD60)</f>
        <v>0</v>
      </c>
      <c r="T60">
        <f>1/((CW60+1)/(Q60/1.6)+1/(R60/1.37)) + CW60/((CW60+1)/(Q60/1.6) + CW60/(R60/1.37))</f>
        <v>0</v>
      </c>
      <c r="U60">
        <f>(CR60*CU60)</f>
        <v>0</v>
      </c>
      <c r="V60">
        <f>(DK60+(U60+2*0.95*5.67E-8*(((DK60+$B$7)+273)^4-(DK60+273)^4)-44100*J60)/(1.84*29.3*R60+8*0.95*5.67E-8*(DK60+273)^3))</f>
        <v>0</v>
      </c>
      <c r="W60">
        <f>($C$7*DL60+$D$7*DM60+$E$7*V60)</f>
        <v>0</v>
      </c>
      <c r="X60">
        <f>0.61365*exp(17.502*W60/(240.97+W60))</f>
        <v>0</v>
      </c>
      <c r="Y60">
        <f>(Z60/AA60*100)</f>
        <v>0</v>
      </c>
      <c r="Z60">
        <f>DD60*(DI60+DJ60)/1000</f>
        <v>0</v>
      </c>
      <c r="AA60">
        <f>0.61365*exp(17.502*DK60/(240.97+DK60))</f>
        <v>0</v>
      </c>
      <c r="AB60">
        <f>(X60-DD60*(DI60+DJ60)/1000)</f>
        <v>0</v>
      </c>
      <c r="AC60">
        <f>(-J60*44100)</f>
        <v>0</v>
      </c>
      <c r="AD60">
        <f>2*29.3*R60*0.92*(DK60-W60)</f>
        <v>0</v>
      </c>
      <c r="AE60">
        <f>2*0.95*5.67E-8*(((DK60+$B$7)+273)^4-(W60+273)^4)</f>
        <v>0</v>
      </c>
      <c r="AF60">
        <f>U60+AE60+AC60+AD60</f>
        <v>0</v>
      </c>
      <c r="AG60">
        <f>DH60*AU60*(DC60-DB60*(1000-AU60*DE60)/(1000-AU60*DD60))/(100*CV60)</f>
        <v>0</v>
      </c>
      <c r="AH60">
        <f>1000*DH60*AU60*(DD60-DE60)/(100*CV60*(1000-AU60*DD60))</f>
        <v>0</v>
      </c>
      <c r="AI60">
        <f>(AJ60 - AK60 - DI60*1E3/(8.314*(DK60+273.15)) * AM60/DH60 * AL60) * DH60/(100*CV60) * (1000 - DE60)/1000</f>
        <v>0</v>
      </c>
      <c r="AJ60">
        <v>427.7917278279096</v>
      </c>
      <c r="AK60">
        <v>431.9445818181818</v>
      </c>
      <c r="AL60">
        <v>0.0001916448880627897</v>
      </c>
      <c r="AM60">
        <v>65.22380609615416</v>
      </c>
      <c r="AN60">
        <f>(AP60 - AO60 + DI60*1E3/(8.314*(DK60+273.15)) * AR60/DH60 * AQ60) * DH60/(100*CV60) * 1000/(1000 - AP60)</f>
        <v>0</v>
      </c>
      <c r="AO60">
        <v>18.1939653901755</v>
      </c>
      <c r="AP60">
        <v>18.59317939393939</v>
      </c>
      <c r="AQ60">
        <v>-1.02453076208163E-05</v>
      </c>
      <c r="AR60">
        <v>84.77270440812536</v>
      </c>
      <c r="AS60">
        <v>10</v>
      </c>
      <c r="AT60">
        <v>2</v>
      </c>
      <c r="AU60">
        <f>IF(AS60*$H$13&gt;=AW60,1.0,(AW60/(AW60-AS60*$H$13)))</f>
        <v>0</v>
      </c>
      <c r="AV60">
        <f>(AU60-1)*100</f>
        <v>0</v>
      </c>
      <c r="AW60">
        <f>MAX(0,($B$13+$C$13*DP60)/(1+$D$13*DP60)*DI60/(DK60+273)*$E$13)</f>
        <v>0</v>
      </c>
      <c r="AX60" t="s">
        <v>418</v>
      </c>
      <c r="AY60" t="s">
        <v>418</v>
      </c>
      <c r="AZ60">
        <v>0</v>
      </c>
      <c r="BA60">
        <v>0</v>
      </c>
      <c r="BB60">
        <f>1-AZ60/BA60</f>
        <v>0</v>
      </c>
      <c r="BC60">
        <v>0</v>
      </c>
      <c r="BD60" t="s">
        <v>418</v>
      </c>
      <c r="BE60" t="s">
        <v>418</v>
      </c>
      <c r="BF60">
        <v>0</v>
      </c>
      <c r="BG60">
        <v>0</v>
      </c>
      <c r="BH60">
        <f>1-BF60/BG60</f>
        <v>0</v>
      </c>
      <c r="BI60">
        <v>0.5</v>
      </c>
      <c r="BJ60">
        <f>CS60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418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BZ60" t="s">
        <v>418</v>
      </c>
      <c r="CA60" t="s">
        <v>418</v>
      </c>
      <c r="CB60" t="s">
        <v>418</v>
      </c>
      <c r="CC60" t="s">
        <v>418</v>
      </c>
      <c r="CD60" t="s">
        <v>418</v>
      </c>
      <c r="CE60" t="s">
        <v>418</v>
      </c>
      <c r="CF60" t="s">
        <v>418</v>
      </c>
      <c r="CG60" t="s">
        <v>418</v>
      </c>
      <c r="CH60" t="s">
        <v>418</v>
      </c>
      <c r="CI60" t="s">
        <v>418</v>
      </c>
      <c r="CJ60" t="s">
        <v>418</v>
      </c>
      <c r="CK60" t="s">
        <v>418</v>
      </c>
      <c r="CL60" t="s">
        <v>418</v>
      </c>
      <c r="CM60" t="s">
        <v>418</v>
      </c>
      <c r="CN60" t="s">
        <v>418</v>
      </c>
      <c r="CO60" t="s">
        <v>418</v>
      </c>
      <c r="CP60" t="s">
        <v>418</v>
      </c>
      <c r="CQ60" t="s">
        <v>418</v>
      </c>
      <c r="CR60">
        <f>$B$11*DQ60+$C$11*DR60+$F$11*EC60*(1-EF60)</f>
        <v>0</v>
      </c>
      <c r="CS60">
        <f>CR60*CT60</f>
        <v>0</v>
      </c>
      <c r="CT60">
        <f>($B$11*$D$9+$C$11*$D$9+$F$11*((EP60+EH60)/MAX(EP60+EH60+EQ60, 0.1)*$I$9+EQ60/MAX(EP60+EH60+EQ60, 0.1)*$J$9))/($B$11+$C$11+$F$11)</f>
        <v>0</v>
      </c>
      <c r="CU60">
        <f>($B$11*$K$9+$C$11*$K$9+$F$11*((EP60+EH60)/MAX(EP60+EH60+EQ60, 0.1)*$P$9+EQ60/MAX(EP60+EH60+EQ60, 0.1)*$Q$9))/($B$11+$C$11+$F$11)</f>
        <v>0</v>
      </c>
      <c r="CV60">
        <v>6</v>
      </c>
      <c r="CW60">
        <v>0.5</v>
      </c>
      <c r="CX60" t="s">
        <v>419</v>
      </c>
      <c r="CY60">
        <v>2</v>
      </c>
      <c r="CZ60" t="b">
        <v>1</v>
      </c>
      <c r="DA60">
        <v>1658963677.314286</v>
      </c>
      <c r="DB60">
        <v>423.9201428571429</v>
      </c>
      <c r="DC60">
        <v>420.0111428571428</v>
      </c>
      <c r="DD60">
        <v>18.58487142857143</v>
      </c>
      <c r="DE60">
        <v>18.19387142857143</v>
      </c>
      <c r="DF60">
        <v>425.9011428571429</v>
      </c>
      <c r="DG60">
        <v>18.69031428571429</v>
      </c>
      <c r="DH60">
        <v>500.0057142857142</v>
      </c>
      <c r="DI60">
        <v>90.16365714285715</v>
      </c>
      <c r="DJ60">
        <v>0.09997488571428571</v>
      </c>
      <c r="DK60">
        <v>25.84005714285714</v>
      </c>
      <c r="DL60">
        <v>25.53864285714286</v>
      </c>
      <c r="DM60">
        <v>999.8999999999999</v>
      </c>
      <c r="DN60">
        <v>0</v>
      </c>
      <c r="DO60">
        <v>0</v>
      </c>
      <c r="DP60">
        <v>9997.771428571428</v>
      </c>
      <c r="DQ60">
        <v>0</v>
      </c>
      <c r="DR60">
        <v>0.505868</v>
      </c>
      <c r="DS60">
        <v>3.909097142857142</v>
      </c>
      <c r="DT60">
        <v>431.9478571428572</v>
      </c>
      <c r="DU60">
        <v>427.7942857142857</v>
      </c>
      <c r="DV60">
        <v>0.3910022857142857</v>
      </c>
      <c r="DW60">
        <v>420.0111428571428</v>
      </c>
      <c r="DX60">
        <v>18.19387142857143</v>
      </c>
      <c r="DY60">
        <v>1.675681428571429</v>
      </c>
      <c r="DZ60">
        <v>1.640425714285714</v>
      </c>
      <c r="EA60">
        <v>14.67297142857143</v>
      </c>
      <c r="EB60">
        <v>14.34388571428571</v>
      </c>
      <c r="EC60">
        <v>0.00100019</v>
      </c>
      <c r="ED60">
        <v>0</v>
      </c>
      <c r="EE60">
        <v>0</v>
      </c>
      <c r="EF60">
        <v>0</v>
      </c>
      <c r="EG60">
        <v>978.3571428571429</v>
      </c>
      <c r="EH60">
        <v>0.00100019</v>
      </c>
      <c r="EI60">
        <v>-12.64285714285714</v>
      </c>
      <c r="EJ60">
        <v>-1.928571428571429</v>
      </c>
      <c r="EK60">
        <v>35.45528571428571</v>
      </c>
      <c r="EL60">
        <v>40.62471428571428</v>
      </c>
      <c r="EM60">
        <v>37.64271428571429</v>
      </c>
      <c r="EN60">
        <v>41.56228571428571</v>
      </c>
      <c r="EO60">
        <v>37.55342857142858</v>
      </c>
      <c r="EP60">
        <v>0</v>
      </c>
      <c r="EQ60">
        <v>0</v>
      </c>
      <c r="ER60">
        <v>0</v>
      </c>
      <c r="ES60">
        <v>4.300000190734863</v>
      </c>
      <c r="ET60">
        <v>0</v>
      </c>
      <c r="EU60">
        <v>924.9434615384615</v>
      </c>
      <c r="EV60">
        <v>1921.624104909911</v>
      </c>
      <c r="EW60">
        <v>172442.7163806163</v>
      </c>
      <c r="EX60">
        <v>15713.61538461538</v>
      </c>
      <c r="EY60">
        <v>15</v>
      </c>
      <c r="EZ60">
        <v>1658962562</v>
      </c>
      <c r="FA60" t="s">
        <v>443</v>
      </c>
      <c r="FB60">
        <v>1658962562</v>
      </c>
      <c r="FC60">
        <v>1658962559</v>
      </c>
      <c r="FD60">
        <v>7</v>
      </c>
      <c r="FE60">
        <v>0.025</v>
      </c>
      <c r="FF60">
        <v>-0.013</v>
      </c>
      <c r="FG60">
        <v>-1.97</v>
      </c>
      <c r="FH60">
        <v>-0.111</v>
      </c>
      <c r="FI60">
        <v>420</v>
      </c>
      <c r="FJ60">
        <v>18</v>
      </c>
      <c r="FK60">
        <v>0.6899999999999999</v>
      </c>
      <c r="FL60">
        <v>0.5</v>
      </c>
      <c r="FM60">
        <v>3.91586075</v>
      </c>
      <c r="FN60">
        <v>-0.07606818011256962</v>
      </c>
      <c r="FO60">
        <v>0.03383169700055703</v>
      </c>
      <c r="FP60">
        <v>1</v>
      </c>
      <c r="FQ60">
        <v>881.1185294117647</v>
      </c>
      <c r="FR60">
        <v>1343.307752167292</v>
      </c>
      <c r="FS60">
        <v>283.7934497869093</v>
      </c>
      <c r="FT60">
        <v>0</v>
      </c>
      <c r="FU60">
        <v>0.38762935</v>
      </c>
      <c r="FV60">
        <v>-0.0004886679174486649</v>
      </c>
      <c r="FW60">
        <v>0.00131469295940155</v>
      </c>
      <c r="FX60">
        <v>1</v>
      </c>
      <c r="FY60">
        <v>2</v>
      </c>
      <c r="FZ60">
        <v>3</v>
      </c>
      <c r="GA60" t="s">
        <v>421</v>
      </c>
      <c r="GB60">
        <v>2.98453</v>
      </c>
      <c r="GC60">
        <v>2.71574</v>
      </c>
      <c r="GD60">
        <v>0.09536020000000001</v>
      </c>
      <c r="GE60">
        <v>0.09346640000000001</v>
      </c>
      <c r="GF60">
        <v>0.0898185</v>
      </c>
      <c r="GG60">
        <v>0.08677790000000001</v>
      </c>
      <c r="GH60">
        <v>28715.2</v>
      </c>
      <c r="GI60">
        <v>28886.9</v>
      </c>
      <c r="GJ60">
        <v>29494.8</v>
      </c>
      <c r="GK60">
        <v>29465.1</v>
      </c>
      <c r="GL60">
        <v>35564</v>
      </c>
      <c r="GM60">
        <v>35780.1</v>
      </c>
      <c r="GN60">
        <v>41541.9</v>
      </c>
      <c r="GO60">
        <v>41995.4</v>
      </c>
      <c r="GP60">
        <v>1.93902</v>
      </c>
      <c r="GQ60">
        <v>1.91758</v>
      </c>
      <c r="GR60">
        <v>0.106048</v>
      </c>
      <c r="GS60">
        <v>0</v>
      </c>
      <c r="GT60">
        <v>24.2709</v>
      </c>
      <c r="GU60">
        <v>999.9</v>
      </c>
      <c r="GV60">
        <v>43.4</v>
      </c>
      <c r="GW60">
        <v>31.4</v>
      </c>
      <c r="GX60">
        <v>22.2157</v>
      </c>
      <c r="GY60">
        <v>63.0659</v>
      </c>
      <c r="GZ60">
        <v>33.8622</v>
      </c>
      <c r="HA60">
        <v>1</v>
      </c>
      <c r="HB60">
        <v>-0.150534</v>
      </c>
      <c r="HC60">
        <v>-0.284681</v>
      </c>
      <c r="HD60">
        <v>20.3441</v>
      </c>
      <c r="HE60">
        <v>5.22268</v>
      </c>
      <c r="HF60">
        <v>12.0095</v>
      </c>
      <c r="HG60">
        <v>4.99155</v>
      </c>
      <c r="HH60">
        <v>3.28933</v>
      </c>
      <c r="HI60">
        <v>9999</v>
      </c>
      <c r="HJ60">
        <v>9999</v>
      </c>
      <c r="HK60">
        <v>9999</v>
      </c>
      <c r="HL60">
        <v>160.8</v>
      </c>
      <c r="HM60">
        <v>1.86737</v>
      </c>
      <c r="HN60">
        <v>1.86645</v>
      </c>
      <c r="HO60">
        <v>1.86584</v>
      </c>
      <c r="HP60">
        <v>1.86584</v>
      </c>
      <c r="HQ60">
        <v>1.86768</v>
      </c>
      <c r="HR60">
        <v>1.87012</v>
      </c>
      <c r="HS60">
        <v>1.86874</v>
      </c>
      <c r="HT60">
        <v>1.87019</v>
      </c>
      <c r="HU60">
        <v>0</v>
      </c>
      <c r="HV60">
        <v>0</v>
      </c>
      <c r="HW60">
        <v>0</v>
      </c>
      <c r="HX60">
        <v>0</v>
      </c>
      <c r="HY60" t="s">
        <v>422</v>
      </c>
      <c r="HZ60" t="s">
        <v>423</v>
      </c>
      <c r="IA60" t="s">
        <v>424</v>
      </c>
      <c r="IB60" t="s">
        <v>424</v>
      </c>
      <c r="IC60" t="s">
        <v>424</v>
      </c>
      <c r="ID60" t="s">
        <v>424</v>
      </c>
      <c r="IE60">
        <v>0</v>
      </c>
      <c r="IF60">
        <v>100</v>
      </c>
      <c r="IG60">
        <v>100</v>
      </c>
      <c r="IH60">
        <v>-1.982</v>
      </c>
      <c r="II60">
        <v>-0.1053</v>
      </c>
      <c r="IJ60">
        <v>-0.5726348517053843</v>
      </c>
      <c r="IK60">
        <v>-0.003643892653284941</v>
      </c>
      <c r="IL60">
        <v>8.948238347276123E-07</v>
      </c>
      <c r="IM60">
        <v>-2.445980282225029E-10</v>
      </c>
      <c r="IN60">
        <v>-0.1497648274784824</v>
      </c>
      <c r="IO60">
        <v>-0.01042730378795286</v>
      </c>
      <c r="IP60">
        <v>0.00100284695746963</v>
      </c>
      <c r="IQ60">
        <v>-1.701466411570297E-05</v>
      </c>
      <c r="IR60">
        <v>2</v>
      </c>
      <c r="IS60">
        <v>2310</v>
      </c>
      <c r="IT60">
        <v>1</v>
      </c>
      <c r="IU60">
        <v>25</v>
      </c>
      <c r="IV60">
        <v>18.6</v>
      </c>
      <c r="IW60">
        <v>18.7</v>
      </c>
      <c r="IX60">
        <v>1.04614</v>
      </c>
      <c r="IY60">
        <v>2.23022</v>
      </c>
      <c r="IZ60">
        <v>1.39648</v>
      </c>
      <c r="JA60">
        <v>2.34497</v>
      </c>
      <c r="JB60">
        <v>1.49536</v>
      </c>
      <c r="JC60">
        <v>2.29614</v>
      </c>
      <c r="JD60">
        <v>35.7777</v>
      </c>
      <c r="JE60">
        <v>24.1838</v>
      </c>
      <c r="JF60">
        <v>18</v>
      </c>
      <c r="JG60">
        <v>498.521</v>
      </c>
      <c r="JH60">
        <v>441.37</v>
      </c>
      <c r="JI60">
        <v>25.0004</v>
      </c>
      <c r="JJ60">
        <v>25.5268</v>
      </c>
      <c r="JK60">
        <v>30</v>
      </c>
      <c r="JL60">
        <v>25.5216</v>
      </c>
      <c r="JM60">
        <v>25.4706</v>
      </c>
      <c r="JN60">
        <v>20.9409</v>
      </c>
      <c r="JO60">
        <v>21.0675</v>
      </c>
      <c r="JP60">
        <v>52.4176</v>
      </c>
      <c r="JQ60">
        <v>25</v>
      </c>
      <c r="JR60">
        <v>420</v>
      </c>
      <c r="JS60">
        <v>18.2432</v>
      </c>
      <c r="JT60">
        <v>100.857</v>
      </c>
      <c r="JU60">
        <v>100.852</v>
      </c>
    </row>
    <row r="61" spans="1:281">
      <c r="A61">
        <v>45</v>
      </c>
      <c r="B61">
        <v>1658963684.6</v>
      </c>
      <c r="C61">
        <v>1778.099999904633</v>
      </c>
      <c r="D61" t="s">
        <v>528</v>
      </c>
      <c r="E61" t="s">
        <v>529</v>
      </c>
      <c r="F61">
        <v>5</v>
      </c>
      <c r="G61" t="s">
        <v>524</v>
      </c>
      <c r="H61" t="s">
        <v>416</v>
      </c>
      <c r="I61">
        <v>1658963682.1</v>
      </c>
      <c r="J61">
        <f>(K61)/1000</f>
        <v>0</v>
      </c>
      <c r="K61">
        <f>IF(CZ61, AN61, AH61)</f>
        <v>0</v>
      </c>
      <c r="L61">
        <f>IF(CZ61, AI61, AG61)</f>
        <v>0</v>
      </c>
      <c r="M61">
        <f>DB61 - IF(AU61&gt;1, L61*CV61*100.0/(AW61*DP61), 0)</f>
        <v>0</v>
      </c>
      <c r="N61">
        <f>((T61-J61/2)*M61-L61)/(T61+J61/2)</f>
        <v>0</v>
      </c>
      <c r="O61">
        <f>N61*(DI61+DJ61)/1000.0</f>
        <v>0</v>
      </c>
      <c r="P61">
        <f>(DB61 - IF(AU61&gt;1, L61*CV61*100.0/(AW61*DP61), 0))*(DI61+DJ61)/1000.0</f>
        <v>0</v>
      </c>
      <c r="Q61">
        <f>2.0/((1/S61-1/R61)+SIGN(S61)*SQRT((1/S61-1/R61)*(1/S61-1/R61) + 4*CW61/((CW61+1)*(CW61+1))*(2*1/S61*1/R61-1/R61*1/R61)))</f>
        <v>0</v>
      </c>
      <c r="R61">
        <f>IF(LEFT(CX61,1)&lt;&gt;"0",IF(LEFT(CX61,1)="1",3.0,CY61),$D$5+$E$5*(DP61*DI61/($K$5*1000))+$F$5*(DP61*DI61/($K$5*1000))*MAX(MIN(CV61,$J$5),$I$5)*MAX(MIN(CV61,$J$5),$I$5)+$G$5*MAX(MIN(CV61,$J$5),$I$5)*(DP61*DI61/($K$5*1000))+$H$5*(DP61*DI61/($K$5*1000))*(DP61*DI61/($K$5*1000)))</f>
        <v>0</v>
      </c>
      <c r="S61">
        <f>J61*(1000-(1000*0.61365*exp(17.502*W61/(240.97+W61))/(DI61+DJ61)+DD61)/2)/(1000*0.61365*exp(17.502*W61/(240.97+W61))/(DI61+DJ61)-DD61)</f>
        <v>0</v>
      </c>
      <c r="T61">
        <f>1/((CW61+1)/(Q61/1.6)+1/(R61/1.37)) + CW61/((CW61+1)/(Q61/1.6) + CW61/(R61/1.37))</f>
        <v>0</v>
      </c>
      <c r="U61">
        <f>(CR61*CU61)</f>
        <v>0</v>
      </c>
      <c r="V61">
        <f>(DK61+(U61+2*0.95*5.67E-8*(((DK61+$B$7)+273)^4-(DK61+273)^4)-44100*J61)/(1.84*29.3*R61+8*0.95*5.67E-8*(DK61+273)^3))</f>
        <v>0</v>
      </c>
      <c r="W61">
        <f>($C$7*DL61+$D$7*DM61+$E$7*V61)</f>
        <v>0</v>
      </c>
      <c r="X61">
        <f>0.61365*exp(17.502*W61/(240.97+W61))</f>
        <v>0</v>
      </c>
      <c r="Y61">
        <f>(Z61/AA61*100)</f>
        <v>0</v>
      </c>
      <c r="Z61">
        <f>DD61*(DI61+DJ61)/1000</f>
        <v>0</v>
      </c>
      <c r="AA61">
        <f>0.61365*exp(17.502*DK61/(240.97+DK61))</f>
        <v>0</v>
      </c>
      <c r="AB61">
        <f>(X61-DD61*(DI61+DJ61)/1000)</f>
        <v>0</v>
      </c>
      <c r="AC61">
        <f>(-J61*44100)</f>
        <v>0</v>
      </c>
      <c r="AD61">
        <f>2*29.3*R61*0.92*(DK61-W61)</f>
        <v>0</v>
      </c>
      <c r="AE61">
        <f>2*0.95*5.67E-8*(((DK61+$B$7)+273)^4-(W61+273)^4)</f>
        <v>0</v>
      </c>
      <c r="AF61">
        <f>U61+AE61+AC61+AD61</f>
        <v>0</v>
      </c>
      <c r="AG61">
        <f>DH61*AU61*(DC61-DB61*(1000-AU61*DE61)/(1000-AU61*DD61))/(100*CV61)</f>
        <v>0</v>
      </c>
      <c r="AH61">
        <f>1000*DH61*AU61*(DD61-DE61)/(100*CV61*(1000-AU61*DD61))</f>
        <v>0</v>
      </c>
      <c r="AI61">
        <f>(AJ61 - AK61 - DI61*1E3/(8.314*(DK61+273.15)) * AM61/DH61 * AL61) * DH61/(100*CV61) * (1000 - DE61)/1000</f>
        <v>0</v>
      </c>
      <c r="AJ61">
        <v>427.7816999905702</v>
      </c>
      <c r="AK61">
        <v>431.8728909090909</v>
      </c>
      <c r="AL61">
        <v>-0.006366939023967423</v>
      </c>
      <c r="AM61">
        <v>65.22380609615416</v>
      </c>
      <c r="AN61">
        <f>(AP61 - AO61 + DI61*1E3/(8.314*(DK61+273.15)) * AR61/DH61 * AQ61) * DH61/(100*CV61) * 1000/(1000 - AP61)</f>
        <v>0</v>
      </c>
      <c r="AO61">
        <v>18.19408712264254</v>
      </c>
      <c r="AP61">
        <v>18.61101454545454</v>
      </c>
      <c r="AQ61">
        <v>0.005372136407228377</v>
      </c>
      <c r="AR61">
        <v>84.77270440812536</v>
      </c>
      <c r="AS61">
        <v>10</v>
      </c>
      <c r="AT61">
        <v>2</v>
      </c>
      <c r="AU61">
        <f>IF(AS61*$H$13&gt;=AW61,1.0,(AW61/(AW61-AS61*$H$13)))</f>
        <v>0</v>
      </c>
      <c r="AV61">
        <f>(AU61-1)*100</f>
        <v>0</v>
      </c>
      <c r="AW61">
        <f>MAX(0,($B$13+$C$13*DP61)/(1+$D$13*DP61)*DI61/(DK61+273)*$E$13)</f>
        <v>0</v>
      </c>
      <c r="AX61" t="s">
        <v>418</v>
      </c>
      <c r="AY61" t="s">
        <v>418</v>
      </c>
      <c r="AZ61">
        <v>0</v>
      </c>
      <c r="BA61">
        <v>0</v>
      </c>
      <c r="BB61">
        <f>1-AZ61/BA61</f>
        <v>0</v>
      </c>
      <c r="BC61">
        <v>0</v>
      </c>
      <c r="BD61" t="s">
        <v>418</v>
      </c>
      <c r="BE61" t="s">
        <v>418</v>
      </c>
      <c r="BF61">
        <v>0</v>
      </c>
      <c r="BG61">
        <v>0</v>
      </c>
      <c r="BH61">
        <f>1-BF61/BG61</f>
        <v>0</v>
      </c>
      <c r="BI61">
        <v>0.5</v>
      </c>
      <c r="BJ61">
        <f>CS61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418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BZ61" t="s">
        <v>418</v>
      </c>
      <c r="CA61" t="s">
        <v>418</v>
      </c>
      <c r="CB61" t="s">
        <v>418</v>
      </c>
      <c r="CC61" t="s">
        <v>418</v>
      </c>
      <c r="CD61" t="s">
        <v>418</v>
      </c>
      <c r="CE61" t="s">
        <v>418</v>
      </c>
      <c r="CF61" t="s">
        <v>418</v>
      </c>
      <c r="CG61" t="s">
        <v>418</v>
      </c>
      <c r="CH61" t="s">
        <v>418</v>
      </c>
      <c r="CI61" t="s">
        <v>418</v>
      </c>
      <c r="CJ61" t="s">
        <v>418</v>
      </c>
      <c r="CK61" t="s">
        <v>418</v>
      </c>
      <c r="CL61" t="s">
        <v>418</v>
      </c>
      <c r="CM61" t="s">
        <v>418</v>
      </c>
      <c r="CN61" t="s">
        <v>418</v>
      </c>
      <c r="CO61" t="s">
        <v>418</v>
      </c>
      <c r="CP61" t="s">
        <v>418</v>
      </c>
      <c r="CQ61" t="s">
        <v>418</v>
      </c>
      <c r="CR61">
        <f>$B$11*DQ61+$C$11*DR61+$F$11*EC61*(1-EF61)</f>
        <v>0</v>
      </c>
      <c r="CS61">
        <f>CR61*CT61</f>
        <v>0</v>
      </c>
      <c r="CT61">
        <f>($B$11*$D$9+$C$11*$D$9+$F$11*((EP61+EH61)/MAX(EP61+EH61+EQ61, 0.1)*$I$9+EQ61/MAX(EP61+EH61+EQ61, 0.1)*$J$9))/($B$11+$C$11+$F$11)</f>
        <v>0</v>
      </c>
      <c r="CU61">
        <f>($B$11*$K$9+$C$11*$K$9+$F$11*((EP61+EH61)/MAX(EP61+EH61+EQ61, 0.1)*$P$9+EQ61/MAX(EP61+EH61+EQ61, 0.1)*$Q$9))/($B$11+$C$11+$F$11)</f>
        <v>0</v>
      </c>
      <c r="CV61">
        <v>6</v>
      </c>
      <c r="CW61">
        <v>0.5</v>
      </c>
      <c r="CX61" t="s">
        <v>419</v>
      </c>
      <c r="CY61">
        <v>2</v>
      </c>
      <c r="CZ61" t="b">
        <v>1</v>
      </c>
      <c r="DA61">
        <v>1658963682.1</v>
      </c>
      <c r="DB61">
        <v>423.8554444444445</v>
      </c>
      <c r="DC61">
        <v>420.0111111111111</v>
      </c>
      <c r="DD61">
        <v>18.60744444444444</v>
      </c>
      <c r="DE61">
        <v>18.19348888888889</v>
      </c>
      <c r="DF61">
        <v>425.8363333333334</v>
      </c>
      <c r="DG61">
        <v>18.71265555555555</v>
      </c>
      <c r="DH61">
        <v>500.075</v>
      </c>
      <c r="DI61">
        <v>90.16251111111112</v>
      </c>
      <c r="DJ61">
        <v>0.09998188888888888</v>
      </c>
      <c r="DK61">
        <v>25.87936666666666</v>
      </c>
      <c r="DL61">
        <v>25.8169</v>
      </c>
      <c r="DM61">
        <v>999.9000000000001</v>
      </c>
      <c r="DN61">
        <v>0</v>
      </c>
      <c r="DO61">
        <v>0</v>
      </c>
      <c r="DP61">
        <v>9995.064444444444</v>
      </c>
      <c r="DQ61">
        <v>0</v>
      </c>
      <c r="DR61">
        <v>0.505868</v>
      </c>
      <c r="DS61">
        <v>3.844191111111111</v>
      </c>
      <c r="DT61">
        <v>431.8916666666667</v>
      </c>
      <c r="DU61">
        <v>427.7943333333334</v>
      </c>
      <c r="DV61">
        <v>0.4139486666666666</v>
      </c>
      <c r="DW61">
        <v>420.0111111111111</v>
      </c>
      <c r="DX61">
        <v>18.19348888888889</v>
      </c>
      <c r="DY61">
        <v>1.677693333333333</v>
      </c>
      <c r="DZ61">
        <v>1.64037</v>
      </c>
      <c r="EA61">
        <v>14.69157777777778</v>
      </c>
      <c r="EB61">
        <v>14.34337777777778</v>
      </c>
      <c r="EC61">
        <v>0.00100019</v>
      </c>
      <c r="ED61">
        <v>0</v>
      </c>
      <c r="EE61">
        <v>0</v>
      </c>
      <c r="EF61">
        <v>0</v>
      </c>
      <c r="EG61">
        <v>902.7777777777778</v>
      </c>
      <c r="EH61">
        <v>0.00100019</v>
      </c>
      <c r="EI61">
        <v>-3</v>
      </c>
      <c r="EJ61">
        <v>-3.388888888888889</v>
      </c>
      <c r="EK61">
        <v>35.54133333333333</v>
      </c>
      <c r="EL61">
        <v>40.32622222222223</v>
      </c>
      <c r="EM61">
        <v>37.54133333333333</v>
      </c>
      <c r="EN61">
        <v>41.22188888888888</v>
      </c>
      <c r="EO61">
        <v>37.41633333333333</v>
      </c>
      <c r="EP61">
        <v>0</v>
      </c>
      <c r="EQ61">
        <v>0</v>
      </c>
      <c r="ER61">
        <v>0</v>
      </c>
      <c r="ES61">
        <v>9.100000143051147</v>
      </c>
      <c r="ET61">
        <v>0</v>
      </c>
      <c r="EU61">
        <v>963.5588461538462</v>
      </c>
      <c r="EV61">
        <v>394.7327539321062</v>
      </c>
      <c r="EW61">
        <v>-55155.51051179467</v>
      </c>
      <c r="EX61">
        <v>15713.71153846154</v>
      </c>
      <c r="EY61">
        <v>15</v>
      </c>
      <c r="EZ61">
        <v>1658962562</v>
      </c>
      <c r="FA61" t="s">
        <v>443</v>
      </c>
      <c r="FB61">
        <v>1658962562</v>
      </c>
      <c r="FC61">
        <v>1658962559</v>
      </c>
      <c r="FD61">
        <v>7</v>
      </c>
      <c r="FE61">
        <v>0.025</v>
      </c>
      <c r="FF61">
        <v>-0.013</v>
      </c>
      <c r="FG61">
        <v>-1.97</v>
      </c>
      <c r="FH61">
        <v>-0.111</v>
      </c>
      <c r="FI61">
        <v>420</v>
      </c>
      <c r="FJ61">
        <v>18</v>
      </c>
      <c r="FK61">
        <v>0.6899999999999999</v>
      </c>
      <c r="FL61">
        <v>0.5</v>
      </c>
      <c r="FM61">
        <v>3.889904749999999</v>
      </c>
      <c r="FN61">
        <v>-0.1411705440900645</v>
      </c>
      <c r="FO61">
        <v>0.03955339922102143</v>
      </c>
      <c r="FP61">
        <v>1</v>
      </c>
      <c r="FQ61">
        <v>919.530294117647</v>
      </c>
      <c r="FR61">
        <v>779.6278261096807</v>
      </c>
      <c r="FS61">
        <v>276.8051549427045</v>
      </c>
      <c r="FT61">
        <v>0</v>
      </c>
      <c r="FU61">
        <v>0.394433825</v>
      </c>
      <c r="FV61">
        <v>0.09065195121951139</v>
      </c>
      <c r="FW61">
        <v>0.0111908616868575</v>
      </c>
      <c r="FX61">
        <v>1</v>
      </c>
      <c r="FY61">
        <v>2</v>
      </c>
      <c r="FZ61">
        <v>3</v>
      </c>
      <c r="GA61" t="s">
        <v>421</v>
      </c>
      <c r="GB61">
        <v>2.98443</v>
      </c>
      <c r="GC61">
        <v>2.71563</v>
      </c>
      <c r="GD61">
        <v>0.0953493</v>
      </c>
      <c r="GE61">
        <v>0.0934702</v>
      </c>
      <c r="GF61">
        <v>0.08986959999999999</v>
      </c>
      <c r="GG61">
        <v>0.0867725</v>
      </c>
      <c r="GH61">
        <v>28716.3</v>
      </c>
      <c r="GI61">
        <v>28886.5</v>
      </c>
      <c r="GJ61">
        <v>29495.6</v>
      </c>
      <c r="GK61">
        <v>29464.9</v>
      </c>
      <c r="GL61">
        <v>35562.5</v>
      </c>
      <c r="GM61">
        <v>35779.9</v>
      </c>
      <c r="GN61">
        <v>41542.6</v>
      </c>
      <c r="GO61">
        <v>41995</v>
      </c>
      <c r="GP61">
        <v>1.93875</v>
      </c>
      <c r="GQ61">
        <v>1.91782</v>
      </c>
      <c r="GR61">
        <v>0.0795051</v>
      </c>
      <c r="GS61">
        <v>0</v>
      </c>
      <c r="GT61">
        <v>24.2765</v>
      </c>
      <c r="GU61">
        <v>999.9</v>
      </c>
      <c r="GV61">
        <v>43.4</v>
      </c>
      <c r="GW61">
        <v>31.4</v>
      </c>
      <c r="GX61">
        <v>22.2132</v>
      </c>
      <c r="GY61">
        <v>63.0759</v>
      </c>
      <c r="GZ61">
        <v>33.6899</v>
      </c>
      <c r="HA61">
        <v>1</v>
      </c>
      <c r="HB61">
        <v>-0.15029</v>
      </c>
      <c r="HC61">
        <v>-0.282094</v>
      </c>
      <c r="HD61">
        <v>20.3506</v>
      </c>
      <c r="HE61">
        <v>5.22388</v>
      </c>
      <c r="HF61">
        <v>12.0099</v>
      </c>
      <c r="HG61">
        <v>4.9916</v>
      </c>
      <c r="HH61">
        <v>3.28925</v>
      </c>
      <c r="HI61">
        <v>9999</v>
      </c>
      <c r="HJ61">
        <v>9999</v>
      </c>
      <c r="HK61">
        <v>9999</v>
      </c>
      <c r="HL61">
        <v>160.8</v>
      </c>
      <c r="HM61">
        <v>1.86737</v>
      </c>
      <c r="HN61">
        <v>1.86646</v>
      </c>
      <c r="HO61">
        <v>1.86584</v>
      </c>
      <c r="HP61">
        <v>1.86584</v>
      </c>
      <c r="HQ61">
        <v>1.86768</v>
      </c>
      <c r="HR61">
        <v>1.87012</v>
      </c>
      <c r="HS61">
        <v>1.86874</v>
      </c>
      <c r="HT61">
        <v>1.8702</v>
      </c>
      <c r="HU61">
        <v>0</v>
      </c>
      <c r="HV61">
        <v>0</v>
      </c>
      <c r="HW61">
        <v>0</v>
      </c>
      <c r="HX61">
        <v>0</v>
      </c>
      <c r="HY61" t="s">
        <v>422</v>
      </c>
      <c r="HZ61" t="s">
        <v>423</v>
      </c>
      <c r="IA61" t="s">
        <v>424</v>
      </c>
      <c r="IB61" t="s">
        <v>424</v>
      </c>
      <c r="IC61" t="s">
        <v>424</v>
      </c>
      <c r="ID61" t="s">
        <v>424</v>
      </c>
      <c r="IE61">
        <v>0</v>
      </c>
      <c r="IF61">
        <v>100</v>
      </c>
      <c r="IG61">
        <v>100</v>
      </c>
      <c r="IH61">
        <v>-1.981</v>
      </c>
      <c r="II61">
        <v>-0.1052</v>
      </c>
      <c r="IJ61">
        <v>-0.5726348517053843</v>
      </c>
      <c r="IK61">
        <v>-0.003643892653284941</v>
      </c>
      <c r="IL61">
        <v>8.948238347276123E-07</v>
      </c>
      <c r="IM61">
        <v>-2.445980282225029E-10</v>
      </c>
      <c r="IN61">
        <v>-0.1497648274784824</v>
      </c>
      <c r="IO61">
        <v>-0.01042730378795286</v>
      </c>
      <c r="IP61">
        <v>0.00100284695746963</v>
      </c>
      <c r="IQ61">
        <v>-1.701466411570297E-05</v>
      </c>
      <c r="IR61">
        <v>2</v>
      </c>
      <c r="IS61">
        <v>2310</v>
      </c>
      <c r="IT61">
        <v>1</v>
      </c>
      <c r="IU61">
        <v>25</v>
      </c>
      <c r="IV61">
        <v>18.7</v>
      </c>
      <c r="IW61">
        <v>18.8</v>
      </c>
      <c r="IX61">
        <v>1.04492</v>
      </c>
      <c r="IY61">
        <v>2.21558</v>
      </c>
      <c r="IZ61">
        <v>1.39648</v>
      </c>
      <c r="JA61">
        <v>2.34497</v>
      </c>
      <c r="JB61">
        <v>1.49536</v>
      </c>
      <c r="JC61">
        <v>2.39502</v>
      </c>
      <c r="JD61">
        <v>35.7777</v>
      </c>
      <c r="JE61">
        <v>24.1926</v>
      </c>
      <c r="JF61">
        <v>18</v>
      </c>
      <c r="JG61">
        <v>498.357</v>
      </c>
      <c r="JH61">
        <v>441.521</v>
      </c>
      <c r="JI61">
        <v>25.0004</v>
      </c>
      <c r="JJ61">
        <v>25.5268</v>
      </c>
      <c r="JK61">
        <v>30.0002</v>
      </c>
      <c r="JL61">
        <v>25.5227</v>
      </c>
      <c r="JM61">
        <v>25.4706</v>
      </c>
      <c r="JN61">
        <v>20.9394</v>
      </c>
      <c r="JO61">
        <v>21.0675</v>
      </c>
      <c r="JP61">
        <v>52.4176</v>
      </c>
      <c r="JQ61">
        <v>25</v>
      </c>
      <c r="JR61">
        <v>420</v>
      </c>
      <c r="JS61">
        <v>18.2428</v>
      </c>
      <c r="JT61">
        <v>100.859</v>
      </c>
      <c r="JU61">
        <v>100.851</v>
      </c>
    </row>
    <row r="62" spans="1:281">
      <c r="A62">
        <v>46</v>
      </c>
      <c r="B62">
        <v>1658963689.6</v>
      </c>
      <c r="C62">
        <v>1783.099999904633</v>
      </c>
      <c r="D62" t="s">
        <v>530</v>
      </c>
      <c r="E62" t="s">
        <v>531</v>
      </c>
      <c r="F62">
        <v>5</v>
      </c>
      <c r="G62" t="s">
        <v>524</v>
      </c>
      <c r="H62" t="s">
        <v>416</v>
      </c>
      <c r="I62">
        <v>1658963686.8</v>
      </c>
      <c r="J62">
        <f>(K62)/1000</f>
        <v>0</v>
      </c>
      <c r="K62">
        <f>IF(CZ62, AN62, AH62)</f>
        <v>0</v>
      </c>
      <c r="L62">
        <f>IF(CZ62, AI62, AG62)</f>
        <v>0</v>
      </c>
      <c r="M62">
        <f>DB62 - IF(AU62&gt;1, L62*CV62*100.0/(AW62*DP62), 0)</f>
        <v>0</v>
      </c>
      <c r="N62">
        <f>((T62-J62/2)*M62-L62)/(T62+J62/2)</f>
        <v>0</v>
      </c>
      <c r="O62">
        <f>N62*(DI62+DJ62)/1000.0</f>
        <v>0</v>
      </c>
      <c r="P62">
        <f>(DB62 - IF(AU62&gt;1, L62*CV62*100.0/(AW62*DP62), 0))*(DI62+DJ62)/1000.0</f>
        <v>0</v>
      </c>
      <c r="Q62">
        <f>2.0/((1/S62-1/R62)+SIGN(S62)*SQRT((1/S62-1/R62)*(1/S62-1/R62) + 4*CW62/((CW62+1)*(CW62+1))*(2*1/S62*1/R62-1/R62*1/R62)))</f>
        <v>0</v>
      </c>
      <c r="R62">
        <f>IF(LEFT(CX62,1)&lt;&gt;"0",IF(LEFT(CX62,1)="1",3.0,CY62),$D$5+$E$5*(DP62*DI62/($K$5*1000))+$F$5*(DP62*DI62/($K$5*1000))*MAX(MIN(CV62,$J$5),$I$5)*MAX(MIN(CV62,$J$5),$I$5)+$G$5*MAX(MIN(CV62,$J$5),$I$5)*(DP62*DI62/($K$5*1000))+$H$5*(DP62*DI62/($K$5*1000))*(DP62*DI62/($K$5*1000)))</f>
        <v>0</v>
      </c>
      <c r="S62">
        <f>J62*(1000-(1000*0.61365*exp(17.502*W62/(240.97+W62))/(DI62+DJ62)+DD62)/2)/(1000*0.61365*exp(17.502*W62/(240.97+W62))/(DI62+DJ62)-DD62)</f>
        <v>0</v>
      </c>
      <c r="T62">
        <f>1/((CW62+1)/(Q62/1.6)+1/(R62/1.37)) + CW62/((CW62+1)/(Q62/1.6) + CW62/(R62/1.37))</f>
        <v>0</v>
      </c>
      <c r="U62">
        <f>(CR62*CU62)</f>
        <v>0</v>
      </c>
      <c r="V62">
        <f>(DK62+(U62+2*0.95*5.67E-8*(((DK62+$B$7)+273)^4-(DK62+273)^4)-44100*J62)/(1.84*29.3*R62+8*0.95*5.67E-8*(DK62+273)^3))</f>
        <v>0</v>
      </c>
      <c r="W62">
        <f>($C$7*DL62+$D$7*DM62+$E$7*V62)</f>
        <v>0</v>
      </c>
      <c r="X62">
        <f>0.61365*exp(17.502*W62/(240.97+W62))</f>
        <v>0</v>
      </c>
      <c r="Y62">
        <f>(Z62/AA62*100)</f>
        <v>0</v>
      </c>
      <c r="Z62">
        <f>DD62*(DI62+DJ62)/1000</f>
        <v>0</v>
      </c>
      <c r="AA62">
        <f>0.61365*exp(17.502*DK62/(240.97+DK62))</f>
        <v>0</v>
      </c>
      <c r="AB62">
        <f>(X62-DD62*(DI62+DJ62)/1000)</f>
        <v>0</v>
      </c>
      <c r="AC62">
        <f>(-J62*44100)</f>
        <v>0</v>
      </c>
      <c r="AD62">
        <f>2*29.3*R62*0.92*(DK62-W62)</f>
        <v>0</v>
      </c>
      <c r="AE62">
        <f>2*0.95*5.67E-8*(((DK62+$B$7)+273)^4-(W62+273)^4)</f>
        <v>0</v>
      </c>
      <c r="AF62">
        <f>U62+AE62+AC62+AD62</f>
        <v>0</v>
      </c>
      <c r="AG62">
        <f>DH62*AU62*(DC62-DB62*(1000-AU62*DE62)/(1000-AU62*DD62))/(100*CV62)</f>
        <v>0</v>
      </c>
      <c r="AH62">
        <f>1000*DH62*AU62*(DD62-DE62)/(100*CV62*(1000-AU62*DD62))</f>
        <v>0</v>
      </c>
      <c r="AI62">
        <f>(AJ62 - AK62 - DI62*1E3/(8.314*(DK62+273.15)) * AM62/DH62 * AL62) * DH62/(100*CV62) * (1000 - DE62)/1000</f>
        <v>0</v>
      </c>
      <c r="AJ62">
        <v>427.7796293085348</v>
      </c>
      <c r="AK62">
        <v>431.8671515151516</v>
      </c>
      <c r="AL62">
        <v>-0.001515755346681696</v>
      </c>
      <c r="AM62">
        <v>65.22380609615416</v>
      </c>
      <c r="AN62">
        <f>(AP62 - AO62 + DI62*1E3/(8.314*(DK62+273.15)) * AR62/DH62 * AQ62) * DH62/(100*CV62) * 1000/(1000 - AP62)</f>
        <v>0</v>
      </c>
      <c r="AO62">
        <v>18.19262435187299</v>
      </c>
      <c r="AP62">
        <v>18.60719878787878</v>
      </c>
      <c r="AQ62">
        <v>-0.0002287139433103755</v>
      </c>
      <c r="AR62">
        <v>84.77270440812536</v>
      </c>
      <c r="AS62">
        <v>10</v>
      </c>
      <c r="AT62">
        <v>2</v>
      </c>
      <c r="AU62">
        <f>IF(AS62*$H$13&gt;=AW62,1.0,(AW62/(AW62-AS62*$H$13)))</f>
        <v>0</v>
      </c>
      <c r="AV62">
        <f>(AU62-1)*100</f>
        <v>0</v>
      </c>
      <c r="AW62">
        <f>MAX(0,($B$13+$C$13*DP62)/(1+$D$13*DP62)*DI62/(DK62+273)*$E$13)</f>
        <v>0</v>
      </c>
      <c r="AX62" t="s">
        <v>418</v>
      </c>
      <c r="AY62" t="s">
        <v>418</v>
      </c>
      <c r="AZ62">
        <v>0</v>
      </c>
      <c r="BA62">
        <v>0</v>
      </c>
      <c r="BB62">
        <f>1-AZ62/BA62</f>
        <v>0</v>
      </c>
      <c r="BC62">
        <v>0</v>
      </c>
      <c r="BD62" t="s">
        <v>418</v>
      </c>
      <c r="BE62" t="s">
        <v>418</v>
      </c>
      <c r="BF62">
        <v>0</v>
      </c>
      <c r="BG62">
        <v>0</v>
      </c>
      <c r="BH62">
        <f>1-BF62/BG62</f>
        <v>0</v>
      </c>
      <c r="BI62">
        <v>0.5</v>
      </c>
      <c r="BJ62">
        <f>CS62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418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BZ62" t="s">
        <v>418</v>
      </c>
      <c r="CA62" t="s">
        <v>418</v>
      </c>
      <c r="CB62" t="s">
        <v>418</v>
      </c>
      <c r="CC62" t="s">
        <v>418</v>
      </c>
      <c r="CD62" t="s">
        <v>418</v>
      </c>
      <c r="CE62" t="s">
        <v>418</v>
      </c>
      <c r="CF62" t="s">
        <v>418</v>
      </c>
      <c r="CG62" t="s">
        <v>418</v>
      </c>
      <c r="CH62" t="s">
        <v>418</v>
      </c>
      <c r="CI62" t="s">
        <v>418</v>
      </c>
      <c r="CJ62" t="s">
        <v>418</v>
      </c>
      <c r="CK62" t="s">
        <v>418</v>
      </c>
      <c r="CL62" t="s">
        <v>418</v>
      </c>
      <c r="CM62" t="s">
        <v>418</v>
      </c>
      <c r="CN62" t="s">
        <v>418</v>
      </c>
      <c r="CO62" t="s">
        <v>418</v>
      </c>
      <c r="CP62" t="s">
        <v>418</v>
      </c>
      <c r="CQ62" t="s">
        <v>418</v>
      </c>
      <c r="CR62">
        <f>$B$11*DQ62+$C$11*DR62+$F$11*EC62*(1-EF62)</f>
        <v>0</v>
      </c>
      <c r="CS62">
        <f>CR62*CT62</f>
        <v>0</v>
      </c>
      <c r="CT62">
        <f>($B$11*$D$9+$C$11*$D$9+$F$11*((EP62+EH62)/MAX(EP62+EH62+EQ62, 0.1)*$I$9+EQ62/MAX(EP62+EH62+EQ62, 0.1)*$J$9))/($B$11+$C$11+$F$11)</f>
        <v>0</v>
      </c>
      <c r="CU62">
        <f>($B$11*$K$9+$C$11*$K$9+$F$11*((EP62+EH62)/MAX(EP62+EH62+EQ62, 0.1)*$P$9+EQ62/MAX(EP62+EH62+EQ62, 0.1)*$Q$9))/($B$11+$C$11+$F$11)</f>
        <v>0</v>
      </c>
      <c r="CV62">
        <v>6</v>
      </c>
      <c r="CW62">
        <v>0.5</v>
      </c>
      <c r="CX62" t="s">
        <v>419</v>
      </c>
      <c r="CY62">
        <v>2</v>
      </c>
      <c r="CZ62" t="b">
        <v>1</v>
      </c>
      <c r="DA62">
        <v>1658963686.8</v>
      </c>
      <c r="DB62">
        <v>423.8417000000001</v>
      </c>
      <c r="DC62">
        <v>419.999</v>
      </c>
      <c r="DD62">
        <v>18.6095</v>
      </c>
      <c r="DE62">
        <v>18.1925</v>
      </c>
      <c r="DF62">
        <v>425.8227</v>
      </c>
      <c r="DG62">
        <v>18.71471</v>
      </c>
      <c r="DH62">
        <v>500.0862999999999</v>
      </c>
      <c r="DI62">
        <v>90.16247000000001</v>
      </c>
      <c r="DJ62">
        <v>0.10001564</v>
      </c>
      <c r="DK62">
        <v>25.83136</v>
      </c>
      <c r="DL62">
        <v>25.43691</v>
      </c>
      <c r="DM62">
        <v>999.9</v>
      </c>
      <c r="DN62">
        <v>0</v>
      </c>
      <c r="DO62">
        <v>0</v>
      </c>
      <c r="DP62">
        <v>10013.75</v>
      </c>
      <c r="DQ62">
        <v>0</v>
      </c>
      <c r="DR62">
        <v>0.5058679999999999</v>
      </c>
      <c r="DS62">
        <v>3.842675</v>
      </c>
      <c r="DT62">
        <v>431.8787</v>
      </c>
      <c r="DU62">
        <v>427.7814999999999</v>
      </c>
      <c r="DV62">
        <v>0.4170022</v>
      </c>
      <c r="DW62">
        <v>419.999</v>
      </c>
      <c r="DX62">
        <v>18.1925</v>
      </c>
      <c r="DY62">
        <v>1.677879</v>
      </c>
      <c r="DZ62">
        <v>1.640281</v>
      </c>
      <c r="EA62">
        <v>14.69329</v>
      </c>
      <c r="EB62">
        <v>14.34252</v>
      </c>
      <c r="EC62">
        <v>0.00100019</v>
      </c>
      <c r="ED62">
        <v>0</v>
      </c>
      <c r="EE62">
        <v>0</v>
      </c>
      <c r="EF62">
        <v>0</v>
      </c>
      <c r="EG62">
        <v>878.4</v>
      </c>
      <c r="EH62">
        <v>0.00100019</v>
      </c>
      <c r="EI62">
        <v>5.1</v>
      </c>
      <c r="EJ62">
        <v>-0.9</v>
      </c>
      <c r="EK62">
        <v>35.4061</v>
      </c>
      <c r="EL62">
        <v>40.09349999999999</v>
      </c>
      <c r="EM62">
        <v>37.456</v>
      </c>
      <c r="EN62">
        <v>40.9123</v>
      </c>
      <c r="EO62">
        <v>37.29969999999999</v>
      </c>
      <c r="EP62">
        <v>0</v>
      </c>
      <c r="EQ62">
        <v>0</v>
      </c>
      <c r="ER62">
        <v>0</v>
      </c>
      <c r="ES62">
        <v>14.5</v>
      </c>
      <c r="ET62">
        <v>0</v>
      </c>
      <c r="EU62">
        <v>996.0203846153846</v>
      </c>
      <c r="EV62">
        <v>-1967.324483946622</v>
      </c>
      <c r="EW62">
        <v>-305414.6196575694</v>
      </c>
      <c r="EX62">
        <v>15721.25</v>
      </c>
      <c r="EY62">
        <v>15</v>
      </c>
      <c r="EZ62">
        <v>1658962562</v>
      </c>
      <c r="FA62" t="s">
        <v>443</v>
      </c>
      <c r="FB62">
        <v>1658962562</v>
      </c>
      <c r="FC62">
        <v>1658962559</v>
      </c>
      <c r="FD62">
        <v>7</v>
      </c>
      <c r="FE62">
        <v>0.025</v>
      </c>
      <c r="FF62">
        <v>-0.013</v>
      </c>
      <c r="FG62">
        <v>-1.97</v>
      </c>
      <c r="FH62">
        <v>-0.111</v>
      </c>
      <c r="FI62">
        <v>420</v>
      </c>
      <c r="FJ62">
        <v>18</v>
      </c>
      <c r="FK62">
        <v>0.6899999999999999</v>
      </c>
      <c r="FL62">
        <v>0.5</v>
      </c>
      <c r="FM62">
        <v>3.87927675</v>
      </c>
      <c r="FN62">
        <v>-0.2713487054408962</v>
      </c>
      <c r="FO62">
        <v>0.04428237168374678</v>
      </c>
      <c r="FP62">
        <v>1</v>
      </c>
      <c r="FQ62">
        <v>936.7655882352941</v>
      </c>
      <c r="FR62">
        <v>131.0920555619364</v>
      </c>
      <c r="FS62">
        <v>270.5092312352344</v>
      </c>
      <c r="FT62">
        <v>0</v>
      </c>
      <c r="FU62">
        <v>0.4002785250000001</v>
      </c>
      <c r="FV62">
        <v>0.1293110656660404</v>
      </c>
      <c r="FW62">
        <v>0.01374192255651934</v>
      </c>
      <c r="FX62">
        <v>0</v>
      </c>
      <c r="FY62">
        <v>1</v>
      </c>
      <c r="FZ62">
        <v>3</v>
      </c>
      <c r="GA62" t="s">
        <v>444</v>
      </c>
      <c r="GB62">
        <v>2.98447</v>
      </c>
      <c r="GC62">
        <v>2.71581</v>
      </c>
      <c r="GD62">
        <v>0.0953444</v>
      </c>
      <c r="GE62">
        <v>0.09346</v>
      </c>
      <c r="GF62">
        <v>0.08985319999999999</v>
      </c>
      <c r="GG62">
        <v>0.0867695</v>
      </c>
      <c r="GH62">
        <v>28715.4</v>
      </c>
      <c r="GI62">
        <v>28886.9</v>
      </c>
      <c r="GJ62">
        <v>29494.5</v>
      </c>
      <c r="GK62">
        <v>29465</v>
      </c>
      <c r="GL62">
        <v>35562.2</v>
      </c>
      <c r="GM62">
        <v>35780.2</v>
      </c>
      <c r="GN62">
        <v>41541.4</v>
      </c>
      <c r="GO62">
        <v>41995.1</v>
      </c>
      <c r="GP62">
        <v>1.93915</v>
      </c>
      <c r="GQ62">
        <v>1.91782</v>
      </c>
      <c r="GR62">
        <v>0.0613928</v>
      </c>
      <c r="GS62">
        <v>0</v>
      </c>
      <c r="GT62">
        <v>24.2827</v>
      </c>
      <c r="GU62">
        <v>999.9</v>
      </c>
      <c r="GV62">
        <v>43.4</v>
      </c>
      <c r="GW62">
        <v>31.4</v>
      </c>
      <c r="GX62">
        <v>22.2156</v>
      </c>
      <c r="GY62">
        <v>62.9659</v>
      </c>
      <c r="GZ62">
        <v>33.5216</v>
      </c>
      <c r="HA62">
        <v>1</v>
      </c>
      <c r="HB62">
        <v>-0.150086</v>
      </c>
      <c r="HC62">
        <v>-0.281285</v>
      </c>
      <c r="HD62">
        <v>20.351</v>
      </c>
      <c r="HE62">
        <v>5.22777</v>
      </c>
      <c r="HF62">
        <v>12.0099</v>
      </c>
      <c r="HG62">
        <v>4.9925</v>
      </c>
      <c r="HH62">
        <v>3.29</v>
      </c>
      <c r="HI62">
        <v>9999</v>
      </c>
      <c r="HJ62">
        <v>9999</v>
      </c>
      <c r="HK62">
        <v>9999</v>
      </c>
      <c r="HL62">
        <v>160.8</v>
      </c>
      <c r="HM62">
        <v>1.86737</v>
      </c>
      <c r="HN62">
        <v>1.86644</v>
      </c>
      <c r="HO62">
        <v>1.86584</v>
      </c>
      <c r="HP62">
        <v>1.86583</v>
      </c>
      <c r="HQ62">
        <v>1.86768</v>
      </c>
      <c r="HR62">
        <v>1.87012</v>
      </c>
      <c r="HS62">
        <v>1.86874</v>
      </c>
      <c r="HT62">
        <v>1.87017</v>
      </c>
      <c r="HU62">
        <v>0</v>
      </c>
      <c r="HV62">
        <v>0</v>
      </c>
      <c r="HW62">
        <v>0</v>
      </c>
      <c r="HX62">
        <v>0</v>
      </c>
      <c r="HY62" t="s">
        <v>422</v>
      </c>
      <c r="HZ62" t="s">
        <v>423</v>
      </c>
      <c r="IA62" t="s">
        <v>424</v>
      </c>
      <c r="IB62" t="s">
        <v>424</v>
      </c>
      <c r="IC62" t="s">
        <v>424</v>
      </c>
      <c r="ID62" t="s">
        <v>424</v>
      </c>
      <c r="IE62">
        <v>0</v>
      </c>
      <c r="IF62">
        <v>100</v>
      </c>
      <c r="IG62">
        <v>100</v>
      </c>
      <c r="IH62">
        <v>-1.981</v>
      </c>
      <c r="II62">
        <v>-0.1052</v>
      </c>
      <c r="IJ62">
        <v>-0.5726348517053843</v>
      </c>
      <c r="IK62">
        <v>-0.003643892653284941</v>
      </c>
      <c r="IL62">
        <v>8.948238347276123E-07</v>
      </c>
      <c r="IM62">
        <v>-2.445980282225029E-10</v>
      </c>
      <c r="IN62">
        <v>-0.1497648274784824</v>
      </c>
      <c r="IO62">
        <v>-0.01042730378795286</v>
      </c>
      <c r="IP62">
        <v>0.00100284695746963</v>
      </c>
      <c r="IQ62">
        <v>-1.701466411570297E-05</v>
      </c>
      <c r="IR62">
        <v>2</v>
      </c>
      <c r="IS62">
        <v>2310</v>
      </c>
      <c r="IT62">
        <v>1</v>
      </c>
      <c r="IU62">
        <v>25</v>
      </c>
      <c r="IV62">
        <v>18.8</v>
      </c>
      <c r="IW62">
        <v>18.8</v>
      </c>
      <c r="IX62">
        <v>1.04614</v>
      </c>
      <c r="IY62">
        <v>2.22534</v>
      </c>
      <c r="IZ62">
        <v>1.39648</v>
      </c>
      <c r="JA62">
        <v>2.34497</v>
      </c>
      <c r="JB62">
        <v>1.49536</v>
      </c>
      <c r="JC62">
        <v>2.34863</v>
      </c>
      <c r="JD62">
        <v>35.7777</v>
      </c>
      <c r="JE62">
        <v>24.1838</v>
      </c>
      <c r="JF62">
        <v>18</v>
      </c>
      <c r="JG62">
        <v>498.6</v>
      </c>
      <c r="JH62">
        <v>441.521</v>
      </c>
      <c r="JI62">
        <v>25.0003</v>
      </c>
      <c r="JJ62">
        <v>25.5268</v>
      </c>
      <c r="JK62">
        <v>30.0001</v>
      </c>
      <c r="JL62">
        <v>25.5216</v>
      </c>
      <c r="JM62">
        <v>25.4706</v>
      </c>
      <c r="JN62">
        <v>20.9407</v>
      </c>
      <c r="JO62">
        <v>21.0675</v>
      </c>
      <c r="JP62">
        <v>52.4176</v>
      </c>
      <c r="JQ62">
        <v>25</v>
      </c>
      <c r="JR62">
        <v>420</v>
      </c>
      <c r="JS62">
        <v>18.2427</v>
      </c>
      <c r="JT62">
        <v>100.856</v>
      </c>
      <c r="JU62">
        <v>100.851</v>
      </c>
    </row>
    <row r="63" spans="1:281">
      <c r="A63">
        <v>47</v>
      </c>
      <c r="B63">
        <v>1658963694.6</v>
      </c>
      <c r="C63">
        <v>1788.099999904633</v>
      </c>
      <c r="D63" t="s">
        <v>532</v>
      </c>
      <c r="E63" t="s">
        <v>533</v>
      </c>
      <c r="F63">
        <v>5</v>
      </c>
      <c r="G63" t="s">
        <v>524</v>
      </c>
      <c r="H63" t="s">
        <v>416</v>
      </c>
      <c r="I63">
        <v>1658963692.1</v>
      </c>
      <c r="J63">
        <f>(K63)/1000</f>
        <v>0</v>
      </c>
      <c r="K63">
        <f>IF(CZ63, AN63, AH63)</f>
        <v>0</v>
      </c>
      <c r="L63">
        <f>IF(CZ63, AI63, AG63)</f>
        <v>0</v>
      </c>
      <c r="M63">
        <f>DB63 - IF(AU63&gt;1, L63*CV63*100.0/(AW63*DP63), 0)</f>
        <v>0</v>
      </c>
      <c r="N63">
        <f>((T63-J63/2)*M63-L63)/(T63+J63/2)</f>
        <v>0</v>
      </c>
      <c r="O63">
        <f>N63*(DI63+DJ63)/1000.0</f>
        <v>0</v>
      </c>
      <c r="P63">
        <f>(DB63 - IF(AU63&gt;1, L63*CV63*100.0/(AW63*DP63), 0))*(DI63+DJ63)/1000.0</f>
        <v>0</v>
      </c>
      <c r="Q63">
        <f>2.0/((1/S63-1/R63)+SIGN(S63)*SQRT((1/S63-1/R63)*(1/S63-1/R63) + 4*CW63/((CW63+1)*(CW63+1))*(2*1/S63*1/R63-1/R63*1/R63)))</f>
        <v>0</v>
      </c>
      <c r="R63">
        <f>IF(LEFT(CX63,1)&lt;&gt;"0",IF(LEFT(CX63,1)="1",3.0,CY63),$D$5+$E$5*(DP63*DI63/($K$5*1000))+$F$5*(DP63*DI63/($K$5*1000))*MAX(MIN(CV63,$J$5),$I$5)*MAX(MIN(CV63,$J$5),$I$5)+$G$5*MAX(MIN(CV63,$J$5),$I$5)*(DP63*DI63/($K$5*1000))+$H$5*(DP63*DI63/($K$5*1000))*(DP63*DI63/($K$5*1000)))</f>
        <v>0</v>
      </c>
      <c r="S63">
        <f>J63*(1000-(1000*0.61365*exp(17.502*W63/(240.97+W63))/(DI63+DJ63)+DD63)/2)/(1000*0.61365*exp(17.502*W63/(240.97+W63))/(DI63+DJ63)-DD63)</f>
        <v>0</v>
      </c>
      <c r="T63">
        <f>1/((CW63+1)/(Q63/1.6)+1/(R63/1.37)) + CW63/((CW63+1)/(Q63/1.6) + CW63/(R63/1.37))</f>
        <v>0</v>
      </c>
      <c r="U63">
        <f>(CR63*CU63)</f>
        <v>0</v>
      </c>
      <c r="V63">
        <f>(DK63+(U63+2*0.95*5.67E-8*(((DK63+$B$7)+273)^4-(DK63+273)^4)-44100*J63)/(1.84*29.3*R63+8*0.95*5.67E-8*(DK63+273)^3))</f>
        <v>0</v>
      </c>
      <c r="W63">
        <f>($C$7*DL63+$D$7*DM63+$E$7*V63)</f>
        <v>0</v>
      </c>
      <c r="X63">
        <f>0.61365*exp(17.502*W63/(240.97+W63))</f>
        <v>0</v>
      </c>
      <c r="Y63">
        <f>(Z63/AA63*100)</f>
        <v>0</v>
      </c>
      <c r="Z63">
        <f>DD63*(DI63+DJ63)/1000</f>
        <v>0</v>
      </c>
      <c r="AA63">
        <f>0.61365*exp(17.502*DK63/(240.97+DK63))</f>
        <v>0</v>
      </c>
      <c r="AB63">
        <f>(X63-DD63*(DI63+DJ63)/1000)</f>
        <v>0</v>
      </c>
      <c r="AC63">
        <f>(-J63*44100)</f>
        <v>0</v>
      </c>
      <c r="AD63">
        <f>2*29.3*R63*0.92*(DK63-W63)</f>
        <v>0</v>
      </c>
      <c r="AE63">
        <f>2*0.95*5.67E-8*(((DK63+$B$7)+273)^4-(W63+273)^4)</f>
        <v>0</v>
      </c>
      <c r="AF63">
        <f>U63+AE63+AC63+AD63</f>
        <v>0</v>
      </c>
      <c r="AG63">
        <f>DH63*AU63*(DC63-DB63*(1000-AU63*DE63)/(1000-AU63*DD63))/(100*CV63)</f>
        <v>0</v>
      </c>
      <c r="AH63">
        <f>1000*DH63*AU63*(DD63-DE63)/(100*CV63*(1000-AU63*DD63))</f>
        <v>0</v>
      </c>
      <c r="AI63">
        <f>(AJ63 - AK63 - DI63*1E3/(8.314*(DK63+273.15)) * AM63/DH63 * AL63) * DH63/(100*CV63) * (1000 - DE63)/1000</f>
        <v>0</v>
      </c>
      <c r="AJ63">
        <v>427.7977896161424</v>
      </c>
      <c r="AK63">
        <v>431.875109090909</v>
      </c>
      <c r="AL63">
        <v>0.001693072505961644</v>
      </c>
      <c r="AM63">
        <v>65.22380609615416</v>
      </c>
      <c r="AN63">
        <f>(AP63 - AO63 + DI63*1E3/(8.314*(DK63+273.15)) * AR63/DH63 * AQ63) * DH63/(100*CV63) * 1000/(1000 - AP63)</f>
        <v>0</v>
      </c>
      <c r="AO63">
        <v>18.19105984852105</v>
      </c>
      <c r="AP63">
        <v>18.59970181818181</v>
      </c>
      <c r="AQ63">
        <v>-0.0002208794919722167</v>
      </c>
      <c r="AR63">
        <v>84.77270440812536</v>
      </c>
      <c r="AS63">
        <v>10</v>
      </c>
      <c r="AT63">
        <v>2</v>
      </c>
      <c r="AU63">
        <f>IF(AS63*$H$13&gt;=AW63,1.0,(AW63/(AW63-AS63*$H$13)))</f>
        <v>0</v>
      </c>
      <c r="AV63">
        <f>(AU63-1)*100</f>
        <v>0</v>
      </c>
      <c r="AW63">
        <f>MAX(0,($B$13+$C$13*DP63)/(1+$D$13*DP63)*DI63/(DK63+273)*$E$13)</f>
        <v>0</v>
      </c>
      <c r="AX63" t="s">
        <v>418</v>
      </c>
      <c r="AY63" t="s">
        <v>418</v>
      </c>
      <c r="AZ63">
        <v>0</v>
      </c>
      <c r="BA63">
        <v>0</v>
      </c>
      <c r="BB63">
        <f>1-AZ63/BA63</f>
        <v>0</v>
      </c>
      <c r="BC63">
        <v>0</v>
      </c>
      <c r="BD63" t="s">
        <v>418</v>
      </c>
      <c r="BE63" t="s">
        <v>418</v>
      </c>
      <c r="BF63">
        <v>0</v>
      </c>
      <c r="BG63">
        <v>0</v>
      </c>
      <c r="BH63">
        <f>1-BF63/BG63</f>
        <v>0</v>
      </c>
      <c r="BI63">
        <v>0.5</v>
      </c>
      <c r="BJ63">
        <f>CS63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418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BZ63" t="s">
        <v>418</v>
      </c>
      <c r="CA63" t="s">
        <v>418</v>
      </c>
      <c r="CB63" t="s">
        <v>418</v>
      </c>
      <c r="CC63" t="s">
        <v>418</v>
      </c>
      <c r="CD63" t="s">
        <v>418</v>
      </c>
      <c r="CE63" t="s">
        <v>418</v>
      </c>
      <c r="CF63" t="s">
        <v>418</v>
      </c>
      <c r="CG63" t="s">
        <v>418</v>
      </c>
      <c r="CH63" t="s">
        <v>418</v>
      </c>
      <c r="CI63" t="s">
        <v>418</v>
      </c>
      <c r="CJ63" t="s">
        <v>418</v>
      </c>
      <c r="CK63" t="s">
        <v>418</v>
      </c>
      <c r="CL63" t="s">
        <v>418</v>
      </c>
      <c r="CM63" t="s">
        <v>418</v>
      </c>
      <c r="CN63" t="s">
        <v>418</v>
      </c>
      <c r="CO63" t="s">
        <v>418</v>
      </c>
      <c r="CP63" t="s">
        <v>418</v>
      </c>
      <c r="CQ63" t="s">
        <v>418</v>
      </c>
      <c r="CR63">
        <f>$B$11*DQ63+$C$11*DR63+$F$11*EC63*(1-EF63)</f>
        <v>0</v>
      </c>
      <c r="CS63">
        <f>CR63*CT63</f>
        <v>0</v>
      </c>
      <c r="CT63">
        <f>($B$11*$D$9+$C$11*$D$9+$F$11*((EP63+EH63)/MAX(EP63+EH63+EQ63, 0.1)*$I$9+EQ63/MAX(EP63+EH63+EQ63, 0.1)*$J$9))/($B$11+$C$11+$F$11)</f>
        <v>0</v>
      </c>
      <c r="CU63">
        <f>($B$11*$K$9+$C$11*$K$9+$F$11*((EP63+EH63)/MAX(EP63+EH63+EQ63, 0.1)*$P$9+EQ63/MAX(EP63+EH63+EQ63, 0.1)*$Q$9))/($B$11+$C$11+$F$11)</f>
        <v>0</v>
      </c>
      <c r="CV63">
        <v>6</v>
      </c>
      <c r="CW63">
        <v>0.5</v>
      </c>
      <c r="CX63" t="s">
        <v>419</v>
      </c>
      <c r="CY63">
        <v>2</v>
      </c>
      <c r="CZ63" t="b">
        <v>1</v>
      </c>
      <c r="DA63">
        <v>1658963692.1</v>
      </c>
      <c r="DB63">
        <v>423.8147777777778</v>
      </c>
      <c r="DC63">
        <v>420.0158888888889</v>
      </c>
      <c r="DD63">
        <v>18.60306666666666</v>
      </c>
      <c r="DE63">
        <v>18.19136666666667</v>
      </c>
      <c r="DF63">
        <v>425.7956666666666</v>
      </c>
      <c r="DG63">
        <v>18.70833333333333</v>
      </c>
      <c r="DH63">
        <v>500.0163333333333</v>
      </c>
      <c r="DI63">
        <v>90.16125555555556</v>
      </c>
      <c r="DJ63">
        <v>0.09989189999999999</v>
      </c>
      <c r="DK63">
        <v>25.81033333333333</v>
      </c>
      <c r="DL63">
        <v>25.22561111111111</v>
      </c>
      <c r="DM63">
        <v>999.9000000000001</v>
      </c>
      <c r="DN63">
        <v>0</v>
      </c>
      <c r="DO63">
        <v>0</v>
      </c>
      <c r="DP63">
        <v>10004.03</v>
      </c>
      <c r="DQ63">
        <v>0</v>
      </c>
      <c r="DR63">
        <v>0.505868</v>
      </c>
      <c r="DS63">
        <v>3.798979999999999</v>
      </c>
      <c r="DT63">
        <v>431.8485555555555</v>
      </c>
      <c r="DU63">
        <v>427.7981111111111</v>
      </c>
      <c r="DV63">
        <v>0.4117055555555555</v>
      </c>
      <c r="DW63">
        <v>420.0158888888889</v>
      </c>
      <c r="DX63">
        <v>18.19136666666667</v>
      </c>
      <c r="DY63">
        <v>1.677276666666667</v>
      </c>
      <c r="DZ63">
        <v>1.640157777777778</v>
      </c>
      <c r="EA63">
        <v>14.68772222222222</v>
      </c>
      <c r="EB63">
        <v>14.34135555555556</v>
      </c>
      <c r="EC63">
        <v>0.00100019</v>
      </c>
      <c r="ED63">
        <v>0</v>
      </c>
      <c r="EE63">
        <v>0</v>
      </c>
      <c r="EF63">
        <v>0</v>
      </c>
      <c r="EG63">
        <v>869.0555555555555</v>
      </c>
      <c r="EH63">
        <v>0.00100019</v>
      </c>
      <c r="EI63">
        <v>10.33333333333333</v>
      </c>
      <c r="EJ63">
        <v>-0.1111111111111111</v>
      </c>
      <c r="EK63">
        <v>35.29133333333333</v>
      </c>
      <c r="EL63">
        <v>39.83311111111111</v>
      </c>
      <c r="EM63">
        <v>37.35400000000001</v>
      </c>
      <c r="EN63">
        <v>40.62477777777778</v>
      </c>
      <c r="EO63">
        <v>37.18022222222222</v>
      </c>
      <c r="EP63">
        <v>0</v>
      </c>
      <c r="EQ63">
        <v>0</v>
      </c>
      <c r="ER63">
        <v>0</v>
      </c>
      <c r="ES63">
        <v>19.30000019073486</v>
      </c>
      <c r="ET63">
        <v>0</v>
      </c>
      <c r="EU63">
        <v>885.3269230769231</v>
      </c>
      <c r="EV63">
        <v>-217.2820518425935</v>
      </c>
      <c r="EW63">
        <v>-2.974359968788594</v>
      </c>
      <c r="EX63">
        <v>4</v>
      </c>
      <c r="EY63">
        <v>15</v>
      </c>
      <c r="EZ63">
        <v>1658962562</v>
      </c>
      <c r="FA63" t="s">
        <v>443</v>
      </c>
      <c r="FB63">
        <v>1658962562</v>
      </c>
      <c r="FC63">
        <v>1658962559</v>
      </c>
      <c r="FD63">
        <v>7</v>
      </c>
      <c r="FE63">
        <v>0.025</v>
      </c>
      <c r="FF63">
        <v>-0.013</v>
      </c>
      <c r="FG63">
        <v>-1.97</v>
      </c>
      <c r="FH63">
        <v>-0.111</v>
      </c>
      <c r="FI63">
        <v>420</v>
      </c>
      <c r="FJ63">
        <v>18</v>
      </c>
      <c r="FK63">
        <v>0.6899999999999999</v>
      </c>
      <c r="FL63">
        <v>0.5</v>
      </c>
      <c r="FM63">
        <v>3.858363414634146</v>
      </c>
      <c r="FN63">
        <v>-0.4502316376306525</v>
      </c>
      <c r="FO63">
        <v>0.05055819190623888</v>
      </c>
      <c r="FP63">
        <v>1</v>
      </c>
      <c r="FQ63">
        <v>963.1479411764706</v>
      </c>
      <c r="FR63">
        <v>-1159.885386340045</v>
      </c>
      <c r="FS63">
        <v>258.2707406599814</v>
      </c>
      <c r="FT63">
        <v>0</v>
      </c>
      <c r="FU63">
        <v>0.4067051219512196</v>
      </c>
      <c r="FV63">
        <v>0.09665872473867639</v>
      </c>
      <c r="FW63">
        <v>0.01225078039564016</v>
      </c>
      <c r="FX63">
        <v>1</v>
      </c>
      <c r="FY63">
        <v>2</v>
      </c>
      <c r="FZ63">
        <v>3</v>
      </c>
      <c r="GA63" t="s">
        <v>421</v>
      </c>
      <c r="GB63">
        <v>2.98413</v>
      </c>
      <c r="GC63">
        <v>2.71546</v>
      </c>
      <c r="GD63">
        <v>0.0953495</v>
      </c>
      <c r="GE63">
        <v>0.0934659</v>
      </c>
      <c r="GF63">
        <v>0.0898246</v>
      </c>
      <c r="GG63">
        <v>0.0867699</v>
      </c>
      <c r="GH63">
        <v>28716.2</v>
      </c>
      <c r="GI63">
        <v>28886.7</v>
      </c>
      <c r="GJ63">
        <v>29495.5</v>
      </c>
      <c r="GK63">
        <v>29464.9</v>
      </c>
      <c r="GL63">
        <v>35564.2</v>
      </c>
      <c r="GM63">
        <v>35780.2</v>
      </c>
      <c r="GN63">
        <v>41542.5</v>
      </c>
      <c r="GO63">
        <v>41995.2</v>
      </c>
      <c r="GP63">
        <v>1.93887</v>
      </c>
      <c r="GQ63">
        <v>1.91768</v>
      </c>
      <c r="GR63">
        <v>0.0541061</v>
      </c>
      <c r="GS63">
        <v>0</v>
      </c>
      <c r="GT63">
        <v>24.2878</v>
      </c>
      <c r="GU63">
        <v>999.9</v>
      </c>
      <c r="GV63">
        <v>43.4</v>
      </c>
      <c r="GW63">
        <v>31.4</v>
      </c>
      <c r="GX63">
        <v>22.2141</v>
      </c>
      <c r="GY63">
        <v>62.7059</v>
      </c>
      <c r="GZ63">
        <v>34.0745</v>
      </c>
      <c r="HA63">
        <v>1</v>
      </c>
      <c r="HB63">
        <v>-0.14999</v>
      </c>
      <c r="HC63">
        <v>-0.28079</v>
      </c>
      <c r="HD63">
        <v>20.3505</v>
      </c>
      <c r="HE63">
        <v>5.22358</v>
      </c>
      <c r="HF63">
        <v>12.0099</v>
      </c>
      <c r="HG63">
        <v>4.99135</v>
      </c>
      <c r="HH63">
        <v>3.28925</v>
      </c>
      <c r="HI63">
        <v>9999</v>
      </c>
      <c r="HJ63">
        <v>9999</v>
      </c>
      <c r="HK63">
        <v>9999</v>
      </c>
      <c r="HL63">
        <v>160.8</v>
      </c>
      <c r="HM63">
        <v>1.86738</v>
      </c>
      <c r="HN63">
        <v>1.86646</v>
      </c>
      <c r="HO63">
        <v>1.86584</v>
      </c>
      <c r="HP63">
        <v>1.86584</v>
      </c>
      <c r="HQ63">
        <v>1.86768</v>
      </c>
      <c r="HR63">
        <v>1.87013</v>
      </c>
      <c r="HS63">
        <v>1.86874</v>
      </c>
      <c r="HT63">
        <v>1.87022</v>
      </c>
      <c r="HU63">
        <v>0</v>
      </c>
      <c r="HV63">
        <v>0</v>
      </c>
      <c r="HW63">
        <v>0</v>
      </c>
      <c r="HX63">
        <v>0</v>
      </c>
      <c r="HY63" t="s">
        <v>422</v>
      </c>
      <c r="HZ63" t="s">
        <v>423</v>
      </c>
      <c r="IA63" t="s">
        <v>424</v>
      </c>
      <c r="IB63" t="s">
        <v>424</v>
      </c>
      <c r="IC63" t="s">
        <v>424</v>
      </c>
      <c r="ID63" t="s">
        <v>424</v>
      </c>
      <c r="IE63">
        <v>0</v>
      </c>
      <c r="IF63">
        <v>100</v>
      </c>
      <c r="IG63">
        <v>100</v>
      </c>
      <c r="IH63">
        <v>-1.981</v>
      </c>
      <c r="II63">
        <v>-0.1053</v>
      </c>
      <c r="IJ63">
        <v>-0.5726348517053843</v>
      </c>
      <c r="IK63">
        <v>-0.003643892653284941</v>
      </c>
      <c r="IL63">
        <v>8.948238347276123E-07</v>
      </c>
      <c r="IM63">
        <v>-2.445980282225029E-10</v>
      </c>
      <c r="IN63">
        <v>-0.1497648274784824</v>
      </c>
      <c r="IO63">
        <v>-0.01042730378795286</v>
      </c>
      <c r="IP63">
        <v>0.00100284695746963</v>
      </c>
      <c r="IQ63">
        <v>-1.701466411570297E-05</v>
      </c>
      <c r="IR63">
        <v>2</v>
      </c>
      <c r="IS63">
        <v>2310</v>
      </c>
      <c r="IT63">
        <v>1</v>
      </c>
      <c r="IU63">
        <v>25</v>
      </c>
      <c r="IV63">
        <v>18.9</v>
      </c>
      <c r="IW63">
        <v>18.9</v>
      </c>
      <c r="IX63">
        <v>1.04492</v>
      </c>
      <c r="IY63">
        <v>2.21924</v>
      </c>
      <c r="IZ63">
        <v>1.39648</v>
      </c>
      <c r="JA63">
        <v>2.34497</v>
      </c>
      <c r="JB63">
        <v>1.49536</v>
      </c>
      <c r="JC63">
        <v>2.37549</v>
      </c>
      <c r="JD63">
        <v>35.7777</v>
      </c>
      <c r="JE63">
        <v>24.1926</v>
      </c>
      <c r="JF63">
        <v>18</v>
      </c>
      <c r="JG63">
        <v>498.427</v>
      </c>
      <c r="JH63">
        <v>441.43</v>
      </c>
      <c r="JI63">
        <v>25.0001</v>
      </c>
      <c r="JJ63">
        <v>25.5268</v>
      </c>
      <c r="JK63">
        <v>30.0001</v>
      </c>
      <c r="JL63">
        <v>25.5216</v>
      </c>
      <c r="JM63">
        <v>25.4706</v>
      </c>
      <c r="JN63">
        <v>20.9395</v>
      </c>
      <c r="JO63">
        <v>21.0675</v>
      </c>
      <c r="JP63">
        <v>52.4176</v>
      </c>
      <c r="JQ63">
        <v>25</v>
      </c>
      <c r="JR63">
        <v>420</v>
      </c>
      <c r="JS63">
        <v>18.2938</v>
      </c>
      <c r="JT63">
        <v>100.859</v>
      </c>
      <c r="JU63">
        <v>100.851</v>
      </c>
    </row>
    <row r="64" spans="1:281">
      <c r="A64">
        <v>48</v>
      </c>
      <c r="B64">
        <v>1658963699.6</v>
      </c>
      <c r="C64">
        <v>1793.099999904633</v>
      </c>
      <c r="D64" t="s">
        <v>534</v>
      </c>
      <c r="E64" t="s">
        <v>535</v>
      </c>
      <c r="F64">
        <v>5</v>
      </c>
      <c r="G64" t="s">
        <v>524</v>
      </c>
      <c r="H64" t="s">
        <v>416</v>
      </c>
      <c r="I64">
        <v>1658963696.8</v>
      </c>
      <c r="J64">
        <f>(K64)/1000</f>
        <v>0</v>
      </c>
      <c r="K64">
        <f>IF(CZ64, AN64, AH64)</f>
        <v>0</v>
      </c>
      <c r="L64">
        <f>IF(CZ64, AI64, AG64)</f>
        <v>0</v>
      </c>
      <c r="M64">
        <f>DB64 - IF(AU64&gt;1, L64*CV64*100.0/(AW64*DP64), 0)</f>
        <v>0</v>
      </c>
      <c r="N64">
        <f>((T64-J64/2)*M64-L64)/(T64+J64/2)</f>
        <v>0</v>
      </c>
      <c r="O64">
        <f>N64*(DI64+DJ64)/1000.0</f>
        <v>0</v>
      </c>
      <c r="P64">
        <f>(DB64 - IF(AU64&gt;1, L64*CV64*100.0/(AW64*DP64), 0))*(DI64+DJ64)/1000.0</f>
        <v>0</v>
      </c>
      <c r="Q64">
        <f>2.0/((1/S64-1/R64)+SIGN(S64)*SQRT((1/S64-1/R64)*(1/S64-1/R64) + 4*CW64/((CW64+1)*(CW64+1))*(2*1/S64*1/R64-1/R64*1/R64)))</f>
        <v>0</v>
      </c>
      <c r="R64">
        <f>IF(LEFT(CX64,1)&lt;&gt;"0",IF(LEFT(CX64,1)="1",3.0,CY64),$D$5+$E$5*(DP64*DI64/($K$5*1000))+$F$5*(DP64*DI64/($K$5*1000))*MAX(MIN(CV64,$J$5),$I$5)*MAX(MIN(CV64,$J$5),$I$5)+$G$5*MAX(MIN(CV64,$J$5),$I$5)*(DP64*DI64/($K$5*1000))+$H$5*(DP64*DI64/($K$5*1000))*(DP64*DI64/($K$5*1000)))</f>
        <v>0</v>
      </c>
      <c r="S64">
        <f>J64*(1000-(1000*0.61365*exp(17.502*W64/(240.97+W64))/(DI64+DJ64)+DD64)/2)/(1000*0.61365*exp(17.502*W64/(240.97+W64))/(DI64+DJ64)-DD64)</f>
        <v>0</v>
      </c>
      <c r="T64">
        <f>1/((CW64+1)/(Q64/1.6)+1/(R64/1.37)) + CW64/((CW64+1)/(Q64/1.6) + CW64/(R64/1.37))</f>
        <v>0</v>
      </c>
      <c r="U64">
        <f>(CR64*CU64)</f>
        <v>0</v>
      </c>
      <c r="V64">
        <f>(DK64+(U64+2*0.95*5.67E-8*(((DK64+$B$7)+273)^4-(DK64+273)^4)-44100*J64)/(1.84*29.3*R64+8*0.95*5.67E-8*(DK64+273)^3))</f>
        <v>0</v>
      </c>
      <c r="W64">
        <f>($C$7*DL64+$D$7*DM64+$E$7*V64)</f>
        <v>0</v>
      </c>
      <c r="X64">
        <f>0.61365*exp(17.502*W64/(240.97+W64))</f>
        <v>0</v>
      </c>
      <c r="Y64">
        <f>(Z64/AA64*100)</f>
        <v>0</v>
      </c>
      <c r="Z64">
        <f>DD64*(DI64+DJ64)/1000</f>
        <v>0</v>
      </c>
      <c r="AA64">
        <f>0.61365*exp(17.502*DK64/(240.97+DK64))</f>
        <v>0</v>
      </c>
      <c r="AB64">
        <f>(X64-DD64*(DI64+DJ64)/1000)</f>
        <v>0</v>
      </c>
      <c r="AC64">
        <f>(-J64*44100)</f>
        <v>0</v>
      </c>
      <c r="AD64">
        <f>2*29.3*R64*0.92*(DK64-W64)</f>
        <v>0</v>
      </c>
      <c r="AE64">
        <f>2*0.95*5.67E-8*(((DK64+$B$7)+273)^4-(W64+273)^4)</f>
        <v>0</v>
      </c>
      <c r="AF64">
        <f>U64+AE64+AC64+AD64</f>
        <v>0</v>
      </c>
      <c r="AG64">
        <f>DH64*AU64*(DC64-DB64*(1000-AU64*DE64)/(1000-AU64*DD64))/(100*CV64)</f>
        <v>0</v>
      </c>
      <c r="AH64">
        <f>1000*DH64*AU64*(DD64-DE64)/(100*CV64*(1000-AU64*DD64))</f>
        <v>0</v>
      </c>
      <c r="AI64">
        <f>(AJ64 - AK64 - DI64*1E3/(8.314*(DK64+273.15)) * AM64/DH64 * AL64) * DH64/(100*CV64) * (1000 - DE64)/1000</f>
        <v>0</v>
      </c>
      <c r="AJ64">
        <v>427.7933110204669</v>
      </c>
      <c r="AK64">
        <v>431.8945636363636</v>
      </c>
      <c r="AL64">
        <v>-0.0002510459373927353</v>
      </c>
      <c r="AM64">
        <v>65.22380609615416</v>
      </c>
      <c r="AN64">
        <f>(AP64 - AO64 + DI64*1E3/(8.314*(DK64+273.15)) * AR64/DH64 * AQ64) * DH64/(100*CV64) * 1000/(1000 - AP64)</f>
        <v>0</v>
      </c>
      <c r="AO64">
        <v>18.19190593421202</v>
      </c>
      <c r="AP64">
        <v>18.59189272727273</v>
      </c>
      <c r="AQ64">
        <v>-0.0002523587664709529</v>
      </c>
      <c r="AR64">
        <v>84.77270440812536</v>
      </c>
      <c r="AS64">
        <v>10</v>
      </c>
      <c r="AT64">
        <v>2</v>
      </c>
      <c r="AU64">
        <f>IF(AS64*$H$13&gt;=AW64,1.0,(AW64/(AW64-AS64*$H$13)))</f>
        <v>0</v>
      </c>
      <c r="AV64">
        <f>(AU64-1)*100</f>
        <v>0</v>
      </c>
      <c r="AW64">
        <f>MAX(0,($B$13+$C$13*DP64)/(1+$D$13*DP64)*DI64/(DK64+273)*$E$13)</f>
        <v>0</v>
      </c>
      <c r="AX64" t="s">
        <v>418</v>
      </c>
      <c r="AY64" t="s">
        <v>418</v>
      </c>
      <c r="AZ64">
        <v>0</v>
      </c>
      <c r="BA64">
        <v>0</v>
      </c>
      <c r="BB64">
        <f>1-AZ64/BA64</f>
        <v>0</v>
      </c>
      <c r="BC64">
        <v>0</v>
      </c>
      <c r="BD64" t="s">
        <v>418</v>
      </c>
      <c r="BE64" t="s">
        <v>418</v>
      </c>
      <c r="BF64">
        <v>0</v>
      </c>
      <c r="BG64">
        <v>0</v>
      </c>
      <c r="BH64">
        <f>1-BF64/BG64</f>
        <v>0</v>
      </c>
      <c r="BI64">
        <v>0.5</v>
      </c>
      <c r="BJ64">
        <f>CS64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418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BZ64" t="s">
        <v>418</v>
      </c>
      <c r="CA64" t="s">
        <v>418</v>
      </c>
      <c r="CB64" t="s">
        <v>418</v>
      </c>
      <c r="CC64" t="s">
        <v>418</v>
      </c>
      <c r="CD64" t="s">
        <v>418</v>
      </c>
      <c r="CE64" t="s">
        <v>418</v>
      </c>
      <c r="CF64" t="s">
        <v>418</v>
      </c>
      <c r="CG64" t="s">
        <v>418</v>
      </c>
      <c r="CH64" t="s">
        <v>418</v>
      </c>
      <c r="CI64" t="s">
        <v>418</v>
      </c>
      <c r="CJ64" t="s">
        <v>418</v>
      </c>
      <c r="CK64" t="s">
        <v>418</v>
      </c>
      <c r="CL64" t="s">
        <v>418</v>
      </c>
      <c r="CM64" t="s">
        <v>418</v>
      </c>
      <c r="CN64" t="s">
        <v>418</v>
      </c>
      <c r="CO64" t="s">
        <v>418</v>
      </c>
      <c r="CP64" t="s">
        <v>418</v>
      </c>
      <c r="CQ64" t="s">
        <v>418</v>
      </c>
      <c r="CR64">
        <f>$B$11*DQ64+$C$11*DR64+$F$11*EC64*(1-EF64)</f>
        <v>0</v>
      </c>
      <c r="CS64">
        <f>CR64*CT64</f>
        <v>0</v>
      </c>
      <c r="CT64">
        <f>($B$11*$D$9+$C$11*$D$9+$F$11*((EP64+EH64)/MAX(EP64+EH64+EQ64, 0.1)*$I$9+EQ64/MAX(EP64+EH64+EQ64, 0.1)*$J$9))/($B$11+$C$11+$F$11)</f>
        <v>0</v>
      </c>
      <c r="CU64">
        <f>($B$11*$K$9+$C$11*$K$9+$F$11*((EP64+EH64)/MAX(EP64+EH64+EQ64, 0.1)*$P$9+EQ64/MAX(EP64+EH64+EQ64, 0.1)*$Q$9))/($B$11+$C$11+$F$11)</f>
        <v>0</v>
      </c>
      <c r="CV64">
        <v>6</v>
      </c>
      <c r="CW64">
        <v>0.5</v>
      </c>
      <c r="CX64" t="s">
        <v>419</v>
      </c>
      <c r="CY64">
        <v>2</v>
      </c>
      <c r="CZ64" t="b">
        <v>1</v>
      </c>
      <c r="DA64">
        <v>1658963696.8</v>
      </c>
      <c r="DB64">
        <v>423.8661</v>
      </c>
      <c r="DC64">
        <v>420.0056</v>
      </c>
      <c r="DD64">
        <v>18.59462</v>
      </c>
      <c r="DE64">
        <v>18.19453</v>
      </c>
      <c r="DF64">
        <v>425.8471</v>
      </c>
      <c r="DG64">
        <v>18.69993</v>
      </c>
      <c r="DH64">
        <v>500.066</v>
      </c>
      <c r="DI64">
        <v>90.16227000000001</v>
      </c>
      <c r="DJ64">
        <v>0.09998638000000001</v>
      </c>
      <c r="DK64">
        <v>25.79792</v>
      </c>
      <c r="DL64">
        <v>25.15253</v>
      </c>
      <c r="DM64">
        <v>999.9</v>
      </c>
      <c r="DN64">
        <v>0</v>
      </c>
      <c r="DO64">
        <v>0</v>
      </c>
      <c r="DP64">
        <v>9992.059999999999</v>
      </c>
      <c r="DQ64">
        <v>0</v>
      </c>
      <c r="DR64">
        <v>0.5058679999999999</v>
      </c>
      <c r="DS64">
        <v>3.860577</v>
      </c>
      <c r="DT64">
        <v>431.8969</v>
      </c>
      <c r="DU64">
        <v>427.7889</v>
      </c>
      <c r="DV64">
        <v>0.4000801</v>
      </c>
      <c r="DW64">
        <v>420.0056</v>
      </c>
      <c r="DX64">
        <v>18.19453</v>
      </c>
      <c r="DY64">
        <v>1.676531</v>
      </c>
      <c r="DZ64">
        <v>1.640459</v>
      </c>
      <c r="EA64">
        <v>14.68083</v>
      </c>
      <c r="EB64">
        <v>14.3442</v>
      </c>
      <c r="EC64">
        <v>0.00100019</v>
      </c>
      <c r="ED64">
        <v>0</v>
      </c>
      <c r="EE64">
        <v>0</v>
      </c>
      <c r="EF64">
        <v>0</v>
      </c>
      <c r="EG64">
        <v>859.35</v>
      </c>
      <c r="EH64">
        <v>0.00100019</v>
      </c>
      <c r="EI64">
        <v>-6.4</v>
      </c>
      <c r="EJ64">
        <v>-1.4</v>
      </c>
      <c r="EK64">
        <v>35.1996</v>
      </c>
      <c r="EL64">
        <v>39.6434</v>
      </c>
      <c r="EM64">
        <v>37.2624</v>
      </c>
      <c r="EN64">
        <v>40.331</v>
      </c>
      <c r="EO64">
        <v>37.0811</v>
      </c>
      <c r="EP64">
        <v>0</v>
      </c>
      <c r="EQ64">
        <v>0</v>
      </c>
      <c r="ER64">
        <v>0</v>
      </c>
      <c r="ES64">
        <v>24.10000014305115</v>
      </c>
      <c r="ET64">
        <v>0</v>
      </c>
      <c r="EU64">
        <v>870.6153846153846</v>
      </c>
      <c r="EV64">
        <v>-82.15384664102855</v>
      </c>
      <c r="EW64">
        <v>-114.6495731086911</v>
      </c>
      <c r="EX64">
        <v>1.326923076923077</v>
      </c>
      <c r="EY64">
        <v>15</v>
      </c>
      <c r="EZ64">
        <v>1658962562</v>
      </c>
      <c r="FA64" t="s">
        <v>443</v>
      </c>
      <c r="FB64">
        <v>1658962562</v>
      </c>
      <c r="FC64">
        <v>1658962559</v>
      </c>
      <c r="FD64">
        <v>7</v>
      </c>
      <c r="FE64">
        <v>0.025</v>
      </c>
      <c r="FF64">
        <v>-0.013</v>
      </c>
      <c r="FG64">
        <v>-1.97</v>
      </c>
      <c r="FH64">
        <v>-0.111</v>
      </c>
      <c r="FI64">
        <v>420</v>
      </c>
      <c r="FJ64">
        <v>18</v>
      </c>
      <c r="FK64">
        <v>0.6899999999999999</v>
      </c>
      <c r="FL64">
        <v>0.5</v>
      </c>
      <c r="FM64">
        <v>3.839865121951219</v>
      </c>
      <c r="FN64">
        <v>-0.06332926829267936</v>
      </c>
      <c r="FO64">
        <v>0.03148903952728602</v>
      </c>
      <c r="FP64">
        <v>1</v>
      </c>
      <c r="FQ64">
        <v>883.8382352941177</v>
      </c>
      <c r="FR64">
        <v>-189.4499622824594</v>
      </c>
      <c r="FS64">
        <v>31.73366198169014</v>
      </c>
      <c r="FT64">
        <v>0</v>
      </c>
      <c r="FU64">
        <v>0.4102918780487804</v>
      </c>
      <c r="FV64">
        <v>-0.027519721254356</v>
      </c>
      <c r="FW64">
        <v>0.007194877619580316</v>
      </c>
      <c r="FX64">
        <v>1</v>
      </c>
      <c r="FY64">
        <v>2</v>
      </c>
      <c r="FZ64">
        <v>3</v>
      </c>
      <c r="GA64" t="s">
        <v>421</v>
      </c>
      <c r="GB64">
        <v>2.98443</v>
      </c>
      <c r="GC64">
        <v>2.71549</v>
      </c>
      <c r="GD64">
        <v>0.09535200000000001</v>
      </c>
      <c r="GE64">
        <v>0.09345349999999999</v>
      </c>
      <c r="GF64">
        <v>0.0898018</v>
      </c>
      <c r="GG64">
        <v>0.08682479999999999</v>
      </c>
      <c r="GH64">
        <v>28715.6</v>
      </c>
      <c r="GI64">
        <v>28887</v>
      </c>
      <c r="GJ64">
        <v>29494.9</v>
      </c>
      <c r="GK64">
        <v>29464.9</v>
      </c>
      <c r="GL64">
        <v>35564.5</v>
      </c>
      <c r="GM64">
        <v>35777.9</v>
      </c>
      <c r="GN64">
        <v>41541.7</v>
      </c>
      <c r="GO64">
        <v>41995</v>
      </c>
      <c r="GP64">
        <v>1.93887</v>
      </c>
      <c r="GQ64">
        <v>1.91805</v>
      </c>
      <c r="GR64">
        <v>0.05031</v>
      </c>
      <c r="GS64">
        <v>0</v>
      </c>
      <c r="GT64">
        <v>24.2914</v>
      </c>
      <c r="GU64">
        <v>999.9</v>
      </c>
      <c r="GV64">
        <v>43.4</v>
      </c>
      <c r="GW64">
        <v>31.4</v>
      </c>
      <c r="GX64">
        <v>22.2146</v>
      </c>
      <c r="GY64">
        <v>63.0759</v>
      </c>
      <c r="GZ64">
        <v>33.4495</v>
      </c>
      <c r="HA64">
        <v>1</v>
      </c>
      <c r="HB64">
        <v>-0.15014</v>
      </c>
      <c r="HC64">
        <v>-0.280174</v>
      </c>
      <c r="HD64">
        <v>20.3505</v>
      </c>
      <c r="HE64">
        <v>5.22373</v>
      </c>
      <c r="HF64">
        <v>12.0099</v>
      </c>
      <c r="HG64">
        <v>4.99135</v>
      </c>
      <c r="HH64">
        <v>3.28925</v>
      </c>
      <c r="HI64">
        <v>9999</v>
      </c>
      <c r="HJ64">
        <v>9999</v>
      </c>
      <c r="HK64">
        <v>9999</v>
      </c>
      <c r="HL64">
        <v>160.8</v>
      </c>
      <c r="HM64">
        <v>1.86737</v>
      </c>
      <c r="HN64">
        <v>1.86643</v>
      </c>
      <c r="HO64">
        <v>1.86584</v>
      </c>
      <c r="HP64">
        <v>1.86584</v>
      </c>
      <c r="HQ64">
        <v>1.86768</v>
      </c>
      <c r="HR64">
        <v>1.87013</v>
      </c>
      <c r="HS64">
        <v>1.86874</v>
      </c>
      <c r="HT64">
        <v>1.87022</v>
      </c>
      <c r="HU64">
        <v>0</v>
      </c>
      <c r="HV64">
        <v>0</v>
      </c>
      <c r="HW64">
        <v>0</v>
      </c>
      <c r="HX64">
        <v>0</v>
      </c>
      <c r="HY64" t="s">
        <v>422</v>
      </c>
      <c r="HZ64" t="s">
        <v>423</v>
      </c>
      <c r="IA64" t="s">
        <v>424</v>
      </c>
      <c r="IB64" t="s">
        <v>424</v>
      </c>
      <c r="IC64" t="s">
        <v>424</v>
      </c>
      <c r="ID64" t="s">
        <v>424</v>
      </c>
      <c r="IE64">
        <v>0</v>
      </c>
      <c r="IF64">
        <v>100</v>
      </c>
      <c r="IG64">
        <v>100</v>
      </c>
      <c r="IH64">
        <v>-1.981</v>
      </c>
      <c r="II64">
        <v>-0.1054</v>
      </c>
      <c r="IJ64">
        <v>-0.5726348517053843</v>
      </c>
      <c r="IK64">
        <v>-0.003643892653284941</v>
      </c>
      <c r="IL64">
        <v>8.948238347276123E-07</v>
      </c>
      <c r="IM64">
        <v>-2.445980282225029E-10</v>
      </c>
      <c r="IN64">
        <v>-0.1497648274784824</v>
      </c>
      <c r="IO64">
        <v>-0.01042730378795286</v>
      </c>
      <c r="IP64">
        <v>0.00100284695746963</v>
      </c>
      <c r="IQ64">
        <v>-1.701466411570297E-05</v>
      </c>
      <c r="IR64">
        <v>2</v>
      </c>
      <c r="IS64">
        <v>2310</v>
      </c>
      <c r="IT64">
        <v>1</v>
      </c>
      <c r="IU64">
        <v>25</v>
      </c>
      <c r="IV64">
        <v>19</v>
      </c>
      <c r="IW64">
        <v>19</v>
      </c>
      <c r="IX64">
        <v>1.04614</v>
      </c>
      <c r="IY64">
        <v>2.21802</v>
      </c>
      <c r="IZ64">
        <v>1.39648</v>
      </c>
      <c r="JA64">
        <v>2.34619</v>
      </c>
      <c r="JB64">
        <v>1.49536</v>
      </c>
      <c r="JC64">
        <v>2.39014</v>
      </c>
      <c r="JD64">
        <v>35.7777</v>
      </c>
      <c r="JE64">
        <v>24.1926</v>
      </c>
      <c r="JF64">
        <v>18</v>
      </c>
      <c r="JG64">
        <v>498.431</v>
      </c>
      <c r="JH64">
        <v>441.656</v>
      </c>
      <c r="JI64">
        <v>25</v>
      </c>
      <c r="JJ64">
        <v>25.5268</v>
      </c>
      <c r="JK64">
        <v>30.0001</v>
      </c>
      <c r="JL64">
        <v>25.5221</v>
      </c>
      <c r="JM64">
        <v>25.4706</v>
      </c>
      <c r="JN64">
        <v>20.942</v>
      </c>
      <c r="JO64">
        <v>19.8784</v>
      </c>
      <c r="JP64">
        <v>52.4176</v>
      </c>
      <c r="JQ64">
        <v>25</v>
      </c>
      <c r="JR64">
        <v>420</v>
      </c>
      <c r="JS64">
        <v>18.5402</v>
      </c>
      <c r="JT64">
        <v>100.857</v>
      </c>
      <c r="JU64">
        <v>100.851</v>
      </c>
    </row>
    <row r="65" spans="1:281">
      <c r="A65">
        <v>49</v>
      </c>
      <c r="B65">
        <v>1658963704.6</v>
      </c>
      <c r="C65">
        <v>1798.099999904633</v>
      </c>
      <c r="D65" t="s">
        <v>536</v>
      </c>
      <c r="E65" t="s">
        <v>537</v>
      </c>
      <c r="F65">
        <v>5</v>
      </c>
      <c r="G65" t="s">
        <v>524</v>
      </c>
      <c r="H65" t="s">
        <v>416</v>
      </c>
      <c r="I65">
        <v>1658963702.1</v>
      </c>
      <c r="J65">
        <f>(K65)/1000</f>
        <v>0</v>
      </c>
      <c r="K65">
        <f>IF(CZ65, AN65, AH65)</f>
        <v>0</v>
      </c>
      <c r="L65">
        <f>IF(CZ65, AI65, AG65)</f>
        <v>0</v>
      </c>
      <c r="M65">
        <f>DB65 - IF(AU65&gt;1, L65*CV65*100.0/(AW65*DP65), 0)</f>
        <v>0</v>
      </c>
      <c r="N65">
        <f>((T65-J65/2)*M65-L65)/(T65+J65/2)</f>
        <v>0</v>
      </c>
      <c r="O65">
        <f>N65*(DI65+DJ65)/1000.0</f>
        <v>0</v>
      </c>
      <c r="P65">
        <f>(DB65 - IF(AU65&gt;1, L65*CV65*100.0/(AW65*DP65), 0))*(DI65+DJ65)/1000.0</f>
        <v>0</v>
      </c>
      <c r="Q65">
        <f>2.0/((1/S65-1/R65)+SIGN(S65)*SQRT((1/S65-1/R65)*(1/S65-1/R65) + 4*CW65/((CW65+1)*(CW65+1))*(2*1/S65*1/R65-1/R65*1/R65)))</f>
        <v>0</v>
      </c>
      <c r="R65">
        <f>IF(LEFT(CX65,1)&lt;&gt;"0",IF(LEFT(CX65,1)="1",3.0,CY65),$D$5+$E$5*(DP65*DI65/($K$5*1000))+$F$5*(DP65*DI65/($K$5*1000))*MAX(MIN(CV65,$J$5),$I$5)*MAX(MIN(CV65,$J$5),$I$5)+$G$5*MAX(MIN(CV65,$J$5),$I$5)*(DP65*DI65/($K$5*1000))+$H$5*(DP65*DI65/($K$5*1000))*(DP65*DI65/($K$5*1000)))</f>
        <v>0</v>
      </c>
      <c r="S65">
        <f>J65*(1000-(1000*0.61365*exp(17.502*W65/(240.97+W65))/(DI65+DJ65)+DD65)/2)/(1000*0.61365*exp(17.502*W65/(240.97+W65))/(DI65+DJ65)-DD65)</f>
        <v>0</v>
      </c>
      <c r="T65">
        <f>1/((CW65+1)/(Q65/1.6)+1/(R65/1.37)) + CW65/((CW65+1)/(Q65/1.6) + CW65/(R65/1.37))</f>
        <v>0</v>
      </c>
      <c r="U65">
        <f>(CR65*CU65)</f>
        <v>0</v>
      </c>
      <c r="V65">
        <f>(DK65+(U65+2*0.95*5.67E-8*(((DK65+$B$7)+273)^4-(DK65+273)^4)-44100*J65)/(1.84*29.3*R65+8*0.95*5.67E-8*(DK65+273)^3))</f>
        <v>0</v>
      </c>
      <c r="W65">
        <f>($C$7*DL65+$D$7*DM65+$E$7*V65)</f>
        <v>0</v>
      </c>
      <c r="X65">
        <f>0.61365*exp(17.502*W65/(240.97+W65))</f>
        <v>0</v>
      </c>
      <c r="Y65">
        <f>(Z65/AA65*100)</f>
        <v>0</v>
      </c>
      <c r="Z65">
        <f>DD65*(DI65+DJ65)/1000</f>
        <v>0</v>
      </c>
      <c r="AA65">
        <f>0.61365*exp(17.502*DK65/(240.97+DK65))</f>
        <v>0</v>
      </c>
      <c r="AB65">
        <f>(X65-DD65*(DI65+DJ65)/1000)</f>
        <v>0</v>
      </c>
      <c r="AC65">
        <f>(-J65*44100)</f>
        <v>0</v>
      </c>
      <c r="AD65">
        <f>2*29.3*R65*0.92*(DK65-W65)</f>
        <v>0</v>
      </c>
      <c r="AE65">
        <f>2*0.95*5.67E-8*(((DK65+$B$7)+273)^4-(W65+273)^4)</f>
        <v>0</v>
      </c>
      <c r="AF65">
        <f>U65+AE65+AC65+AD65</f>
        <v>0</v>
      </c>
      <c r="AG65">
        <f>DH65*AU65*(DC65-DB65*(1000-AU65*DE65)/(1000-AU65*DD65))/(100*CV65)</f>
        <v>0</v>
      </c>
      <c r="AH65">
        <f>1000*DH65*AU65*(DD65-DE65)/(100*CV65*(1000-AU65*DD65))</f>
        <v>0</v>
      </c>
      <c r="AI65">
        <f>(AJ65 - AK65 - DI65*1E3/(8.314*(DK65+273.15)) * AM65/DH65 * AL65) * DH65/(100*CV65) * (1000 - DE65)/1000</f>
        <v>0</v>
      </c>
      <c r="AJ65">
        <v>427.7012265033507</v>
      </c>
      <c r="AK65">
        <v>431.8790121212121</v>
      </c>
      <c r="AL65">
        <v>-0.0002089811775567712</v>
      </c>
      <c r="AM65">
        <v>65.22380609615416</v>
      </c>
      <c r="AN65">
        <f>(AP65 - AO65 + DI65*1E3/(8.314*(DK65+273.15)) * AR65/DH65 * AQ65) * DH65/(100*CV65) * 1000/(1000 - AP65)</f>
        <v>0</v>
      </c>
      <c r="AO65">
        <v>18.24782484920506</v>
      </c>
      <c r="AP65">
        <v>18.61357454545454</v>
      </c>
      <c r="AQ65">
        <v>3.221345576888838E-05</v>
      </c>
      <c r="AR65">
        <v>84.77270440812536</v>
      </c>
      <c r="AS65">
        <v>10</v>
      </c>
      <c r="AT65">
        <v>2</v>
      </c>
      <c r="AU65">
        <f>IF(AS65*$H$13&gt;=AW65,1.0,(AW65/(AW65-AS65*$H$13)))</f>
        <v>0</v>
      </c>
      <c r="AV65">
        <f>(AU65-1)*100</f>
        <v>0</v>
      </c>
      <c r="AW65">
        <f>MAX(0,($B$13+$C$13*DP65)/(1+$D$13*DP65)*DI65/(DK65+273)*$E$13)</f>
        <v>0</v>
      </c>
      <c r="AX65" t="s">
        <v>418</v>
      </c>
      <c r="AY65" t="s">
        <v>418</v>
      </c>
      <c r="AZ65">
        <v>0</v>
      </c>
      <c r="BA65">
        <v>0</v>
      </c>
      <c r="BB65">
        <f>1-AZ65/BA65</f>
        <v>0</v>
      </c>
      <c r="BC65">
        <v>0</v>
      </c>
      <c r="BD65" t="s">
        <v>418</v>
      </c>
      <c r="BE65" t="s">
        <v>418</v>
      </c>
      <c r="BF65">
        <v>0</v>
      </c>
      <c r="BG65">
        <v>0</v>
      </c>
      <c r="BH65">
        <f>1-BF65/BG65</f>
        <v>0</v>
      </c>
      <c r="BI65">
        <v>0.5</v>
      </c>
      <c r="BJ65">
        <f>CS65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418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BZ65" t="s">
        <v>418</v>
      </c>
      <c r="CA65" t="s">
        <v>418</v>
      </c>
      <c r="CB65" t="s">
        <v>418</v>
      </c>
      <c r="CC65" t="s">
        <v>418</v>
      </c>
      <c r="CD65" t="s">
        <v>418</v>
      </c>
      <c r="CE65" t="s">
        <v>418</v>
      </c>
      <c r="CF65" t="s">
        <v>418</v>
      </c>
      <c r="CG65" t="s">
        <v>418</v>
      </c>
      <c r="CH65" t="s">
        <v>418</v>
      </c>
      <c r="CI65" t="s">
        <v>418</v>
      </c>
      <c r="CJ65" t="s">
        <v>418</v>
      </c>
      <c r="CK65" t="s">
        <v>418</v>
      </c>
      <c r="CL65" t="s">
        <v>418</v>
      </c>
      <c r="CM65" t="s">
        <v>418</v>
      </c>
      <c r="CN65" t="s">
        <v>418</v>
      </c>
      <c r="CO65" t="s">
        <v>418</v>
      </c>
      <c r="CP65" t="s">
        <v>418</v>
      </c>
      <c r="CQ65" t="s">
        <v>418</v>
      </c>
      <c r="CR65">
        <f>$B$11*DQ65+$C$11*DR65+$F$11*EC65*(1-EF65)</f>
        <v>0</v>
      </c>
      <c r="CS65">
        <f>CR65*CT65</f>
        <v>0</v>
      </c>
      <c r="CT65">
        <f>($B$11*$D$9+$C$11*$D$9+$F$11*((EP65+EH65)/MAX(EP65+EH65+EQ65, 0.1)*$I$9+EQ65/MAX(EP65+EH65+EQ65, 0.1)*$J$9))/($B$11+$C$11+$F$11)</f>
        <v>0</v>
      </c>
      <c r="CU65">
        <f>($B$11*$K$9+$C$11*$K$9+$F$11*((EP65+EH65)/MAX(EP65+EH65+EQ65, 0.1)*$P$9+EQ65/MAX(EP65+EH65+EQ65, 0.1)*$Q$9))/($B$11+$C$11+$F$11)</f>
        <v>0</v>
      </c>
      <c r="CV65">
        <v>6</v>
      </c>
      <c r="CW65">
        <v>0.5</v>
      </c>
      <c r="CX65" t="s">
        <v>419</v>
      </c>
      <c r="CY65">
        <v>2</v>
      </c>
      <c r="CZ65" t="b">
        <v>1</v>
      </c>
      <c r="DA65">
        <v>1658963702.1</v>
      </c>
      <c r="DB65">
        <v>423.8501111111111</v>
      </c>
      <c r="DC65">
        <v>419.9051111111111</v>
      </c>
      <c r="DD65">
        <v>18.59904444444444</v>
      </c>
      <c r="DE65">
        <v>18.28956666666667</v>
      </c>
      <c r="DF65">
        <v>425.831</v>
      </c>
      <c r="DG65">
        <v>18.70434444444444</v>
      </c>
      <c r="DH65">
        <v>500.045888888889</v>
      </c>
      <c r="DI65">
        <v>90.16308888888889</v>
      </c>
      <c r="DJ65">
        <v>0.09994311111111111</v>
      </c>
      <c r="DK65">
        <v>25.79164444444444</v>
      </c>
      <c r="DL65">
        <v>25.10712222222222</v>
      </c>
      <c r="DM65">
        <v>999.9000000000001</v>
      </c>
      <c r="DN65">
        <v>0</v>
      </c>
      <c r="DO65">
        <v>0</v>
      </c>
      <c r="DP65">
        <v>10001.18888888889</v>
      </c>
      <c r="DQ65">
        <v>0</v>
      </c>
      <c r="DR65">
        <v>0.505868</v>
      </c>
      <c r="DS65">
        <v>3.944991111111111</v>
      </c>
      <c r="DT65">
        <v>431.8825555555555</v>
      </c>
      <c r="DU65">
        <v>427.7278888888889</v>
      </c>
      <c r="DV65">
        <v>0.3094746666666667</v>
      </c>
      <c r="DW65">
        <v>419.9051111111111</v>
      </c>
      <c r="DX65">
        <v>18.28956666666667</v>
      </c>
      <c r="DY65">
        <v>1.676948888888889</v>
      </c>
      <c r="DZ65">
        <v>1.649044444444445</v>
      </c>
      <c r="EA65">
        <v>14.68467777777778</v>
      </c>
      <c r="EB65">
        <v>14.42484444444444</v>
      </c>
      <c r="EC65">
        <v>0.00100019</v>
      </c>
      <c r="ED65">
        <v>0</v>
      </c>
      <c r="EE65">
        <v>0</v>
      </c>
      <c r="EF65">
        <v>0</v>
      </c>
      <c r="EG65">
        <v>864.1111111111111</v>
      </c>
      <c r="EH65">
        <v>0.00100019</v>
      </c>
      <c r="EI65">
        <v>-4.166666666666667</v>
      </c>
      <c r="EJ65">
        <v>1.666666666666667</v>
      </c>
      <c r="EK65">
        <v>35.13877777777778</v>
      </c>
      <c r="EL65">
        <v>39.41644444444445</v>
      </c>
      <c r="EM65">
        <v>37.15944444444445</v>
      </c>
      <c r="EN65">
        <v>40.06922222222223</v>
      </c>
      <c r="EO65">
        <v>36.965</v>
      </c>
      <c r="EP65">
        <v>0</v>
      </c>
      <c r="EQ65">
        <v>0</v>
      </c>
      <c r="ER65">
        <v>0</v>
      </c>
      <c r="ES65">
        <v>29.5</v>
      </c>
      <c r="ET65">
        <v>0</v>
      </c>
      <c r="EU65">
        <v>863.02</v>
      </c>
      <c r="EV65">
        <v>-13.50000053338379</v>
      </c>
      <c r="EW65">
        <v>-52.65384598161561</v>
      </c>
      <c r="EX65">
        <v>-3.34</v>
      </c>
      <c r="EY65">
        <v>15</v>
      </c>
      <c r="EZ65">
        <v>1658962562</v>
      </c>
      <c r="FA65" t="s">
        <v>443</v>
      </c>
      <c r="FB65">
        <v>1658962562</v>
      </c>
      <c r="FC65">
        <v>1658962559</v>
      </c>
      <c r="FD65">
        <v>7</v>
      </c>
      <c r="FE65">
        <v>0.025</v>
      </c>
      <c r="FF65">
        <v>-0.013</v>
      </c>
      <c r="FG65">
        <v>-1.97</v>
      </c>
      <c r="FH65">
        <v>-0.111</v>
      </c>
      <c r="FI65">
        <v>420</v>
      </c>
      <c r="FJ65">
        <v>18</v>
      </c>
      <c r="FK65">
        <v>0.6899999999999999</v>
      </c>
      <c r="FL65">
        <v>0.5</v>
      </c>
      <c r="FM65">
        <v>3.86231075</v>
      </c>
      <c r="FN65">
        <v>0.4214340337711129</v>
      </c>
      <c r="FO65">
        <v>0.05439298357267692</v>
      </c>
      <c r="FP65">
        <v>1</v>
      </c>
      <c r="FQ65">
        <v>868</v>
      </c>
      <c r="FR65">
        <v>-68.06722710324983</v>
      </c>
      <c r="FS65">
        <v>22.90485435319719</v>
      </c>
      <c r="FT65">
        <v>0</v>
      </c>
      <c r="FU65">
        <v>0.3864418</v>
      </c>
      <c r="FV65">
        <v>-0.3889022363977491</v>
      </c>
      <c r="FW65">
        <v>0.04766705530615459</v>
      </c>
      <c r="FX65">
        <v>0</v>
      </c>
      <c r="FY65">
        <v>1</v>
      </c>
      <c r="FZ65">
        <v>3</v>
      </c>
      <c r="GA65" t="s">
        <v>444</v>
      </c>
      <c r="GB65">
        <v>2.98443</v>
      </c>
      <c r="GC65">
        <v>2.71561</v>
      </c>
      <c r="GD65">
        <v>0.095347</v>
      </c>
      <c r="GE65">
        <v>0.0934531</v>
      </c>
      <c r="GF65">
        <v>0.0899011</v>
      </c>
      <c r="GG65">
        <v>0.0874738</v>
      </c>
      <c r="GH65">
        <v>28716</v>
      </c>
      <c r="GI65">
        <v>28886.9</v>
      </c>
      <c r="GJ65">
        <v>29495.2</v>
      </c>
      <c r="GK65">
        <v>29464.8</v>
      </c>
      <c r="GL65">
        <v>35561</v>
      </c>
      <c r="GM65">
        <v>35752</v>
      </c>
      <c r="GN65">
        <v>41542.3</v>
      </c>
      <c r="GO65">
        <v>41995</v>
      </c>
      <c r="GP65">
        <v>1.93902</v>
      </c>
      <c r="GQ65">
        <v>1.9182</v>
      </c>
      <c r="GR65">
        <v>0.0492744</v>
      </c>
      <c r="GS65">
        <v>0</v>
      </c>
      <c r="GT65">
        <v>24.2945</v>
      </c>
      <c r="GU65">
        <v>999.9</v>
      </c>
      <c r="GV65">
        <v>43.4</v>
      </c>
      <c r="GW65">
        <v>31.4</v>
      </c>
      <c r="GX65">
        <v>22.2169</v>
      </c>
      <c r="GY65">
        <v>63.0559</v>
      </c>
      <c r="GZ65">
        <v>33.8782</v>
      </c>
      <c r="HA65">
        <v>1</v>
      </c>
      <c r="HB65">
        <v>-0.149952</v>
      </c>
      <c r="HC65">
        <v>-0.280202</v>
      </c>
      <c r="HD65">
        <v>20.3504</v>
      </c>
      <c r="HE65">
        <v>5.22388</v>
      </c>
      <c r="HF65">
        <v>12.0099</v>
      </c>
      <c r="HG65">
        <v>4.99115</v>
      </c>
      <c r="HH65">
        <v>3.28925</v>
      </c>
      <c r="HI65">
        <v>9999</v>
      </c>
      <c r="HJ65">
        <v>9999</v>
      </c>
      <c r="HK65">
        <v>9999</v>
      </c>
      <c r="HL65">
        <v>160.8</v>
      </c>
      <c r="HM65">
        <v>1.86737</v>
      </c>
      <c r="HN65">
        <v>1.86646</v>
      </c>
      <c r="HO65">
        <v>1.86584</v>
      </c>
      <c r="HP65">
        <v>1.86584</v>
      </c>
      <c r="HQ65">
        <v>1.86768</v>
      </c>
      <c r="HR65">
        <v>1.87014</v>
      </c>
      <c r="HS65">
        <v>1.86874</v>
      </c>
      <c r="HT65">
        <v>1.87021</v>
      </c>
      <c r="HU65">
        <v>0</v>
      </c>
      <c r="HV65">
        <v>0</v>
      </c>
      <c r="HW65">
        <v>0</v>
      </c>
      <c r="HX65">
        <v>0</v>
      </c>
      <c r="HY65" t="s">
        <v>422</v>
      </c>
      <c r="HZ65" t="s">
        <v>423</v>
      </c>
      <c r="IA65" t="s">
        <v>424</v>
      </c>
      <c r="IB65" t="s">
        <v>424</v>
      </c>
      <c r="IC65" t="s">
        <v>424</v>
      </c>
      <c r="ID65" t="s">
        <v>424</v>
      </c>
      <c r="IE65">
        <v>0</v>
      </c>
      <c r="IF65">
        <v>100</v>
      </c>
      <c r="IG65">
        <v>100</v>
      </c>
      <c r="IH65">
        <v>-1.981</v>
      </c>
      <c r="II65">
        <v>-0.105</v>
      </c>
      <c r="IJ65">
        <v>-0.5726348517053843</v>
      </c>
      <c r="IK65">
        <v>-0.003643892653284941</v>
      </c>
      <c r="IL65">
        <v>8.948238347276123E-07</v>
      </c>
      <c r="IM65">
        <v>-2.445980282225029E-10</v>
      </c>
      <c r="IN65">
        <v>-0.1497648274784824</v>
      </c>
      <c r="IO65">
        <v>-0.01042730378795286</v>
      </c>
      <c r="IP65">
        <v>0.00100284695746963</v>
      </c>
      <c r="IQ65">
        <v>-1.701466411570297E-05</v>
      </c>
      <c r="IR65">
        <v>2</v>
      </c>
      <c r="IS65">
        <v>2310</v>
      </c>
      <c r="IT65">
        <v>1</v>
      </c>
      <c r="IU65">
        <v>25</v>
      </c>
      <c r="IV65">
        <v>19</v>
      </c>
      <c r="IW65">
        <v>19.1</v>
      </c>
      <c r="IX65">
        <v>1.04614</v>
      </c>
      <c r="IY65">
        <v>2.22778</v>
      </c>
      <c r="IZ65">
        <v>1.39771</v>
      </c>
      <c r="JA65">
        <v>2.34497</v>
      </c>
      <c r="JB65">
        <v>1.49536</v>
      </c>
      <c r="JC65">
        <v>2.30591</v>
      </c>
      <c r="JD65">
        <v>35.7777</v>
      </c>
      <c r="JE65">
        <v>24.1838</v>
      </c>
      <c r="JF65">
        <v>18</v>
      </c>
      <c r="JG65">
        <v>498.535</v>
      </c>
      <c r="JH65">
        <v>441.747</v>
      </c>
      <c r="JI65">
        <v>25</v>
      </c>
      <c r="JJ65">
        <v>25.5268</v>
      </c>
      <c r="JK65">
        <v>30.0002</v>
      </c>
      <c r="JL65">
        <v>25.5232</v>
      </c>
      <c r="JM65">
        <v>25.4706</v>
      </c>
      <c r="JN65">
        <v>20.9444</v>
      </c>
      <c r="JO65">
        <v>19.6015</v>
      </c>
      <c r="JP65">
        <v>52.4176</v>
      </c>
      <c r="JQ65">
        <v>25</v>
      </c>
      <c r="JR65">
        <v>420</v>
      </c>
      <c r="JS65">
        <v>18.5062</v>
      </c>
      <c r="JT65">
        <v>100.858</v>
      </c>
      <c r="JU65">
        <v>100.851</v>
      </c>
    </row>
    <row r="66" spans="1:281">
      <c r="A66">
        <v>50</v>
      </c>
      <c r="B66">
        <v>1658963709.6</v>
      </c>
      <c r="C66">
        <v>1803.099999904633</v>
      </c>
      <c r="D66" t="s">
        <v>538</v>
      </c>
      <c r="E66" t="s">
        <v>539</v>
      </c>
      <c r="F66">
        <v>5</v>
      </c>
      <c r="G66" t="s">
        <v>524</v>
      </c>
      <c r="H66" t="s">
        <v>416</v>
      </c>
      <c r="I66">
        <v>1658963706.8</v>
      </c>
      <c r="J66">
        <f>(K66)/1000</f>
        <v>0</v>
      </c>
      <c r="K66">
        <f>IF(CZ66, AN66, AH66)</f>
        <v>0</v>
      </c>
      <c r="L66">
        <f>IF(CZ66, AI66, AG66)</f>
        <v>0</v>
      </c>
      <c r="M66">
        <f>DB66 - IF(AU66&gt;1, L66*CV66*100.0/(AW66*DP66), 0)</f>
        <v>0</v>
      </c>
      <c r="N66">
        <f>((T66-J66/2)*M66-L66)/(T66+J66/2)</f>
        <v>0</v>
      </c>
      <c r="O66">
        <f>N66*(DI66+DJ66)/1000.0</f>
        <v>0</v>
      </c>
      <c r="P66">
        <f>(DB66 - IF(AU66&gt;1, L66*CV66*100.0/(AW66*DP66), 0))*(DI66+DJ66)/1000.0</f>
        <v>0</v>
      </c>
      <c r="Q66">
        <f>2.0/((1/S66-1/R66)+SIGN(S66)*SQRT((1/S66-1/R66)*(1/S66-1/R66) + 4*CW66/((CW66+1)*(CW66+1))*(2*1/S66*1/R66-1/R66*1/R66)))</f>
        <v>0</v>
      </c>
      <c r="R66">
        <f>IF(LEFT(CX66,1)&lt;&gt;"0",IF(LEFT(CX66,1)="1",3.0,CY66),$D$5+$E$5*(DP66*DI66/($K$5*1000))+$F$5*(DP66*DI66/($K$5*1000))*MAX(MIN(CV66,$J$5),$I$5)*MAX(MIN(CV66,$J$5),$I$5)+$G$5*MAX(MIN(CV66,$J$5),$I$5)*(DP66*DI66/($K$5*1000))+$H$5*(DP66*DI66/($K$5*1000))*(DP66*DI66/($K$5*1000)))</f>
        <v>0</v>
      </c>
      <c r="S66">
        <f>J66*(1000-(1000*0.61365*exp(17.502*W66/(240.97+W66))/(DI66+DJ66)+DD66)/2)/(1000*0.61365*exp(17.502*W66/(240.97+W66))/(DI66+DJ66)-DD66)</f>
        <v>0</v>
      </c>
      <c r="T66">
        <f>1/((CW66+1)/(Q66/1.6)+1/(R66/1.37)) + CW66/((CW66+1)/(Q66/1.6) + CW66/(R66/1.37))</f>
        <v>0</v>
      </c>
      <c r="U66">
        <f>(CR66*CU66)</f>
        <v>0</v>
      </c>
      <c r="V66">
        <f>(DK66+(U66+2*0.95*5.67E-8*(((DK66+$B$7)+273)^4-(DK66+273)^4)-44100*J66)/(1.84*29.3*R66+8*0.95*5.67E-8*(DK66+273)^3))</f>
        <v>0</v>
      </c>
      <c r="W66">
        <f>($C$7*DL66+$D$7*DM66+$E$7*V66)</f>
        <v>0</v>
      </c>
      <c r="X66">
        <f>0.61365*exp(17.502*W66/(240.97+W66))</f>
        <v>0</v>
      </c>
      <c r="Y66">
        <f>(Z66/AA66*100)</f>
        <v>0</v>
      </c>
      <c r="Z66">
        <f>DD66*(DI66+DJ66)/1000</f>
        <v>0</v>
      </c>
      <c r="AA66">
        <f>0.61365*exp(17.502*DK66/(240.97+DK66))</f>
        <v>0</v>
      </c>
      <c r="AB66">
        <f>(X66-DD66*(DI66+DJ66)/1000)</f>
        <v>0</v>
      </c>
      <c r="AC66">
        <f>(-J66*44100)</f>
        <v>0</v>
      </c>
      <c r="AD66">
        <f>2*29.3*R66*0.92*(DK66-W66)</f>
        <v>0</v>
      </c>
      <c r="AE66">
        <f>2*0.95*5.67E-8*(((DK66+$B$7)+273)^4-(W66+273)^4)</f>
        <v>0</v>
      </c>
      <c r="AF66">
        <f>U66+AE66+AC66+AD66</f>
        <v>0</v>
      </c>
      <c r="AG66">
        <f>DH66*AU66*(DC66-DB66*(1000-AU66*DE66)/(1000-AU66*DD66))/(100*CV66)</f>
        <v>0</v>
      </c>
      <c r="AH66">
        <f>1000*DH66*AU66*(DD66-DE66)/(100*CV66*(1000-AU66*DD66))</f>
        <v>0</v>
      </c>
      <c r="AI66">
        <f>(AJ66 - AK66 - DI66*1E3/(8.314*(DK66+273.15)) * AM66/DH66 * AL66) * DH66/(100*CV66) * (1000 - DE66)/1000</f>
        <v>0</v>
      </c>
      <c r="AJ66">
        <v>427.8940084664501</v>
      </c>
      <c r="AK66">
        <v>431.9067151515151</v>
      </c>
      <c r="AL66">
        <v>0.0006086936705908398</v>
      </c>
      <c r="AM66">
        <v>65.22380609615416</v>
      </c>
      <c r="AN66">
        <f>(AP66 - AO66 + DI66*1E3/(8.314*(DK66+273.15)) * AR66/DH66 * AQ66) * DH66/(100*CV66) * 1000/(1000 - AP66)</f>
        <v>0</v>
      </c>
      <c r="AO66">
        <v>18.44743278241159</v>
      </c>
      <c r="AP66">
        <v>18.70737151515151</v>
      </c>
      <c r="AQ66">
        <v>0.01950666315243194</v>
      </c>
      <c r="AR66">
        <v>84.77270440812536</v>
      </c>
      <c r="AS66">
        <v>10</v>
      </c>
      <c r="AT66">
        <v>2</v>
      </c>
      <c r="AU66">
        <f>IF(AS66*$H$13&gt;=AW66,1.0,(AW66/(AW66-AS66*$H$13)))</f>
        <v>0</v>
      </c>
      <c r="AV66">
        <f>(AU66-1)*100</f>
        <v>0</v>
      </c>
      <c r="AW66">
        <f>MAX(0,($B$13+$C$13*DP66)/(1+$D$13*DP66)*DI66/(DK66+273)*$E$13)</f>
        <v>0</v>
      </c>
      <c r="AX66" t="s">
        <v>418</v>
      </c>
      <c r="AY66" t="s">
        <v>418</v>
      </c>
      <c r="AZ66">
        <v>0</v>
      </c>
      <c r="BA66">
        <v>0</v>
      </c>
      <c r="BB66">
        <f>1-AZ66/BA66</f>
        <v>0</v>
      </c>
      <c r="BC66">
        <v>0</v>
      </c>
      <c r="BD66" t="s">
        <v>418</v>
      </c>
      <c r="BE66" t="s">
        <v>418</v>
      </c>
      <c r="BF66">
        <v>0</v>
      </c>
      <c r="BG66">
        <v>0</v>
      </c>
      <c r="BH66">
        <f>1-BF66/BG66</f>
        <v>0</v>
      </c>
      <c r="BI66">
        <v>0.5</v>
      </c>
      <c r="BJ66">
        <f>CS66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418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BZ66" t="s">
        <v>418</v>
      </c>
      <c r="CA66" t="s">
        <v>418</v>
      </c>
      <c r="CB66" t="s">
        <v>418</v>
      </c>
      <c r="CC66" t="s">
        <v>418</v>
      </c>
      <c r="CD66" t="s">
        <v>418</v>
      </c>
      <c r="CE66" t="s">
        <v>418</v>
      </c>
      <c r="CF66" t="s">
        <v>418</v>
      </c>
      <c r="CG66" t="s">
        <v>418</v>
      </c>
      <c r="CH66" t="s">
        <v>418</v>
      </c>
      <c r="CI66" t="s">
        <v>418</v>
      </c>
      <c r="CJ66" t="s">
        <v>418</v>
      </c>
      <c r="CK66" t="s">
        <v>418</v>
      </c>
      <c r="CL66" t="s">
        <v>418</v>
      </c>
      <c r="CM66" t="s">
        <v>418</v>
      </c>
      <c r="CN66" t="s">
        <v>418</v>
      </c>
      <c r="CO66" t="s">
        <v>418</v>
      </c>
      <c r="CP66" t="s">
        <v>418</v>
      </c>
      <c r="CQ66" t="s">
        <v>418</v>
      </c>
      <c r="CR66">
        <f>$B$11*DQ66+$C$11*DR66+$F$11*EC66*(1-EF66)</f>
        <v>0</v>
      </c>
      <c r="CS66">
        <f>CR66*CT66</f>
        <v>0</v>
      </c>
      <c r="CT66">
        <f>($B$11*$D$9+$C$11*$D$9+$F$11*((EP66+EH66)/MAX(EP66+EH66+EQ66, 0.1)*$I$9+EQ66/MAX(EP66+EH66+EQ66, 0.1)*$J$9))/($B$11+$C$11+$F$11)</f>
        <v>0</v>
      </c>
      <c r="CU66">
        <f>($B$11*$K$9+$C$11*$K$9+$F$11*((EP66+EH66)/MAX(EP66+EH66+EQ66, 0.1)*$P$9+EQ66/MAX(EP66+EH66+EQ66, 0.1)*$Q$9))/($B$11+$C$11+$F$11)</f>
        <v>0</v>
      </c>
      <c r="CV66">
        <v>6</v>
      </c>
      <c r="CW66">
        <v>0.5</v>
      </c>
      <c r="CX66" t="s">
        <v>419</v>
      </c>
      <c r="CY66">
        <v>2</v>
      </c>
      <c r="CZ66" t="b">
        <v>1</v>
      </c>
      <c r="DA66">
        <v>1658963706.8</v>
      </c>
      <c r="DB66">
        <v>423.8212</v>
      </c>
      <c r="DC66">
        <v>419.9767</v>
      </c>
      <c r="DD66">
        <v>18.66251</v>
      </c>
      <c r="DE66">
        <v>18.45042</v>
      </c>
      <c r="DF66">
        <v>425.8018999999999</v>
      </c>
      <c r="DG66">
        <v>18.76725</v>
      </c>
      <c r="DH66">
        <v>500.0621</v>
      </c>
      <c r="DI66">
        <v>90.16157999999999</v>
      </c>
      <c r="DJ66">
        <v>0.10002782</v>
      </c>
      <c r="DK66">
        <v>25.78679</v>
      </c>
      <c r="DL66">
        <v>25.09912</v>
      </c>
      <c r="DM66">
        <v>999.9</v>
      </c>
      <c r="DN66">
        <v>0</v>
      </c>
      <c r="DO66">
        <v>0</v>
      </c>
      <c r="DP66">
        <v>9998.869999999999</v>
      </c>
      <c r="DQ66">
        <v>0</v>
      </c>
      <c r="DR66">
        <v>0.5058679999999999</v>
      </c>
      <c r="DS66">
        <v>3.844597</v>
      </c>
      <c r="DT66">
        <v>431.8812</v>
      </c>
      <c r="DU66">
        <v>427.8711</v>
      </c>
      <c r="DV66">
        <v>0.2121174</v>
      </c>
      <c r="DW66">
        <v>419.9767</v>
      </c>
      <c r="DX66">
        <v>18.45042</v>
      </c>
      <c r="DY66">
        <v>1.682642</v>
      </c>
      <c r="DZ66">
        <v>1.663518</v>
      </c>
      <c r="EA66">
        <v>14.7372</v>
      </c>
      <c r="EB66">
        <v>14.56011</v>
      </c>
      <c r="EC66">
        <v>0.00100019</v>
      </c>
      <c r="ED66">
        <v>0</v>
      </c>
      <c r="EE66">
        <v>0</v>
      </c>
      <c r="EF66">
        <v>0</v>
      </c>
      <c r="EG66">
        <v>863.45</v>
      </c>
      <c r="EH66">
        <v>0.00100019</v>
      </c>
      <c r="EI66">
        <v>-13.5</v>
      </c>
      <c r="EJ66">
        <v>-2.85</v>
      </c>
      <c r="EK66">
        <v>35.0683</v>
      </c>
      <c r="EL66">
        <v>39.2435</v>
      </c>
      <c r="EM66">
        <v>37.0684</v>
      </c>
      <c r="EN66">
        <v>39.8373</v>
      </c>
      <c r="EO66">
        <v>36.8749</v>
      </c>
      <c r="EP66">
        <v>0</v>
      </c>
      <c r="EQ66">
        <v>0</v>
      </c>
      <c r="ER66">
        <v>0</v>
      </c>
      <c r="ES66">
        <v>34.30000019073486</v>
      </c>
      <c r="ET66">
        <v>0</v>
      </c>
      <c r="EU66">
        <v>860.98</v>
      </c>
      <c r="EV66">
        <v>7.499999133439851</v>
      </c>
      <c r="EW66">
        <v>6.538461417606289</v>
      </c>
      <c r="EX66">
        <v>-7.76</v>
      </c>
      <c r="EY66">
        <v>15</v>
      </c>
      <c r="EZ66">
        <v>1658962562</v>
      </c>
      <c r="FA66" t="s">
        <v>443</v>
      </c>
      <c r="FB66">
        <v>1658962562</v>
      </c>
      <c r="FC66">
        <v>1658962559</v>
      </c>
      <c r="FD66">
        <v>7</v>
      </c>
      <c r="FE66">
        <v>0.025</v>
      </c>
      <c r="FF66">
        <v>-0.013</v>
      </c>
      <c r="FG66">
        <v>-1.97</v>
      </c>
      <c r="FH66">
        <v>-0.111</v>
      </c>
      <c r="FI66">
        <v>420</v>
      </c>
      <c r="FJ66">
        <v>18</v>
      </c>
      <c r="FK66">
        <v>0.6899999999999999</v>
      </c>
      <c r="FL66">
        <v>0.5</v>
      </c>
      <c r="FM66">
        <v>3.863011707317074</v>
      </c>
      <c r="FN66">
        <v>0.2142491289198514</v>
      </c>
      <c r="FO66">
        <v>0.05532329888504565</v>
      </c>
      <c r="FP66">
        <v>1</v>
      </c>
      <c r="FQ66">
        <v>864.6911764705883</v>
      </c>
      <c r="FR66">
        <v>-50.99312492211817</v>
      </c>
      <c r="FS66">
        <v>21.46749071129289</v>
      </c>
      <c r="FT66">
        <v>0</v>
      </c>
      <c r="FU66">
        <v>0.3414449999999999</v>
      </c>
      <c r="FV66">
        <v>-0.7678188710801374</v>
      </c>
      <c r="FW66">
        <v>0.08325438421356851</v>
      </c>
      <c r="FX66">
        <v>0</v>
      </c>
      <c r="FY66">
        <v>1</v>
      </c>
      <c r="FZ66">
        <v>3</v>
      </c>
      <c r="GA66" t="s">
        <v>444</v>
      </c>
      <c r="GB66">
        <v>2.98442</v>
      </c>
      <c r="GC66">
        <v>2.7156</v>
      </c>
      <c r="GD66">
        <v>0.0953471</v>
      </c>
      <c r="GE66">
        <v>0.0934595</v>
      </c>
      <c r="GF66">
        <v>0.09022429999999999</v>
      </c>
      <c r="GG66">
        <v>0.0877518</v>
      </c>
      <c r="GH66">
        <v>28716.4</v>
      </c>
      <c r="GI66">
        <v>28886.9</v>
      </c>
      <c r="GJ66">
        <v>29495.6</v>
      </c>
      <c r="GK66">
        <v>29465</v>
      </c>
      <c r="GL66">
        <v>35548.7</v>
      </c>
      <c r="GM66">
        <v>35741.1</v>
      </c>
      <c r="GN66">
        <v>41542.9</v>
      </c>
      <c r="GO66">
        <v>41995.3</v>
      </c>
      <c r="GP66">
        <v>1.93887</v>
      </c>
      <c r="GQ66">
        <v>1.91825</v>
      </c>
      <c r="GR66">
        <v>0.048954</v>
      </c>
      <c r="GS66">
        <v>0</v>
      </c>
      <c r="GT66">
        <v>24.297</v>
      </c>
      <c r="GU66">
        <v>999.9</v>
      </c>
      <c r="GV66">
        <v>43.4</v>
      </c>
      <c r="GW66">
        <v>31.4</v>
      </c>
      <c r="GX66">
        <v>22.2179</v>
      </c>
      <c r="GY66">
        <v>63.0659</v>
      </c>
      <c r="GZ66">
        <v>33.8582</v>
      </c>
      <c r="HA66">
        <v>1</v>
      </c>
      <c r="HB66">
        <v>-0.150229</v>
      </c>
      <c r="HC66">
        <v>-0.279284</v>
      </c>
      <c r="HD66">
        <v>20.3506</v>
      </c>
      <c r="HE66">
        <v>5.22358</v>
      </c>
      <c r="HF66">
        <v>12.0099</v>
      </c>
      <c r="HG66">
        <v>4.99115</v>
      </c>
      <c r="HH66">
        <v>3.28925</v>
      </c>
      <c r="HI66">
        <v>9999</v>
      </c>
      <c r="HJ66">
        <v>9999</v>
      </c>
      <c r="HK66">
        <v>9999</v>
      </c>
      <c r="HL66">
        <v>160.8</v>
      </c>
      <c r="HM66">
        <v>1.86737</v>
      </c>
      <c r="HN66">
        <v>1.86644</v>
      </c>
      <c r="HO66">
        <v>1.86584</v>
      </c>
      <c r="HP66">
        <v>1.86584</v>
      </c>
      <c r="HQ66">
        <v>1.86768</v>
      </c>
      <c r="HR66">
        <v>1.87012</v>
      </c>
      <c r="HS66">
        <v>1.86874</v>
      </c>
      <c r="HT66">
        <v>1.87022</v>
      </c>
      <c r="HU66">
        <v>0</v>
      </c>
      <c r="HV66">
        <v>0</v>
      </c>
      <c r="HW66">
        <v>0</v>
      </c>
      <c r="HX66">
        <v>0</v>
      </c>
      <c r="HY66" t="s">
        <v>422</v>
      </c>
      <c r="HZ66" t="s">
        <v>423</v>
      </c>
      <c r="IA66" t="s">
        <v>424</v>
      </c>
      <c r="IB66" t="s">
        <v>424</v>
      </c>
      <c r="IC66" t="s">
        <v>424</v>
      </c>
      <c r="ID66" t="s">
        <v>424</v>
      </c>
      <c r="IE66">
        <v>0</v>
      </c>
      <c r="IF66">
        <v>100</v>
      </c>
      <c r="IG66">
        <v>100</v>
      </c>
      <c r="IH66">
        <v>-1.98</v>
      </c>
      <c r="II66">
        <v>-0.1042</v>
      </c>
      <c r="IJ66">
        <v>-0.5726348517053843</v>
      </c>
      <c r="IK66">
        <v>-0.003643892653284941</v>
      </c>
      <c r="IL66">
        <v>8.948238347276123E-07</v>
      </c>
      <c r="IM66">
        <v>-2.445980282225029E-10</v>
      </c>
      <c r="IN66">
        <v>-0.1497648274784824</v>
      </c>
      <c r="IO66">
        <v>-0.01042730378795286</v>
      </c>
      <c r="IP66">
        <v>0.00100284695746963</v>
      </c>
      <c r="IQ66">
        <v>-1.701466411570297E-05</v>
      </c>
      <c r="IR66">
        <v>2</v>
      </c>
      <c r="IS66">
        <v>2310</v>
      </c>
      <c r="IT66">
        <v>1</v>
      </c>
      <c r="IU66">
        <v>25</v>
      </c>
      <c r="IV66">
        <v>19.1</v>
      </c>
      <c r="IW66">
        <v>19.2</v>
      </c>
      <c r="IX66">
        <v>1.04614</v>
      </c>
      <c r="IY66">
        <v>2.21558</v>
      </c>
      <c r="IZ66">
        <v>1.39648</v>
      </c>
      <c r="JA66">
        <v>2.34497</v>
      </c>
      <c r="JB66">
        <v>1.49536</v>
      </c>
      <c r="JC66">
        <v>2.39258</v>
      </c>
      <c r="JD66">
        <v>35.7777</v>
      </c>
      <c r="JE66">
        <v>24.1926</v>
      </c>
      <c r="JF66">
        <v>18</v>
      </c>
      <c r="JG66">
        <v>498.445</v>
      </c>
      <c r="JH66">
        <v>441.777</v>
      </c>
      <c r="JI66">
        <v>25.0001</v>
      </c>
      <c r="JJ66">
        <v>25.5284</v>
      </c>
      <c r="JK66">
        <v>30.0001</v>
      </c>
      <c r="JL66">
        <v>25.5237</v>
      </c>
      <c r="JM66">
        <v>25.4706</v>
      </c>
      <c r="JN66">
        <v>20.9453</v>
      </c>
      <c r="JO66">
        <v>19.6015</v>
      </c>
      <c r="JP66">
        <v>52.4176</v>
      </c>
      <c r="JQ66">
        <v>25</v>
      </c>
      <c r="JR66">
        <v>420</v>
      </c>
      <c r="JS66">
        <v>18.4726</v>
      </c>
      <c r="JT66">
        <v>100.86</v>
      </c>
      <c r="JU66">
        <v>100.851</v>
      </c>
    </row>
    <row r="67" spans="1:281">
      <c r="A67">
        <v>51</v>
      </c>
      <c r="B67">
        <v>1658963714.6</v>
      </c>
      <c r="C67">
        <v>1808.099999904633</v>
      </c>
      <c r="D67" t="s">
        <v>540</v>
      </c>
      <c r="E67" t="s">
        <v>541</v>
      </c>
      <c r="F67">
        <v>5</v>
      </c>
      <c r="G67" t="s">
        <v>524</v>
      </c>
      <c r="H67" t="s">
        <v>416</v>
      </c>
      <c r="I67">
        <v>1658963712.1</v>
      </c>
      <c r="J67">
        <f>(K67)/1000</f>
        <v>0</v>
      </c>
      <c r="K67">
        <f>IF(CZ67, AN67, AH67)</f>
        <v>0</v>
      </c>
      <c r="L67">
        <f>IF(CZ67, AI67, AG67)</f>
        <v>0</v>
      </c>
      <c r="M67">
        <f>DB67 - IF(AU67&gt;1, L67*CV67*100.0/(AW67*DP67), 0)</f>
        <v>0</v>
      </c>
      <c r="N67">
        <f>((T67-J67/2)*M67-L67)/(T67+J67/2)</f>
        <v>0</v>
      </c>
      <c r="O67">
        <f>N67*(DI67+DJ67)/1000.0</f>
        <v>0</v>
      </c>
      <c r="P67">
        <f>(DB67 - IF(AU67&gt;1, L67*CV67*100.0/(AW67*DP67), 0))*(DI67+DJ67)/1000.0</f>
        <v>0</v>
      </c>
      <c r="Q67">
        <f>2.0/((1/S67-1/R67)+SIGN(S67)*SQRT((1/S67-1/R67)*(1/S67-1/R67) + 4*CW67/((CW67+1)*(CW67+1))*(2*1/S67*1/R67-1/R67*1/R67)))</f>
        <v>0</v>
      </c>
      <c r="R67">
        <f>IF(LEFT(CX67,1)&lt;&gt;"0",IF(LEFT(CX67,1)="1",3.0,CY67),$D$5+$E$5*(DP67*DI67/($K$5*1000))+$F$5*(DP67*DI67/($K$5*1000))*MAX(MIN(CV67,$J$5),$I$5)*MAX(MIN(CV67,$J$5),$I$5)+$G$5*MAX(MIN(CV67,$J$5),$I$5)*(DP67*DI67/($K$5*1000))+$H$5*(DP67*DI67/($K$5*1000))*(DP67*DI67/($K$5*1000)))</f>
        <v>0</v>
      </c>
      <c r="S67">
        <f>J67*(1000-(1000*0.61365*exp(17.502*W67/(240.97+W67))/(DI67+DJ67)+DD67)/2)/(1000*0.61365*exp(17.502*W67/(240.97+W67))/(DI67+DJ67)-DD67)</f>
        <v>0</v>
      </c>
      <c r="T67">
        <f>1/((CW67+1)/(Q67/1.6)+1/(R67/1.37)) + CW67/((CW67+1)/(Q67/1.6) + CW67/(R67/1.37))</f>
        <v>0</v>
      </c>
      <c r="U67">
        <f>(CR67*CU67)</f>
        <v>0</v>
      </c>
      <c r="V67">
        <f>(DK67+(U67+2*0.95*5.67E-8*(((DK67+$B$7)+273)^4-(DK67+273)^4)-44100*J67)/(1.84*29.3*R67+8*0.95*5.67E-8*(DK67+273)^3))</f>
        <v>0</v>
      </c>
      <c r="W67">
        <f>($C$7*DL67+$D$7*DM67+$E$7*V67)</f>
        <v>0</v>
      </c>
      <c r="X67">
        <f>0.61365*exp(17.502*W67/(240.97+W67))</f>
        <v>0</v>
      </c>
      <c r="Y67">
        <f>(Z67/AA67*100)</f>
        <v>0</v>
      </c>
      <c r="Z67">
        <f>DD67*(DI67+DJ67)/1000</f>
        <v>0</v>
      </c>
      <c r="AA67">
        <f>0.61365*exp(17.502*DK67/(240.97+DK67))</f>
        <v>0</v>
      </c>
      <c r="AB67">
        <f>(X67-DD67*(DI67+DJ67)/1000)</f>
        <v>0</v>
      </c>
      <c r="AC67">
        <f>(-J67*44100)</f>
        <v>0</v>
      </c>
      <c r="AD67">
        <f>2*29.3*R67*0.92*(DK67-W67)</f>
        <v>0</v>
      </c>
      <c r="AE67">
        <f>2*0.95*5.67E-8*(((DK67+$B$7)+273)^4-(W67+273)^4)</f>
        <v>0</v>
      </c>
      <c r="AF67">
        <f>U67+AE67+AC67+AD67</f>
        <v>0</v>
      </c>
      <c r="AG67">
        <f>DH67*AU67*(DC67-DB67*(1000-AU67*DE67)/(1000-AU67*DD67))/(100*CV67)</f>
        <v>0</v>
      </c>
      <c r="AH67">
        <f>1000*DH67*AU67*(DD67-DE67)/(100*CV67*(1000-AU67*DD67))</f>
        <v>0</v>
      </c>
      <c r="AI67">
        <f>(AJ67 - AK67 - DI67*1E3/(8.314*(DK67+273.15)) * AM67/DH67 * AL67) * DH67/(100*CV67) * (1000 - DE67)/1000</f>
        <v>0</v>
      </c>
      <c r="AJ67">
        <v>427.8786230684611</v>
      </c>
      <c r="AK67">
        <v>431.9083818181817</v>
      </c>
      <c r="AL67">
        <v>-0.004362522855421181</v>
      </c>
      <c r="AM67">
        <v>65.22380609615416</v>
      </c>
      <c r="AN67">
        <f>(AP67 - AO67 + DI67*1E3/(8.314*(DK67+273.15)) * AR67/DH67 * AQ67) * DH67/(100*CV67) * 1000/(1000 - AP67)</f>
        <v>0</v>
      </c>
      <c r="AO67">
        <v>18.48685446694987</v>
      </c>
      <c r="AP67">
        <v>18.77377757575757</v>
      </c>
      <c r="AQ67">
        <v>0.01474470835979087</v>
      </c>
      <c r="AR67">
        <v>84.77270440812536</v>
      </c>
      <c r="AS67">
        <v>10</v>
      </c>
      <c r="AT67">
        <v>2</v>
      </c>
      <c r="AU67">
        <f>IF(AS67*$H$13&gt;=AW67,1.0,(AW67/(AW67-AS67*$H$13)))</f>
        <v>0</v>
      </c>
      <c r="AV67">
        <f>(AU67-1)*100</f>
        <v>0</v>
      </c>
      <c r="AW67">
        <f>MAX(0,($B$13+$C$13*DP67)/(1+$D$13*DP67)*DI67/(DK67+273)*$E$13)</f>
        <v>0</v>
      </c>
      <c r="AX67" t="s">
        <v>418</v>
      </c>
      <c r="AY67" t="s">
        <v>418</v>
      </c>
      <c r="AZ67">
        <v>0</v>
      </c>
      <c r="BA67">
        <v>0</v>
      </c>
      <c r="BB67">
        <f>1-AZ67/BA67</f>
        <v>0</v>
      </c>
      <c r="BC67">
        <v>0</v>
      </c>
      <c r="BD67" t="s">
        <v>418</v>
      </c>
      <c r="BE67" t="s">
        <v>418</v>
      </c>
      <c r="BF67">
        <v>0</v>
      </c>
      <c r="BG67">
        <v>0</v>
      </c>
      <c r="BH67">
        <f>1-BF67/BG67</f>
        <v>0</v>
      </c>
      <c r="BI67">
        <v>0.5</v>
      </c>
      <c r="BJ67">
        <f>CS67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418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BZ67" t="s">
        <v>418</v>
      </c>
      <c r="CA67" t="s">
        <v>418</v>
      </c>
      <c r="CB67" t="s">
        <v>418</v>
      </c>
      <c r="CC67" t="s">
        <v>418</v>
      </c>
      <c r="CD67" t="s">
        <v>418</v>
      </c>
      <c r="CE67" t="s">
        <v>418</v>
      </c>
      <c r="CF67" t="s">
        <v>418</v>
      </c>
      <c r="CG67" t="s">
        <v>418</v>
      </c>
      <c r="CH67" t="s">
        <v>418</v>
      </c>
      <c r="CI67" t="s">
        <v>418</v>
      </c>
      <c r="CJ67" t="s">
        <v>418</v>
      </c>
      <c r="CK67" t="s">
        <v>418</v>
      </c>
      <c r="CL67" t="s">
        <v>418</v>
      </c>
      <c r="CM67" t="s">
        <v>418</v>
      </c>
      <c r="CN67" t="s">
        <v>418</v>
      </c>
      <c r="CO67" t="s">
        <v>418</v>
      </c>
      <c r="CP67" t="s">
        <v>418</v>
      </c>
      <c r="CQ67" t="s">
        <v>418</v>
      </c>
      <c r="CR67">
        <f>$B$11*DQ67+$C$11*DR67+$F$11*EC67*(1-EF67)</f>
        <v>0</v>
      </c>
      <c r="CS67">
        <f>CR67*CT67</f>
        <v>0</v>
      </c>
      <c r="CT67">
        <f>($B$11*$D$9+$C$11*$D$9+$F$11*((EP67+EH67)/MAX(EP67+EH67+EQ67, 0.1)*$I$9+EQ67/MAX(EP67+EH67+EQ67, 0.1)*$J$9))/($B$11+$C$11+$F$11)</f>
        <v>0</v>
      </c>
      <c r="CU67">
        <f>($B$11*$K$9+$C$11*$K$9+$F$11*((EP67+EH67)/MAX(EP67+EH67+EQ67, 0.1)*$P$9+EQ67/MAX(EP67+EH67+EQ67, 0.1)*$Q$9))/($B$11+$C$11+$F$11)</f>
        <v>0</v>
      </c>
      <c r="CV67">
        <v>6</v>
      </c>
      <c r="CW67">
        <v>0.5</v>
      </c>
      <c r="CX67" t="s">
        <v>419</v>
      </c>
      <c r="CY67">
        <v>2</v>
      </c>
      <c r="CZ67" t="b">
        <v>1</v>
      </c>
      <c r="DA67">
        <v>1658963712.1</v>
      </c>
      <c r="DB67">
        <v>423.8365555555555</v>
      </c>
      <c r="DC67">
        <v>419.9745555555555</v>
      </c>
      <c r="DD67">
        <v>18.75067777777778</v>
      </c>
      <c r="DE67">
        <v>18.48815555555556</v>
      </c>
      <c r="DF67">
        <v>425.8174444444444</v>
      </c>
      <c r="DG67">
        <v>18.85456666666667</v>
      </c>
      <c r="DH67">
        <v>500.1065555555555</v>
      </c>
      <c r="DI67">
        <v>90.16286666666666</v>
      </c>
      <c r="DJ67">
        <v>0.1001040888888889</v>
      </c>
      <c r="DK67">
        <v>25.78341111111111</v>
      </c>
      <c r="DL67">
        <v>25.09828888888889</v>
      </c>
      <c r="DM67">
        <v>999.9000000000001</v>
      </c>
      <c r="DN67">
        <v>0</v>
      </c>
      <c r="DO67">
        <v>0</v>
      </c>
      <c r="DP67">
        <v>9997.202222222222</v>
      </c>
      <c r="DQ67">
        <v>0</v>
      </c>
      <c r="DR67">
        <v>0.505868</v>
      </c>
      <c r="DS67">
        <v>3.861822222222222</v>
      </c>
      <c r="DT67">
        <v>431.9354444444444</v>
      </c>
      <c r="DU67">
        <v>427.8854444444444</v>
      </c>
      <c r="DV67">
        <v>0.2625185555555556</v>
      </c>
      <c r="DW67">
        <v>419.9745555555555</v>
      </c>
      <c r="DX67">
        <v>18.48815555555556</v>
      </c>
      <c r="DY67">
        <v>1.690613333333333</v>
      </c>
      <c r="DZ67">
        <v>1.666945555555555</v>
      </c>
      <c r="EA67">
        <v>14.81048888888889</v>
      </c>
      <c r="EB67">
        <v>14.59197777777778</v>
      </c>
      <c r="EC67">
        <v>0.00100019</v>
      </c>
      <c r="ED67">
        <v>0</v>
      </c>
      <c r="EE67">
        <v>0</v>
      </c>
      <c r="EF67">
        <v>0</v>
      </c>
      <c r="EG67">
        <v>855</v>
      </c>
      <c r="EH67">
        <v>0.00100019</v>
      </c>
      <c r="EI67">
        <v>-16.33333333333333</v>
      </c>
      <c r="EJ67">
        <v>-3.611111111111111</v>
      </c>
      <c r="EK67">
        <v>34.986</v>
      </c>
      <c r="EL67">
        <v>39.06933333333333</v>
      </c>
      <c r="EM67">
        <v>36.97900000000001</v>
      </c>
      <c r="EN67">
        <v>39.58311111111111</v>
      </c>
      <c r="EO67">
        <v>36.77755555555555</v>
      </c>
      <c r="EP67">
        <v>0</v>
      </c>
      <c r="EQ67">
        <v>0</v>
      </c>
      <c r="ER67">
        <v>0</v>
      </c>
      <c r="ES67">
        <v>39.10000014305115</v>
      </c>
      <c r="ET67">
        <v>0</v>
      </c>
      <c r="EU67">
        <v>858.5</v>
      </c>
      <c r="EV67">
        <v>-22.69230844118641</v>
      </c>
      <c r="EW67">
        <v>-47.15384671321276</v>
      </c>
      <c r="EX67">
        <v>-9.5</v>
      </c>
      <c r="EY67">
        <v>15</v>
      </c>
      <c r="EZ67">
        <v>1658962562</v>
      </c>
      <c r="FA67" t="s">
        <v>443</v>
      </c>
      <c r="FB67">
        <v>1658962562</v>
      </c>
      <c r="FC67">
        <v>1658962559</v>
      </c>
      <c r="FD67">
        <v>7</v>
      </c>
      <c r="FE67">
        <v>0.025</v>
      </c>
      <c r="FF67">
        <v>-0.013</v>
      </c>
      <c r="FG67">
        <v>-1.97</v>
      </c>
      <c r="FH67">
        <v>-0.111</v>
      </c>
      <c r="FI67">
        <v>420</v>
      </c>
      <c r="FJ67">
        <v>18</v>
      </c>
      <c r="FK67">
        <v>0.6899999999999999</v>
      </c>
      <c r="FL67">
        <v>0.5</v>
      </c>
      <c r="FM67">
        <v>3.875010975609756</v>
      </c>
      <c r="FN67">
        <v>-0.03225930313589181</v>
      </c>
      <c r="FO67">
        <v>0.04713424997811468</v>
      </c>
      <c r="FP67">
        <v>1</v>
      </c>
      <c r="FQ67">
        <v>860.7941176470588</v>
      </c>
      <c r="FR67">
        <v>-44.33919053900885</v>
      </c>
      <c r="FS67">
        <v>20.11295955021319</v>
      </c>
      <c r="FT67">
        <v>0</v>
      </c>
      <c r="FU67">
        <v>0.3025283170731707</v>
      </c>
      <c r="FV67">
        <v>-0.6570844390243897</v>
      </c>
      <c r="FW67">
        <v>0.07803767829535121</v>
      </c>
      <c r="FX67">
        <v>0</v>
      </c>
      <c r="FY67">
        <v>1</v>
      </c>
      <c r="FZ67">
        <v>3</v>
      </c>
      <c r="GA67" t="s">
        <v>444</v>
      </c>
      <c r="GB67">
        <v>2.98448</v>
      </c>
      <c r="GC67">
        <v>2.71556</v>
      </c>
      <c r="GD67">
        <v>0.0953439</v>
      </c>
      <c r="GE67">
        <v>0.09346119999999999</v>
      </c>
      <c r="GF67">
        <v>0.0904454</v>
      </c>
      <c r="GG67">
        <v>0.08778370000000001</v>
      </c>
      <c r="GH67">
        <v>28716</v>
      </c>
      <c r="GI67">
        <v>28886.7</v>
      </c>
      <c r="GJ67">
        <v>29495.1</v>
      </c>
      <c r="GK67">
        <v>29464.8</v>
      </c>
      <c r="GL67">
        <v>35539.4</v>
      </c>
      <c r="GM67">
        <v>35739.5</v>
      </c>
      <c r="GN67">
        <v>41542.2</v>
      </c>
      <c r="GO67">
        <v>41994.9</v>
      </c>
      <c r="GP67">
        <v>1.9391</v>
      </c>
      <c r="GQ67">
        <v>1.91815</v>
      </c>
      <c r="GR67">
        <v>0.048425</v>
      </c>
      <c r="GS67">
        <v>0</v>
      </c>
      <c r="GT67">
        <v>24.2996</v>
      </c>
      <c r="GU67">
        <v>999.9</v>
      </c>
      <c r="GV67">
        <v>43.4</v>
      </c>
      <c r="GW67">
        <v>31.4</v>
      </c>
      <c r="GX67">
        <v>22.2146</v>
      </c>
      <c r="GY67">
        <v>63.1059</v>
      </c>
      <c r="GZ67">
        <v>33.4335</v>
      </c>
      <c r="HA67">
        <v>1</v>
      </c>
      <c r="HB67">
        <v>-0.149919</v>
      </c>
      <c r="HC67">
        <v>-0.27963</v>
      </c>
      <c r="HD67">
        <v>20.3511</v>
      </c>
      <c r="HE67">
        <v>5.22807</v>
      </c>
      <c r="HF67">
        <v>12.0099</v>
      </c>
      <c r="HG67">
        <v>4.9926</v>
      </c>
      <c r="HH67">
        <v>3.29</v>
      </c>
      <c r="HI67">
        <v>9999</v>
      </c>
      <c r="HJ67">
        <v>9999</v>
      </c>
      <c r="HK67">
        <v>9999</v>
      </c>
      <c r="HL67">
        <v>160.8</v>
      </c>
      <c r="HM67">
        <v>1.86737</v>
      </c>
      <c r="HN67">
        <v>1.86645</v>
      </c>
      <c r="HO67">
        <v>1.86584</v>
      </c>
      <c r="HP67">
        <v>1.86584</v>
      </c>
      <c r="HQ67">
        <v>1.86767</v>
      </c>
      <c r="HR67">
        <v>1.87012</v>
      </c>
      <c r="HS67">
        <v>1.86874</v>
      </c>
      <c r="HT67">
        <v>1.87021</v>
      </c>
      <c r="HU67">
        <v>0</v>
      </c>
      <c r="HV67">
        <v>0</v>
      </c>
      <c r="HW67">
        <v>0</v>
      </c>
      <c r="HX67">
        <v>0</v>
      </c>
      <c r="HY67" t="s">
        <v>422</v>
      </c>
      <c r="HZ67" t="s">
        <v>423</v>
      </c>
      <c r="IA67" t="s">
        <v>424</v>
      </c>
      <c r="IB67" t="s">
        <v>424</v>
      </c>
      <c r="IC67" t="s">
        <v>424</v>
      </c>
      <c r="ID67" t="s">
        <v>424</v>
      </c>
      <c r="IE67">
        <v>0</v>
      </c>
      <c r="IF67">
        <v>100</v>
      </c>
      <c r="IG67">
        <v>100</v>
      </c>
      <c r="IH67">
        <v>-1.981</v>
      </c>
      <c r="II67">
        <v>-0.1036</v>
      </c>
      <c r="IJ67">
        <v>-0.5726348517053843</v>
      </c>
      <c r="IK67">
        <v>-0.003643892653284941</v>
      </c>
      <c r="IL67">
        <v>8.948238347276123E-07</v>
      </c>
      <c r="IM67">
        <v>-2.445980282225029E-10</v>
      </c>
      <c r="IN67">
        <v>-0.1497648274784824</v>
      </c>
      <c r="IO67">
        <v>-0.01042730378795286</v>
      </c>
      <c r="IP67">
        <v>0.00100284695746963</v>
      </c>
      <c r="IQ67">
        <v>-1.701466411570297E-05</v>
      </c>
      <c r="IR67">
        <v>2</v>
      </c>
      <c r="IS67">
        <v>2310</v>
      </c>
      <c r="IT67">
        <v>1</v>
      </c>
      <c r="IU67">
        <v>25</v>
      </c>
      <c r="IV67">
        <v>19.2</v>
      </c>
      <c r="IW67">
        <v>19.3</v>
      </c>
      <c r="IX67">
        <v>1.04614</v>
      </c>
      <c r="IY67">
        <v>2.2229</v>
      </c>
      <c r="IZ67">
        <v>1.39648</v>
      </c>
      <c r="JA67">
        <v>2.34497</v>
      </c>
      <c r="JB67">
        <v>1.49536</v>
      </c>
      <c r="JC67">
        <v>2.37061</v>
      </c>
      <c r="JD67">
        <v>35.7777</v>
      </c>
      <c r="JE67">
        <v>24.1926</v>
      </c>
      <c r="JF67">
        <v>18</v>
      </c>
      <c r="JG67">
        <v>498.587</v>
      </c>
      <c r="JH67">
        <v>441.716</v>
      </c>
      <c r="JI67">
        <v>25</v>
      </c>
      <c r="JJ67">
        <v>25.5289</v>
      </c>
      <c r="JK67">
        <v>30</v>
      </c>
      <c r="JL67">
        <v>25.5237</v>
      </c>
      <c r="JM67">
        <v>25.4706</v>
      </c>
      <c r="JN67">
        <v>20.9456</v>
      </c>
      <c r="JO67">
        <v>19.6015</v>
      </c>
      <c r="JP67">
        <v>52.4176</v>
      </c>
      <c r="JQ67">
        <v>25</v>
      </c>
      <c r="JR67">
        <v>420</v>
      </c>
      <c r="JS67">
        <v>18.4447</v>
      </c>
      <c r="JT67">
        <v>100.858</v>
      </c>
      <c r="JU67">
        <v>100.851</v>
      </c>
    </row>
    <row r="68" spans="1:281">
      <c r="A68">
        <v>52</v>
      </c>
      <c r="B68">
        <v>1658963719.6</v>
      </c>
      <c r="C68">
        <v>1813.099999904633</v>
      </c>
      <c r="D68" t="s">
        <v>542</v>
      </c>
      <c r="E68" t="s">
        <v>543</v>
      </c>
      <c r="F68">
        <v>5</v>
      </c>
      <c r="G68" t="s">
        <v>524</v>
      </c>
      <c r="H68" t="s">
        <v>416</v>
      </c>
      <c r="I68">
        <v>1658963716.8</v>
      </c>
      <c r="J68">
        <f>(K68)/1000</f>
        <v>0</v>
      </c>
      <c r="K68">
        <f>IF(CZ68, AN68, AH68)</f>
        <v>0</v>
      </c>
      <c r="L68">
        <f>IF(CZ68, AI68, AG68)</f>
        <v>0</v>
      </c>
      <c r="M68">
        <f>DB68 - IF(AU68&gt;1, L68*CV68*100.0/(AW68*DP68), 0)</f>
        <v>0</v>
      </c>
      <c r="N68">
        <f>((T68-J68/2)*M68-L68)/(T68+J68/2)</f>
        <v>0</v>
      </c>
      <c r="O68">
        <f>N68*(DI68+DJ68)/1000.0</f>
        <v>0</v>
      </c>
      <c r="P68">
        <f>(DB68 - IF(AU68&gt;1, L68*CV68*100.0/(AW68*DP68), 0))*(DI68+DJ68)/1000.0</f>
        <v>0</v>
      </c>
      <c r="Q68">
        <f>2.0/((1/S68-1/R68)+SIGN(S68)*SQRT((1/S68-1/R68)*(1/S68-1/R68) + 4*CW68/((CW68+1)*(CW68+1))*(2*1/S68*1/R68-1/R68*1/R68)))</f>
        <v>0</v>
      </c>
      <c r="R68">
        <f>IF(LEFT(CX68,1)&lt;&gt;"0",IF(LEFT(CX68,1)="1",3.0,CY68),$D$5+$E$5*(DP68*DI68/($K$5*1000))+$F$5*(DP68*DI68/($K$5*1000))*MAX(MIN(CV68,$J$5),$I$5)*MAX(MIN(CV68,$J$5),$I$5)+$G$5*MAX(MIN(CV68,$J$5),$I$5)*(DP68*DI68/($K$5*1000))+$H$5*(DP68*DI68/($K$5*1000))*(DP68*DI68/($K$5*1000)))</f>
        <v>0</v>
      </c>
      <c r="S68">
        <f>J68*(1000-(1000*0.61365*exp(17.502*W68/(240.97+W68))/(DI68+DJ68)+DD68)/2)/(1000*0.61365*exp(17.502*W68/(240.97+W68))/(DI68+DJ68)-DD68)</f>
        <v>0</v>
      </c>
      <c r="T68">
        <f>1/((CW68+1)/(Q68/1.6)+1/(R68/1.37)) + CW68/((CW68+1)/(Q68/1.6) + CW68/(R68/1.37))</f>
        <v>0</v>
      </c>
      <c r="U68">
        <f>(CR68*CU68)</f>
        <v>0</v>
      </c>
      <c r="V68">
        <f>(DK68+(U68+2*0.95*5.67E-8*(((DK68+$B$7)+273)^4-(DK68+273)^4)-44100*J68)/(1.84*29.3*R68+8*0.95*5.67E-8*(DK68+273)^3))</f>
        <v>0</v>
      </c>
      <c r="W68">
        <f>($C$7*DL68+$D$7*DM68+$E$7*V68)</f>
        <v>0</v>
      </c>
      <c r="X68">
        <f>0.61365*exp(17.502*W68/(240.97+W68))</f>
        <v>0</v>
      </c>
      <c r="Y68">
        <f>(Z68/AA68*100)</f>
        <v>0</v>
      </c>
      <c r="Z68">
        <f>DD68*(DI68+DJ68)/1000</f>
        <v>0</v>
      </c>
      <c r="AA68">
        <f>0.61365*exp(17.502*DK68/(240.97+DK68))</f>
        <v>0</v>
      </c>
      <c r="AB68">
        <f>(X68-DD68*(DI68+DJ68)/1000)</f>
        <v>0</v>
      </c>
      <c r="AC68">
        <f>(-J68*44100)</f>
        <v>0</v>
      </c>
      <c r="AD68">
        <f>2*29.3*R68*0.92*(DK68-W68)</f>
        <v>0</v>
      </c>
      <c r="AE68">
        <f>2*0.95*5.67E-8*(((DK68+$B$7)+273)^4-(W68+273)^4)</f>
        <v>0</v>
      </c>
      <c r="AF68">
        <f>U68+AE68+AC68+AD68</f>
        <v>0</v>
      </c>
      <c r="AG68">
        <f>DH68*AU68*(DC68-DB68*(1000-AU68*DE68)/(1000-AU68*DD68))/(100*CV68)</f>
        <v>0</v>
      </c>
      <c r="AH68">
        <f>1000*DH68*AU68*(DD68-DE68)/(100*CV68*(1000-AU68*DD68))</f>
        <v>0</v>
      </c>
      <c r="AI68">
        <f>(AJ68 - AK68 - DI68*1E3/(8.314*(DK68+273.15)) * AM68/DH68 * AL68) * DH68/(100*CV68) * (1000 - DE68)/1000</f>
        <v>0</v>
      </c>
      <c r="AJ68">
        <v>427.8717902533961</v>
      </c>
      <c r="AK68">
        <v>431.9492060606058</v>
      </c>
      <c r="AL68">
        <v>0.001181593764882345</v>
      </c>
      <c r="AM68">
        <v>65.22380609615416</v>
      </c>
      <c r="AN68">
        <f>(AP68 - AO68 + DI68*1E3/(8.314*(DK68+273.15)) * AR68/DH68 * AQ68) * DH68/(100*CV68) * 1000/(1000 - AP68)</f>
        <v>0</v>
      </c>
      <c r="AO68">
        <v>18.49290285783981</v>
      </c>
      <c r="AP68">
        <v>18.81265575757575</v>
      </c>
      <c r="AQ68">
        <v>0.009741197420368114</v>
      </c>
      <c r="AR68">
        <v>84.77270440812536</v>
      </c>
      <c r="AS68">
        <v>10</v>
      </c>
      <c r="AT68">
        <v>2</v>
      </c>
      <c r="AU68">
        <f>IF(AS68*$H$13&gt;=AW68,1.0,(AW68/(AW68-AS68*$H$13)))</f>
        <v>0</v>
      </c>
      <c r="AV68">
        <f>(AU68-1)*100</f>
        <v>0</v>
      </c>
      <c r="AW68">
        <f>MAX(0,($B$13+$C$13*DP68)/(1+$D$13*DP68)*DI68/(DK68+273)*$E$13)</f>
        <v>0</v>
      </c>
      <c r="AX68" t="s">
        <v>418</v>
      </c>
      <c r="AY68" t="s">
        <v>418</v>
      </c>
      <c r="AZ68">
        <v>0</v>
      </c>
      <c r="BA68">
        <v>0</v>
      </c>
      <c r="BB68">
        <f>1-AZ68/BA68</f>
        <v>0</v>
      </c>
      <c r="BC68">
        <v>0</v>
      </c>
      <c r="BD68" t="s">
        <v>418</v>
      </c>
      <c r="BE68" t="s">
        <v>418</v>
      </c>
      <c r="BF68">
        <v>0</v>
      </c>
      <c r="BG68">
        <v>0</v>
      </c>
      <c r="BH68">
        <f>1-BF68/BG68</f>
        <v>0</v>
      </c>
      <c r="BI68">
        <v>0.5</v>
      </c>
      <c r="BJ68">
        <f>CS68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418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BZ68" t="s">
        <v>418</v>
      </c>
      <c r="CA68" t="s">
        <v>418</v>
      </c>
      <c r="CB68" t="s">
        <v>418</v>
      </c>
      <c r="CC68" t="s">
        <v>418</v>
      </c>
      <c r="CD68" t="s">
        <v>418</v>
      </c>
      <c r="CE68" t="s">
        <v>418</v>
      </c>
      <c r="CF68" t="s">
        <v>418</v>
      </c>
      <c r="CG68" t="s">
        <v>418</v>
      </c>
      <c r="CH68" t="s">
        <v>418</v>
      </c>
      <c r="CI68" t="s">
        <v>418</v>
      </c>
      <c r="CJ68" t="s">
        <v>418</v>
      </c>
      <c r="CK68" t="s">
        <v>418</v>
      </c>
      <c r="CL68" t="s">
        <v>418</v>
      </c>
      <c r="CM68" t="s">
        <v>418</v>
      </c>
      <c r="CN68" t="s">
        <v>418</v>
      </c>
      <c r="CO68" t="s">
        <v>418</v>
      </c>
      <c r="CP68" t="s">
        <v>418</v>
      </c>
      <c r="CQ68" t="s">
        <v>418</v>
      </c>
      <c r="CR68">
        <f>$B$11*DQ68+$C$11*DR68+$F$11*EC68*(1-EF68)</f>
        <v>0</v>
      </c>
      <c r="CS68">
        <f>CR68*CT68</f>
        <v>0</v>
      </c>
      <c r="CT68">
        <f>($B$11*$D$9+$C$11*$D$9+$F$11*((EP68+EH68)/MAX(EP68+EH68+EQ68, 0.1)*$I$9+EQ68/MAX(EP68+EH68+EQ68, 0.1)*$J$9))/($B$11+$C$11+$F$11)</f>
        <v>0</v>
      </c>
      <c r="CU68">
        <f>($B$11*$K$9+$C$11*$K$9+$F$11*((EP68+EH68)/MAX(EP68+EH68+EQ68, 0.1)*$P$9+EQ68/MAX(EP68+EH68+EQ68, 0.1)*$Q$9))/($B$11+$C$11+$F$11)</f>
        <v>0</v>
      </c>
      <c r="CV68">
        <v>6</v>
      </c>
      <c r="CW68">
        <v>0.5</v>
      </c>
      <c r="CX68" t="s">
        <v>419</v>
      </c>
      <c r="CY68">
        <v>2</v>
      </c>
      <c r="CZ68" t="b">
        <v>1</v>
      </c>
      <c r="DA68">
        <v>1658963716.8</v>
      </c>
      <c r="DB68">
        <v>423.8158</v>
      </c>
      <c r="DC68">
        <v>419.9608</v>
      </c>
      <c r="DD68">
        <v>18.79819</v>
      </c>
      <c r="DE68">
        <v>18.49382</v>
      </c>
      <c r="DF68">
        <v>425.7965</v>
      </c>
      <c r="DG68">
        <v>18.90167</v>
      </c>
      <c r="DH68">
        <v>500.0483</v>
      </c>
      <c r="DI68">
        <v>90.16240999999999</v>
      </c>
      <c r="DJ68">
        <v>0.10003292</v>
      </c>
      <c r="DK68">
        <v>25.78215</v>
      </c>
      <c r="DL68">
        <v>25.09707</v>
      </c>
      <c r="DM68">
        <v>999.9</v>
      </c>
      <c r="DN68">
        <v>0</v>
      </c>
      <c r="DO68">
        <v>0</v>
      </c>
      <c r="DP68">
        <v>9987.875</v>
      </c>
      <c r="DQ68">
        <v>0</v>
      </c>
      <c r="DR68">
        <v>0.5058679999999999</v>
      </c>
      <c r="DS68">
        <v>3.854945</v>
      </c>
      <c r="DT68">
        <v>431.9353</v>
      </c>
      <c r="DU68">
        <v>427.8736</v>
      </c>
      <c r="DV68">
        <v>0.3044016</v>
      </c>
      <c r="DW68">
        <v>419.9608</v>
      </c>
      <c r="DX68">
        <v>18.49382</v>
      </c>
      <c r="DY68">
        <v>1.69489</v>
      </c>
      <c r="DZ68">
        <v>1.667447</v>
      </c>
      <c r="EA68">
        <v>14.84973</v>
      </c>
      <c r="EB68">
        <v>14.59663</v>
      </c>
      <c r="EC68">
        <v>0.00100019</v>
      </c>
      <c r="ED68">
        <v>0</v>
      </c>
      <c r="EE68">
        <v>0</v>
      </c>
      <c r="EF68">
        <v>0</v>
      </c>
      <c r="EG68">
        <v>844.2</v>
      </c>
      <c r="EH68">
        <v>0.00100019</v>
      </c>
      <c r="EI68">
        <v>-3.4</v>
      </c>
      <c r="EJ68">
        <v>-0.1</v>
      </c>
      <c r="EK68">
        <v>34.937</v>
      </c>
      <c r="EL68">
        <v>38.906</v>
      </c>
      <c r="EM68">
        <v>36.906</v>
      </c>
      <c r="EN68">
        <v>39.3871</v>
      </c>
      <c r="EO68">
        <v>36.7059</v>
      </c>
      <c r="EP68">
        <v>0</v>
      </c>
      <c r="EQ68">
        <v>0</v>
      </c>
      <c r="ER68">
        <v>0</v>
      </c>
      <c r="ES68">
        <v>44.5</v>
      </c>
      <c r="ET68">
        <v>0</v>
      </c>
      <c r="EU68">
        <v>853.6538461538462</v>
      </c>
      <c r="EV68">
        <v>-79.69230802754869</v>
      </c>
      <c r="EW68">
        <v>16.87179526764392</v>
      </c>
      <c r="EX68">
        <v>-9.326923076923077</v>
      </c>
      <c r="EY68">
        <v>15</v>
      </c>
      <c r="EZ68">
        <v>1658962562</v>
      </c>
      <c r="FA68" t="s">
        <v>443</v>
      </c>
      <c r="FB68">
        <v>1658962562</v>
      </c>
      <c r="FC68">
        <v>1658962559</v>
      </c>
      <c r="FD68">
        <v>7</v>
      </c>
      <c r="FE68">
        <v>0.025</v>
      </c>
      <c r="FF68">
        <v>-0.013</v>
      </c>
      <c r="FG68">
        <v>-1.97</v>
      </c>
      <c r="FH68">
        <v>-0.111</v>
      </c>
      <c r="FI68">
        <v>420</v>
      </c>
      <c r="FJ68">
        <v>18</v>
      </c>
      <c r="FK68">
        <v>0.6899999999999999</v>
      </c>
      <c r="FL68">
        <v>0.5</v>
      </c>
      <c r="FM68">
        <v>3.87554175</v>
      </c>
      <c r="FN68">
        <v>-0.28220814258913</v>
      </c>
      <c r="FO68">
        <v>0.0465839557620164</v>
      </c>
      <c r="FP68">
        <v>1</v>
      </c>
      <c r="FQ68">
        <v>854.5294117647059</v>
      </c>
      <c r="FR68">
        <v>-37.98319350451544</v>
      </c>
      <c r="FS68">
        <v>15.60021737050226</v>
      </c>
      <c r="FT68">
        <v>0</v>
      </c>
      <c r="FU68">
        <v>0.2730114</v>
      </c>
      <c r="FV68">
        <v>0.000893560975608742</v>
      </c>
      <c r="FW68">
        <v>0.0496488335768324</v>
      </c>
      <c r="FX68">
        <v>1</v>
      </c>
      <c r="FY68">
        <v>2</v>
      </c>
      <c r="FZ68">
        <v>3</v>
      </c>
      <c r="GA68" t="s">
        <v>421</v>
      </c>
      <c r="GB68">
        <v>2.98439</v>
      </c>
      <c r="GC68">
        <v>2.71567</v>
      </c>
      <c r="GD68">
        <v>0.0953436</v>
      </c>
      <c r="GE68">
        <v>0.0934608</v>
      </c>
      <c r="GF68">
        <v>0.0905658</v>
      </c>
      <c r="GG68">
        <v>0.0878024</v>
      </c>
      <c r="GH68">
        <v>28715.8</v>
      </c>
      <c r="GI68">
        <v>28886.5</v>
      </c>
      <c r="GJ68">
        <v>29494.9</v>
      </c>
      <c r="GK68">
        <v>29464.6</v>
      </c>
      <c r="GL68">
        <v>35534.5</v>
      </c>
      <c r="GM68">
        <v>35738.6</v>
      </c>
      <c r="GN68">
        <v>41542.1</v>
      </c>
      <c r="GO68">
        <v>41994.7</v>
      </c>
      <c r="GP68">
        <v>1.9391</v>
      </c>
      <c r="GQ68">
        <v>1.91823</v>
      </c>
      <c r="GR68">
        <v>0.0488237</v>
      </c>
      <c r="GS68">
        <v>0</v>
      </c>
      <c r="GT68">
        <v>24.3027</v>
      </c>
      <c r="GU68">
        <v>999.9</v>
      </c>
      <c r="GV68">
        <v>43.4</v>
      </c>
      <c r="GW68">
        <v>31.4</v>
      </c>
      <c r="GX68">
        <v>22.2179</v>
      </c>
      <c r="GY68">
        <v>63.0859</v>
      </c>
      <c r="GZ68">
        <v>33.9663</v>
      </c>
      <c r="HA68">
        <v>1</v>
      </c>
      <c r="HB68">
        <v>-0.149934</v>
      </c>
      <c r="HC68">
        <v>-0.277612</v>
      </c>
      <c r="HD68">
        <v>20.3509</v>
      </c>
      <c r="HE68">
        <v>5.22792</v>
      </c>
      <c r="HF68">
        <v>12.0099</v>
      </c>
      <c r="HG68">
        <v>4.99225</v>
      </c>
      <c r="HH68">
        <v>3.29</v>
      </c>
      <c r="HI68">
        <v>9999</v>
      </c>
      <c r="HJ68">
        <v>9999</v>
      </c>
      <c r="HK68">
        <v>9999</v>
      </c>
      <c r="HL68">
        <v>160.8</v>
      </c>
      <c r="HM68">
        <v>1.86737</v>
      </c>
      <c r="HN68">
        <v>1.86642</v>
      </c>
      <c r="HO68">
        <v>1.86584</v>
      </c>
      <c r="HP68">
        <v>1.86584</v>
      </c>
      <c r="HQ68">
        <v>1.86767</v>
      </c>
      <c r="HR68">
        <v>1.87012</v>
      </c>
      <c r="HS68">
        <v>1.86874</v>
      </c>
      <c r="HT68">
        <v>1.8702</v>
      </c>
      <c r="HU68">
        <v>0</v>
      </c>
      <c r="HV68">
        <v>0</v>
      </c>
      <c r="HW68">
        <v>0</v>
      </c>
      <c r="HX68">
        <v>0</v>
      </c>
      <c r="HY68" t="s">
        <v>422</v>
      </c>
      <c r="HZ68" t="s">
        <v>423</v>
      </c>
      <c r="IA68" t="s">
        <v>424</v>
      </c>
      <c r="IB68" t="s">
        <v>424</v>
      </c>
      <c r="IC68" t="s">
        <v>424</v>
      </c>
      <c r="ID68" t="s">
        <v>424</v>
      </c>
      <c r="IE68">
        <v>0</v>
      </c>
      <c r="IF68">
        <v>100</v>
      </c>
      <c r="IG68">
        <v>100</v>
      </c>
      <c r="IH68">
        <v>-1.981</v>
      </c>
      <c r="II68">
        <v>-0.1033</v>
      </c>
      <c r="IJ68">
        <v>-0.5726348517053843</v>
      </c>
      <c r="IK68">
        <v>-0.003643892653284941</v>
      </c>
      <c r="IL68">
        <v>8.948238347276123E-07</v>
      </c>
      <c r="IM68">
        <v>-2.445980282225029E-10</v>
      </c>
      <c r="IN68">
        <v>-0.1497648274784824</v>
      </c>
      <c r="IO68">
        <v>-0.01042730378795286</v>
      </c>
      <c r="IP68">
        <v>0.00100284695746963</v>
      </c>
      <c r="IQ68">
        <v>-1.701466411570297E-05</v>
      </c>
      <c r="IR68">
        <v>2</v>
      </c>
      <c r="IS68">
        <v>2310</v>
      </c>
      <c r="IT68">
        <v>1</v>
      </c>
      <c r="IU68">
        <v>25</v>
      </c>
      <c r="IV68">
        <v>19.3</v>
      </c>
      <c r="IW68">
        <v>19.3</v>
      </c>
      <c r="IX68">
        <v>1.04614</v>
      </c>
      <c r="IY68">
        <v>2.21802</v>
      </c>
      <c r="IZ68">
        <v>1.39648</v>
      </c>
      <c r="JA68">
        <v>2.34497</v>
      </c>
      <c r="JB68">
        <v>1.49536</v>
      </c>
      <c r="JC68">
        <v>2.34985</v>
      </c>
      <c r="JD68">
        <v>35.7777</v>
      </c>
      <c r="JE68">
        <v>24.1926</v>
      </c>
      <c r="JF68">
        <v>18</v>
      </c>
      <c r="JG68">
        <v>498.587</v>
      </c>
      <c r="JH68">
        <v>441.762</v>
      </c>
      <c r="JI68">
        <v>25.0002</v>
      </c>
      <c r="JJ68">
        <v>25.5289</v>
      </c>
      <c r="JK68">
        <v>30.0002</v>
      </c>
      <c r="JL68">
        <v>25.5237</v>
      </c>
      <c r="JM68">
        <v>25.4706</v>
      </c>
      <c r="JN68">
        <v>20.9468</v>
      </c>
      <c r="JO68">
        <v>19.6015</v>
      </c>
      <c r="JP68">
        <v>52.4176</v>
      </c>
      <c r="JQ68">
        <v>25</v>
      </c>
      <c r="JR68">
        <v>420</v>
      </c>
      <c r="JS68">
        <v>18.4394</v>
      </c>
      <c r="JT68">
        <v>100.858</v>
      </c>
      <c r="JU68">
        <v>100.85</v>
      </c>
    </row>
    <row r="69" spans="1:281">
      <c r="A69">
        <v>53</v>
      </c>
      <c r="B69">
        <v>1658963724.6</v>
      </c>
      <c r="C69">
        <v>1818.099999904633</v>
      </c>
      <c r="D69" t="s">
        <v>544</v>
      </c>
      <c r="E69" t="s">
        <v>545</v>
      </c>
      <c r="F69">
        <v>5</v>
      </c>
      <c r="G69" t="s">
        <v>524</v>
      </c>
      <c r="H69" t="s">
        <v>416</v>
      </c>
      <c r="I69">
        <v>1658963722.1</v>
      </c>
      <c r="J69">
        <f>(K69)/1000</f>
        <v>0</v>
      </c>
      <c r="K69">
        <f>IF(CZ69, AN69, AH69)</f>
        <v>0</v>
      </c>
      <c r="L69">
        <f>IF(CZ69, AI69, AG69)</f>
        <v>0</v>
      </c>
      <c r="M69">
        <f>DB69 - IF(AU69&gt;1, L69*CV69*100.0/(AW69*DP69), 0)</f>
        <v>0</v>
      </c>
      <c r="N69">
        <f>((T69-J69/2)*M69-L69)/(T69+J69/2)</f>
        <v>0</v>
      </c>
      <c r="O69">
        <f>N69*(DI69+DJ69)/1000.0</f>
        <v>0</v>
      </c>
      <c r="P69">
        <f>(DB69 - IF(AU69&gt;1, L69*CV69*100.0/(AW69*DP69), 0))*(DI69+DJ69)/1000.0</f>
        <v>0</v>
      </c>
      <c r="Q69">
        <f>2.0/((1/S69-1/R69)+SIGN(S69)*SQRT((1/S69-1/R69)*(1/S69-1/R69) + 4*CW69/((CW69+1)*(CW69+1))*(2*1/S69*1/R69-1/R69*1/R69)))</f>
        <v>0</v>
      </c>
      <c r="R69">
        <f>IF(LEFT(CX69,1)&lt;&gt;"0",IF(LEFT(CX69,1)="1",3.0,CY69),$D$5+$E$5*(DP69*DI69/($K$5*1000))+$F$5*(DP69*DI69/($K$5*1000))*MAX(MIN(CV69,$J$5),$I$5)*MAX(MIN(CV69,$J$5),$I$5)+$G$5*MAX(MIN(CV69,$J$5),$I$5)*(DP69*DI69/($K$5*1000))+$H$5*(DP69*DI69/($K$5*1000))*(DP69*DI69/($K$5*1000)))</f>
        <v>0</v>
      </c>
      <c r="S69">
        <f>J69*(1000-(1000*0.61365*exp(17.502*W69/(240.97+W69))/(DI69+DJ69)+DD69)/2)/(1000*0.61365*exp(17.502*W69/(240.97+W69))/(DI69+DJ69)-DD69)</f>
        <v>0</v>
      </c>
      <c r="T69">
        <f>1/((CW69+1)/(Q69/1.6)+1/(R69/1.37)) + CW69/((CW69+1)/(Q69/1.6) + CW69/(R69/1.37))</f>
        <v>0</v>
      </c>
      <c r="U69">
        <f>(CR69*CU69)</f>
        <v>0</v>
      </c>
      <c r="V69">
        <f>(DK69+(U69+2*0.95*5.67E-8*(((DK69+$B$7)+273)^4-(DK69+273)^4)-44100*J69)/(1.84*29.3*R69+8*0.95*5.67E-8*(DK69+273)^3))</f>
        <v>0</v>
      </c>
      <c r="W69">
        <f>($C$7*DL69+$D$7*DM69+$E$7*V69)</f>
        <v>0</v>
      </c>
      <c r="X69">
        <f>0.61365*exp(17.502*W69/(240.97+W69))</f>
        <v>0</v>
      </c>
      <c r="Y69">
        <f>(Z69/AA69*100)</f>
        <v>0</v>
      </c>
      <c r="Z69">
        <f>DD69*(DI69+DJ69)/1000</f>
        <v>0</v>
      </c>
      <c r="AA69">
        <f>0.61365*exp(17.502*DK69/(240.97+DK69))</f>
        <v>0</v>
      </c>
      <c r="AB69">
        <f>(X69-DD69*(DI69+DJ69)/1000)</f>
        <v>0</v>
      </c>
      <c r="AC69">
        <f>(-J69*44100)</f>
        <v>0</v>
      </c>
      <c r="AD69">
        <f>2*29.3*R69*0.92*(DK69-W69)</f>
        <v>0</v>
      </c>
      <c r="AE69">
        <f>2*0.95*5.67E-8*(((DK69+$B$7)+273)^4-(W69+273)^4)</f>
        <v>0</v>
      </c>
      <c r="AF69">
        <f>U69+AE69+AC69+AD69</f>
        <v>0</v>
      </c>
      <c r="AG69">
        <f>DH69*AU69*(DC69-DB69*(1000-AU69*DE69)/(1000-AU69*DD69))/(100*CV69)</f>
        <v>0</v>
      </c>
      <c r="AH69">
        <f>1000*DH69*AU69*(DD69-DE69)/(100*CV69*(1000-AU69*DD69))</f>
        <v>0</v>
      </c>
      <c r="AI69">
        <f>(AJ69 - AK69 - DI69*1E3/(8.314*(DK69+273.15)) * AM69/DH69 * AL69) * DH69/(100*CV69) * (1000 - DE69)/1000</f>
        <v>0</v>
      </c>
      <c r="AJ69">
        <v>427.9749662799991</v>
      </c>
      <c r="AK69">
        <v>432.0620606060606</v>
      </c>
      <c r="AL69">
        <v>0.02363641189035885</v>
      </c>
      <c r="AM69">
        <v>65.22380609615416</v>
      </c>
      <c r="AN69">
        <f>(AP69 - AO69 + DI69*1E3/(8.314*(DK69+273.15)) * AR69/DH69 * AQ69) * DH69/(100*CV69) * 1000/(1000 - AP69)</f>
        <v>0</v>
      </c>
      <c r="AO69">
        <v>18.497980738697</v>
      </c>
      <c r="AP69">
        <v>18.83728666666666</v>
      </c>
      <c r="AQ69">
        <v>0.005810212748450219</v>
      </c>
      <c r="AR69">
        <v>84.77270440812536</v>
      </c>
      <c r="AS69">
        <v>10</v>
      </c>
      <c r="AT69">
        <v>2</v>
      </c>
      <c r="AU69">
        <f>IF(AS69*$H$13&gt;=AW69,1.0,(AW69/(AW69-AS69*$H$13)))</f>
        <v>0</v>
      </c>
      <c r="AV69">
        <f>(AU69-1)*100</f>
        <v>0</v>
      </c>
      <c r="AW69">
        <f>MAX(0,($B$13+$C$13*DP69)/(1+$D$13*DP69)*DI69/(DK69+273)*$E$13)</f>
        <v>0</v>
      </c>
      <c r="AX69" t="s">
        <v>418</v>
      </c>
      <c r="AY69" t="s">
        <v>418</v>
      </c>
      <c r="AZ69">
        <v>0</v>
      </c>
      <c r="BA69">
        <v>0</v>
      </c>
      <c r="BB69">
        <f>1-AZ69/BA69</f>
        <v>0</v>
      </c>
      <c r="BC69">
        <v>0</v>
      </c>
      <c r="BD69" t="s">
        <v>418</v>
      </c>
      <c r="BE69" t="s">
        <v>418</v>
      </c>
      <c r="BF69">
        <v>0</v>
      </c>
      <c r="BG69">
        <v>0</v>
      </c>
      <c r="BH69">
        <f>1-BF69/BG69</f>
        <v>0</v>
      </c>
      <c r="BI69">
        <v>0.5</v>
      </c>
      <c r="BJ69">
        <f>CS69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418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BZ69" t="s">
        <v>418</v>
      </c>
      <c r="CA69" t="s">
        <v>418</v>
      </c>
      <c r="CB69" t="s">
        <v>418</v>
      </c>
      <c r="CC69" t="s">
        <v>418</v>
      </c>
      <c r="CD69" t="s">
        <v>418</v>
      </c>
      <c r="CE69" t="s">
        <v>418</v>
      </c>
      <c r="CF69" t="s">
        <v>418</v>
      </c>
      <c r="CG69" t="s">
        <v>418</v>
      </c>
      <c r="CH69" t="s">
        <v>418</v>
      </c>
      <c r="CI69" t="s">
        <v>418</v>
      </c>
      <c r="CJ69" t="s">
        <v>418</v>
      </c>
      <c r="CK69" t="s">
        <v>418</v>
      </c>
      <c r="CL69" t="s">
        <v>418</v>
      </c>
      <c r="CM69" t="s">
        <v>418</v>
      </c>
      <c r="CN69" t="s">
        <v>418</v>
      </c>
      <c r="CO69" t="s">
        <v>418</v>
      </c>
      <c r="CP69" t="s">
        <v>418</v>
      </c>
      <c r="CQ69" t="s">
        <v>418</v>
      </c>
      <c r="CR69">
        <f>$B$11*DQ69+$C$11*DR69+$F$11*EC69*(1-EF69)</f>
        <v>0</v>
      </c>
      <c r="CS69">
        <f>CR69*CT69</f>
        <v>0</v>
      </c>
      <c r="CT69">
        <f>($B$11*$D$9+$C$11*$D$9+$F$11*((EP69+EH69)/MAX(EP69+EH69+EQ69, 0.1)*$I$9+EQ69/MAX(EP69+EH69+EQ69, 0.1)*$J$9))/($B$11+$C$11+$F$11)</f>
        <v>0</v>
      </c>
      <c r="CU69">
        <f>($B$11*$K$9+$C$11*$K$9+$F$11*((EP69+EH69)/MAX(EP69+EH69+EQ69, 0.1)*$P$9+EQ69/MAX(EP69+EH69+EQ69, 0.1)*$Q$9))/($B$11+$C$11+$F$11)</f>
        <v>0</v>
      </c>
      <c r="CV69">
        <v>6</v>
      </c>
      <c r="CW69">
        <v>0.5</v>
      </c>
      <c r="CX69" t="s">
        <v>419</v>
      </c>
      <c r="CY69">
        <v>2</v>
      </c>
      <c r="CZ69" t="b">
        <v>1</v>
      </c>
      <c r="DA69">
        <v>1658963722.1</v>
      </c>
      <c r="DB69">
        <v>423.8825555555555</v>
      </c>
      <c r="DC69">
        <v>420.044</v>
      </c>
      <c r="DD69">
        <v>18.8285</v>
      </c>
      <c r="DE69">
        <v>18.49821111111111</v>
      </c>
      <c r="DF69">
        <v>425.8634444444444</v>
      </c>
      <c r="DG69">
        <v>18.93168888888889</v>
      </c>
      <c r="DH69">
        <v>500.0556666666667</v>
      </c>
      <c r="DI69">
        <v>90.16055555555556</v>
      </c>
      <c r="DJ69">
        <v>0.09992378888888889</v>
      </c>
      <c r="DK69">
        <v>25.78464444444445</v>
      </c>
      <c r="DL69">
        <v>25.10502222222222</v>
      </c>
      <c r="DM69">
        <v>999.9000000000001</v>
      </c>
      <c r="DN69">
        <v>0</v>
      </c>
      <c r="DO69">
        <v>0</v>
      </c>
      <c r="DP69">
        <v>10008.40222222222</v>
      </c>
      <c r="DQ69">
        <v>0</v>
      </c>
      <c r="DR69">
        <v>0.505868</v>
      </c>
      <c r="DS69">
        <v>3.838483333333334</v>
      </c>
      <c r="DT69">
        <v>432.0166666666667</v>
      </c>
      <c r="DU69">
        <v>427.9606666666667</v>
      </c>
      <c r="DV69">
        <v>0.3302933333333333</v>
      </c>
      <c r="DW69">
        <v>420.044</v>
      </c>
      <c r="DX69">
        <v>18.49821111111111</v>
      </c>
      <c r="DY69">
        <v>1.697587777777778</v>
      </c>
      <c r="DZ69">
        <v>1.667808888888889</v>
      </c>
      <c r="EA69">
        <v>14.8744</v>
      </c>
      <c r="EB69">
        <v>14.6</v>
      </c>
      <c r="EC69">
        <v>0.00100019</v>
      </c>
      <c r="ED69">
        <v>0</v>
      </c>
      <c r="EE69">
        <v>0</v>
      </c>
      <c r="EF69">
        <v>0</v>
      </c>
      <c r="EG69">
        <v>846.5555555555555</v>
      </c>
      <c r="EH69">
        <v>0.00100019</v>
      </c>
      <c r="EI69">
        <v>-2.944444444444445</v>
      </c>
      <c r="EJ69">
        <v>0.8333333333333334</v>
      </c>
      <c r="EK69">
        <v>34.868</v>
      </c>
      <c r="EL69">
        <v>38.74988888888889</v>
      </c>
      <c r="EM69">
        <v>36.81211111111111</v>
      </c>
      <c r="EN69">
        <v>39.19433333333333</v>
      </c>
      <c r="EO69">
        <v>36.618</v>
      </c>
      <c r="EP69">
        <v>0</v>
      </c>
      <c r="EQ69">
        <v>0</v>
      </c>
      <c r="ER69">
        <v>0</v>
      </c>
      <c r="ES69">
        <v>49.30000019073486</v>
      </c>
      <c r="ET69">
        <v>0</v>
      </c>
      <c r="EU69">
        <v>849.4230769230769</v>
      </c>
      <c r="EV69">
        <v>-4.444443935523219</v>
      </c>
      <c r="EW69">
        <v>42.90598348073728</v>
      </c>
      <c r="EX69">
        <v>-7.384615384615385</v>
      </c>
      <c r="EY69">
        <v>15</v>
      </c>
      <c r="EZ69">
        <v>1658962562</v>
      </c>
      <c r="FA69" t="s">
        <v>443</v>
      </c>
      <c r="FB69">
        <v>1658962562</v>
      </c>
      <c r="FC69">
        <v>1658962559</v>
      </c>
      <c r="FD69">
        <v>7</v>
      </c>
      <c r="FE69">
        <v>0.025</v>
      </c>
      <c r="FF69">
        <v>-0.013</v>
      </c>
      <c r="FG69">
        <v>-1.97</v>
      </c>
      <c r="FH69">
        <v>-0.111</v>
      </c>
      <c r="FI69">
        <v>420</v>
      </c>
      <c r="FJ69">
        <v>18</v>
      </c>
      <c r="FK69">
        <v>0.6899999999999999</v>
      </c>
      <c r="FL69">
        <v>0.5</v>
      </c>
      <c r="FM69">
        <v>3.851941219512195</v>
      </c>
      <c r="FN69">
        <v>-0.0974427177700373</v>
      </c>
      <c r="FO69">
        <v>0.03047761667232177</v>
      </c>
      <c r="FP69">
        <v>1</v>
      </c>
      <c r="FQ69">
        <v>853.1029411764706</v>
      </c>
      <c r="FR69">
        <v>-44.98854113159181</v>
      </c>
      <c r="FS69">
        <v>13.8392979525722</v>
      </c>
      <c r="FT69">
        <v>0</v>
      </c>
      <c r="FU69">
        <v>0.2729817560975609</v>
      </c>
      <c r="FV69">
        <v>0.4380881184668989</v>
      </c>
      <c r="FW69">
        <v>0.0453622060013219</v>
      </c>
      <c r="FX69">
        <v>0</v>
      </c>
      <c r="FY69">
        <v>1</v>
      </c>
      <c r="FZ69">
        <v>3</v>
      </c>
      <c r="GA69" t="s">
        <v>444</v>
      </c>
      <c r="GB69">
        <v>2.98443</v>
      </c>
      <c r="GC69">
        <v>2.7156</v>
      </c>
      <c r="GD69">
        <v>0.0953609</v>
      </c>
      <c r="GE69">
        <v>0.0934682</v>
      </c>
      <c r="GF69">
        <v>0.09064079999999999</v>
      </c>
      <c r="GG69">
        <v>0.0878058</v>
      </c>
      <c r="GH69">
        <v>28714.9</v>
      </c>
      <c r="GI69">
        <v>28886.1</v>
      </c>
      <c r="GJ69">
        <v>29494.5</v>
      </c>
      <c r="GK69">
        <v>29464.4</v>
      </c>
      <c r="GL69">
        <v>35530.6</v>
      </c>
      <c r="GM69">
        <v>35738.2</v>
      </c>
      <c r="GN69">
        <v>41541</v>
      </c>
      <c r="GO69">
        <v>41994.3</v>
      </c>
      <c r="GP69">
        <v>1.93925</v>
      </c>
      <c r="GQ69">
        <v>1.91815</v>
      </c>
      <c r="GR69">
        <v>0.0479743</v>
      </c>
      <c r="GS69">
        <v>0</v>
      </c>
      <c r="GT69">
        <v>24.3067</v>
      </c>
      <c r="GU69">
        <v>999.9</v>
      </c>
      <c r="GV69">
        <v>43.4</v>
      </c>
      <c r="GW69">
        <v>31.4</v>
      </c>
      <c r="GX69">
        <v>22.2168</v>
      </c>
      <c r="GY69">
        <v>62.8859</v>
      </c>
      <c r="GZ69">
        <v>33.4856</v>
      </c>
      <c r="HA69">
        <v>1</v>
      </c>
      <c r="HB69">
        <v>-0.149888</v>
      </c>
      <c r="HC69">
        <v>-0.274643</v>
      </c>
      <c r="HD69">
        <v>20.3512</v>
      </c>
      <c r="HE69">
        <v>5.22792</v>
      </c>
      <c r="HF69">
        <v>12.0099</v>
      </c>
      <c r="HG69">
        <v>4.9921</v>
      </c>
      <c r="HH69">
        <v>3.29</v>
      </c>
      <c r="HI69">
        <v>9999</v>
      </c>
      <c r="HJ69">
        <v>9999</v>
      </c>
      <c r="HK69">
        <v>9999</v>
      </c>
      <c r="HL69">
        <v>160.8</v>
      </c>
      <c r="HM69">
        <v>1.86737</v>
      </c>
      <c r="HN69">
        <v>1.86644</v>
      </c>
      <c r="HO69">
        <v>1.86584</v>
      </c>
      <c r="HP69">
        <v>1.86584</v>
      </c>
      <c r="HQ69">
        <v>1.86768</v>
      </c>
      <c r="HR69">
        <v>1.87012</v>
      </c>
      <c r="HS69">
        <v>1.86874</v>
      </c>
      <c r="HT69">
        <v>1.8702</v>
      </c>
      <c r="HU69">
        <v>0</v>
      </c>
      <c r="HV69">
        <v>0</v>
      </c>
      <c r="HW69">
        <v>0</v>
      </c>
      <c r="HX69">
        <v>0</v>
      </c>
      <c r="HY69" t="s">
        <v>422</v>
      </c>
      <c r="HZ69" t="s">
        <v>423</v>
      </c>
      <c r="IA69" t="s">
        <v>424</v>
      </c>
      <c r="IB69" t="s">
        <v>424</v>
      </c>
      <c r="IC69" t="s">
        <v>424</v>
      </c>
      <c r="ID69" t="s">
        <v>424</v>
      </c>
      <c r="IE69">
        <v>0</v>
      </c>
      <c r="IF69">
        <v>100</v>
      </c>
      <c r="IG69">
        <v>100</v>
      </c>
      <c r="IH69">
        <v>-1.981</v>
      </c>
      <c r="II69">
        <v>-0.1031</v>
      </c>
      <c r="IJ69">
        <v>-0.5726348517053843</v>
      </c>
      <c r="IK69">
        <v>-0.003643892653284941</v>
      </c>
      <c r="IL69">
        <v>8.948238347276123E-07</v>
      </c>
      <c r="IM69">
        <v>-2.445980282225029E-10</v>
      </c>
      <c r="IN69">
        <v>-0.1497648274784824</v>
      </c>
      <c r="IO69">
        <v>-0.01042730378795286</v>
      </c>
      <c r="IP69">
        <v>0.00100284695746963</v>
      </c>
      <c r="IQ69">
        <v>-1.701466411570297E-05</v>
      </c>
      <c r="IR69">
        <v>2</v>
      </c>
      <c r="IS69">
        <v>2310</v>
      </c>
      <c r="IT69">
        <v>1</v>
      </c>
      <c r="IU69">
        <v>25</v>
      </c>
      <c r="IV69">
        <v>19.4</v>
      </c>
      <c r="IW69">
        <v>19.4</v>
      </c>
      <c r="IX69">
        <v>1.04614</v>
      </c>
      <c r="IY69">
        <v>2.21436</v>
      </c>
      <c r="IZ69">
        <v>1.39648</v>
      </c>
      <c r="JA69">
        <v>2.34375</v>
      </c>
      <c r="JB69">
        <v>1.49536</v>
      </c>
      <c r="JC69">
        <v>2.40479</v>
      </c>
      <c r="JD69">
        <v>35.7777</v>
      </c>
      <c r="JE69">
        <v>24.1926</v>
      </c>
      <c r="JF69">
        <v>18</v>
      </c>
      <c r="JG69">
        <v>498.681</v>
      </c>
      <c r="JH69">
        <v>441.717</v>
      </c>
      <c r="JI69">
        <v>25.0004</v>
      </c>
      <c r="JJ69">
        <v>25.5289</v>
      </c>
      <c r="JK69">
        <v>30</v>
      </c>
      <c r="JL69">
        <v>25.5237</v>
      </c>
      <c r="JM69">
        <v>25.4706</v>
      </c>
      <c r="JN69">
        <v>20.9443</v>
      </c>
      <c r="JO69">
        <v>19.6015</v>
      </c>
      <c r="JP69">
        <v>52.4176</v>
      </c>
      <c r="JQ69">
        <v>25</v>
      </c>
      <c r="JR69">
        <v>420</v>
      </c>
      <c r="JS69">
        <v>18.4394</v>
      </c>
      <c r="JT69">
        <v>100.855</v>
      </c>
      <c r="JU69">
        <v>100.849</v>
      </c>
    </row>
    <row r="70" spans="1:281">
      <c r="A70">
        <v>54</v>
      </c>
      <c r="B70">
        <v>1658963729.6</v>
      </c>
      <c r="C70">
        <v>1823.099999904633</v>
      </c>
      <c r="D70" t="s">
        <v>546</v>
      </c>
      <c r="E70" t="s">
        <v>547</v>
      </c>
      <c r="F70">
        <v>5</v>
      </c>
      <c r="G70" t="s">
        <v>524</v>
      </c>
      <c r="H70" t="s">
        <v>416</v>
      </c>
      <c r="I70">
        <v>1658963726.8</v>
      </c>
      <c r="J70">
        <f>(K70)/1000</f>
        <v>0</v>
      </c>
      <c r="K70">
        <f>IF(CZ70, AN70, AH70)</f>
        <v>0</v>
      </c>
      <c r="L70">
        <f>IF(CZ70, AI70, AG70)</f>
        <v>0</v>
      </c>
      <c r="M70">
        <f>DB70 - IF(AU70&gt;1, L70*CV70*100.0/(AW70*DP70), 0)</f>
        <v>0</v>
      </c>
      <c r="N70">
        <f>((T70-J70/2)*M70-L70)/(T70+J70/2)</f>
        <v>0</v>
      </c>
      <c r="O70">
        <f>N70*(DI70+DJ70)/1000.0</f>
        <v>0</v>
      </c>
      <c r="P70">
        <f>(DB70 - IF(AU70&gt;1, L70*CV70*100.0/(AW70*DP70), 0))*(DI70+DJ70)/1000.0</f>
        <v>0</v>
      </c>
      <c r="Q70">
        <f>2.0/((1/S70-1/R70)+SIGN(S70)*SQRT((1/S70-1/R70)*(1/S70-1/R70) + 4*CW70/((CW70+1)*(CW70+1))*(2*1/S70*1/R70-1/R70*1/R70)))</f>
        <v>0</v>
      </c>
      <c r="R70">
        <f>IF(LEFT(CX70,1)&lt;&gt;"0",IF(LEFT(CX70,1)="1",3.0,CY70),$D$5+$E$5*(DP70*DI70/($K$5*1000))+$F$5*(DP70*DI70/($K$5*1000))*MAX(MIN(CV70,$J$5),$I$5)*MAX(MIN(CV70,$J$5),$I$5)+$G$5*MAX(MIN(CV70,$J$5),$I$5)*(DP70*DI70/($K$5*1000))+$H$5*(DP70*DI70/($K$5*1000))*(DP70*DI70/($K$5*1000)))</f>
        <v>0</v>
      </c>
      <c r="S70">
        <f>J70*(1000-(1000*0.61365*exp(17.502*W70/(240.97+W70))/(DI70+DJ70)+DD70)/2)/(1000*0.61365*exp(17.502*W70/(240.97+W70))/(DI70+DJ70)-DD70)</f>
        <v>0</v>
      </c>
      <c r="T70">
        <f>1/((CW70+1)/(Q70/1.6)+1/(R70/1.37)) + CW70/((CW70+1)/(Q70/1.6) + CW70/(R70/1.37))</f>
        <v>0</v>
      </c>
      <c r="U70">
        <f>(CR70*CU70)</f>
        <v>0</v>
      </c>
      <c r="V70">
        <f>(DK70+(U70+2*0.95*5.67E-8*(((DK70+$B$7)+273)^4-(DK70+273)^4)-44100*J70)/(1.84*29.3*R70+8*0.95*5.67E-8*(DK70+273)^3))</f>
        <v>0</v>
      </c>
      <c r="W70">
        <f>($C$7*DL70+$D$7*DM70+$E$7*V70)</f>
        <v>0</v>
      </c>
      <c r="X70">
        <f>0.61365*exp(17.502*W70/(240.97+W70))</f>
        <v>0</v>
      </c>
      <c r="Y70">
        <f>(Z70/AA70*100)</f>
        <v>0</v>
      </c>
      <c r="Z70">
        <f>DD70*(DI70+DJ70)/1000</f>
        <v>0</v>
      </c>
      <c r="AA70">
        <f>0.61365*exp(17.502*DK70/(240.97+DK70))</f>
        <v>0</v>
      </c>
      <c r="AB70">
        <f>(X70-DD70*(DI70+DJ70)/1000)</f>
        <v>0</v>
      </c>
      <c r="AC70">
        <f>(-J70*44100)</f>
        <v>0</v>
      </c>
      <c r="AD70">
        <f>2*29.3*R70*0.92*(DK70-W70)</f>
        <v>0</v>
      </c>
      <c r="AE70">
        <f>2*0.95*5.67E-8*(((DK70+$B$7)+273)^4-(W70+273)^4)</f>
        <v>0</v>
      </c>
      <c r="AF70">
        <f>U70+AE70+AC70+AD70</f>
        <v>0</v>
      </c>
      <c r="AG70">
        <f>DH70*AU70*(DC70-DB70*(1000-AU70*DE70)/(1000-AU70*DD70))/(100*CV70)</f>
        <v>0</v>
      </c>
      <c r="AH70">
        <f>1000*DH70*AU70*(DD70-DE70)/(100*CV70*(1000-AU70*DD70))</f>
        <v>0</v>
      </c>
      <c r="AI70">
        <f>(AJ70 - AK70 - DI70*1E3/(8.314*(DK70+273.15)) * AM70/DH70 * AL70) * DH70/(100*CV70) * (1000 - DE70)/1000</f>
        <v>0</v>
      </c>
      <c r="AJ70">
        <v>427.9667098800364</v>
      </c>
      <c r="AK70">
        <v>432.0605272727273</v>
      </c>
      <c r="AL70">
        <v>0.0004245530879438837</v>
      </c>
      <c r="AM70">
        <v>65.22380609615416</v>
      </c>
      <c r="AN70">
        <f>(AP70 - AO70 + DI70*1E3/(8.314*(DK70+273.15)) * AR70/DH70 * AQ70) * DH70/(100*CV70) * 1000/(1000 - AP70)</f>
        <v>0</v>
      </c>
      <c r="AO70">
        <v>18.50028508019657</v>
      </c>
      <c r="AP70">
        <v>18.84946242424241</v>
      </c>
      <c r="AQ70">
        <v>0.001092880196817479</v>
      </c>
      <c r="AR70">
        <v>84.77270440812536</v>
      </c>
      <c r="AS70">
        <v>10</v>
      </c>
      <c r="AT70">
        <v>2</v>
      </c>
      <c r="AU70">
        <f>IF(AS70*$H$13&gt;=AW70,1.0,(AW70/(AW70-AS70*$H$13)))</f>
        <v>0</v>
      </c>
      <c r="AV70">
        <f>(AU70-1)*100</f>
        <v>0</v>
      </c>
      <c r="AW70">
        <f>MAX(0,($B$13+$C$13*DP70)/(1+$D$13*DP70)*DI70/(DK70+273)*$E$13)</f>
        <v>0</v>
      </c>
      <c r="AX70" t="s">
        <v>418</v>
      </c>
      <c r="AY70" t="s">
        <v>418</v>
      </c>
      <c r="AZ70">
        <v>0</v>
      </c>
      <c r="BA70">
        <v>0</v>
      </c>
      <c r="BB70">
        <f>1-AZ70/BA70</f>
        <v>0</v>
      </c>
      <c r="BC70">
        <v>0</v>
      </c>
      <c r="BD70" t="s">
        <v>418</v>
      </c>
      <c r="BE70" t="s">
        <v>418</v>
      </c>
      <c r="BF70">
        <v>0</v>
      </c>
      <c r="BG70">
        <v>0</v>
      </c>
      <c r="BH70">
        <f>1-BF70/BG70</f>
        <v>0</v>
      </c>
      <c r="BI70">
        <v>0.5</v>
      </c>
      <c r="BJ70">
        <f>CS70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418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BZ70" t="s">
        <v>418</v>
      </c>
      <c r="CA70" t="s">
        <v>418</v>
      </c>
      <c r="CB70" t="s">
        <v>418</v>
      </c>
      <c r="CC70" t="s">
        <v>418</v>
      </c>
      <c r="CD70" t="s">
        <v>418</v>
      </c>
      <c r="CE70" t="s">
        <v>418</v>
      </c>
      <c r="CF70" t="s">
        <v>418</v>
      </c>
      <c r="CG70" t="s">
        <v>418</v>
      </c>
      <c r="CH70" t="s">
        <v>418</v>
      </c>
      <c r="CI70" t="s">
        <v>418</v>
      </c>
      <c r="CJ70" t="s">
        <v>418</v>
      </c>
      <c r="CK70" t="s">
        <v>418</v>
      </c>
      <c r="CL70" t="s">
        <v>418</v>
      </c>
      <c r="CM70" t="s">
        <v>418</v>
      </c>
      <c r="CN70" t="s">
        <v>418</v>
      </c>
      <c r="CO70" t="s">
        <v>418</v>
      </c>
      <c r="CP70" t="s">
        <v>418</v>
      </c>
      <c r="CQ70" t="s">
        <v>418</v>
      </c>
      <c r="CR70">
        <f>$B$11*DQ70+$C$11*DR70+$F$11*EC70*(1-EF70)</f>
        <v>0</v>
      </c>
      <c r="CS70">
        <f>CR70*CT70</f>
        <v>0</v>
      </c>
      <c r="CT70">
        <f>($B$11*$D$9+$C$11*$D$9+$F$11*((EP70+EH70)/MAX(EP70+EH70+EQ70, 0.1)*$I$9+EQ70/MAX(EP70+EH70+EQ70, 0.1)*$J$9))/($B$11+$C$11+$F$11)</f>
        <v>0</v>
      </c>
      <c r="CU70">
        <f>($B$11*$K$9+$C$11*$K$9+$F$11*((EP70+EH70)/MAX(EP70+EH70+EQ70, 0.1)*$P$9+EQ70/MAX(EP70+EH70+EQ70, 0.1)*$Q$9))/($B$11+$C$11+$F$11)</f>
        <v>0</v>
      </c>
      <c r="CV70">
        <v>6</v>
      </c>
      <c r="CW70">
        <v>0.5</v>
      </c>
      <c r="CX70" t="s">
        <v>419</v>
      </c>
      <c r="CY70">
        <v>2</v>
      </c>
      <c r="CZ70" t="b">
        <v>1</v>
      </c>
      <c r="DA70">
        <v>1658963726.8</v>
      </c>
      <c r="DB70">
        <v>423.9175</v>
      </c>
      <c r="DC70">
        <v>420.0391</v>
      </c>
      <c r="DD70">
        <v>18.84408</v>
      </c>
      <c r="DE70">
        <v>18.50022</v>
      </c>
      <c r="DF70">
        <v>425.8986</v>
      </c>
      <c r="DG70">
        <v>18.94711</v>
      </c>
      <c r="DH70">
        <v>500.0478999999999</v>
      </c>
      <c r="DI70">
        <v>90.15937</v>
      </c>
      <c r="DJ70">
        <v>0.10000696</v>
      </c>
      <c r="DK70">
        <v>25.78537</v>
      </c>
      <c r="DL70">
        <v>25.09519</v>
      </c>
      <c r="DM70">
        <v>999.9</v>
      </c>
      <c r="DN70">
        <v>0</v>
      </c>
      <c r="DO70">
        <v>0</v>
      </c>
      <c r="DP70">
        <v>10000.192</v>
      </c>
      <c r="DQ70">
        <v>0</v>
      </c>
      <c r="DR70">
        <v>0.5058679999999999</v>
      </c>
      <c r="DS70">
        <v>3.878482</v>
      </c>
      <c r="DT70">
        <v>432.0592</v>
      </c>
      <c r="DU70">
        <v>427.9562</v>
      </c>
      <c r="DV70">
        <v>0.3438674</v>
      </c>
      <c r="DW70">
        <v>420.0391</v>
      </c>
      <c r="DX70">
        <v>18.50022</v>
      </c>
      <c r="DY70">
        <v>1.698969</v>
      </c>
      <c r="DZ70">
        <v>1.667968</v>
      </c>
      <c r="EA70">
        <v>14.88703</v>
      </c>
      <c r="EB70">
        <v>14.6015</v>
      </c>
      <c r="EC70">
        <v>0.00100019</v>
      </c>
      <c r="ED70">
        <v>0</v>
      </c>
      <c r="EE70">
        <v>0</v>
      </c>
      <c r="EF70">
        <v>0</v>
      </c>
      <c r="EG70">
        <v>847.05</v>
      </c>
      <c r="EH70">
        <v>0.00100019</v>
      </c>
      <c r="EI70">
        <v>-14.95</v>
      </c>
      <c r="EJ70">
        <v>-3.6</v>
      </c>
      <c r="EK70">
        <v>34.7934</v>
      </c>
      <c r="EL70">
        <v>38.6311</v>
      </c>
      <c r="EM70">
        <v>36.7311</v>
      </c>
      <c r="EN70">
        <v>39.0434</v>
      </c>
      <c r="EO70">
        <v>36.5558</v>
      </c>
      <c r="EP70">
        <v>0</v>
      </c>
      <c r="EQ70">
        <v>0</v>
      </c>
      <c r="ER70">
        <v>0</v>
      </c>
      <c r="ES70">
        <v>54.10000014305115</v>
      </c>
      <c r="ET70">
        <v>0</v>
      </c>
      <c r="EU70">
        <v>848.5192307692307</v>
      </c>
      <c r="EV70">
        <v>22.95726529536974</v>
      </c>
      <c r="EW70">
        <v>-81.11111060735919</v>
      </c>
      <c r="EX70">
        <v>-7.480769230769231</v>
      </c>
      <c r="EY70">
        <v>15</v>
      </c>
      <c r="EZ70">
        <v>1658962562</v>
      </c>
      <c r="FA70" t="s">
        <v>443</v>
      </c>
      <c r="FB70">
        <v>1658962562</v>
      </c>
      <c r="FC70">
        <v>1658962559</v>
      </c>
      <c r="FD70">
        <v>7</v>
      </c>
      <c r="FE70">
        <v>0.025</v>
      </c>
      <c r="FF70">
        <v>-0.013</v>
      </c>
      <c r="FG70">
        <v>-1.97</v>
      </c>
      <c r="FH70">
        <v>-0.111</v>
      </c>
      <c r="FI70">
        <v>420</v>
      </c>
      <c r="FJ70">
        <v>18</v>
      </c>
      <c r="FK70">
        <v>0.6899999999999999</v>
      </c>
      <c r="FL70">
        <v>0.5</v>
      </c>
      <c r="FM70">
        <v>3.8579965</v>
      </c>
      <c r="FN70">
        <v>0.06003129455909494</v>
      </c>
      <c r="FO70">
        <v>0.02479922181742809</v>
      </c>
      <c r="FP70">
        <v>1</v>
      </c>
      <c r="FQ70">
        <v>849.4117647058823</v>
      </c>
      <c r="FR70">
        <v>-3.239113781317591</v>
      </c>
      <c r="FS70">
        <v>14.4951668355937</v>
      </c>
      <c r="FT70">
        <v>0</v>
      </c>
      <c r="FU70">
        <v>0.30939135</v>
      </c>
      <c r="FV70">
        <v>0.3344399549718569</v>
      </c>
      <c r="FW70">
        <v>0.03343179255854373</v>
      </c>
      <c r="FX70">
        <v>0</v>
      </c>
      <c r="FY70">
        <v>1</v>
      </c>
      <c r="FZ70">
        <v>3</v>
      </c>
      <c r="GA70" t="s">
        <v>444</v>
      </c>
      <c r="GB70">
        <v>2.98441</v>
      </c>
      <c r="GC70">
        <v>2.71569</v>
      </c>
      <c r="GD70">
        <v>0.0953594</v>
      </c>
      <c r="GE70">
        <v>0.0934591</v>
      </c>
      <c r="GF70">
        <v>0.0906811</v>
      </c>
      <c r="GG70">
        <v>0.0878095</v>
      </c>
      <c r="GH70">
        <v>28715</v>
      </c>
      <c r="GI70">
        <v>28886.6</v>
      </c>
      <c r="GJ70">
        <v>29494.6</v>
      </c>
      <c r="GK70">
        <v>29464.7</v>
      </c>
      <c r="GL70">
        <v>35529.3</v>
      </c>
      <c r="GM70">
        <v>35738.5</v>
      </c>
      <c r="GN70">
        <v>41541.4</v>
      </c>
      <c r="GO70">
        <v>41995</v>
      </c>
      <c r="GP70">
        <v>1.93918</v>
      </c>
      <c r="GQ70">
        <v>1.91825</v>
      </c>
      <c r="GR70">
        <v>0.0483282</v>
      </c>
      <c r="GS70">
        <v>0</v>
      </c>
      <c r="GT70">
        <v>24.3113</v>
      </c>
      <c r="GU70">
        <v>999.9</v>
      </c>
      <c r="GV70">
        <v>43.3</v>
      </c>
      <c r="GW70">
        <v>31.4</v>
      </c>
      <c r="GX70">
        <v>22.1651</v>
      </c>
      <c r="GY70">
        <v>63.0459</v>
      </c>
      <c r="GZ70">
        <v>33.5016</v>
      </c>
      <c r="HA70">
        <v>1</v>
      </c>
      <c r="HB70">
        <v>-0.149921</v>
      </c>
      <c r="HC70">
        <v>-0.271642</v>
      </c>
      <c r="HD70">
        <v>20.3511</v>
      </c>
      <c r="HE70">
        <v>5.22792</v>
      </c>
      <c r="HF70">
        <v>12.0099</v>
      </c>
      <c r="HG70">
        <v>4.992</v>
      </c>
      <c r="HH70">
        <v>3.29</v>
      </c>
      <c r="HI70">
        <v>9999</v>
      </c>
      <c r="HJ70">
        <v>9999</v>
      </c>
      <c r="HK70">
        <v>9999</v>
      </c>
      <c r="HL70">
        <v>160.8</v>
      </c>
      <c r="HM70">
        <v>1.86737</v>
      </c>
      <c r="HN70">
        <v>1.86645</v>
      </c>
      <c r="HO70">
        <v>1.86585</v>
      </c>
      <c r="HP70">
        <v>1.86583</v>
      </c>
      <c r="HQ70">
        <v>1.86767</v>
      </c>
      <c r="HR70">
        <v>1.87014</v>
      </c>
      <c r="HS70">
        <v>1.86874</v>
      </c>
      <c r="HT70">
        <v>1.8702</v>
      </c>
      <c r="HU70">
        <v>0</v>
      </c>
      <c r="HV70">
        <v>0</v>
      </c>
      <c r="HW70">
        <v>0</v>
      </c>
      <c r="HX70">
        <v>0</v>
      </c>
      <c r="HY70" t="s">
        <v>422</v>
      </c>
      <c r="HZ70" t="s">
        <v>423</v>
      </c>
      <c r="IA70" t="s">
        <v>424</v>
      </c>
      <c r="IB70" t="s">
        <v>424</v>
      </c>
      <c r="IC70" t="s">
        <v>424</v>
      </c>
      <c r="ID70" t="s">
        <v>424</v>
      </c>
      <c r="IE70">
        <v>0</v>
      </c>
      <c r="IF70">
        <v>100</v>
      </c>
      <c r="IG70">
        <v>100</v>
      </c>
      <c r="IH70">
        <v>-1.982</v>
      </c>
      <c r="II70">
        <v>-0.103</v>
      </c>
      <c r="IJ70">
        <v>-0.5726348517053843</v>
      </c>
      <c r="IK70">
        <v>-0.003643892653284941</v>
      </c>
      <c r="IL70">
        <v>8.948238347276123E-07</v>
      </c>
      <c r="IM70">
        <v>-2.445980282225029E-10</v>
      </c>
      <c r="IN70">
        <v>-0.1497648274784824</v>
      </c>
      <c r="IO70">
        <v>-0.01042730378795286</v>
      </c>
      <c r="IP70">
        <v>0.00100284695746963</v>
      </c>
      <c r="IQ70">
        <v>-1.701466411570297E-05</v>
      </c>
      <c r="IR70">
        <v>2</v>
      </c>
      <c r="IS70">
        <v>2310</v>
      </c>
      <c r="IT70">
        <v>1</v>
      </c>
      <c r="IU70">
        <v>25</v>
      </c>
      <c r="IV70">
        <v>19.5</v>
      </c>
      <c r="IW70">
        <v>19.5</v>
      </c>
      <c r="IX70">
        <v>1.04614</v>
      </c>
      <c r="IY70">
        <v>2.22168</v>
      </c>
      <c r="IZ70">
        <v>1.39771</v>
      </c>
      <c r="JA70">
        <v>2.34375</v>
      </c>
      <c r="JB70">
        <v>1.49536</v>
      </c>
      <c r="JC70">
        <v>2.3645</v>
      </c>
      <c r="JD70">
        <v>35.7777</v>
      </c>
      <c r="JE70">
        <v>24.1838</v>
      </c>
      <c r="JF70">
        <v>18</v>
      </c>
      <c r="JG70">
        <v>498.634</v>
      </c>
      <c r="JH70">
        <v>441.777</v>
      </c>
      <c r="JI70">
        <v>25.0005</v>
      </c>
      <c r="JJ70">
        <v>25.529</v>
      </c>
      <c r="JK70">
        <v>30.0002</v>
      </c>
      <c r="JL70">
        <v>25.5237</v>
      </c>
      <c r="JM70">
        <v>25.4706</v>
      </c>
      <c r="JN70">
        <v>20.946</v>
      </c>
      <c r="JO70">
        <v>19.6015</v>
      </c>
      <c r="JP70">
        <v>52.4176</v>
      </c>
      <c r="JQ70">
        <v>25</v>
      </c>
      <c r="JR70">
        <v>420</v>
      </c>
      <c r="JS70">
        <v>18.4394</v>
      </c>
      <c r="JT70">
        <v>100.856</v>
      </c>
      <c r="JU70">
        <v>100.851</v>
      </c>
    </row>
    <row r="71" spans="1:281">
      <c r="A71">
        <v>55</v>
      </c>
      <c r="B71">
        <v>1658963981.1</v>
      </c>
      <c r="C71">
        <v>2074.599999904633</v>
      </c>
      <c r="D71" t="s">
        <v>548</v>
      </c>
      <c r="E71" t="s">
        <v>549</v>
      </c>
      <c r="F71">
        <v>5</v>
      </c>
      <c r="G71" t="s">
        <v>550</v>
      </c>
      <c r="H71" t="s">
        <v>416</v>
      </c>
      <c r="I71">
        <v>1658963978.35</v>
      </c>
      <c r="J71">
        <f>(K71)/1000</f>
        <v>0</v>
      </c>
      <c r="K71">
        <f>IF(CZ71, AN71, AH71)</f>
        <v>0</v>
      </c>
      <c r="L71">
        <f>IF(CZ71, AI71, AG71)</f>
        <v>0</v>
      </c>
      <c r="M71">
        <f>DB71 - IF(AU71&gt;1, L71*CV71*100.0/(AW71*DP71), 0)</f>
        <v>0</v>
      </c>
      <c r="N71">
        <f>((T71-J71/2)*M71-L71)/(T71+J71/2)</f>
        <v>0</v>
      </c>
      <c r="O71">
        <f>N71*(DI71+DJ71)/1000.0</f>
        <v>0</v>
      </c>
      <c r="P71">
        <f>(DB71 - IF(AU71&gt;1, L71*CV71*100.0/(AW71*DP71), 0))*(DI71+DJ71)/1000.0</f>
        <v>0</v>
      </c>
      <c r="Q71">
        <f>2.0/((1/S71-1/R71)+SIGN(S71)*SQRT((1/S71-1/R71)*(1/S71-1/R71) + 4*CW71/((CW71+1)*(CW71+1))*(2*1/S71*1/R71-1/R71*1/R71)))</f>
        <v>0</v>
      </c>
      <c r="R71">
        <f>IF(LEFT(CX71,1)&lt;&gt;"0",IF(LEFT(CX71,1)="1",3.0,CY71),$D$5+$E$5*(DP71*DI71/($K$5*1000))+$F$5*(DP71*DI71/($K$5*1000))*MAX(MIN(CV71,$J$5),$I$5)*MAX(MIN(CV71,$J$5),$I$5)+$G$5*MAX(MIN(CV71,$J$5),$I$5)*(DP71*DI71/($K$5*1000))+$H$5*(DP71*DI71/($K$5*1000))*(DP71*DI71/($K$5*1000)))</f>
        <v>0</v>
      </c>
      <c r="S71">
        <f>J71*(1000-(1000*0.61365*exp(17.502*W71/(240.97+W71))/(DI71+DJ71)+DD71)/2)/(1000*0.61365*exp(17.502*W71/(240.97+W71))/(DI71+DJ71)-DD71)</f>
        <v>0</v>
      </c>
      <c r="T71">
        <f>1/((CW71+1)/(Q71/1.6)+1/(R71/1.37)) + CW71/((CW71+1)/(Q71/1.6) + CW71/(R71/1.37))</f>
        <v>0</v>
      </c>
      <c r="U71">
        <f>(CR71*CU71)</f>
        <v>0</v>
      </c>
      <c r="V71">
        <f>(DK71+(U71+2*0.95*5.67E-8*(((DK71+$B$7)+273)^4-(DK71+273)^4)-44100*J71)/(1.84*29.3*R71+8*0.95*5.67E-8*(DK71+273)^3))</f>
        <v>0</v>
      </c>
      <c r="W71">
        <f>($C$7*DL71+$D$7*DM71+$E$7*V71)</f>
        <v>0</v>
      </c>
      <c r="X71">
        <f>0.61365*exp(17.502*W71/(240.97+W71))</f>
        <v>0</v>
      </c>
      <c r="Y71">
        <f>(Z71/AA71*100)</f>
        <v>0</v>
      </c>
      <c r="Z71">
        <f>DD71*(DI71+DJ71)/1000</f>
        <v>0</v>
      </c>
      <c r="AA71">
        <f>0.61365*exp(17.502*DK71/(240.97+DK71))</f>
        <v>0</v>
      </c>
      <c r="AB71">
        <f>(X71-DD71*(DI71+DJ71)/1000)</f>
        <v>0</v>
      </c>
      <c r="AC71">
        <f>(-J71*44100)</f>
        <v>0</v>
      </c>
      <c r="AD71">
        <f>2*29.3*R71*0.92*(DK71-W71)</f>
        <v>0</v>
      </c>
      <c r="AE71">
        <f>2*0.95*5.67E-8*(((DK71+$B$7)+273)^4-(W71+273)^4)</f>
        <v>0</v>
      </c>
      <c r="AF71">
        <f>U71+AE71+AC71+AD71</f>
        <v>0</v>
      </c>
      <c r="AG71">
        <f>DH71*AU71*(DC71-DB71*(1000-AU71*DE71)/(1000-AU71*DD71))/(100*CV71)</f>
        <v>0</v>
      </c>
      <c r="AH71">
        <f>1000*DH71*AU71*(DD71-DE71)/(100*CV71*(1000-AU71*DD71))</f>
        <v>0</v>
      </c>
      <c r="AI71">
        <f>(AJ71 - AK71 - DI71*1E3/(8.314*(DK71+273.15)) * AM71/DH71 * AL71) * DH71/(100*CV71) * (1000 - DE71)/1000</f>
        <v>0</v>
      </c>
      <c r="AJ71">
        <v>427.3051135534487</v>
      </c>
      <c r="AK71">
        <v>431.2216484848484</v>
      </c>
      <c r="AL71">
        <v>0.0003396293808148383</v>
      </c>
      <c r="AM71">
        <v>65.2190104708618</v>
      </c>
      <c r="AN71">
        <f>(AP71 - AO71 + DI71*1E3/(8.314*(DK71+273.15)) * AR71/DH71 * AQ71) * DH71/(100*CV71) * 1000/(1000 - AP71)</f>
        <v>0</v>
      </c>
      <c r="AO71">
        <v>17.15084260096124</v>
      </c>
      <c r="AP71">
        <v>18.45267696969698</v>
      </c>
      <c r="AQ71">
        <v>2.356438873524495E-05</v>
      </c>
      <c r="AR71">
        <v>84.76295375086961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MAX(0,($B$13+$C$13*DP71)/(1+$D$13*DP71)*DI71/(DK71+273)*$E$13)</f>
        <v>0</v>
      </c>
      <c r="AX71" t="s">
        <v>551</v>
      </c>
      <c r="AY71">
        <v>10500.6</v>
      </c>
      <c r="AZ71">
        <v>858.5192307692307</v>
      </c>
      <c r="BA71">
        <v>2734.56</v>
      </c>
      <c r="BB71">
        <f>1-AZ71/BA71</f>
        <v>0</v>
      </c>
      <c r="BC71">
        <v>-3.209462520706893</v>
      </c>
      <c r="BD71" t="s">
        <v>418</v>
      </c>
      <c r="BE71" t="s">
        <v>418</v>
      </c>
      <c r="BF71">
        <v>0</v>
      </c>
      <c r="BG71">
        <v>0</v>
      </c>
      <c r="BH71">
        <f>1-BF71/BG71</f>
        <v>0</v>
      </c>
      <c r="BI71">
        <v>0.5</v>
      </c>
      <c r="BJ71">
        <f>CS71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418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BZ71" t="s">
        <v>418</v>
      </c>
      <c r="CA71" t="s">
        <v>418</v>
      </c>
      <c r="CB71" t="s">
        <v>418</v>
      </c>
      <c r="CC71" t="s">
        <v>418</v>
      </c>
      <c r="CD71" t="s">
        <v>418</v>
      </c>
      <c r="CE71" t="s">
        <v>418</v>
      </c>
      <c r="CF71" t="s">
        <v>418</v>
      </c>
      <c r="CG71" t="s">
        <v>418</v>
      </c>
      <c r="CH71" t="s">
        <v>418</v>
      </c>
      <c r="CI71" t="s">
        <v>418</v>
      </c>
      <c r="CJ71" t="s">
        <v>418</v>
      </c>
      <c r="CK71" t="s">
        <v>418</v>
      </c>
      <c r="CL71" t="s">
        <v>418</v>
      </c>
      <c r="CM71" t="s">
        <v>418</v>
      </c>
      <c r="CN71" t="s">
        <v>418</v>
      </c>
      <c r="CO71" t="s">
        <v>418</v>
      </c>
      <c r="CP71" t="s">
        <v>418</v>
      </c>
      <c r="CQ71" t="s">
        <v>418</v>
      </c>
      <c r="CR71">
        <f>$B$11*DQ71+$C$11*DR71+$F$11*EC71*(1-EF71)</f>
        <v>0</v>
      </c>
      <c r="CS71">
        <f>CR71*CT71</f>
        <v>0</v>
      </c>
      <c r="CT71">
        <f>($B$11*$D$9+$C$11*$D$9+$F$11*((EP71+EH71)/MAX(EP71+EH71+EQ71, 0.1)*$I$9+EQ71/MAX(EP71+EH71+EQ71, 0.1)*$J$9))/($B$11+$C$11+$F$11)</f>
        <v>0</v>
      </c>
      <c r="CU71">
        <f>($B$11*$K$9+$C$11*$K$9+$F$11*((EP71+EH71)/MAX(EP71+EH71+EQ71, 0.1)*$P$9+EQ71/MAX(EP71+EH71+EQ71, 0.1)*$Q$9))/($B$11+$C$11+$F$11)</f>
        <v>0</v>
      </c>
      <c r="CV71">
        <v>6</v>
      </c>
      <c r="CW71">
        <v>0.5</v>
      </c>
      <c r="CX71" t="s">
        <v>419</v>
      </c>
      <c r="CY71">
        <v>2</v>
      </c>
      <c r="CZ71" t="b">
        <v>1</v>
      </c>
      <c r="DA71">
        <v>1658963978.35</v>
      </c>
      <c r="DB71">
        <v>423.2549</v>
      </c>
      <c r="DC71">
        <v>419.983</v>
      </c>
      <c r="DD71">
        <v>18.45319</v>
      </c>
      <c r="DE71">
        <v>17.15118</v>
      </c>
      <c r="DF71">
        <v>425.2341</v>
      </c>
      <c r="DG71">
        <v>18.55984</v>
      </c>
      <c r="DH71">
        <v>500.0537</v>
      </c>
      <c r="DI71">
        <v>90.15534</v>
      </c>
      <c r="DJ71">
        <v>0.10004461</v>
      </c>
      <c r="DK71">
        <v>25.70252</v>
      </c>
      <c r="DL71">
        <v>24.9899</v>
      </c>
      <c r="DM71">
        <v>999.9</v>
      </c>
      <c r="DN71">
        <v>0</v>
      </c>
      <c r="DO71">
        <v>0</v>
      </c>
      <c r="DP71">
        <v>9987.192999999999</v>
      </c>
      <c r="DQ71">
        <v>0</v>
      </c>
      <c r="DR71">
        <v>0.5058679999999999</v>
      </c>
      <c r="DS71">
        <v>3.27211</v>
      </c>
      <c r="DT71">
        <v>431.2122000000001</v>
      </c>
      <c r="DU71">
        <v>427.3116</v>
      </c>
      <c r="DV71">
        <v>1.30201</v>
      </c>
      <c r="DW71">
        <v>419.983</v>
      </c>
      <c r="DX71">
        <v>17.15118</v>
      </c>
      <c r="DY71">
        <v>1.663654</v>
      </c>
      <c r="DZ71">
        <v>1.546272</v>
      </c>
      <c r="EA71">
        <v>14.56139</v>
      </c>
      <c r="EB71">
        <v>13.43355</v>
      </c>
      <c r="EC71">
        <v>0.00100019</v>
      </c>
      <c r="ED71">
        <v>0</v>
      </c>
      <c r="EE71">
        <v>0</v>
      </c>
      <c r="EF71">
        <v>0</v>
      </c>
      <c r="EG71">
        <v>864.7</v>
      </c>
      <c r="EH71">
        <v>0.00100019</v>
      </c>
      <c r="EI71">
        <v>-11.95</v>
      </c>
      <c r="EJ71">
        <v>-2.85</v>
      </c>
      <c r="EK71">
        <v>35.3624</v>
      </c>
      <c r="EL71">
        <v>40.7124</v>
      </c>
      <c r="EM71">
        <v>37.6622</v>
      </c>
      <c r="EN71">
        <v>41.6998</v>
      </c>
      <c r="EO71">
        <v>37.6372</v>
      </c>
      <c r="EP71">
        <v>0</v>
      </c>
      <c r="EQ71">
        <v>0</v>
      </c>
      <c r="ER71">
        <v>0</v>
      </c>
      <c r="ES71">
        <v>306.1000001430511</v>
      </c>
      <c r="ET71">
        <v>0</v>
      </c>
      <c r="EU71">
        <v>858.5192307692307</v>
      </c>
      <c r="EV71">
        <v>24.35897443543518</v>
      </c>
      <c r="EW71">
        <v>-47.33333437586814</v>
      </c>
      <c r="EX71">
        <v>-12.48076923076923</v>
      </c>
      <c r="EY71">
        <v>15</v>
      </c>
      <c r="EZ71">
        <v>1658962562</v>
      </c>
      <c r="FA71" t="s">
        <v>443</v>
      </c>
      <c r="FB71">
        <v>1658962562</v>
      </c>
      <c r="FC71">
        <v>1658962559</v>
      </c>
      <c r="FD71">
        <v>7</v>
      </c>
      <c r="FE71">
        <v>0.025</v>
      </c>
      <c r="FF71">
        <v>-0.013</v>
      </c>
      <c r="FG71">
        <v>-1.97</v>
      </c>
      <c r="FH71">
        <v>-0.111</v>
      </c>
      <c r="FI71">
        <v>420</v>
      </c>
      <c r="FJ71">
        <v>18</v>
      </c>
      <c r="FK71">
        <v>0.6899999999999999</v>
      </c>
      <c r="FL71">
        <v>0.5</v>
      </c>
      <c r="FM71">
        <v>3.281129268292683</v>
      </c>
      <c r="FN71">
        <v>-0.03747219512195217</v>
      </c>
      <c r="FO71">
        <v>0.01974197365652301</v>
      </c>
      <c r="FP71">
        <v>1</v>
      </c>
      <c r="FQ71">
        <v>856.3676470588235</v>
      </c>
      <c r="FR71">
        <v>21.19938900499807</v>
      </c>
      <c r="FS71">
        <v>14.88747441521455</v>
      </c>
      <c r="FT71">
        <v>0</v>
      </c>
      <c r="FU71">
        <v>1.300555853658536</v>
      </c>
      <c r="FV71">
        <v>0.02643972125435541</v>
      </c>
      <c r="FW71">
        <v>0.003363180097590384</v>
      </c>
      <c r="FX71">
        <v>1</v>
      </c>
      <c r="FY71">
        <v>2</v>
      </c>
      <c r="FZ71">
        <v>3</v>
      </c>
      <c r="GA71" t="s">
        <v>421</v>
      </c>
      <c r="GB71">
        <v>2.98432</v>
      </c>
      <c r="GC71">
        <v>2.71558</v>
      </c>
      <c r="GD71">
        <v>0.0952293</v>
      </c>
      <c r="GE71">
        <v>0.0934316</v>
      </c>
      <c r="GF71">
        <v>0.089306</v>
      </c>
      <c r="GG71">
        <v>0.0831881</v>
      </c>
      <c r="GH71">
        <v>28713.8</v>
      </c>
      <c r="GI71">
        <v>28882.2</v>
      </c>
      <c r="GJ71">
        <v>29489.5</v>
      </c>
      <c r="GK71">
        <v>29459.6</v>
      </c>
      <c r="GL71">
        <v>35577.6</v>
      </c>
      <c r="GM71">
        <v>35916.4</v>
      </c>
      <c r="GN71">
        <v>41534</v>
      </c>
      <c r="GO71">
        <v>41987.7</v>
      </c>
      <c r="GP71">
        <v>1.95802</v>
      </c>
      <c r="GQ71">
        <v>1.91443</v>
      </c>
      <c r="GR71">
        <v>0.0414997</v>
      </c>
      <c r="GS71">
        <v>0</v>
      </c>
      <c r="GT71">
        <v>24.3073</v>
      </c>
      <c r="GU71">
        <v>999.9</v>
      </c>
      <c r="GV71">
        <v>43</v>
      </c>
      <c r="GW71">
        <v>31.4</v>
      </c>
      <c r="GX71">
        <v>22.0117</v>
      </c>
      <c r="GY71">
        <v>63.046</v>
      </c>
      <c r="GZ71">
        <v>33.7981</v>
      </c>
      <c r="HA71">
        <v>1</v>
      </c>
      <c r="HB71">
        <v>-0.143069</v>
      </c>
      <c r="HC71">
        <v>-0.23863</v>
      </c>
      <c r="HD71">
        <v>20.3508</v>
      </c>
      <c r="HE71">
        <v>5.22373</v>
      </c>
      <c r="HF71">
        <v>12.0099</v>
      </c>
      <c r="HG71">
        <v>4.99175</v>
      </c>
      <c r="HH71">
        <v>3.29</v>
      </c>
      <c r="HI71">
        <v>9999</v>
      </c>
      <c r="HJ71">
        <v>9999</v>
      </c>
      <c r="HK71">
        <v>9999</v>
      </c>
      <c r="HL71">
        <v>160.9</v>
      </c>
      <c r="HM71">
        <v>1.86737</v>
      </c>
      <c r="HN71">
        <v>1.86643</v>
      </c>
      <c r="HO71">
        <v>1.86584</v>
      </c>
      <c r="HP71">
        <v>1.86584</v>
      </c>
      <c r="HQ71">
        <v>1.86766</v>
      </c>
      <c r="HR71">
        <v>1.87012</v>
      </c>
      <c r="HS71">
        <v>1.86874</v>
      </c>
      <c r="HT71">
        <v>1.87022</v>
      </c>
      <c r="HU71">
        <v>0</v>
      </c>
      <c r="HV71">
        <v>0</v>
      </c>
      <c r="HW71">
        <v>0</v>
      </c>
      <c r="HX71">
        <v>0</v>
      </c>
      <c r="HY71" t="s">
        <v>422</v>
      </c>
      <c r="HZ71" t="s">
        <v>423</v>
      </c>
      <c r="IA71" t="s">
        <v>424</v>
      </c>
      <c r="IB71" t="s">
        <v>424</v>
      </c>
      <c r="IC71" t="s">
        <v>424</v>
      </c>
      <c r="ID71" t="s">
        <v>424</v>
      </c>
      <c r="IE71">
        <v>0</v>
      </c>
      <c r="IF71">
        <v>100</v>
      </c>
      <c r="IG71">
        <v>100</v>
      </c>
      <c r="IH71">
        <v>-1.979</v>
      </c>
      <c r="II71">
        <v>-0.1066</v>
      </c>
      <c r="IJ71">
        <v>-0.5726348517053843</v>
      </c>
      <c r="IK71">
        <v>-0.003643892653284941</v>
      </c>
      <c r="IL71">
        <v>8.948238347276123E-07</v>
      </c>
      <c r="IM71">
        <v>-2.445980282225029E-10</v>
      </c>
      <c r="IN71">
        <v>-0.1497648274784824</v>
      </c>
      <c r="IO71">
        <v>-0.01042730378795286</v>
      </c>
      <c r="IP71">
        <v>0.00100284695746963</v>
      </c>
      <c r="IQ71">
        <v>-1.701466411570297E-05</v>
      </c>
      <c r="IR71">
        <v>2</v>
      </c>
      <c r="IS71">
        <v>2310</v>
      </c>
      <c r="IT71">
        <v>1</v>
      </c>
      <c r="IU71">
        <v>25</v>
      </c>
      <c r="IV71">
        <v>23.7</v>
      </c>
      <c r="IW71">
        <v>23.7</v>
      </c>
      <c r="IX71">
        <v>1.04492</v>
      </c>
      <c r="IY71">
        <v>2.229</v>
      </c>
      <c r="IZ71">
        <v>1.39648</v>
      </c>
      <c r="JA71">
        <v>2.34497</v>
      </c>
      <c r="JB71">
        <v>1.49536</v>
      </c>
      <c r="JC71">
        <v>2.29126</v>
      </c>
      <c r="JD71">
        <v>35.7544</v>
      </c>
      <c r="JE71">
        <v>24.1838</v>
      </c>
      <c r="JF71">
        <v>18</v>
      </c>
      <c r="JG71">
        <v>511.077</v>
      </c>
      <c r="JH71">
        <v>439.877</v>
      </c>
      <c r="JI71">
        <v>24.9998</v>
      </c>
      <c r="JJ71">
        <v>25.5986</v>
      </c>
      <c r="JK71">
        <v>30.0002</v>
      </c>
      <c r="JL71">
        <v>25.5754</v>
      </c>
      <c r="JM71">
        <v>25.5215</v>
      </c>
      <c r="JN71">
        <v>20.9227</v>
      </c>
      <c r="JO71">
        <v>24.8633</v>
      </c>
      <c r="JP71">
        <v>51.2946</v>
      </c>
      <c r="JQ71">
        <v>25</v>
      </c>
      <c r="JR71">
        <v>420</v>
      </c>
      <c r="JS71">
        <v>17.1932</v>
      </c>
      <c r="JT71">
        <v>100.838</v>
      </c>
      <c r="JU71">
        <v>100.833</v>
      </c>
    </row>
    <row r="72" spans="1:281">
      <c r="A72">
        <v>56</v>
      </c>
      <c r="B72">
        <v>1658963986.1</v>
      </c>
      <c r="C72">
        <v>2079.599999904633</v>
      </c>
      <c r="D72" t="s">
        <v>552</v>
      </c>
      <c r="E72" t="s">
        <v>553</v>
      </c>
      <c r="F72">
        <v>5</v>
      </c>
      <c r="G72" t="s">
        <v>550</v>
      </c>
      <c r="H72" t="s">
        <v>416</v>
      </c>
      <c r="I72">
        <v>1658963983.814286</v>
      </c>
      <c r="J72">
        <f>(K72)/1000</f>
        <v>0</v>
      </c>
      <c r="K72">
        <f>IF(CZ72, AN72, AH72)</f>
        <v>0</v>
      </c>
      <c r="L72">
        <f>IF(CZ72, AI72, AG72)</f>
        <v>0</v>
      </c>
      <c r="M72">
        <f>DB72 - IF(AU72&gt;1, L72*CV72*100.0/(AW72*DP72), 0)</f>
        <v>0</v>
      </c>
      <c r="N72">
        <f>((T72-J72/2)*M72-L72)/(T72+J72/2)</f>
        <v>0</v>
      </c>
      <c r="O72">
        <f>N72*(DI72+DJ72)/1000.0</f>
        <v>0</v>
      </c>
      <c r="P72">
        <f>(DB72 - IF(AU72&gt;1, L72*CV72*100.0/(AW72*DP72), 0))*(DI72+DJ72)/1000.0</f>
        <v>0</v>
      </c>
      <c r="Q72">
        <f>2.0/((1/S72-1/R72)+SIGN(S72)*SQRT((1/S72-1/R72)*(1/S72-1/R72) + 4*CW72/((CW72+1)*(CW72+1))*(2*1/S72*1/R72-1/R72*1/R72)))</f>
        <v>0</v>
      </c>
      <c r="R72">
        <f>IF(LEFT(CX72,1)&lt;&gt;"0",IF(LEFT(CX72,1)="1",3.0,CY72),$D$5+$E$5*(DP72*DI72/($K$5*1000))+$F$5*(DP72*DI72/($K$5*1000))*MAX(MIN(CV72,$J$5),$I$5)*MAX(MIN(CV72,$J$5),$I$5)+$G$5*MAX(MIN(CV72,$J$5),$I$5)*(DP72*DI72/($K$5*1000))+$H$5*(DP72*DI72/($K$5*1000))*(DP72*DI72/($K$5*1000)))</f>
        <v>0</v>
      </c>
      <c r="S72">
        <f>J72*(1000-(1000*0.61365*exp(17.502*W72/(240.97+W72))/(DI72+DJ72)+DD72)/2)/(1000*0.61365*exp(17.502*W72/(240.97+W72))/(DI72+DJ72)-DD72)</f>
        <v>0</v>
      </c>
      <c r="T72">
        <f>1/((CW72+1)/(Q72/1.6)+1/(R72/1.37)) + CW72/((CW72+1)/(Q72/1.6) + CW72/(R72/1.37))</f>
        <v>0</v>
      </c>
      <c r="U72">
        <f>(CR72*CU72)</f>
        <v>0</v>
      </c>
      <c r="V72">
        <f>(DK72+(U72+2*0.95*5.67E-8*(((DK72+$B$7)+273)^4-(DK72+273)^4)-44100*J72)/(1.84*29.3*R72+8*0.95*5.67E-8*(DK72+273)^3))</f>
        <v>0</v>
      </c>
      <c r="W72">
        <f>($C$7*DL72+$D$7*DM72+$E$7*V72)</f>
        <v>0</v>
      </c>
      <c r="X72">
        <f>0.61365*exp(17.502*W72/(240.97+W72))</f>
        <v>0</v>
      </c>
      <c r="Y72">
        <f>(Z72/AA72*100)</f>
        <v>0</v>
      </c>
      <c r="Z72">
        <f>DD72*(DI72+DJ72)/1000</f>
        <v>0</v>
      </c>
      <c r="AA72">
        <f>0.61365*exp(17.502*DK72/(240.97+DK72))</f>
        <v>0</v>
      </c>
      <c r="AB72">
        <f>(X72-DD72*(DI72+DJ72)/1000)</f>
        <v>0</v>
      </c>
      <c r="AC72">
        <f>(-J72*44100)</f>
        <v>0</v>
      </c>
      <c r="AD72">
        <f>2*29.3*R72*0.92*(DK72-W72)</f>
        <v>0</v>
      </c>
      <c r="AE72">
        <f>2*0.95*5.67E-8*(((DK72+$B$7)+273)^4-(W72+273)^4)</f>
        <v>0</v>
      </c>
      <c r="AF72">
        <f>U72+AE72+AC72+AD72</f>
        <v>0</v>
      </c>
      <c r="AG72">
        <f>DH72*AU72*(DC72-DB72*(1000-AU72*DE72)/(1000-AU72*DD72))/(100*CV72)</f>
        <v>0</v>
      </c>
      <c r="AH72">
        <f>1000*DH72*AU72*(DD72-DE72)/(100*CV72*(1000-AU72*DD72))</f>
        <v>0</v>
      </c>
      <c r="AI72">
        <f>(AJ72 - AK72 - DI72*1E3/(8.314*(DK72+273.15)) * AM72/DH72 * AL72) * DH72/(100*CV72) * (1000 - DE72)/1000</f>
        <v>0</v>
      </c>
      <c r="AJ72">
        <v>427.3807683890323</v>
      </c>
      <c r="AK72">
        <v>431.1859212121211</v>
      </c>
      <c r="AL72">
        <v>-0.0007070151533885749</v>
      </c>
      <c r="AM72">
        <v>65.2190104708618</v>
      </c>
      <c r="AN72">
        <f>(AP72 - AO72 + DI72*1E3/(8.314*(DK72+273.15)) * AR72/DH72 * AQ72) * DH72/(100*CV72) * 1000/(1000 - AP72)</f>
        <v>0</v>
      </c>
      <c r="AO72">
        <v>17.15202284443683</v>
      </c>
      <c r="AP72">
        <v>18.4858896969697</v>
      </c>
      <c r="AQ72">
        <v>-0.0002184036235708595</v>
      </c>
      <c r="AR72">
        <v>84.76295375086961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MAX(0,($B$13+$C$13*DP72)/(1+$D$13*DP72)*DI72/(DK72+273)*$E$13)</f>
        <v>0</v>
      </c>
      <c r="AX72" t="s">
        <v>418</v>
      </c>
      <c r="AY72" t="s">
        <v>418</v>
      </c>
      <c r="AZ72">
        <v>0</v>
      </c>
      <c r="BA72">
        <v>0</v>
      </c>
      <c r="BB72">
        <f>1-AZ72/BA72</f>
        <v>0</v>
      </c>
      <c r="BC72">
        <v>0</v>
      </c>
      <c r="BD72" t="s">
        <v>418</v>
      </c>
      <c r="BE72" t="s">
        <v>418</v>
      </c>
      <c r="BF72">
        <v>0</v>
      </c>
      <c r="BG72">
        <v>0</v>
      </c>
      <c r="BH72">
        <f>1-BF72/BG72</f>
        <v>0</v>
      </c>
      <c r="BI72">
        <v>0.5</v>
      </c>
      <c r="BJ72">
        <f>CS72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418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BZ72" t="s">
        <v>418</v>
      </c>
      <c r="CA72" t="s">
        <v>418</v>
      </c>
      <c r="CB72" t="s">
        <v>418</v>
      </c>
      <c r="CC72" t="s">
        <v>418</v>
      </c>
      <c r="CD72" t="s">
        <v>418</v>
      </c>
      <c r="CE72" t="s">
        <v>418</v>
      </c>
      <c r="CF72" t="s">
        <v>418</v>
      </c>
      <c r="CG72" t="s">
        <v>418</v>
      </c>
      <c r="CH72" t="s">
        <v>418</v>
      </c>
      <c r="CI72" t="s">
        <v>418</v>
      </c>
      <c r="CJ72" t="s">
        <v>418</v>
      </c>
      <c r="CK72" t="s">
        <v>418</v>
      </c>
      <c r="CL72" t="s">
        <v>418</v>
      </c>
      <c r="CM72" t="s">
        <v>418</v>
      </c>
      <c r="CN72" t="s">
        <v>418</v>
      </c>
      <c r="CO72" t="s">
        <v>418</v>
      </c>
      <c r="CP72" t="s">
        <v>418</v>
      </c>
      <c r="CQ72" t="s">
        <v>418</v>
      </c>
      <c r="CR72">
        <f>$B$11*DQ72+$C$11*DR72+$F$11*EC72*(1-EF72)</f>
        <v>0</v>
      </c>
      <c r="CS72">
        <f>CR72*CT72</f>
        <v>0</v>
      </c>
      <c r="CT72">
        <f>($B$11*$D$9+$C$11*$D$9+$F$11*((EP72+EH72)/MAX(EP72+EH72+EQ72, 0.1)*$I$9+EQ72/MAX(EP72+EH72+EQ72, 0.1)*$J$9))/($B$11+$C$11+$F$11)</f>
        <v>0</v>
      </c>
      <c r="CU72">
        <f>($B$11*$K$9+$C$11*$K$9+$F$11*((EP72+EH72)/MAX(EP72+EH72+EQ72, 0.1)*$P$9+EQ72/MAX(EP72+EH72+EQ72, 0.1)*$Q$9))/($B$11+$C$11+$F$11)</f>
        <v>0</v>
      </c>
      <c r="CV72">
        <v>6</v>
      </c>
      <c r="CW72">
        <v>0.5</v>
      </c>
      <c r="CX72" t="s">
        <v>419</v>
      </c>
      <c r="CY72">
        <v>2</v>
      </c>
      <c r="CZ72" t="b">
        <v>1</v>
      </c>
      <c r="DA72">
        <v>1658963983.814286</v>
      </c>
      <c r="DB72">
        <v>423.2492857142857</v>
      </c>
      <c r="DC72">
        <v>420.0314285714286</v>
      </c>
      <c r="DD72">
        <v>18.46404285714286</v>
      </c>
      <c r="DE72">
        <v>17.15274285714285</v>
      </c>
      <c r="DF72">
        <v>425.2282857142857</v>
      </c>
      <c r="DG72">
        <v>18.57058571428571</v>
      </c>
      <c r="DH72">
        <v>499.987</v>
      </c>
      <c r="DI72">
        <v>90.15385714285715</v>
      </c>
      <c r="DJ72">
        <v>0.09962624285714286</v>
      </c>
      <c r="DK72">
        <v>25.804</v>
      </c>
      <c r="DL72">
        <v>25.39865714285714</v>
      </c>
      <c r="DM72">
        <v>999.8999999999999</v>
      </c>
      <c r="DN72">
        <v>0</v>
      </c>
      <c r="DO72">
        <v>0</v>
      </c>
      <c r="DP72">
        <v>10022.58571428571</v>
      </c>
      <c r="DQ72">
        <v>0</v>
      </c>
      <c r="DR72">
        <v>0.505868</v>
      </c>
      <c r="DS72">
        <v>3.217892857142857</v>
      </c>
      <c r="DT72">
        <v>431.2111428571429</v>
      </c>
      <c r="DU72">
        <v>427.361857142857</v>
      </c>
      <c r="DV72">
        <v>1.311291428571429</v>
      </c>
      <c r="DW72">
        <v>420.0314285714286</v>
      </c>
      <c r="DX72">
        <v>17.15274285714285</v>
      </c>
      <c r="DY72">
        <v>1.664604285714286</v>
      </c>
      <c r="DZ72">
        <v>1.546385714285714</v>
      </c>
      <c r="EA72">
        <v>14.57024285714286</v>
      </c>
      <c r="EB72">
        <v>13.4347</v>
      </c>
      <c r="EC72">
        <v>0.00100019</v>
      </c>
      <c r="ED72">
        <v>0</v>
      </c>
      <c r="EE72">
        <v>0</v>
      </c>
      <c r="EF72">
        <v>0</v>
      </c>
      <c r="EG72">
        <v>1260.5</v>
      </c>
      <c r="EH72">
        <v>0.00100019</v>
      </c>
      <c r="EI72">
        <v>-7.428571428571429</v>
      </c>
      <c r="EJ72">
        <v>1</v>
      </c>
      <c r="EK72">
        <v>35.40142857142857</v>
      </c>
      <c r="EL72">
        <v>40.41042857142857</v>
      </c>
      <c r="EM72">
        <v>37.57100000000001</v>
      </c>
      <c r="EN72">
        <v>41.348</v>
      </c>
      <c r="EO72">
        <v>37.43714285714286</v>
      </c>
      <c r="EP72">
        <v>0</v>
      </c>
      <c r="EQ72">
        <v>0</v>
      </c>
      <c r="ER72">
        <v>0</v>
      </c>
      <c r="ES72">
        <v>4.300000190734863</v>
      </c>
      <c r="ET72">
        <v>0</v>
      </c>
      <c r="EU72">
        <v>1108.036923076923</v>
      </c>
      <c r="EV72">
        <v>3376.822462351261</v>
      </c>
      <c r="EW72">
        <v>230908.7336952117</v>
      </c>
      <c r="EX72">
        <v>21449.67307692308</v>
      </c>
      <c r="EY72">
        <v>15</v>
      </c>
      <c r="EZ72">
        <v>1658962562</v>
      </c>
      <c r="FA72" t="s">
        <v>443</v>
      </c>
      <c r="FB72">
        <v>1658962562</v>
      </c>
      <c r="FC72">
        <v>1658962559</v>
      </c>
      <c r="FD72">
        <v>7</v>
      </c>
      <c r="FE72">
        <v>0.025</v>
      </c>
      <c r="FF72">
        <v>-0.013</v>
      </c>
      <c r="FG72">
        <v>-1.97</v>
      </c>
      <c r="FH72">
        <v>-0.111</v>
      </c>
      <c r="FI72">
        <v>420</v>
      </c>
      <c r="FJ72">
        <v>18</v>
      </c>
      <c r="FK72">
        <v>0.6899999999999999</v>
      </c>
      <c r="FL72">
        <v>0.5</v>
      </c>
      <c r="FM72">
        <v>3.271368536585366</v>
      </c>
      <c r="FN72">
        <v>-0.2062645296167252</v>
      </c>
      <c r="FO72">
        <v>0.0292112993975373</v>
      </c>
      <c r="FP72">
        <v>1</v>
      </c>
      <c r="FQ72">
        <v>1028.087058823529</v>
      </c>
      <c r="FR72">
        <v>2305.141813675247</v>
      </c>
      <c r="FS72">
        <v>455.4665404287927</v>
      </c>
      <c r="FT72">
        <v>0</v>
      </c>
      <c r="FU72">
        <v>1.302107073170732</v>
      </c>
      <c r="FV72">
        <v>0.009429198606275382</v>
      </c>
      <c r="FW72">
        <v>0.002753713451892521</v>
      </c>
      <c r="FX72">
        <v>1</v>
      </c>
      <c r="FY72">
        <v>2</v>
      </c>
      <c r="FZ72">
        <v>3</v>
      </c>
      <c r="GA72" t="s">
        <v>421</v>
      </c>
      <c r="GB72">
        <v>2.98435</v>
      </c>
      <c r="GC72">
        <v>2.71569</v>
      </c>
      <c r="GD72">
        <v>0.0952147</v>
      </c>
      <c r="GE72">
        <v>0.0934275</v>
      </c>
      <c r="GF72">
        <v>0.0894559</v>
      </c>
      <c r="GG72">
        <v>0.0831923</v>
      </c>
      <c r="GH72">
        <v>28713.8</v>
      </c>
      <c r="GI72">
        <v>28882.7</v>
      </c>
      <c r="GJ72">
        <v>29489.1</v>
      </c>
      <c r="GK72">
        <v>29459.9</v>
      </c>
      <c r="GL72">
        <v>35571.6</v>
      </c>
      <c r="GM72">
        <v>35916.7</v>
      </c>
      <c r="GN72">
        <v>41533.9</v>
      </c>
      <c r="GO72">
        <v>41988.2</v>
      </c>
      <c r="GP72">
        <v>1.95802</v>
      </c>
      <c r="GQ72">
        <v>1.91467</v>
      </c>
      <c r="GR72">
        <v>0.0954941</v>
      </c>
      <c r="GS72">
        <v>0</v>
      </c>
      <c r="GT72">
        <v>24.3073</v>
      </c>
      <c r="GU72">
        <v>999.9</v>
      </c>
      <c r="GV72">
        <v>43</v>
      </c>
      <c r="GW72">
        <v>31.4</v>
      </c>
      <c r="GX72">
        <v>22.0139</v>
      </c>
      <c r="GY72">
        <v>62.696</v>
      </c>
      <c r="GZ72">
        <v>33.6979</v>
      </c>
      <c r="HA72">
        <v>1</v>
      </c>
      <c r="HB72">
        <v>-0.143346</v>
      </c>
      <c r="HC72">
        <v>-0.239371</v>
      </c>
      <c r="HD72">
        <v>20.344</v>
      </c>
      <c r="HE72">
        <v>5.22014</v>
      </c>
      <c r="HF72">
        <v>12.0097</v>
      </c>
      <c r="HG72">
        <v>4.99095</v>
      </c>
      <c r="HH72">
        <v>3.28925</v>
      </c>
      <c r="HI72">
        <v>9999</v>
      </c>
      <c r="HJ72">
        <v>9999</v>
      </c>
      <c r="HK72">
        <v>9999</v>
      </c>
      <c r="HL72">
        <v>160.9</v>
      </c>
      <c r="HM72">
        <v>1.86737</v>
      </c>
      <c r="HN72">
        <v>1.86645</v>
      </c>
      <c r="HO72">
        <v>1.86586</v>
      </c>
      <c r="HP72">
        <v>1.86582</v>
      </c>
      <c r="HQ72">
        <v>1.86766</v>
      </c>
      <c r="HR72">
        <v>1.87012</v>
      </c>
      <c r="HS72">
        <v>1.86874</v>
      </c>
      <c r="HT72">
        <v>1.8702</v>
      </c>
      <c r="HU72">
        <v>0</v>
      </c>
      <c r="HV72">
        <v>0</v>
      </c>
      <c r="HW72">
        <v>0</v>
      </c>
      <c r="HX72">
        <v>0</v>
      </c>
      <c r="HY72" t="s">
        <v>422</v>
      </c>
      <c r="HZ72" t="s">
        <v>423</v>
      </c>
      <c r="IA72" t="s">
        <v>424</v>
      </c>
      <c r="IB72" t="s">
        <v>424</v>
      </c>
      <c r="IC72" t="s">
        <v>424</v>
      </c>
      <c r="ID72" t="s">
        <v>424</v>
      </c>
      <c r="IE72">
        <v>0</v>
      </c>
      <c r="IF72">
        <v>100</v>
      </c>
      <c r="IG72">
        <v>100</v>
      </c>
      <c r="IH72">
        <v>-1.979</v>
      </c>
      <c r="II72">
        <v>-0.1063</v>
      </c>
      <c r="IJ72">
        <v>-0.5726348517053843</v>
      </c>
      <c r="IK72">
        <v>-0.003643892653284941</v>
      </c>
      <c r="IL72">
        <v>8.948238347276123E-07</v>
      </c>
      <c r="IM72">
        <v>-2.445980282225029E-10</v>
      </c>
      <c r="IN72">
        <v>-0.1497648274784824</v>
      </c>
      <c r="IO72">
        <v>-0.01042730378795286</v>
      </c>
      <c r="IP72">
        <v>0.00100284695746963</v>
      </c>
      <c r="IQ72">
        <v>-1.701466411570297E-05</v>
      </c>
      <c r="IR72">
        <v>2</v>
      </c>
      <c r="IS72">
        <v>2310</v>
      </c>
      <c r="IT72">
        <v>1</v>
      </c>
      <c r="IU72">
        <v>25</v>
      </c>
      <c r="IV72">
        <v>23.7</v>
      </c>
      <c r="IW72">
        <v>23.8</v>
      </c>
      <c r="IX72">
        <v>1.04492</v>
      </c>
      <c r="IY72">
        <v>2.21313</v>
      </c>
      <c r="IZ72">
        <v>1.39648</v>
      </c>
      <c r="JA72">
        <v>2.34497</v>
      </c>
      <c r="JB72">
        <v>1.49536</v>
      </c>
      <c r="JC72">
        <v>2.40234</v>
      </c>
      <c r="JD72">
        <v>35.7544</v>
      </c>
      <c r="JE72">
        <v>24.1926</v>
      </c>
      <c r="JF72">
        <v>18</v>
      </c>
      <c r="JG72">
        <v>511.094</v>
      </c>
      <c r="JH72">
        <v>440.038</v>
      </c>
      <c r="JI72">
        <v>24.9999</v>
      </c>
      <c r="JJ72">
        <v>25.5999</v>
      </c>
      <c r="JK72">
        <v>30.0001</v>
      </c>
      <c r="JL72">
        <v>25.5772</v>
      </c>
      <c r="JM72">
        <v>25.5228</v>
      </c>
      <c r="JN72">
        <v>20.9239</v>
      </c>
      <c r="JO72">
        <v>24.8633</v>
      </c>
      <c r="JP72">
        <v>50.9217</v>
      </c>
      <c r="JQ72">
        <v>25</v>
      </c>
      <c r="JR72">
        <v>420</v>
      </c>
      <c r="JS72">
        <v>17.1433</v>
      </c>
      <c r="JT72">
        <v>100.838</v>
      </c>
      <c r="JU72">
        <v>100.834</v>
      </c>
    </row>
    <row r="73" spans="1:281">
      <c r="A73">
        <v>57</v>
      </c>
      <c r="B73">
        <v>1658963991.1</v>
      </c>
      <c r="C73">
        <v>2084.599999904633</v>
      </c>
      <c r="D73" t="s">
        <v>554</v>
      </c>
      <c r="E73" t="s">
        <v>555</v>
      </c>
      <c r="F73">
        <v>5</v>
      </c>
      <c r="G73" t="s">
        <v>550</v>
      </c>
      <c r="H73" t="s">
        <v>416</v>
      </c>
      <c r="I73">
        <v>1658963988.6</v>
      </c>
      <c r="J73">
        <f>(K73)/1000</f>
        <v>0</v>
      </c>
      <c r="K73">
        <f>IF(CZ73, AN73, AH73)</f>
        <v>0</v>
      </c>
      <c r="L73">
        <f>IF(CZ73, AI73, AG73)</f>
        <v>0</v>
      </c>
      <c r="M73">
        <f>DB73 - IF(AU73&gt;1, L73*CV73*100.0/(AW73*DP73), 0)</f>
        <v>0</v>
      </c>
      <c r="N73">
        <f>((T73-J73/2)*M73-L73)/(T73+J73/2)</f>
        <v>0</v>
      </c>
      <c r="O73">
        <f>N73*(DI73+DJ73)/1000.0</f>
        <v>0</v>
      </c>
      <c r="P73">
        <f>(DB73 - IF(AU73&gt;1, L73*CV73*100.0/(AW73*DP73), 0))*(DI73+DJ73)/1000.0</f>
        <v>0</v>
      </c>
      <c r="Q73">
        <f>2.0/((1/S73-1/R73)+SIGN(S73)*SQRT((1/S73-1/R73)*(1/S73-1/R73) + 4*CW73/((CW73+1)*(CW73+1))*(2*1/S73*1/R73-1/R73*1/R73)))</f>
        <v>0</v>
      </c>
      <c r="R73">
        <f>IF(LEFT(CX73,1)&lt;&gt;"0",IF(LEFT(CX73,1)="1",3.0,CY73),$D$5+$E$5*(DP73*DI73/($K$5*1000))+$F$5*(DP73*DI73/($K$5*1000))*MAX(MIN(CV73,$J$5),$I$5)*MAX(MIN(CV73,$J$5),$I$5)+$G$5*MAX(MIN(CV73,$J$5),$I$5)*(DP73*DI73/($K$5*1000))+$H$5*(DP73*DI73/($K$5*1000))*(DP73*DI73/($K$5*1000)))</f>
        <v>0</v>
      </c>
      <c r="S73">
        <f>J73*(1000-(1000*0.61365*exp(17.502*W73/(240.97+W73))/(DI73+DJ73)+DD73)/2)/(1000*0.61365*exp(17.502*W73/(240.97+W73))/(DI73+DJ73)-DD73)</f>
        <v>0</v>
      </c>
      <c r="T73">
        <f>1/((CW73+1)/(Q73/1.6)+1/(R73/1.37)) + CW73/((CW73+1)/(Q73/1.6) + CW73/(R73/1.37))</f>
        <v>0</v>
      </c>
      <c r="U73">
        <f>(CR73*CU73)</f>
        <v>0</v>
      </c>
      <c r="V73">
        <f>(DK73+(U73+2*0.95*5.67E-8*(((DK73+$B$7)+273)^4-(DK73+273)^4)-44100*J73)/(1.84*29.3*R73+8*0.95*5.67E-8*(DK73+273)^3))</f>
        <v>0</v>
      </c>
      <c r="W73">
        <f>($C$7*DL73+$D$7*DM73+$E$7*V73)</f>
        <v>0</v>
      </c>
      <c r="X73">
        <f>0.61365*exp(17.502*W73/(240.97+W73))</f>
        <v>0</v>
      </c>
      <c r="Y73">
        <f>(Z73/AA73*100)</f>
        <v>0</v>
      </c>
      <c r="Z73">
        <f>DD73*(DI73+DJ73)/1000</f>
        <v>0</v>
      </c>
      <c r="AA73">
        <f>0.61365*exp(17.502*DK73/(240.97+DK73))</f>
        <v>0</v>
      </c>
      <c r="AB73">
        <f>(X73-DD73*(DI73+DJ73)/1000)</f>
        <v>0</v>
      </c>
      <c r="AC73">
        <f>(-J73*44100)</f>
        <v>0</v>
      </c>
      <c r="AD73">
        <f>2*29.3*R73*0.92*(DK73-W73)</f>
        <v>0</v>
      </c>
      <c r="AE73">
        <f>2*0.95*5.67E-8*(((DK73+$B$7)+273)^4-(W73+273)^4)</f>
        <v>0</v>
      </c>
      <c r="AF73">
        <f>U73+AE73+AC73+AD73</f>
        <v>0</v>
      </c>
      <c r="AG73">
        <f>DH73*AU73*(DC73-DB73*(1000-AU73*DE73)/(1000-AU73*DD73))/(100*CV73)</f>
        <v>0</v>
      </c>
      <c r="AH73">
        <f>1000*DH73*AU73*(DD73-DE73)/(100*CV73*(1000-AU73*DD73))</f>
        <v>0</v>
      </c>
      <c r="AI73">
        <f>(AJ73 - AK73 - DI73*1E3/(8.314*(DK73+273.15)) * AM73/DH73 * AL73) * DH73/(100*CV73) * (1000 - DE73)/1000</f>
        <v>0</v>
      </c>
      <c r="AJ73">
        <v>427.2663202464472</v>
      </c>
      <c r="AK73">
        <v>431.1662363636365</v>
      </c>
      <c r="AL73">
        <v>0.001672019913206695</v>
      </c>
      <c r="AM73">
        <v>65.2190104708618</v>
      </c>
      <c r="AN73">
        <f>(AP73 - AO73 + DI73*1E3/(8.314*(DK73+273.15)) * AR73/DH73 * AQ73) * DH73/(100*CV73) * 1000/(1000 - AP73)</f>
        <v>0</v>
      </c>
      <c r="AO73">
        <v>17.15373336717416</v>
      </c>
      <c r="AP73">
        <v>18.54811939393939</v>
      </c>
      <c r="AQ73">
        <v>0.02104322676001078</v>
      </c>
      <c r="AR73">
        <v>84.76295375086961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MAX(0,($B$13+$C$13*DP73)/(1+$D$13*DP73)*DI73/(DK73+273)*$E$13)</f>
        <v>0</v>
      </c>
      <c r="AX73" t="s">
        <v>418</v>
      </c>
      <c r="AY73" t="s">
        <v>418</v>
      </c>
      <c r="AZ73">
        <v>0</v>
      </c>
      <c r="BA73">
        <v>0</v>
      </c>
      <c r="BB73">
        <f>1-AZ73/BA73</f>
        <v>0</v>
      </c>
      <c r="BC73">
        <v>0</v>
      </c>
      <c r="BD73" t="s">
        <v>418</v>
      </c>
      <c r="BE73" t="s">
        <v>418</v>
      </c>
      <c r="BF73">
        <v>0</v>
      </c>
      <c r="BG73">
        <v>0</v>
      </c>
      <c r="BH73">
        <f>1-BF73/BG73</f>
        <v>0</v>
      </c>
      <c r="BI73">
        <v>0.5</v>
      </c>
      <c r="BJ73">
        <f>CS73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418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BZ73" t="s">
        <v>418</v>
      </c>
      <c r="CA73" t="s">
        <v>418</v>
      </c>
      <c r="CB73" t="s">
        <v>418</v>
      </c>
      <c r="CC73" t="s">
        <v>418</v>
      </c>
      <c r="CD73" t="s">
        <v>418</v>
      </c>
      <c r="CE73" t="s">
        <v>418</v>
      </c>
      <c r="CF73" t="s">
        <v>418</v>
      </c>
      <c r="CG73" t="s">
        <v>418</v>
      </c>
      <c r="CH73" t="s">
        <v>418</v>
      </c>
      <c r="CI73" t="s">
        <v>418</v>
      </c>
      <c r="CJ73" t="s">
        <v>418</v>
      </c>
      <c r="CK73" t="s">
        <v>418</v>
      </c>
      <c r="CL73" t="s">
        <v>418</v>
      </c>
      <c r="CM73" t="s">
        <v>418</v>
      </c>
      <c r="CN73" t="s">
        <v>418</v>
      </c>
      <c r="CO73" t="s">
        <v>418</v>
      </c>
      <c r="CP73" t="s">
        <v>418</v>
      </c>
      <c r="CQ73" t="s">
        <v>418</v>
      </c>
      <c r="CR73">
        <f>$B$11*DQ73+$C$11*DR73+$F$11*EC73*(1-EF73)</f>
        <v>0</v>
      </c>
      <c r="CS73">
        <f>CR73*CT73</f>
        <v>0</v>
      </c>
      <c r="CT73">
        <f>($B$11*$D$9+$C$11*$D$9+$F$11*((EP73+EH73)/MAX(EP73+EH73+EQ73, 0.1)*$I$9+EQ73/MAX(EP73+EH73+EQ73, 0.1)*$J$9))/($B$11+$C$11+$F$11)</f>
        <v>0</v>
      </c>
      <c r="CU73">
        <f>($B$11*$K$9+$C$11*$K$9+$F$11*((EP73+EH73)/MAX(EP73+EH73+EQ73, 0.1)*$P$9+EQ73/MAX(EP73+EH73+EQ73, 0.1)*$Q$9))/($B$11+$C$11+$F$11)</f>
        <v>0</v>
      </c>
      <c r="CV73">
        <v>6</v>
      </c>
      <c r="CW73">
        <v>0.5</v>
      </c>
      <c r="CX73" t="s">
        <v>419</v>
      </c>
      <c r="CY73">
        <v>2</v>
      </c>
      <c r="CZ73" t="b">
        <v>1</v>
      </c>
      <c r="DA73">
        <v>1658963988.6</v>
      </c>
      <c r="DB73">
        <v>423.1591111111111</v>
      </c>
      <c r="DC73">
        <v>419.9721111111111</v>
      </c>
      <c r="DD73">
        <v>18.5355</v>
      </c>
      <c r="DE73">
        <v>17.14308888888889</v>
      </c>
      <c r="DF73">
        <v>425.1378888888889</v>
      </c>
      <c r="DG73">
        <v>18.64138888888889</v>
      </c>
      <c r="DH73">
        <v>500.0585555555556</v>
      </c>
      <c r="DI73">
        <v>90.15303333333333</v>
      </c>
      <c r="DJ73">
        <v>0.1001707777777778</v>
      </c>
      <c r="DK73">
        <v>25.84785555555555</v>
      </c>
      <c r="DL73">
        <v>25.76945555555556</v>
      </c>
      <c r="DM73">
        <v>999.9000000000001</v>
      </c>
      <c r="DN73">
        <v>0</v>
      </c>
      <c r="DO73">
        <v>0</v>
      </c>
      <c r="DP73">
        <v>9993.33</v>
      </c>
      <c r="DQ73">
        <v>0</v>
      </c>
      <c r="DR73">
        <v>0.505868</v>
      </c>
      <c r="DS73">
        <v>3.187021111111112</v>
      </c>
      <c r="DT73">
        <v>431.1510000000001</v>
      </c>
      <c r="DU73">
        <v>427.2973333333333</v>
      </c>
      <c r="DV73">
        <v>1.392433333333334</v>
      </c>
      <c r="DW73">
        <v>419.9721111111111</v>
      </c>
      <c r="DX73">
        <v>17.14308888888889</v>
      </c>
      <c r="DY73">
        <v>1.671033333333333</v>
      </c>
      <c r="DZ73">
        <v>1.545503333333333</v>
      </c>
      <c r="EA73">
        <v>14.62992222222223</v>
      </c>
      <c r="EB73">
        <v>13.4259</v>
      </c>
      <c r="EC73">
        <v>0.00100019</v>
      </c>
      <c r="ED73">
        <v>0</v>
      </c>
      <c r="EE73">
        <v>0</v>
      </c>
      <c r="EF73">
        <v>0</v>
      </c>
      <c r="EG73">
        <v>1140.444444444444</v>
      </c>
      <c r="EH73">
        <v>0.00100019</v>
      </c>
      <c r="EI73">
        <v>-1.666666666666667</v>
      </c>
      <c r="EJ73">
        <v>-0.4444444444444444</v>
      </c>
      <c r="EK73">
        <v>35.49288888888889</v>
      </c>
      <c r="EL73">
        <v>40.17333333333333</v>
      </c>
      <c r="EM73">
        <v>37.49288888888889</v>
      </c>
      <c r="EN73">
        <v>41.04833333333333</v>
      </c>
      <c r="EO73">
        <v>37.333</v>
      </c>
      <c r="EP73">
        <v>0</v>
      </c>
      <c r="EQ73">
        <v>0</v>
      </c>
      <c r="ER73">
        <v>0</v>
      </c>
      <c r="ES73">
        <v>9.100000143051147</v>
      </c>
      <c r="ET73">
        <v>0</v>
      </c>
      <c r="EU73">
        <v>1195.863846153846</v>
      </c>
      <c r="EV73">
        <v>1117.840688321418</v>
      </c>
      <c r="EW73">
        <v>-77357.24710298318</v>
      </c>
      <c r="EX73">
        <v>21453.53846153846</v>
      </c>
      <c r="EY73">
        <v>15</v>
      </c>
      <c r="EZ73">
        <v>1658962562</v>
      </c>
      <c r="FA73" t="s">
        <v>443</v>
      </c>
      <c r="FB73">
        <v>1658962562</v>
      </c>
      <c r="FC73">
        <v>1658962559</v>
      </c>
      <c r="FD73">
        <v>7</v>
      </c>
      <c r="FE73">
        <v>0.025</v>
      </c>
      <c r="FF73">
        <v>-0.013</v>
      </c>
      <c r="FG73">
        <v>-1.97</v>
      </c>
      <c r="FH73">
        <v>-0.111</v>
      </c>
      <c r="FI73">
        <v>420</v>
      </c>
      <c r="FJ73">
        <v>18</v>
      </c>
      <c r="FK73">
        <v>0.6899999999999999</v>
      </c>
      <c r="FL73">
        <v>0.5</v>
      </c>
      <c r="FM73">
        <v>3.240996585365854</v>
      </c>
      <c r="FN73">
        <v>-0.3565197909407636</v>
      </c>
      <c r="FO73">
        <v>0.04393573641902152</v>
      </c>
      <c r="FP73">
        <v>1</v>
      </c>
      <c r="FQ73">
        <v>1115.087058823529</v>
      </c>
      <c r="FR73">
        <v>1596.260950582212</v>
      </c>
      <c r="FS73">
        <v>443.1910894897529</v>
      </c>
      <c r="FT73">
        <v>0</v>
      </c>
      <c r="FU73">
        <v>1.324661219512195</v>
      </c>
      <c r="FV73">
        <v>0.2999546341463434</v>
      </c>
      <c r="FW73">
        <v>0.03866184179146038</v>
      </c>
      <c r="FX73">
        <v>0</v>
      </c>
      <c r="FY73">
        <v>1</v>
      </c>
      <c r="FZ73">
        <v>3</v>
      </c>
      <c r="GA73" t="s">
        <v>444</v>
      </c>
      <c r="GB73">
        <v>2.98435</v>
      </c>
      <c r="GC73">
        <v>2.7155</v>
      </c>
      <c r="GD73">
        <v>0.09520869999999999</v>
      </c>
      <c r="GE73">
        <v>0.0934444</v>
      </c>
      <c r="GF73">
        <v>0.08963119999999999</v>
      </c>
      <c r="GG73">
        <v>0.08303969999999999</v>
      </c>
      <c r="GH73">
        <v>28714.5</v>
      </c>
      <c r="GI73">
        <v>28882.2</v>
      </c>
      <c r="GJ73">
        <v>29489.6</v>
      </c>
      <c r="GK73">
        <v>29460</v>
      </c>
      <c r="GL73">
        <v>35565</v>
      </c>
      <c r="GM73">
        <v>35922.8</v>
      </c>
      <c r="GN73">
        <v>41534.4</v>
      </c>
      <c r="GO73">
        <v>41988.3</v>
      </c>
      <c r="GP73">
        <v>1.95793</v>
      </c>
      <c r="GQ73">
        <v>1.9139</v>
      </c>
      <c r="GR73">
        <v>0.07487829999999999</v>
      </c>
      <c r="GS73">
        <v>0</v>
      </c>
      <c r="GT73">
        <v>24.31</v>
      </c>
      <c r="GU73">
        <v>999.9</v>
      </c>
      <c r="GV73">
        <v>42.9</v>
      </c>
      <c r="GW73">
        <v>31.4</v>
      </c>
      <c r="GX73">
        <v>21.9598</v>
      </c>
      <c r="GY73">
        <v>62.676</v>
      </c>
      <c r="GZ73">
        <v>33.7941</v>
      </c>
      <c r="HA73">
        <v>1</v>
      </c>
      <c r="HB73">
        <v>-0.143001</v>
      </c>
      <c r="HC73">
        <v>-0.237535</v>
      </c>
      <c r="HD73">
        <v>20.3503</v>
      </c>
      <c r="HE73">
        <v>5.22014</v>
      </c>
      <c r="HF73">
        <v>12.0099</v>
      </c>
      <c r="HG73">
        <v>4.9908</v>
      </c>
      <c r="HH73">
        <v>3.28925</v>
      </c>
      <c r="HI73">
        <v>9999</v>
      </c>
      <c r="HJ73">
        <v>9999</v>
      </c>
      <c r="HK73">
        <v>9999</v>
      </c>
      <c r="HL73">
        <v>160.9</v>
      </c>
      <c r="HM73">
        <v>1.86737</v>
      </c>
      <c r="HN73">
        <v>1.86643</v>
      </c>
      <c r="HO73">
        <v>1.86585</v>
      </c>
      <c r="HP73">
        <v>1.86584</v>
      </c>
      <c r="HQ73">
        <v>1.86766</v>
      </c>
      <c r="HR73">
        <v>1.87012</v>
      </c>
      <c r="HS73">
        <v>1.86874</v>
      </c>
      <c r="HT73">
        <v>1.8702</v>
      </c>
      <c r="HU73">
        <v>0</v>
      </c>
      <c r="HV73">
        <v>0</v>
      </c>
      <c r="HW73">
        <v>0</v>
      </c>
      <c r="HX73">
        <v>0</v>
      </c>
      <c r="HY73" t="s">
        <v>422</v>
      </c>
      <c r="HZ73" t="s">
        <v>423</v>
      </c>
      <c r="IA73" t="s">
        <v>424</v>
      </c>
      <c r="IB73" t="s">
        <v>424</v>
      </c>
      <c r="IC73" t="s">
        <v>424</v>
      </c>
      <c r="ID73" t="s">
        <v>424</v>
      </c>
      <c r="IE73">
        <v>0</v>
      </c>
      <c r="IF73">
        <v>100</v>
      </c>
      <c r="IG73">
        <v>100</v>
      </c>
      <c r="IH73">
        <v>-1.979</v>
      </c>
      <c r="II73">
        <v>-0.1058</v>
      </c>
      <c r="IJ73">
        <v>-0.5726348517053843</v>
      </c>
      <c r="IK73">
        <v>-0.003643892653284941</v>
      </c>
      <c r="IL73">
        <v>8.948238347276123E-07</v>
      </c>
      <c r="IM73">
        <v>-2.445980282225029E-10</v>
      </c>
      <c r="IN73">
        <v>-0.1497648274784824</v>
      </c>
      <c r="IO73">
        <v>-0.01042730378795286</v>
      </c>
      <c r="IP73">
        <v>0.00100284695746963</v>
      </c>
      <c r="IQ73">
        <v>-1.701466411570297E-05</v>
      </c>
      <c r="IR73">
        <v>2</v>
      </c>
      <c r="IS73">
        <v>2310</v>
      </c>
      <c r="IT73">
        <v>1</v>
      </c>
      <c r="IU73">
        <v>25</v>
      </c>
      <c r="IV73">
        <v>23.8</v>
      </c>
      <c r="IW73">
        <v>23.9</v>
      </c>
      <c r="IX73">
        <v>1.04492</v>
      </c>
      <c r="IY73">
        <v>2.22778</v>
      </c>
      <c r="IZ73">
        <v>1.39648</v>
      </c>
      <c r="JA73">
        <v>2.34497</v>
      </c>
      <c r="JB73">
        <v>1.49536</v>
      </c>
      <c r="JC73">
        <v>2.29126</v>
      </c>
      <c r="JD73">
        <v>35.7544</v>
      </c>
      <c r="JE73">
        <v>24.1838</v>
      </c>
      <c r="JF73">
        <v>18</v>
      </c>
      <c r="JG73">
        <v>511.05</v>
      </c>
      <c r="JH73">
        <v>439.58</v>
      </c>
      <c r="JI73">
        <v>25.0001</v>
      </c>
      <c r="JJ73">
        <v>25.6021</v>
      </c>
      <c r="JK73">
        <v>30.0003</v>
      </c>
      <c r="JL73">
        <v>25.5794</v>
      </c>
      <c r="JM73">
        <v>25.5239</v>
      </c>
      <c r="JN73">
        <v>20.9196</v>
      </c>
      <c r="JO73">
        <v>24.8633</v>
      </c>
      <c r="JP73">
        <v>50.9217</v>
      </c>
      <c r="JQ73">
        <v>25</v>
      </c>
      <c r="JR73">
        <v>420</v>
      </c>
      <c r="JS73">
        <v>17.1158</v>
      </c>
      <c r="JT73">
        <v>100.839</v>
      </c>
      <c r="JU73">
        <v>100.834</v>
      </c>
    </row>
    <row r="74" spans="1:281">
      <c r="A74">
        <v>58</v>
      </c>
      <c r="B74">
        <v>1658963996.1</v>
      </c>
      <c r="C74">
        <v>2089.599999904633</v>
      </c>
      <c r="D74" t="s">
        <v>556</v>
      </c>
      <c r="E74" t="s">
        <v>557</v>
      </c>
      <c r="F74">
        <v>5</v>
      </c>
      <c r="G74" t="s">
        <v>550</v>
      </c>
      <c r="H74" t="s">
        <v>416</v>
      </c>
      <c r="I74">
        <v>1658963993.3</v>
      </c>
      <c r="J74">
        <f>(K74)/1000</f>
        <v>0</v>
      </c>
      <c r="K74">
        <f>IF(CZ74, AN74, AH74)</f>
        <v>0</v>
      </c>
      <c r="L74">
        <f>IF(CZ74, AI74, AG74)</f>
        <v>0</v>
      </c>
      <c r="M74">
        <f>DB74 - IF(AU74&gt;1, L74*CV74*100.0/(AW74*DP74), 0)</f>
        <v>0</v>
      </c>
      <c r="N74">
        <f>((T74-J74/2)*M74-L74)/(T74+J74/2)</f>
        <v>0</v>
      </c>
      <c r="O74">
        <f>N74*(DI74+DJ74)/1000.0</f>
        <v>0</v>
      </c>
      <c r="P74">
        <f>(DB74 - IF(AU74&gt;1, L74*CV74*100.0/(AW74*DP74), 0))*(DI74+DJ74)/1000.0</f>
        <v>0</v>
      </c>
      <c r="Q74">
        <f>2.0/((1/S74-1/R74)+SIGN(S74)*SQRT((1/S74-1/R74)*(1/S74-1/R74) + 4*CW74/((CW74+1)*(CW74+1))*(2*1/S74*1/R74-1/R74*1/R74)))</f>
        <v>0</v>
      </c>
      <c r="R74">
        <f>IF(LEFT(CX74,1)&lt;&gt;"0",IF(LEFT(CX74,1)="1",3.0,CY74),$D$5+$E$5*(DP74*DI74/($K$5*1000))+$F$5*(DP74*DI74/($K$5*1000))*MAX(MIN(CV74,$J$5),$I$5)*MAX(MIN(CV74,$J$5),$I$5)+$G$5*MAX(MIN(CV74,$J$5),$I$5)*(DP74*DI74/($K$5*1000))+$H$5*(DP74*DI74/($K$5*1000))*(DP74*DI74/($K$5*1000)))</f>
        <v>0</v>
      </c>
      <c r="S74">
        <f>J74*(1000-(1000*0.61365*exp(17.502*W74/(240.97+W74))/(DI74+DJ74)+DD74)/2)/(1000*0.61365*exp(17.502*W74/(240.97+W74))/(DI74+DJ74)-DD74)</f>
        <v>0</v>
      </c>
      <c r="T74">
        <f>1/((CW74+1)/(Q74/1.6)+1/(R74/1.37)) + CW74/((CW74+1)/(Q74/1.6) + CW74/(R74/1.37))</f>
        <v>0</v>
      </c>
      <c r="U74">
        <f>(CR74*CU74)</f>
        <v>0</v>
      </c>
      <c r="V74">
        <f>(DK74+(U74+2*0.95*5.67E-8*(((DK74+$B$7)+273)^4-(DK74+273)^4)-44100*J74)/(1.84*29.3*R74+8*0.95*5.67E-8*(DK74+273)^3))</f>
        <v>0</v>
      </c>
      <c r="W74">
        <f>($C$7*DL74+$D$7*DM74+$E$7*V74)</f>
        <v>0</v>
      </c>
      <c r="X74">
        <f>0.61365*exp(17.502*W74/(240.97+W74))</f>
        <v>0</v>
      </c>
      <c r="Y74">
        <f>(Z74/AA74*100)</f>
        <v>0</v>
      </c>
      <c r="Z74">
        <f>DD74*(DI74+DJ74)/1000</f>
        <v>0</v>
      </c>
      <c r="AA74">
        <f>0.61365*exp(17.502*DK74/(240.97+DK74))</f>
        <v>0</v>
      </c>
      <c r="AB74">
        <f>(X74-DD74*(DI74+DJ74)/1000)</f>
        <v>0</v>
      </c>
      <c r="AC74">
        <f>(-J74*44100)</f>
        <v>0</v>
      </c>
      <c r="AD74">
        <f>2*29.3*R74*0.92*(DK74-W74)</f>
        <v>0</v>
      </c>
      <c r="AE74">
        <f>2*0.95*5.67E-8*(((DK74+$B$7)+273)^4-(W74+273)^4)</f>
        <v>0</v>
      </c>
      <c r="AF74">
        <f>U74+AE74+AC74+AD74</f>
        <v>0</v>
      </c>
      <c r="AG74">
        <f>DH74*AU74*(DC74-DB74*(1000-AU74*DE74)/(1000-AU74*DD74))/(100*CV74)</f>
        <v>0</v>
      </c>
      <c r="AH74">
        <f>1000*DH74*AU74*(DD74-DE74)/(100*CV74*(1000-AU74*DD74))</f>
        <v>0</v>
      </c>
      <c r="AI74">
        <f>(AJ74 - AK74 - DI74*1E3/(8.314*(DK74+273.15)) * AM74/DH74 * AL74) * DH74/(100*CV74) * (1000 - DE74)/1000</f>
        <v>0</v>
      </c>
      <c r="AJ74">
        <v>427.425722882319</v>
      </c>
      <c r="AK74">
        <v>431.2186060606059</v>
      </c>
      <c r="AL74">
        <v>0.004164593192285382</v>
      </c>
      <c r="AM74">
        <v>65.2190104708618</v>
      </c>
      <c r="AN74">
        <f>(AP74 - AO74 + DI74*1E3/(8.314*(DK74+273.15)) * AR74/DH74 * AQ74) * DH74/(100*CV74) * 1000/(1000 - AP74)</f>
        <v>0</v>
      </c>
      <c r="AO74">
        <v>17.09084197392329</v>
      </c>
      <c r="AP74">
        <v>18.50285393939393</v>
      </c>
      <c r="AQ74">
        <v>-0.008674382137783562</v>
      </c>
      <c r="AR74">
        <v>84.76295375086961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MAX(0,($B$13+$C$13*DP74)/(1+$D$13*DP74)*DI74/(DK74+273)*$E$13)</f>
        <v>0</v>
      </c>
      <c r="AX74" t="s">
        <v>418</v>
      </c>
      <c r="AY74" t="s">
        <v>418</v>
      </c>
      <c r="AZ74">
        <v>0</v>
      </c>
      <c r="BA74">
        <v>0</v>
      </c>
      <c r="BB74">
        <f>1-AZ74/BA74</f>
        <v>0</v>
      </c>
      <c r="BC74">
        <v>0</v>
      </c>
      <c r="BD74" t="s">
        <v>418</v>
      </c>
      <c r="BE74" t="s">
        <v>418</v>
      </c>
      <c r="BF74">
        <v>0</v>
      </c>
      <c r="BG74">
        <v>0</v>
      </c>
      <c r="BH74">
        <f>1-BF74/BG74</f>
        <v>0</v>
      </c>
      <c r="BI74">
        <v>0.5</v>
      </c>
      <c r="BJ74">
        <f>CS74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418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BZ74" t="s">
        <v>418</v>
      </c>
      <c r="CA74" t="s">
        <v>418</v>
      </c>
      <c r="CB74" t="s">
        <v>418</v>
      </c>
      <c r="CC74" t="s">
        <v>418</v>
      </c>
      <c r="CD74" t="s">
        <v>418</v>
      </c>
      <c r="CE74" t="s">
        <v>418</v>
      </c>
      <c r="CF74" t="s">
        <v>418</v>
      </c>
      <c r="CG74" t="s">
        <v>418</v>
      </c>
      <c r="CH74" t="s">
        <v>418</v>
      </c>
      <c r="CI74" t="s">
        <v>418</v>
      </c>
      <c r="CJ74" t="s">
        <v>418</v>
      </c>
      <c r="CK74" t="s">
        <v>418</v>
      </c>
      <c r="CL74" t="s">
        <v>418</v>
      </c>
      <c r="CM74" t="s">
        <v>418</v>
      </c>
      <c r="CN74" t="s">
        <v>418</v>
      </c>
      <c r="CO74" t="s">
        <v>418</v>
      </c>
      <c r="CP74" t="s">
        <v>418</v>
      </c>
      <c r="CQ74" t="s">
        <v>418</v>
      </c>
      <c r="CR74">
        <f>$B$11*DQ74+$C$11*DR74+$F$11*EC74*(1-EF74)</f>
        <v>0</v>
      </c>
      <c r="CS74">
        <f>CR74*CT74</f>
        <v>0</v>
      </c>
      <c r="CT74">
        <f>($B$11*$D$9+$C$11*$D$9+$F$11*((EP74+EH74)/MAX(EP74+EH74+EQ74, 0.1)*$I$9+EQ74/MAX(EP74+EH74+EQ74, 0.1)*$J$9))/($B$11+$C$11+$F$11)</f>
        <v>0</v>
      </c>
      <c r="CU74">
        <f>($B$11*$K$9+$C$11*$K$9+$F$11*((EP74+EH74)/MAX(EP74+EH74+EQ74, 0.1)*$P$9+EQ74/MAX(EP74+EH74+EQ74, 0.1)*$Q$9))/($B$11+$C$11+$F$11)</f>
        <v>0</v>
      </c>
      <c r="CV74">
        <v>6</v>
      </c>
      <c r="CW74">
        <v>0.5</v>
      </c>
      <c r="CX74" t="s">
        <v>419</v>
      </c>
      <c r="CY74">
        <v>2</v>
      </c>
      <c r="CZ74" t="b">
        <v>1</v>
      </c>
      <c r="DA74">
        <v>1658963993.3</v>
      </c>
      <c r="DB74">
        <v>423.2166</v>
      </c>
      <c r="DC74">
        <v>420.087</v>
      </c>
      <c r="DD74">
        <v>18.52797</v>
      </c>
      <c r="DE74">
        <v>17.09047</v>
      </c>
      <c r="DF74">
        <v>425.1956</v>
      </c>
      <c r="DG74">
        <v>18.63389</v>
      </c>
      <c r="DH74">
        <v>500.0839000000001</v>
      </c>
      <c r="DI74">
        <v>90.15375</v>
      </c>
      <c r="DJ74">
        <v>0.10007504</v>
      </c>
      <c r="DK74">
        <v>25.79175</v>
      </c>
      <c r="DL74">
        <v>25.39269</v>
      </c>
      <c r="DM74">
        <v>999.9</v>
      </c>
      <c r="DN74">
        <v>0</v>
      </c>
      <c r="DO74">
        <v>0</v>
      </c>
      <c r="DP74">
        <v>9998.746999999999</v>
      </c>
      <c r="DQ74">
        <v>0</v>
      </c>
      <c r="DR74">
        <v>0.5058679999999999</v>
      </c>
      <c r="DS74">
        <v>3.12964</v>
      </c>
      <c r="DT74">
        <v>431.206</v>
      </c>
      <c r="DU74">
        <v>427.3913000000001</v>
      </c>
      <c r="DV74">
        <v>1.437478</v>
      </c>
      <c r="DW74">
        <v>420.087</v>
      </c>
      <c r="DX74">
        <v>17.09047</v>
      </c>
      <c r="DY74">
        <v>1.670365</v>
      </c>
      <c r="DZ74">
        <v>1.540773</v>
      </c>
      <c r="EA74">
        <v>14.62374</v>
      </c>
      <c r="EB74">
        <v>13.37888</v>
      </c>
      <c r="EC74">
        <v>0.00100019</v>
      </c>
      <c r="ED74">
        <v>0</v>
      </c>
      <c r="EE74">
        <v>0</v>
      </c>
      <c r="EF74">
        <v>0</v>
      </c>
      <c r="EG74">
        <v>1088.3</v>
      </c>
      <c r="EH74">
        <v>0.00100019</v>
      </c>
      <c r="EI74">
        <v>-2.6</v>
      </c>
      <c r="EJ74">
        <v>-1.15</v>
      </c>
      <c r="EK74">
        <v>35.37480000000001</v>
      </c>
      <c r="EL74">
        <v>39.9622</v>
      </c>
      <c r="EM74">
        <v>37.3998</v>
      </c>
      <c r="EN74">
        <v>40.75599999999999</v>
      </c>
      <c r="EO74">
        <v>37.24980000000001</v>
      </c>
      <c r="EP74">
        <v>0</v>
      </c>
      <c r="EQ74">
        <v>0</v>
      </c>
      <c r="ER74">
        <v>0</v>
      </c>
      <c r="ES74">
        <v>14.5</v>
      </c>
      <c r="ET74">
        <v>0</v>
      </c>
      <c r="EU74">
        <v>1271.671538461538</v>
      </c>
      <c r="EV74">
        <v>-3109.409960594431</v>
      </c>
      <c r="EW74">
        <v>-419324.8658756114</v>
      </c>
      <c r="EX74">
        <v>21457.73076923077</v>
      </c>
      <c r="EY74">
        <v>15</v>
      </c>
      <c r="EZ74">
        <v>1658962562</v>
      </c>
      <c r="FA74" t="s">
        <v>443</v>
      </c>
      <c r="FB74">
        <v>1658962562</v>
      </c>
      <c r="FC74">
        <v>1658962559</v>
      </c>
      <c r="FD74">
        <v>7</v>
      </c>
      <c r="FE74">
        <v>0.025</v>
      </c>
      <c r="FF74">
        <v>-0.013</v>
      </c>
      <c r="FG74">
        <v>-1.97</v>
      </c>
      <c r="FH74">
        <v>-0.111</v>
      </c>
      <c r="FI74">
        <v>420</v>
      </c>
      <c r="FJ74">
        <v>18</v>
      </c>
      <c r="FK74">
        <v>0.6899999999999999</v>
      </c>
      <c r="FL74">
        <v>0.5</v>
      </c>
      <c r="FM74">
        <v>3.203140500000001</v>
      </c>
      <c r="FN74">
        <v>-0.5617040150093939</v>
      </c>
      <c r="FO74">
        <v>0.06829496555200829</v>
      </c>
      <c r="FP74">
        <v>0</v>
      </c>
      <c r="FQ74">
        <v>1163.028235294118</v>
      </c>
      <c r="FR74">
        <v>348.1559252925128</v>
      </c>
      <c r="FS74">
        <v>424.4435177518815</v>
      </c>
      <c r="FT74">
        <v>0</v>
      </c>
      <c r="FU74">
        <v>1.355839</v>
      </c>
      <c r="FV74">
        <v>0.5645407879924915</v>
      </c>
      <c r="FW74">
        <v>0.05871339011673573</v>
      </c>
      <c r="FX74">
        <v>0</v>
      </c>
      <c r="FY74">
        <v>0</v>
      </c>
      <c r="FZ74">
        <v>3</v>
      </c>
      <c r="GA74" t="s">
        <v>428</v>
      </c>
      <c r="GB74">
        <v>2.98438</v>
      </c>
      <c r="GC74">
        <v>2.71579</v>
      </c>
      <c r="GD74">
        <v>0.0952195</v>
      </c>
      <c r="GE74">
        <v>0.0934271</v>
      </c>
      <c r="GF74">
        <v>0.0894629</v>
      </c>
      <c r="GG74">
        <v>0.08293399999999999</v>
      </c>
      <c r="GH74">
        <v>28714.1</v>
      </c>
      <c r="GI74">
        <v>28882.4</v>
      </c>
      <c r="GJ74">
        <v>29489.6</v>
      </c>
      <c r="GK74">
        <v>29459.7</v>
      </c>
      <c r="GL74">
        <v>35571.6</v>
      </c>
      <c r="GM74">
        <v>35926.9</v>
      </c>
      <c r="GN74">
        <v>41534.2</v>
      </c>
      <c r="GO74">
        <v>41988.1</v>
      </c>
      <c r="GP74">
        <v>1.9578</v>
      </c>
      <c r="GQ74">
        <v>1.91415</v>
      </c>
      <c r="GR74">
        <v>0.0569969</v>
      </c>
      <c r="GS74">
        <v>0</v>
      </c>
      <c r="GT74">
        <v>24.3141</v>
      </c>
      <c r="GU74">
        <v>999.9</v>
      </c>
      <c r="GV74">
        <v>42.9</v>
      </c>
      <c r="GW74">
        <v>31.4</v>
      </c>
      <c r="GX74">
        <v>21.9626</v>
      </c>
      <c r="GY74">
        <v>62.656</v>
      </c>
      <c r="GZ74">
        <v>33.6779</v>
      </c>
      <c r="HA74">
        <v>1</v>
      </c>
      <c r="HB74">
        <v>-0.142759</v>
      </c>
      <c r="HC74">
        <v>-0.237154</v>
      </c>
      <c r="HD74">
        <v>20.3508</v>
      </c>
      <c r="HE74">
        <v>5.22358</v>
      </c>
      <c r="HF74">
        <v>12.0099</v>
      </c>
      <c r="HG74">
        <v>4.99185</v>
      </c>
      <c r="HH74">
        <v>3.29</v>
      </c>
      <c r="HI74">
        <v>9999</v>
      </c>
      <c r="HJ74">
        <v>9999</v>
      </c>
      <c r="HK74">
        <v>9999</v>
      </c>
      <c r="HL74">
        <v>160.9</v>
      </c>
      <c r="HM74">
        <v>1.86737</v>
      </c>
      <c r="HN74">
        <v>1.86643</v>
      </c>
      <c r="HO74">
        <v>1.86584</v>
      </c>
      <c r="HP74">
        <v>1.86584</v>
      </c>
      <c r="HQ74">
        <v>1.86766</v>
      </c>
      <c r="HR74">
        <v>1.87012</v>
      </c>
      <c r="HS74">
        <v>1.86874</v>
      </c>
      <c r="HT74">
        <v>1.87022</v>
      </c>
      <c r="HU74">
        <v>0</v>
      </c>
      <c r="HV74">
        <v>0</v>
      </c>
      <c r="HW74">
        <v>0</v>
      </c>
      <c r="HX74">
        <v>0</v>
      </c>
      <c r="HY74" t="s">
        <v>422</v>
      </c>
      <c r="HZ74" t="s">
        <v>423</v>
      </c>
      <c r="IA74" t="s">
        <v>424</v>
      </c>
      <c r="IB74" t="s">
        <v>424</v>
      </c>
      <c r="IC74" t="s">
        <v>424</v>
      </c>
      <c r="ID74" t="s">
        <v>424</v>
      </c>
      <c r="IE74">
        <v>0</v>
      </c>
      <c r="IF74">
        <v>100</v>
      </c>
      <c r="IG74">
        <v>100</v>
      </c>
      <c r="IH74">
        <v>-1.979</v>
      </c>
      <c r="II74">
        <v>-0.1062</v>
      </c>
      <c r="IJ74">
        <v>-0.5726348517053843</v>
      </c>
      <c r="IK74">
        <v>-0.003643892653284941</v>
      </c>
      <c r="IL74">
        <v>8.948238347276123E-07</v>
      </c>
      <c r="IM74">
        <v>-2.445980282225029E-10</v>
      </c>
      <c r="IN74">
        <v>-0.1497648274784824</v>
      </c>
      <c r="IO74">
        <v>-0.01042730378795286</v>
      </c>
      <c r="IP74">
        <v>0.00100284695746963</v>
      </c>
      <c r="IQ74">
        <v>-1.701466411570297E-05</v>
      </c>
      <c r="IR74">
        <v>2</v>
      </c>
      <c r="IS74">
        <v>2310</v>
      </c>
      <c r="IT74">
        <v>1</v>
      </c>
      <c r="IU74">
        <v>25</v>
      </c>
      <c r="IV74">
        <v>23.9</v>
      </c>
      <c r="IW74">
        <v>24</v>
      </c>
      <c r="IX74">
        <v>1.04492</v>
      </c>
      <c r="IY74">
        <v>2.21313</v>
      </c>
      <c r="IZ74">
        <v>1.39648</v>
      </c>
      <c r="JA74">
        <v>2.34497</v>
      </c>
      <c r="JB74">
        <v>1.49536</v>
      </c>
      <c r="JC74">
        <v>2.39868</v>
      </c>
      <c r="JD74">
        <v>35.7544</v>
      </c>
      <c r="JE74">
        <v>24.1926</v>
      </c>
      <c r="JF74">
        <v>18</v>
      </c>
      <c r="JG74">
        <v>510.981</v>
      </c>
      <c r="JH74">
        <v>439.746</v>
      </c>
      <c r="JI74">
        <v>25.0001</v>
      </c>
      <c r="JJ74">
        <v>25.604</v>
      </c>
      <c r="JK74">
        <v>30.0003</v>
      </c>
      <c r="JL74">
        <v>25.5808</v>
      </c>
      <c r="JM74">
        <v>25.5258</v>
      </c>
      <c r="JN74">
        <v>20.92</v>
      </c>
      <c r="JO74">
        <v>24.8633</v>
      </c>
      <c r="JP74">
        <v>50.9217</v>
      </c>
      <c r="JQ74">
        <v>25</v>
      </c>
      <c r="JR74">
        <v>420</v>
      </c>
      <c r="JS74">
        <v>17.1471</v>
      </c>
      <c r="JT74">
        <v>100.839</v>
      </c>
      <c r="JU74">
        <v>100.834</v>
      </c>
    </row>
    <row r="75" spans="1:281">
      <c r="A75">
        <v>59</v>
      </c>
      <c r="B75">
        <v>1658964001.1</v>
      </c>
      <c r="C75">
        <v>2094.599999904633</v>
      </c>
      <c r="D75" t="s">
        <v>558</v>
      </c>
      <c r="E75" t="s">
        <v>559</v>
      </c>
      <c r="F75">
        <v>5</v>
      </c>
      <c r="G75" t="s">
        <v>550</v>
      </c>
      <c r="H75" t="s">
        <v>416</v>
      </c>
      <c r="I75">
        <v>1658963998.6</v>
      </c>
      <c r="J75">
        <f>(K75)/1000</f>
        <v>0</v>
      </c>
      <c r="K75">
        <f>IF(CZ75, AN75, AH75)</f>
        <v>0</v>
      </c>
      <c r="L75">
        <f>IF(CZ75, AI75, AG75)</f>
        <v>0</v>
      </c>
      <c r="M75">
        <f>DB75 - IF(AU75&gt;1, L75*CV75*100.0/(AW75*DP75), 0)</f>
        <v>0</v>
      </c>
      <c r="N75">
        <f>((T75-J75/2)*M75-L75)/(T75+J75/2)</f>
        <v>0</v>
      </c>
      <c r="O75">
        <f>N75*(DI75+DJ75)/1000.0</f>
        <v>0</v>
      </c>
      <c r="P75">
        <f>(DB75 - IF(AU75&gt;1, L75*CV75*100.0/(AW75*DP75), 0))*(DI75+DJ75)/1000.0</f>
        <v>0</v>
      </c>
      <c r="Q75">
        <f>2.0/((1/S75-1/R75)+SIGN(S75)*SQRT((1/S75-1/R75)*(1/S75-1/R75) + 4*CW75/((CW75+1)*(CW75+1))*(2*1/S75*1/R75-1/R75*1/R75)))</f>
        <v>0</v>
      </c>
      <c r="R75">
        <f>IF(LEFT(CX75,1)&lt;&gt;"0",IF(LEFT(CX75,1)="1",3.0,CY75),$D$5+$E$5*(DP75*DI75/($K$5*1000))+$F$5*(DP75*DI75/($K$5*1000))*MAX(MIN(CV75,$J$5),$I$5)*MAX(MIN(CV75,$J$5),$I$5)+$G$5*MAX(MIN(CV75,$J$5),$I$5)*(DP75*DI75/($K$5*1000))+$H$5*(DP75*DI75/($K$5*1000))*(DP75*DI75/($K$5*1000)))</f>
        <v>0</v>
      </c>
      <c r="S75">
        <f>J75*(1000-(1000*0.61365*exp(17.502*W75/(240.97+W75))/(DI75+DJ75)+DD75)/2)/(1000*0.61365*exp(17.502*W75/(240.97+W75))/(DI75+DJ75)-DD75)</f>
        <v>0</v>
      </c>
      <c r="T75">
        <f>1/((CW75+1)/(Q75/1.6)+1/(R75/1.37)) + CW75/((CW75+1)/(Q75/1.6) + CW75/(R75/1.37))</f>
        <v>0</v>
      </c>
      <c r="U75">
        <f>(CR75*CU75)</f>
        <v>0</v>
      </c>
      <c r="V75">
        <f>(DK75+(U75+2*0.95*5.67E-8*(((DK75+$B$7)+273)^4-(DK75+273)^4)-44100*J75)/(1.84*29.3*R75+8*0.95*5.67E-8*(DK75+273)^3))</f>
        <v>0</v>
      </c>
      <c r="W75">
        <f>($C$7*DL75+$D$7*DM75+$E$7*V75)</f>
        <v>0</v>
      </c>
      <c r="X75">
        <f>0.61365*exp(17.502*W75/(240.97+W75))</f>
        <v>0</v>
      </c>
      <c r="Y75">
        <f>(Z75/AA75*100)</f>
        <v>0</v>
      </c>
      <c r="Z75">
        <f>DD75*(DI75+DJ75)/1000</f>
        <v>0</v>
      </c>
      <c r="AA75">
        <f>0.61365*exp(17.502*DK75/(240.97+DK75))</f>
        <v>0</v>
      </c>
      <c r="AB75">
        <f>(X75-DD75*(DI75+DJ75)/1000)</f>
        <v>0</v>
      </c>
      <c r="AC75">
        <f>(-J75*44100)</f>
        <v>0</v>
      </c>
      <c r="AD75">
        <f>2*29.3*R75*0.92*(DK75-W75)</f>
        <v>0</v>
      </c>
      <c r="AE75">
        <f>2*0.95*5.67E-8*(((DK75+$B$7)+273)^4-(W75+273)^4)</f>
        <v>0</v>
      </c>
      <c r="AF75">
        <f>U75+AE75+AC75+AD75</f>
        <v>0</v>
      </c>
      <c r="AG75">
        <f>DH75*AU75*(DC75-DB75*(1000-AU75*DE75)/(1000-AU75*DD75))/(100*CV75)</f>
        <v>0</v>
      </c>
      <c r="AH75">
        <f>1000*DH75*AU75*(DD75-DE75)/(100*CV75*(1000-AU75*DD75))</f>
        <v>0</v>
      </c>
      <c r="AI75">
        <f>(AJ75 - AK75 - DI75*1E3/(8.314*(DK75+273.15)) * AM75/DH75 * AL75) * DH75/(100*CV75) * (1000 - DE75)/1000</f>
        <v>0</v>
      </c>
      <c r="AJ75">
        <v>427.2922976009301</v>
      </c>
      <c r="AK75">
        <v>431.0805696969697</v>
      </c>
      <c r="AL75">
        <v>-0.01267684605185909</v>
      </c>
      <c r="AM75">
        <v>65.2190104708618</v>
      </c>
      <c r="AN75">
        <f>(AP75 - AO75 + DI75*1E3/(8.314*(DK75+273.15)) * AR75/DH75 * AQ75) * DH75/(100*CV75) * 1000/(1000 - AP75)</f>
        <v>0</v>
      </c>
      <c r="AO75">
        <v>17.07773931021864</v>
      </c>
      <c r="AP75">
        <v>18.45291151515152</v>
      </c>
      <c r="AQ75">
        <v>-0.01043388681297448</v>
      </c>
      <c r="AR75">
        <v>84.76295375086961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MAX(0,($B$13+$C$13*DP75)/(1+$D$13*DP75)*DI75/(DK75+273)*$E$13)</f>
        <v>0</v>
      </c>
      <c r="AX75" t="s">
        <v>418</v>
      </c>
      <c r="AY75" t="s">
        <v>418</v>
      </c>
      <c r="AZ75">
        <v>0</v>
      </c>
      <c r="BA75">
        <v>0</v>
      </c>
      <c r="BB75">
        <f>1-AZ75/BA75</f>
        <v>0</v>
      </c>
      <c r="BC75">
        <v>0</v>
      </c>
      <c r="BD75" t="s">
        <v>418</v>
      </c>
      <c r="BE75" t="s">
        <v>418</v>
      </c>
      <c r="BF75">
        <v>0</v>
      </c>
      <c r="BG75">
        <v>0</v>
      </c>
      <c r="BH75">
        <f>1-BF75/BG75</f>
        <v>0</v>
      </c>
      <c r="BI75">
        <v>0.5</v>
      </c>
      <c r="BJ75">
        <f>CS75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418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BZ75" t="s">
        <v>418</v>
      </c>
      <c r="CA75" t="s">
        <v>418</v>
      </c>
      <c r="CB75" t="s">
        <v>418</v>
      </c>
      <c r="CC75" t="s">
        <v>418</v>
      </c>
      <c r="CD75" t="s">
        <v>418</v>
      </c>
      <c r="CE75" t="s">
        <v>418</v>
      </c>
      <c r="CF75" t="s">
        <v>418</v>
      </c>
      <c r="CG75" t="s">
        <v>418</v>
      </c>
      <c r="CH75" t="s">
        <v>418</v>
      </c>
      <c r="CI75" t="s">
        <v>418</v>
      </c>
      <c r="CJ75" t="s">
        <v>418</v>
      </c>
      <c r="CK75" t="s">
        <v>418</v>
      </c>
      <c r="CL75" t="s">
        <v>418</v>
      </c>
      <c r="CM75" t="s">
        <v>418</v>
      </c>
      <c r="CN75" t="s">
        <v>418</v>
      </c>
      <c r="CO75" t="s">
        <v>418</v>
      </c>
      <c r="CP75" t="s">
        <v>418</v>
      </c>
      <c r="CQ75" t="s">
        <v>418</v>
      </c>
      <c r="CR75">
        <f>$B$11*DQ75+$C$11*DR75+$F$11*EC75*(1-EF75)</f>
        <v>0</v>
      </c>
      <c r="CS75">
        <f>CR75*CT75</f>
        <v>0</v>
      </c>
      <c r="CT75">
        <f>($B$11*$D$9+$C$11*$D$9+$F$11*((EP75+EH75)/MAX(EP75+EH75+EQ75, 0.1)*$I$9+EQ75/MAX(EP75+EH75+EQ75, 0.1)*$J$9))/($B$11+$C$11+$F$11)</f>
        <v>0</v>
      </c>
      <c r="CU75">
        <f>($B$11*$K$9+$C$11*$K$9+$F$11*((EP75+EH75)/MAX(EP75+EH75+EQ75, 0.1)*$P$9+EQ75/MAX(EP75+EH75+EQ75, 0.1)*$Q$9))/($B$11+$C$11+$F$11)</f>
        <v>0</v>
      </c>
      <c r="CV75">
        <v>6</v>
      </c>
      <c r="CW75">
        <v>0.5</v>
      </c>
      <c r="CX75" t="s">
        <v>419</v>
      </c>
      <c r="CY75">
        <v>2</v>
      </c>
      <c r="CZ75" t="b">
        <v>1</v>
      </c>
      <c r="DA75">
        <v>1658963998.6</v>
      </c>
      <c r="DB75">
        <v>423.1412222222222</v>
      </c>
      <c r="DC75">
        <v>420.0011111111111</v>
      </c>
      <c r="DD75">
        <v>18.47302222222222</v>
      </c>
      <c r="DE75">
        <v>17.07705555555556</v>
      </c>
      <c r="DF75">
        <v>425.12</v>
      </c>
      <c r="DG75">
        <v>18.57947777777778</v>
      </c>
      <c r="DH75">
        <v>500.0893333333333</v>
      </c>
      <c r="DI75">
        <v>90.15431111111111</v>
      </c>
      <c r="DJ75">
        <v>0.1001638888888889</v>
      </c>
      <c r="DK75">
        <v>25.76796666666667</v>
      </c>
      <c r="DL75">
        <v>25.17406666666667</v>
      </c>
      <c r="DM75">
        <v>999.9000000000001</v>
      </c>
      <c r="DN75">
        <v>0</v>
      </c>
      <c r="DO75">
        <v>0</v>
      </c>
      <c r="DP75">
        <v>9982.146666666667</v>
      </c>
      <c r="DQ75">
        <v>0</v>
      </c>
      <c r="DR75">
        <v>0.505868</v>
      </c>
      <c r="DS75">
        <v>3.140214444444444</v>
      </c>
      <c r="DT75">
        <v>431.1051111111111</v>
      </c>
      <c r="DU75">
        <v>427.2981111111111</v>
      </c>
      <c r="DV75">
        <v>1.395975555555556</v>
      </c>
      <c r="DW75">
        <v>420.0011111111111</v>
      </c>
      <c r="DX75">
        <v>17.07705555555556</v>
      </c>
      <c r="DY75">
        <v>1.665423333333333</v>
      </c>
      <c r="DZ75">
        <v>1.53957</v>
      </c>
      <c r="EA75">
        <v>14.57784444444444</v>
      </c>
      <c r="EB75">
        <v>13.36693333333333</v>
      </c>
      <c r="EC75">
        <v>0.00100019</v>
      </c>
      <c r="ED75">
        <v>0</v>
      </c>
      <c r="EE75">
        <v>0</v>
      </c>
      <c r="EF75">
        <v>0</v>
      </c>
      <c r="EG75">
        <v>1056.333333333333</v>
      </c>
      <c r="EH75">
        <v>0.00100019</v>
      </c>
      <c r="EI75">
        <v>-10.55555555555556</v>
      </c>
      <c r="EJ75">
        <v>-3.055555555555555</v>
      </c>
      <c r="EK75">
        <v>35.28444444444445</v>
      </c>
      <c r="EL75">
        <v>39.72888888888889</v>
      </c>
      <c r="EM75">
        <v>37.30522222222222</v>
      </c>
      <c r="EN75">
        <v>40.46511111111111</v>
      </c>
      <c r="EO75">
        <v>37.13188888888889</v>
      </c>
      <c r="EP75">
        <v>0</v>
      </c>
      <c r="EQ75">
        <v>0</v>
      </c>
      <c r="ER75">
        <v>0</v>
      </c>
      <c r="ES75">
        <v>19.30000019073486</v>
      </c>
      <c r="ET75">
        <v>0</v>
      </c>
      <c r="EU75">
        <v>1091.52</v>
      </c>
      <c r="EV75">
        <v>-461.0769218142894</v>
      </c>
      <c r="EW75">
        <v>-56.65384651864541</v>
      </c>
      <c r="EX75">
        <v>-7.94</v>
      </c>
      <c r="EY75">
        <v>15</v>
      </c>
      <c r="EZ75">
        <v>1658962562</v>
      </c>
      <c r="FA75" t="s">
        <v>443</v>
      </c>
      <c r="FB75">
        <v>1658962562</v>
      </c>
      <c r="FC75">
        <v>1658962559</v>
      </c>
      <c r="FD75">
        <v>7</v>
      </c>
      <c r="FE75">
        <v>0.025</v>
      </c>
      <c r="FF75">
        <v>-0.013</v>
      </c>
      <c r="FG75">
        <v>-1.97</v>
      </c>
      <c r="FH75">
        <v>-0.111</v>
      </c>
      <c r="FI75">
        <v>420</v>
      </c>
      <c r="FJ75">
        <v>18</v>
      </c>
      <c r="FK75">
        <v>0.6899999999999999</v>
      </c>
      <c r="FL75">
        <v>0.5</v>
      </c>
      <c r="FM75">
        <v>3.17660475</v>
      </c>
      <c r="FN75">
        <v>-0.3614905440900569</v>
      </c>
      <c r="FO75">
        <v>0.06364697706833765</v>
      </c>
      <c r="FP75">
        <v>1</v>
      </c>
      <c r="FQ75">
        <v>1208.425294117647</v>
      </c>
      <c r="FR75">
        <v>-1531.312548965823</v>
      </c>
      <c r="FS75">
        <v>399.5876521397533</v>
      </c>
      <c r="FT75">
        <v>0</v>
      </c>
      <c r="FU75">
        <v>1.3809795</v>
      </c>
      <c r="FV75">
        <v>0.4139038649155687</v>
      </c>
      <c r="FW75">
        <v>0.05192189234561853</v>
      </c>
      <c r="FX75">
        <v>0</v>
      </c>
      <c r="FY75">
        <v>1</v>
      </c>
      <c r="FZ75">
        <v>3</v>
      </c>
      <c r="GA75" t="s">
        <v>444</v>
      </c>
      <c r="GB75">
        <v>2.98409</v>
      </c>
      <c r="GC75">
        <v>2.71528</v>
      </c>
      <c r="GD75">
        <v>0.0952021</v>
      </c>
      <c r="GE75">
        <v>0.0934348</v>
      </c>
      <c r="GF75">
        <v>0.0892937</v>
      </c>
      <c r="GG75">
        <v>0.0829193</v>
      </c>
      <c r="GH75">
        <v>28714.6</v>
      </c>
      <c r="GI75">
        <v>28881.7</v>
      </c>
      <c r="GJ75">
        <v>29489.6</v>
      </c>
      <c r="GK75">
        <v>29459.2</v>
      </c>
      <c r="GL75">
        <v>35578.4</v>
      </c>
      <c r="GM75">
        <v>35926.6</v>
      </c>
      <c r="GN75">
        <v>41534.4</v>
      </c>
      <c r="GO75">
        <v>41987</v>
      </c>
      <c r="GP75">
        <v>1.95788</v>
      </c>
      <c r="GQ75">
        <v>1.91413</v>
      </c>
      <c r="GR75">
        <v>0.048548</v>
      </c>
      <c r="GS75">
        <v>0</v>
      </c>
      <c r="GT75">
        <v>24.3167</v>
      </c>
      <c r="GU75">
        <v>999.9</v>
      </c>
      <c r="GV75">
        <v>42.9</v>
      </c>
      <c r="GW75">
        <v>31.4</v>
      </c>
      <c r="GX75">
        <v>21.9611</v>
      </c>
      <c r="GY75">
        <v>62.906</v>
      </c>
      <c r="GZ75">
        <v>33.9062</v>
      </c>
      <c r="HA75">
        <v>1</v>
      </c>
      <c r="HB75">
        <v>-0.142434</v>
      </c>
      <c r="HC75">
        <v>-0.235768</v>
      </c>
      <c r="HD75">
        <v>20.3505</v>
      </c>
      <c r="HE75">
        <v>5.22118</v>
      </c>
      <c r="HF75">
        <v>12.0099</v>
      </c>
      <c r="HG75">
        <v>4.9911</v>
      </c>
      <c r="HH75">
        <v>3.28948</v>
      </c>
      <c r="HI75">
        <v>9999</v>
      </c>
      <c r="HJ75">
        <v>9999</v>
      </c>
      <c r="HK75">
        <v>9999</v>
      </c>
      <c r="HL75">
        <v>160.9</v>
      </c>
      <c r="HM75">
        <v>1.86737</v>
      </c>
      <c r="HN75">
        <v>1.86645</v>
      </c>
      <c r="HO75">
        <v>1.86585</v>
      </c>
      <c r="HP75">
        <v>1.86584</v>
      </c>
      <c r="HQ75">
        <v>1.86766</v>
      </c>
      <c r="HR75">
        <v>1.87013</v>
      </c>
      <c r="HS75">
        <v>1.86874</v>
      </c>
      <c r="HT75">
        <v>1.8702</v>
      </c>
      <c r="HU75">
        <v>0</v>
      </c>
      <c r="HV75">
        <v>0</v>
      </c>
      <c r="HW75">
        <v>0</v>
      </c>
      <c r="HX75">
        <v>0</v>
      </c>
      <c r="HY75" t="s">
        <v>422</v>
      </c>
      <c r="HZ75" t="s">
        <v>423</v>
      </c>
      <c r="IA75" t="s">
        <v>424</v>
      </c>
      <c r="IB75" t="s">
        <v>424</v>
      </c>
      <c r="IC75" t="s">
        <v>424</v>
      </c>
      <c r="ID75" t="s">
        <v>424</v>
      </c>
      <c r="IE75">
        <v>0</v>
      </c>
      <c r="IF75">
        <v>100</v>
      </c>
      <c r="IG75">
        <v>100</v>
      </c>
      <c r="IH75">
        <v>-1.978</v>
      </c>
      <c r="II75">
        <v>-0.1067</v>
      </c>
      <c r="IJ75">
        <v>-0.5726348517053843</v>
      </c>
      <c r="IK75">
        <v>-0.003643892653284941</v>
      </c>
      <c r="IL75">
        <v>8.948238347276123E-07</v>
      </c>
      <c r="IM75">
        <v>-2.445980282225029E-10</v>
      </c>
      <c r="IN75">
        <v>-0.1497648274784824</v>
      </c>
      <c r="IO75">
        <v>-0.01042730378795286</v>
      </c>
      <c r="IP75">
        <v>0.00100284695746963</v>
      </c>
      <c r="IQ75">
        <v>-1.701466411570297E-05</v>
      </c>
      <c r="IR75">
        <v>2</v>
      </c>
      <c r="IS75">
        <v>2310</v>
      </c>
      <c r="IT75">
        <v>1</v>
      </c>
      <c r="IU75">
        <v>25</v>
      </c>
      <c r="IV75">
        <v>24</v>
      </c>
      <c r="IW75">
        <v>24</v>
      </c>
      <c r="IX75">
        <v>1.04492</v>
      </c>
      <c r="IY75">
        <v>2.22534</v>
      </c>
      <c r="IZ75">
        <v>1.39648</v>
      </c>
      <c r="JA75">
        <v>2.34497</v>
      </c>
      <c r="JB75">
        <v>1.49536</v>
      </c>
      <c r="JC75">
        <v>2.31445</v>
      </c>
      <c r="JD75">
        <v>35.7544</v>
      </c>
      <c r="JE75">
        <v>24.1838</v>
      </c>
      <c r="JF75">
        <v>18</v>
      </c>
      <c r="JG75">
        <v>511.036</v>
      </c>
      <c r="JH75">
        <v>439.748</v>
      </c>
      <c r="JI75">
        <v>25.0001</v>
      </c>
      <c r="JJ75">
        <v>25.6051</v>
      </c>
      <c r="JK75">
        <v>30.0004</v>
      </c>
      <c r="JL75">
        <v>25.5816</v>
      </c>
      <c r="JM75">
        <v>25.528</v>
      </c>
      <c r="JN75">
        <v>20.9187</v>
      </c>
      <c r="JO75">
        <v>24.4447</v>
      </c>
      <c r="JP75">
        <v>50.9217</v>
      </c>
      <c r="JQ75">
        <v>25</v>
      </c>
      <c r="JR75">
        <v>420</v>
      </c>
      <c r="JS75">
        <v>17.2305</v>
      </c>
      <c r="JT75">
        <v>100.839</v>
      </c>
      <c r="JU75">
        <v>100.832</v>
      </c>
    </row>
    <row r="76" spans="1:281">
      <c r="A76">
        <v>60</v>
      </c>
      <c r="B76">
        <v>1658964006.1</v>
      </c>
      <c r="C76">
        <v>2099.599999904633</v>
      </c>
      <c r="D76" t="s">
        <v>560</v>
      </c>
      <c r="E76" t="s">
        <v>561</v>
      </c>
      <c r="F76">
        <v>5</v>
      </c>
      <c r="G76" t="s">
        <v>550</v>
      </c>
      <c r="H76" t="s">
        <v>416</v>
      </c>
      <c r="I76">
        <v>1658964003.3</v>
      </c>
      <c r="J76">
        <f>(K76)/1000</f>
        <v>0</v>
      </c>
      <c r="K76">
        <f>IF(CZ76, AN76, AH76)</f>
        <v>0</v>
      </c>
      <c r="L76">
        <f>IF(CZ76, AI76, AG76)</f>
        <v>0</v>
      </c>
      <c r="M76">
        <f>DB76 - IF(AU76&gt;1, L76*CV76*100.0/(AW76*DP76), 0)</f>
        <v>0</v>
      </c>
      <c r="N76">
        <f>((T76-J76/2)*M76-L76)/(T76+J76/2)</f>
        <v>0</v>
      </c>
      <c r="O76">
        <f>N76*(DI76+DJ76)/1000.0</f>
        <v>0</v>
      </c>
      <c r="P76">
        <f>(DB76 - IF(AU76&gt;1, L76*CV76*100.0/(AW76*DP76), 0))*(DI76+DJ76)/1000.0</f>
        <v>0</v>
      </c>
      <c r="Q76">
        <f>2.0/((1/S76-1/R76)+SIGN(S76)*SQRT((1/S76-1/R76)*(1/S76-1/R76) + 4*CW76/((CW76+1)*(CW76+1))*(2*1/S76*1/R76-1/R76*1/R76)))</f>
        <v>0</v>
      </c>
      <c r="R76">
        <f>IF(LEFT(CX76,1)&lt;&gt;"0",IF(LEFT(CX76,1)="1",3.0,CY76),$D$5+$E$5*(DP76*DI76/($K$5*1000))+$F$5*(DP76*DI76/($K$5*1000))*MAX(MIN(CV76,$J$5),$I$5)*MAX(MIN(CV76,$J$5),$I$5)+$G$5*MAX(MIN(CV76,$J$5),$I$5)*(DP76*DI76/($K$5*1000))+$H$5*(DP76*DI76/($K$5*1000))*(DP76*DI76/($K$5*1000)))</f>
        <v>0</v>
      </c>
      <c r="S76">
        <f>J76*(1000-(1000*0.61365*exp(17.502*W76/(240.97+W76))/(DI76+DJ76)+DD76)/2)/(1000*0.61365*exp(17.502*W76/(240.97+W76))/(DI76+DJ76)-DD76)</f>
        <v>0</v>
      </c>
      <c r="T76">
        <f>1/((CW76+1)/(Q76/1.6)+1/(R76/1.37)) + CW76/((CW76+1)/(Q76/1.6) + CW76/(R76/1.37))</f>
        <v>0</v>
      </c>
      <c r="U76">
        <f>(CR76*CU76)</f>
        <v>0</v>
      </c>
      <c r="V76">
        <f>(DK76+(U76+2*0.95*5.67E-8*(((DK76+$B$7)+273)^4-(DK76+273)^4)-44100*J76)/(1.84*29.3*R76+8*0.95*5.67E-8*(DK76+273)^3))</f>
        <v>0</v>
      </c>
      <c r="W76">
        <f>($C$7*DL76+$D$7*DM76+$E$7*V76)</f>
        <v>0</v>
      </c>
      <c r="X76">
        <f>0.61365*exp(17.502*W76/(240.97+W76))</f>
        <v>0</v>
      </c>
      <c r="Y76">
        <f>(Z76/AA76*100)</f>
        <v>0</v>
      </c>
      <c r="Z76">
        <f>DD76*(DI76+DJ76)/1000</f>
        <v>0</v>
      </c>
      <c r="AA76">
        <f>0.61365*exp(17.502*DK76/(240.97+DK76))</f>
        <v>0</v>
      </c>
      <c r="AB76">
        <f>(X76-DD76*(DI76+DJ76)/1000)</f>
        <v>0</v>
      </c>
      <c r="AC76">
        <f>(-J76*44100)</f>
        <v>0</v>
      </c>
      <c r="AD76">
        <f>2*29.3*R76*0.92*(DK76-W76)</f>
        <v>0</v>
      </c>
      <c r="AE76">
        <f>2*0.95*5.67E-8*(((DK76+$B$7)+273)^4-(W76+273)^4)</f>
        <v>0</v>
      </c>
      <c r="AF76">
        <f>U76+AE76+AC76+AD76</f>
        <v>0</v>
      </c>
      <c r="AG76">
        <f>DH76*AU76*(DC76-DB76*(1000-AU76*DE76)/(1000-AU76*DD76))/(100*CV76)</f>
        <v>0</v>
      </c>
      <c r="AH76">
        <f>1000*DH76*AU76*(DD76-DE76)/(100*CV76*(1000-AU76*DD76))</f>
        <v>0</v>
      </c>
      <c r="AI76">
        <f>(AJ76 - AK76 - DI76*1E3/(8.314*(DK76+273.15)) * AM76/DH76 * AL76) * DH76/(100*CV76) * (1000 - DE76)/1000</f>
        <v>0</v>
      </c>
      <c r="AJ76">
        <v>427.3046636980808</v>
      </c>
      <c r="AK76">
        <v>431.041224242424</v>
      </c>
      <c r="AL76">
        <v>-0.003585359669974095</v>
      </c>
      <c r="AM76">
        <v>65.2190104708618</v>
      </c>
      <c r="AN76">
        <f>(AP76 - AO76 + DI76*1E3/(8.314*(DK76+273.15)) * AR76/DH76 * AQ76) * DH76/(100*CV76) * 1000/(1000 - AP76)</f>
        <v>0</v>
      </c>
      <c r="AO76">
        <v>17.07536407509513</v>
      </c>
      <c r="AP76">
        <v>18.42014303030303</v>
      </c>
      <c r="AQ76">
        <v>-0.007281967791176762</v>
      </c>
      <c r="AR76">
        <v>84.76295375086961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MAX(0,($B$13+$C$13*DP76)/(1+$D$13*DP76)*DI76/(DK76+273)*$E$13)</f>
        <v>0</v>
      </c>
      <c r="AX76" t="s">
        <v>418</v>
      </c>
      <c r="AY76" t="s">
        <v>418</v>
      </c>
      <c r="AZ76">
        <v>0</v>
      </c>
      <c r="BA76">
        <v>0</v>
      </c>
      <c r="BB76">
        <f>1-AZ76/BA76</f>
        <v>0</v>
      </c>
      <c r="BC76">
        <v>0</v>
      </c>
      <c r="BD76" t="s">
        <v>418</v>
      </c>
      <c r="BE76" t="s">
        <v>418</v>
      </c>
      <c r="BF76">
        <v>0</v>
      </c>
      <c r="BG76">
        <v>0</v>
      </c>
      <c r="BH76">
        <f>1-BF76/BG76</f>
        <v>0</v>
      </c>
      <c r="BI76">
        <v>0.5</v>
      </c>
      <c r="BJ76">
        <f>CS76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418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BZ76" t="s">
        <v>418</v>
      </c>
      <c r="CA76" t="s">
        <v>418</v>
      </c>
      <c r="CB76" t="s">
        <v>418</v>
      </c>
      <c r="CC76" t="s">
        <v>418</v>
      </c>
      <c r="CD76" t="s">
        <v>418</v>
      </c>
      <c r="CE76" t="s">
        <v>418</v>
      </c>
      <c r="CF76" t="s">
        <v>418</v>
      </c>
      <c r="CG76" t="s">
        <v>418</v>
      </c>
      <c r="CH76" t="s">
        <v>418</v>
      </c>
      <c r="CI76" t="s">
        <v>418</v>
      </c>
      <c r="CJ76" t="s">
        <v>418</v>
      </c>
      <c r="CK76" t="s">
        <v>418</v>
      </c>
      <c r="CL76" t="s">
        <v>418</v>
      </c>
      <c r="CM76" t="s">
        <v>418</v>
      </c>
      <c r="CN76" t="s">
        <v>418</v>
      </c>
      <c r="CO76" t="s">
        <v>418</v>
      </c>
      <c r="CP76" t="s">
        <v>418</v>
      </c>
      <c r="CQ76" t="s">
        <v>418</v>
      </c>
      <c r="CR76">
        <f>$B$11*DQ76+$C$11*DR76+$F$11*EC76*(1-EF76)</f>
        <v>0</v>
      </c>
      <c r="CS76">
        <f>CR76*CT76</f>
        <v>0</v>
      </c>
      <c r="CT76">
        <f>($B$11*$D$9+$C$11*$D$9+$F$11*((EP76+EH76)/MAX(EP76+EH76+EQ76, 0.1)*$I$9+EQ76/MAX(EP76+EH76+EQ76, 0.1)*$J$9))/($B$11+$C$11+$F$11)</f>
        <v>0</v>
      </c>
      <c r="CU76">
        <f>($B$11*$K$9+$C$11*$K$9+$F$11*((EP76+EH76)/MAX(EP76+EH76+EQ76, 0.1)*$P$9+EQ76/MAX(EP76+EH76+EQ76, 0.1)*$Q$9))/($B$11+$C$11+$F$11)</f>
        <v>0</v>
      </c>
      <c r="CV76">
        <v>6</v>
      </c>
      <c r="CW76">
        <v>0.5</v>
      </c>
      <c r="CX76" t="s">
        <v>419</v>
      </c>
      <c r="CY76">
        <v>2</v>
      </c>
      <c r="CZ76" t="b">
        <v>1</v>
      </c>
      <c r="DA76">
        <v>1658964003.3</v>
      </c>
      <c r="DB76">
        <v>423.127</v>
      </c>
      <c r="DC76">
        <v>420.0058</v>
      </c>
      <c r="DD76">
        <v>18.43387</v>
      </c>
      <c r="DE76">
        <v>17.08691</v>
      </c>
      <c r="DF76">
        <v>425.1060000000001</v>
      </c>
      <c r="DG76">
        <v>18.54067</v>
      </c>
      <c r="DH76">
        <v>500.0275</v>
      </c>
      <c r="DI76">
        <v>90.15425</v>
      </c>
      <c r="DJ76">
        <v>0.09988862000000001</v>
      </c>
      <c r="DK76">
        <v>25.75779</v>
      </c>
      <c r="DL76">
        <v>25.08233</v>
      </c>
      <c r="DM76">
        <v>999.9</v>
      </c>
      <c r="DN76">
        <v>0</v>
      </c>
      <c r="DO76">
        <v>0</v>
      </c>
      <c r="DP76">
        <v>9992.75</v>
      </c>
      <c r="DQ76">
        <v>0</v>
      </c>
      <c r="DR76">
        <v>0.5058679999999999</v>
      </c>
      <c r="DS76">
        <v>3.121313</v>
      </c>
      <c r="DT76">
        <v>431.0733999999999</v>
      </c>
      <c r="DU76">
        <v>427.3071</v>
      </c>
      <c r="DV76">
        <v>1.34697</v>
      </c>
      <c r="DW76">
        <v>420.0058</v>
      </c>
      <c r="DX76">
        <v>17.08691</v>
      </c>
      <c r="DY76">
        <v>1.661893</v>
      </c>
      <c r="DZ76">
        <v>1.540459</v>
      </c>
      <c r="EA76">
        <v>14.54499</v>
      </c>
      <c r="EB76">
        <v>13.37576</v>
      </c>
      <c r="EC76">
        <v>0.00100019</v>
      </c>
      <c r="ED76">
        <v>0</v>
      </c>
      <c r="EE76">
        <v>0</v>
      </c>
      <c r="EF76">
        <v>0</v>
      </c>
      <c r="EG76">
        <v>1024.55</v>
      </c>
      <c r="EH76">
        <v>0.00100019</v>
      </c>
      <c r="EI76">
        <v>-16.2</v>
      </c>
      <c r="EJ76">
        <v>-3.75</v>
      </c>
      <c r="EK76">
        <v>35.2122</v>
      </c>
      <c r="EL76">
        <v>39.556</v>
      </c>
      <c r="EM76">
        <v>37.2248</v>
      </c>
      <c r="EN76">
        <v>40.2435</v>
      </c>
      <c r="EO76">
        <v>37.04349999999999</v>
      </c>
      <c r="EP76">
        <v>0</v>
      </c>
      <c r="EQ76">
        <v>0</v>
      </c>
      <c r="ER76">
        <v>0</v>
      </c>
      <c r="ES76">
        <v>24.10000014305115</v>
      </c>
      <c r="ET76">
        <v>0</v>
      </c>
      <c r="EU76">
        <v>1053.86</v>
      </c>
      <c r="EV76">
        <v>-339.7692305002483</v>
      </c>
      <c r="EW76">
        <v>-63.15384753239458</v>
      </c>
      <c r="EX76">
        <v>-9.02</v>
      </c>
      <c r="EY76">
        <v>15</v>
      </c>
      <c r="EZ76">
        <v>1658962562</v>
      </c>
      <c r="FA76" t="s">
        <v>443</v>
      </c>
      <c r="FB76">
        <v>1658962562</v>
      </c>
      <c r="FC76">
        <v>1658962559</v>
      </c>
      <c r="FD76">
        <v>7</v>
      </c>
      <c r="FE76">
        <v>0.025</v>
      </c>
      <c r="FF76">
        <v>-0.013</v>
      </c>
      <c r="FG76">
        <v>-1.97</v>
      </c>
      <c r="FH76">
        <v>-0.111</v>
      </c>
      <c r="FI76">
        <v>420</v>
      </c>
      <c r="FJ76">
        <v>18</v>
      </c>
      <c r="FK76">
        <v>0.6899999999999999</v>
      </c>
      <c r="FL76">
        <v>0.5</v>
      </c>
      <c r="FM76">
        <v>3.147906585365854</v>
      </c>
      <c r="FN76">
        <v>-0.2172451567944279</v>
      </c>
      <c r="FO76">
        <v>0.05699551598151217</v>
      </c>
      <c r="FP76">
        <v>1</v>
      </c>
      <c r="FQ76">
        <v>1077.911764705882</v>
      </c>
      <c r="FR76">
        <v>-462.4598927464384</v>
      </c>
      <c r="FS76">
        <v>49.06035757229157</v>
      </c>
      <c r="FT76">
        <v>0</v>
      </c>
      <c r="FU76">
        <v>1.39115756097561</v>
      </c>
      <c r="FV76">
        <v>-0.1525885714285715</v>
      </c>
      <c r="FW76">
        <v>0.03873949171635328</v>
      </c>
      <c r="FX76">
        <v>0</v>
      </c>
      <c r="FY76">
        <v>1</v>
      </c>
      <c r="FZ76">
        <v>3</v>
      </c>
      <c r="GA76" t="s">
        <v>444</v>
      </c>
      <c r="GB76">
        <v>2.98447</v>
      </c>
      <c r="GC76">
        <v>2.71568</v>
      </c>
      <c r="GD76">
        <v>0.09519420000000001</v>
      </c>
      <c r="GE76">
        <v>0.09341720000000001</v>
      </c>
      <c r="GF76">
        <v>0.08919009999999999</v>
      </c>
      <c r="GG76">
        <v>0.08312990000000001</v>
      </c>
      <c r="GH76">
        <v>28714.4</v>
      </c>
      <c r="GI76">
        <v>28882.2</v>
      </c>
      <c r="GJ76">
        <v>29489.1</v>
      </c>
      <c r="GK76">
        <v>29459.1</v>
      </c>
      <c r="GL76">
        <v>35582.2</v>
      </c>
      <c r="GM76">
        <v>35918.3</v>
      </c>
      <c r="GN76">
        <v>41534</v>
      </c>
      <c r="GO76">
        <v>41987.2</v>
      </c>
      <c r="GP76">
        <v>1.9578</v>
      </c>
      <c r="GQ76">
        <v>1.9142</v>
      </c>
      <c r="GR76">
        <v>0.0446215</v>
      </c>
      <c r="GS76">
        <v>0</v>
      </c>
      <c r="GT76">
        <v>24.3175</v>
      </c>
      <c r="GU76">
        <v>999.9</v>
      </c>
      <c r="GV76">
        <v>42.9</v>
      </c>
      <c r="GW76">
        <v>31.4</v>
      </c>
      <c r="GX76">
        <v>21.9622</v>
      </c>
      <c r="GY76">
        <v>63.006</v>
      </c>
      <c r="GZ76">
        <v>33.5337</v>
      </c>
      <c r="HA76">
        <v>1</v>
      </c>
      <c r="HB76">
        <v>-0.142459</v>
      </c>
      <c r="HC76">
        <v>-0.234033</v>
      </c>
      <c r="HD76">
        <v>20.3503</v>
      </c>
      <c r="HE76">
        <v>5.22043</v>
      </c>
      <c r="HF76">
        <v>12.0099</v>
      </c>
      <c r="HG76">
        <v>4.9908</v>
      </c>
      <c r="HH76">
        <v>3.28925</v>
      </c>
      <c r="HI76">
        <v>9999</v>
      </c>
      <c r="HJ76">
        <v>9999</v>
      </c>
      <c r="HK76">
        <v>9999</v>
      </c>
      <c r="HL76">
        <v>160.9</v>
      </c>
      <c r="HM76">
        <v>1.86737</v>
      </c>
      <c r="HN76">
        <v>1.86644</v>
      </c>
      <c r="HO76">
        <v>1.86586</v>
      </c>
      <c r="HP76">
        <v>1.86584</v>
      </c>
      <c r="HQ76">
        <v>1.86767</v>
      </c>
      <c r="HR76">
        <v>1.87012</v>
      </c>
      <c r="HS76">
        <v>1.86874</v>
      </c>
      <c r="HT76">
        <v>1.87019</v>
      </c>
      <c r="HU76">
        <v>0</v>
      </c>
      <c r="HV76">
        <v>0</v>
      </c>
      <c r="HW76">
        <v>0</v>
      </c>
      <c r="HX76">
        <v>0</v>
      </c>
      <c r="HY76" t="s">
        <v>422</v>
      </c>
      <c r="HZ76" t="s">
        <v>423</v>
      </c>
      <c r="IA76" t="s">
        <v>424</v>
      </c>
      <c r="IB76" t="s">
        <v>424</v>
      </c>
      <c r="IC76" t="s">
        <v>424</v>
      </c>
      <c r="ID76" t="s">
        <v>424</v>
      </c>
      <c r="IE76">
        <v>0</v>
      </c>
      <c r="IF76">
        <v>100</v>
      </c>
      <c r="IG76">
        <v>100</v>
      </c>
      <c r="IH76">
        <v>-1.978</v>
      </c>
      <c r="II76">
        <v>-0.1069</v>
      </c>
      <c r="IJ76">
        <v>-0.5726348517053843</v>
      </c>
      <c r="IK76">
        <v>-0.003643892653284941</v>
      </c>
      <c r="IL76">
        <v>8.948238347276123E-07</v>
      </c>
      <c r="IM76">
        <v>-2.445980282225029E-10</v>
      </c>
      <c r="IN76">
        <v>-0.1497648274784824</v>
      </c>
      <c r="IO76">
        <v>-0.01042730378795286</v>
      </c>
      <c r="IP76">
        <v>0.00100284695746963</v>
      </c>
      <c r="IQ76">
        <v>-1.701466411570297E-05</v>
      </c>
      <c r="IR76">
        <v>2</v>
      </c>
      <c r="IS76">
        <v>2310</v>
      </c>
      <c r="IT76">
        <v>1</v>
      </c>
      <c r="IU76">
        <v>25</v>
      </c>
      <c r="IV76">
        <v>24.1</v>
      </c>
      <c r="IW76">
        <v>24.1</v>
      </c>
      <c r="IX76">
        <v>1.04492</v>
      </c>
      <c r="IY76">
        <v>2.21313</v>
      </c>
      <c r="IZ76">
        <v>1.39648</v>
      </c>
      <c r="JA76">
        <v>2.34497</v>
      </c>
      <c r="JB76">
        <v>1.49536</v>
      </c>
      <c r="JC76">
        <v>2.41577</v>
      </c>
      <c r="JD76">
        <v>35.7544</v>
      </c>
      <c r="JE76">
        <v>24.1926</v>
      </c>
      <c r="JF76">
        <v>18</v>
      </c>
      <c r="JG76">
        <v>511.008</v>
      </c>
      <c r="JH76">
        <v>439.803</v>
      </c>
      <c r="JI76">
        <v>25.0002</v>
      </c>
      <c r="JJ76">
        <v>25.6067</v>
      </c>
      <c r="JK76">
        <v>30.0002</v>
      </c>
      <c r="JL76">
        <v>25.5837</v>
      </c>
      <c r="JM76">
        <v>25.5292</v>
      </c>
      <c r="JN76">
        <v>20.9216</v>
      </c>
      <c r="JO76">
        <v>23.3584</v>
      </c>
      <c r="JP76">
        <v>50.9217</v>
      </c>
      <c r="JQ76">
        <v>25</v>
      </c>
      <c r="JR76">
        <v>420</v>
      </c>
      <c r="JS76">
        <v>17.493</v>
      </c>
      <c r="JT76">
        <v>100.838</v>
      </c>
      <c r="JU76">
        <v>100.832</v>
      </c>
    </row>
    <row r="77" spans="1:281">
      <c r="A77">
        <v>61</v>
      </c>
      <c r="B77">
        <v>1658964011.1</v>
      </c>
      <c r="C77">
        <v>2104.599999904633</v>
      </c>
      <c r="D77" t="s">
        <v>562</v>
      </c>
      <c r="E77" t="s">
        <v>563</v>
      </c>
      <c r="F77">
        <v>5</v>
      </c>
      <c r="G77" t="s">
        <v>550</v>
      </c>
      <c r="H77" t="s">
        <v>416</v>
      </c>
      <c r="I77">
        <v>1658964008.6</v>
      </c>
      <c r="J77">
        <f>(K77)/1000</f>
        <v>0</v>
      </c>
      <c r="K77">
        <f>IF(CZ77, AN77, AH77)</f>
        <v>0</v>
      </c>
      <c r="L77">
        <f>IF(CZ77, AI77, AG77)</f>
        <v>0</v>
      </c>
      <c r="M77">
        <f>DB77 - IF(AU77&gt;1, L77*CV77*100.0/(AW77*DP77), 0)</f>
        <v>0</v>
      </c>
      <c r="N77">
        <f>((T77-J77/2)*M77-L77)/(T77+J77/2)</f>
        <v>0</v>
      </c>
      <c r="O77">
        <f>N77*(DI77+DJ77)/1000.0</f>
        <v>0</v>
      </c>
      <c r="P77">
        <f>(DB77 - IF(AU77&gt;1, L77*CV77*100.0/(AW77*DP77), 0))*(DI77+DJ77)/1000.0</f>
        <v>0</v>
      </c>
      <c r="Q77">
        <f>2.0/((1/S77-1/R77)+SIGN(S77)*SQRT((1/S77-1/R77)*(1/S77-1/R77) + 4*CW77/((CW77+1)*(CW77+1))*(2*1/S77*1/R77-1/R77*1/R77)))</f>
        <v>0</v>
      </c>
      <c r="R77">
        <f>IF(LEFT(CX77,1)&lt;&gt;"0",IF(LEFT(CX77,1)="1",3.0,CY77),$D$5+$E$5*(DP77*DI77/($K$5*1000))+$F$5*(DP77*DI77/($K$5*1000))*MAX(MIN(CV77,$J$5),$I$5)*MAX(MIN(CV77,$J$5),$I$5)+$G$5*MAX(MIN(CV77,$J$5),$I$5)*(DP77*DI77/($K$5*1000))+$H$5*(DP77*DI77/($K$5*1000))*(DP77*DI77/($K$5*1000)))</f>
        <v>0</v>
      </c>
      <c r="S77">
        <f>J77*(1000-(1000*0.61365*exp(17.502*W77/(240.97+W77))/(DI77+DJ77)+DD77)/2)/(1000*0.61365*exp(17.502*W77/(240.97+W77))/(DI77+DJ77)-DD77)</f>
        <v>0</v>
      </c>
      <c r="T77">
        <f>1/((CW77+1)/(Q77/1.6)+1/(R77/1.37)) + CW77/((CW77+1)/(Q77/1.6) + CW77/(R77/1.37))</f>
        <v>0</v>
      </c>
      <c r="U77">
        <f>(CR77*CU77)</f>
        <v>0</v>
      </c>
      <c r="V77">
        <f>(DK77+(U77+2*0.95*5.67E-8*(((DK77+$B$7)+273)^4-(DK77+273)^4)-44100*J77)/(1.84*29.3*R77+8*0.95*5.67E-8*(DK77+273)^3))</f>
        <v>0</v>
      </c>
      <c r="W77">
        <f>($C$7*DL77+$D$7*DM77+$E$7*V77)</f>
        <v>0</v>
      </c>
      <c r="X77">
        <f>0.61365*exp(17.502*W77/(240.97+W77))</f>
        <v>0</v>
      </c>
      <c r="Y77">
        <f>(Z77/AA77*100)</f>
        <v>0</v>
      </c>
      <c r="Z77">
        <f>DD77*(DI77+DJ77)/1000</f>
        <v>0</v>
      </c>
      <c r="AA77">
        <f>0.61365*exp(17.502*DK77/(240.97+DK77))</f>
        <v>0</v>
      </c>
      <c r="AB77">
        <f>(X77-DD77*(DI77+DJ77)/1000)</f>
        <v>0</v>
      </c>
      <c r="AC77">
        <f>(-J77*44100)</f>
        <v>0</v>
      </c>
      <c r="AD77">
        <f>2*29.3*R77*0.92*(DK77-W77)</f>
        <v>0</v>
      </c>
      <c r="AE77">
        <f>2*0.95*5.67E-8*(((DK77+$B$7)+273)^4-(W77+273)^4)</f>
        <v>0</v>
      </c>
      <c r="AF77">
        <f>U77+AE77+AC77+AD77</f>
        <v>0</v>
      </c>
      <c r="AG77">
        <f>DH77*AU77*(DC77-DB77*(1000-AU77*DE77)/(1000-AU77*DD77))/(100*CV77)</f>
        <v>0</v>
      </c>
      <c r="AH77">
        <f>1000*DH77*AU77*(DD77-DE77)/(100*CV77*(1000-AU77*DD77))</f>
        <v>0</v>
      </c>
      <c r="AI77">
        <f>(AJ77 - AK77 - DI77*1E3/(8.314*(DK77+273.15)) * AM77/DH77 * AL77) * DH77/(100*CV77) * (1000 - DE77)/1000</f>
        <v>0</v>
      </c>
      <c r="AJ77">
        <v>427.3438287334851</v>
      </c>
      <c r="AK77">
        <v>431.052581818182</v>
      </c>
      <c r="AL77">
        <v>0.001814528712277556</v>
      </c>
      <c r="AM77">
        <v>65.2190104708618</v>
      </c>
      <c r="AN77">
        <f>(AP77 - AO77 + DI77*1E3/(8.314*(DK77+273.15)) * AR77/DH77 * AQ77) * DH77/(100*CV77) * 1000/(1000 - AP77)</f>
        <v>0</v>
      </c>
      <c r="AO77">
        <v>17.21204163959731</v>
      </c>
      <c r="AP77">
        <v>18.45055151515151</v>
      </c>
      <c r="AQ77">
        <v>9.036410363908592E-05</v>
      </c>
      <c r="AR77">
        <v>84.76295375086961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MAX(0,($B$13+$C$13*DP77)/(1+$D$13*DP77)*DI77/(DK77+273)*$E$13)</f>
        <v>0</v>
      </c>
      <c r="AX77" t="s">
        <v>418</v>
      </c>
      <c r="AY77" t="s">
        <v>418</v>
      </c>
      <c r="AZ77">
        <v>0</v>
      </c>
      <c r="BA77">
        <v>0</v>
      </c>
      <c r="BB77">
        <f>1-AZ77/BA77</f>
        <v>0</v>
      </c>
      <c r="BC77">
        <v>0</v>
      </c>
      <c r="BD77" t="s">
        <v>418</v>
      </c>
      <c r="BE77" t="s">
        <v>418</v>
      </c>
      <c r="BF77">
        <v>0</v>
      </c>
      <c r="BG77">
        <v>0</v>
      </c>
      <c r="BH77">
        <f>1-BF77/BG77</f>
        <v>0</v>
      </c>
      <c r="BI77">
        <v>0.5</v>
      </c>
      <c r="BJ77">
        <f>CS77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418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BZ77" t="s">
        <v>418</v>
      </c>
      <c r="CA77" t="s">
        <v>418</v>
      </c>
      <c r="CB77" t="s">
        <v>418</v>
      </c>
      <c r="CC77" t="s">
        <v>418</v>
      </c>
      <c r="CD77" t="s">
        <v>418</v>
      </c>
      <c r="CE77" t="s">
        <v>418</v>
      </c>
      <c r="CF77" t="s">
        <v>418</v>
      </c>
      <c r="CG77" t="s">
        <v>418</v>
      </c>
      <c r="CH77" t="s">
        <v>418</v>
      </c>
      <c r="CI77" t="s">
        <v>418</v>
      </c>
      <c r="CJ77" t="s">
        <v>418</v>
      </c>
      <c r="CK77" t="s">
        <v>418</v>
      </c>
      <c r="CL77" t="s">
        <v>418</v>
      </c>
      <c r="CM77" t="s">
        <v>418</v>
      </c>
      <c r="CN77" t="s">
        <v>418</v>
      </c>
      <c r="CO77" t="s">
        <v>418</v>
      </c>
      <c r="CP77" t="s">
        <v>418</v>
      </c>
      <c r="CQ77" t="s">
        <v>418</v>
      </c>
      <c r="CR77">
        <f>$B$11*DQ77+$C$11*DR77+$F$11*EC77*(1-EF77)</f>
        <v>0</v>
      </c>
      <c r="CS77">
        <f>CR77*CT77</f>
        <v>0</v>
      </c>
      <c r="CT77">
        <f>($B$11*$D$9+$C$11*$D$9+$F$11*((EP77+EH77)/MAX(EP77+EH77+EQ77, 0.1)*$I$9+EQ77/MAX(EP77+EH77+EQ77, 0.1)*$J$9))/($B$11+$C$11+$F$11)</f>
        <v>0</v>
      </c>
      <c r="CU77">
        <f>($B$11*$K$9+$C$11*$K$9+$F$11*((EP77+EH77)/MAX(EP77+EH77+EQ77, 0.1)*$P$9+EQ77/MAX(EP77+EH77+EQ77, 0.1)*$Q$9))/($B$11+$C$11+$F$11)</f>
        <v>0</v>
      </c>
      <c r="CV77">
        <v>6</v>
      </c>
      <c r="CW77">
        <v>0.5</v>
      </c>
      <c r="CX77" t="s">
        <v>419</v>
      </c>
      <c r="CY77">
        <v>2</v>
      </c>
      <c r="CZ77" t="b">
        <v>1</v>
      </c>
      <c r="DA77">
        <v>1658964008.6</v>
      </c>
      <c r="DB77">
        <v>423.0835555555556</v>
      </c>
      <c r="DC77">
        <v>419.9727777777778</v>
      </c>
      <c r="DD77">
        <v>18.429</v>
      </c>
      <c r="DE77">
        <v>17.25762222222222</v>
      </c>
      <c r="DF77">
        <v>425.062</v>
      </c>
      <c r="DG77">
        <v>18.53583333333333</v>
      </c>
      <c r="DH77">
        <v>500.0484444444444</v>
      </c>
      <c r="DI77">
        <v>90.15356666666668</v>
      </c>
      <c r="DJ77">
        <v>0.09985301111111111</v>
      </c>
      <c r="DK77">
        <v>25.75003333333333</v>
      </c>
      <c r="DL77">
        <v>25.04514444444444</v>
      </c>
      <c r="DM77">
        <v>999.9000000000001</v>
      </c>
      <c r="DN77">
        <v>0</v>
      </c>
      <c r="DO77">
        <v>0</v>
      </c>
      <c r="DP77">
        <v>9997.557777777778</v>
      </c>
      <c r="DQ77">
        <v>0</v>
      </c>
      <c r="DR77">
        <v>0.505868</v>
      </c>
      <c r="DS77">
        <v>3.110673333333333</v>
      </c>
      <c r="DT77">
        <v>431.0268888888888</v>
      </c>
      <c r="DU77">
        <v>427.3477777777778</v>
      </c>
      <c r="DV77">
        <v>1.171362222222222</v>
      </c>
      <c r="DW77">
        <v>419.9727777777778</v>
      </c>
      <c r="DX77">
        <v>17.25762222222222</v>
      </c>
      <c r="DY77">
        <v>1.661437777777778</v>
      </c>
      <c r="DZ77">
        <v>1.555836666666667</v>
      </c>
      <c r="EA77">
        <v>14.54074444444445</v>
      </c>
      <c r="EB77">
        <v>13.52812222222222</v>
      </c>
      <c r="EC77">
        <v>0.00100019</v>
      </c>
      <c r="ED77">
        <v>0</v>
      </c>
      <c r="EE77">
        <v>0</v>
      </c>
      <c r="EF77">
        <v>0</v>
      </c>
      <c r="EG77">
        <v>1021.555555555556</v>
      </c>
      <c r="EH77">
        <v>0.00100019</v>
      </c>
      <c r="EI77">
        <v>-4.555555555555555</v>
      </c>
      <c r="EJ77">
        <v>0.1111111111111111</v>
      </c>
      <c r="EK77">
        <v>35.13188888888889</v>
      </c>
      <c r="EL77">
        <v>39.34011111111111</v>
      </c>
      <c r="EM77">
        <v>37.13188888888889</v>
      </c>
      <c r="EN77">
        <v>39.96511111111111</v>
      </c>
      <c r="EO77">
        <v>36.93022222222222</v>
      </c>
      <c r="EP77">
        <v>0</v>
      </c>
      <c r="EQ77">
        <v>0</v>
      </c>
      <c r="ER77">
        <v>0</v>
      </c>
      <c r="ES77">
        <v>29.5</v>
      </c>
      <c r="ET77">
        <v>0</v>
      </c>
      <c r="EU77">
        <v>1032.403846153846</v>
      </c>
      <c r="EV77">
        <v>-244.7008540226472</v>
      </c>
      <c r="EW77">
        <v>20.05128099603289</v>
      </c>
      <c r="EX77">
        <v>-9.096153846153847</v>
      </c>
      <c r="EY77">
        <v>15</v>
      </c>
      <c r="EZ77">
        <v>1658962562</v>
      </c>
      <c r="FA77" t="s">
        <v>443</v>
      </c>
      <c r="FB77">
        <v>1658962562</v>
      </c>
      <c r="FC77">
        <v>1658962559</v>
      </c>
      <c r="FD77">
        <v>7</v>
      </c>
      <c r="FE77">
        <v>0.025</v>
      </c>
      <c r="FF77">
        <v>-0.013</v>
      </c>
      <c r="FG77">
        <v>-1.97</v>
      </c>
      <c r="FH77">
        <v>-0.111</v>
      </c>
      <c r="FI77">
        <v>420</v>
      </c>
      <c r="FJ77">
        <v>18</v>
      </c>
      <c r="FK77">
        <v>0.6899999999999999</v>
      </c>
      <c r="FL77">
        <v>0.5</v>
      </c>
      <c r="FM77">
        <v>3.128714749999999</v>
      </c>
      <c r="FN77">
        <v>-0.03949452157598899</v>
      </c>
      <c r="FO77">
        <v>0.04897162882667372</v>
      </c>
      <c r="FP77">
        <v>1</v>
      </c>
      <c r="FQ77">
        <v>1051.941176470588</v>
      </c>
      <c r="FR77">
        <v>-296.073337946038</v>
      </c>
      <c r="FS77">
        <v>34.58998595009373</v>
      </c>
      <c r="FT77">
        <v>0</v>
      </c>
      <c r="FU77">
        <v>1.34966575</v>
      </c>
      <c r="FV77">
        <v>-0.9147310694183916</v>
      </c>
      <c r="FW77">
        <v>0.09619890568212042</v>
      </c>
      <c r="FX77">
        <v>0</v>
      </c>
      <c r="FY77">
        <v>1</v>
      </c>
      <c r="FZ77">
        <v>3</v>
      </c>
      <c r="GA77" t="s">
        <v>444</v>
      </c>
      <c r="GB77">
        <v>2.98425</v>
      </c>
      <c r="GC77">
        <v>2.71553</v>
      </c>
      <c r="GD77">
        <v>0.095197</v>
      </c>
      <c r="GE77">
        <v>0.0934304</v>
      </c>
      <c r="GF77">
        <v>0.0893294</v>
      </c>
      <c r="GG77">
        <v>0.0839333</v>
      </c>
      <c r="GH77">
        <v>28715.2</v>
      </c>
      <c r="GI77">
        <v>28882.1</v>
      </c>
      <c r="GJ77">
        <v>29490</v>
      </c>
      <c r="GK77">
        <v>29459.5</v>
      </c>
      <c r="GL77">
        <v>35577.2</v>
      </c>
      <c r="GM77">
        <v>35886.7</v>
      </c>
      <c r="GN77">
        <v>41534.6</v>
      </c>
      <c r="GO77">
        <v>41987.6</v>
      </c>
      <c r="GP77">
        <v>1.9577</v>
      </c>
      <c r="GQ77">
        <v>1.91437</v>
      </c>
      <c r="GR77">
        <v>0.0440106</v>
      </c>
      <c r="GS77">
        <v>0</v>
      </c>
      <c r="GT77">
        <v>24.3175</v>
      </c>
      <c r="GU77">
        <v>999.9</v>
      </c>
      <c r="GV77">
        <v>42.9</v>
      </c>
      <c r="GW77">
        <v>31.4</v>
      </c>
      <c r="GX77">
        <v>21.9613</v>
      </c>
      <c r="GY77">
        <v>62.866</v>
      </c>
      <c r="GZ77">
        <v>33.6098</v>
      </c>
      <c r="HA77">
        <v>1</v>
      </c>
      <c r="HB77">
        <v>-0.142335</v>
      </c>
      <c r="HC77">
        <v>-0.233478</v>
      </c>
      <c r="HD77">
        <v>20.3504</v>
      </c>
      <c r="HE77">
        <v>5.22043</v>
      </c>
      <c r="HF77">
        <v>12.0099</v>
      </c>
      <c r="HG77">
        <v>4.99065</v>
      </c>
      <c r="HH77">
        <v>3.28925</v>
      </c>
      <c r="HI77">
        <v>9999</v>
      </c>
      <c r="HJ77">
        <v>9999</v>
      </c>
      <c r="HK77">
        <v>9999</v>
      </c>
      <c r="HL77">
        <v>160.9</v>
      </c>
      <c r="HM77">
        <v>1.86737</v>
      </c>
      <c r="HN77">
        <v>1.86645</v>
      </c>
      <c r="HO77">
        <v>1.86586</v>
      </c>
      <c r="HP77">
        <v>1.86584</v>
      </c>
      <c r="HQ77">
        <v>1.86766</v>
      </c>
      <c r="HR77">
        <v>1.87012</v>
      </c>
      <c r="HS77">
        <v>1.86874</v>
      </c>
      <c r="HT77">
        <v>1.87024</v>
      </c>
      <c r="HU77">
        <v>0</v>
      </c>
      <c r="HV77">
        <v>0</v>
      </c>
      <c r="HW77">
        <v>0</v>
      </c>
      <c r="HX77">
        <v>0</v>
      </c>
      <c r="HY77" t="s">
        <v>422</v>
      </c>
      <c r="HZ77" t="s">
        <v>423</v>
      </c>
      <c r="IA77" t="s">
        <v>424</v>
      </c>
      <c r="IB77" t="s">
        <v>424</v>
      </c>
      <c r="IC77" t="s">
        <v>424</v>
      </c>
      <c r="ID77" t="s">
        <v>424</v>
      </c>
      <c r="IE77">
        <v>0</v>
      </c>
      <c r="IF77">
        <v>100</v>
      </c>
      <c r="IG77">
        <v>100</v>
      </c>
      <c r="IH77">
        <v>-1.979</v>
      </c>
      <c r="II77">
        <v>-0.1066</v>
      </c>
      <c r="IJ77">
        <v>-0.5726348517053843</v>
      </c>
      <c r="IK77">
        <v>-0.003643892653284941</v>
      </c>
      <c r="IL77">
        <v>8.948238347276123E-07</v>
      </c>
      <c r="IM77">
        <v>-2.445980282225029E-10</v>
      </c>
      <c r="IN77">
        <v>-0.1497648274784824</v>
      </c>
      <c r="IO77">
        <v>-0.01042730378795286</v>
      </c>
      <c r="IP77">
        <v>0.00100284695746963</v>
      </c>
      <c r="IQ77">
        <v>-1.701466411570297E-05</v>
      </c>
      <c r="IR77">
        <v>2</v>
      </c>
      <c r="IS77">
        <v>2310</v>
      </c>
      <c r="IT77">
        <v>1</v>
      </c>
      <c r="IU77">
        <v>25</v>
      </c>
      <c r="IV77">
        <v>24.2</v>
      </c>
      <c r="IW77">
        <v>24.2</v>
      </c>
      <c r="IX77">
        <v>1.04492</v>
      </c>
      <c r="IY77">
        <v>2.22656</v>
      </c>
      <c r="IZ77">
        <v>1.39648</v>
      </c>
      <c r="JA77">
        <v>2.34497</v>
      </c>
      <c r="JB77">
        <v>1.49536</v>
      </c>
      <c r="JC77">
        <v>2.31079</v>
      </c>
      <c r="JD77">
        <v>35.7311</v>
      </c>
      <c r="JE77">
        <v>24.1838</v>
      </c>
      <c r="JF77">
        <v>18</v>
      </c>
      <c r="JG77">
        <v>510.955</v>
      </c>
      <c r="JH77">
        <v>439.929</v>
      </c>
      <c r="JI77">
        <v>25.0001</v>
      </c>
      <c r="JJ77">
        <v>25.6086</v>
      </c>
      <c r="JK77">
        <v>30.0002</v>
      </c>
      <c r="JL77">
        <v>25.5851</v>
      </c>
      <c r="JM77">
        <v>25.5319</v>
      </c>
      <c r="JN77">
        <v>20.921</v>
      </c>
      <c r="JO77">
        <v>23.0457</v>
      </c>
      <c r="JP77">
        <v>50.9217</v>
      </c>
      <c r="JQ77">
        <v>25</v>
      </c>
      <c r="JR77">
        <v>420</v>
      </c>
      <c r="JS77">
        <v>17.4616</v>
      </c>
      <c r="JT77">
        <v>100.84</v>
      </c>
      <c r="JU77">
        <v>100.833</v>
      </c>
    </row>
    <row r="78" spans="1:281">
      <c r="A78">
        <v>62</v>
      </c>
      <c r="B78">
        <v>1658964016.1</v>
      </c>
      <c r="C78">
        <v>2109.599999904633</v>
      </c>
      <c r="D78" t="s">
        <v>564</v>
      </c>
      <c r="E78" t="s">
        <v>565</v>
      </c>
      <c r="F78">
        <v>5</v>
      </c>
      <c r="G78" t="s">
        <v>550</v>
      </c>
      <c r="H78" t="s">
        <v>416</v>
      </c>
      <c r="I78">
        <v>1658964013.3</v>
      </c>
      <c r="J78">
        <f>(K78)/1000</f>
        <v>0</v>
      </c>
      <c r="K78">
        <f>IF(CZ78, AN78, AH78)</f>
        <v>0</v>
      </c>
      <c r="L78">
        <f>IF(CZ78, AI78, AG78)</f>
        <v>0</v>
      </c>
      <c r="M78">
        <f>DB78 - IF(AU78&gt;1, L78*CV78*100.0/(AW78*DP78), 0)</f>
        <v>0</v>
      </c>
      <c r="N78">
        <f>((T78-J78/2)*M78-L78)/(T78+J78/2)</f>
        <v>0</v>
      </c>
      <c r="O78">
        <f>N78*(DI78+DJ78)/1000.0</f>
        <v>0</v>
      </c>
      <c r="P78">
        <f>(DB78 - IF(AU78&gt;1, L78*CV78*100.0/(AW78*DP78), 0))*(DI78+DJ78)/1000.0</f>
        <v>0</v>
      </c>
      <c r="Q78">
        <f>2.0/((1/S78-1/R78)+SIGN(S78)*SQRT((1/S78-1/R78)*(1/S78-1/R78) + 4*CW78/((CW78+1)*(CW78+1))*(2*1/S78*1/R78-1/R78*1/R78)))</f>
        <v>0</v>
      </c>
      <c r="R78">
        <f>IF(LEFT(CX78,1)&lt;&gt;"0",IF(LEFT(CX78,1)="1",3.0,CY78),$D$5+$E$5*(DP78*DI78/($K$5*1000))+$F$5*(DP78*DI78/($K$5*1000))*MAX(MIN(CV78,$J$5),$I$5)*MAX(MIN(CV78,$J$5),$I$5)+$G$5*MAX(MIN(CV78,$J$5),$I$5)*(DP78*DI78/($K$5*1000))+$H$5*(DP78*DI78/($K$5*1000))*(DP78*DI78/($K$5*1000)))</f>
        <v>0</v>
      </c>
      <c r="S78">
        <f>J78*(1000-(1000*0.61365*exp(17.502*W78/(240.97+W78))/(DI78+DJ78)+DD78)/2)/(1000*0.61365*exp(17.502*W78/(240.97+W78))/(DI78+DJ78)-DD78)</f>
        <v>0</v>
      </c>
      <c r="T78">
        <f>1/((CW78+1)/(Q78/1.6)+1/(R78/1.37)) + CW78/((CW78+1)/(Q78/1.6) + CW78/(R78/1.37))</f>
        <v>0</v>
      </c>
      <c r="U78">
        <f>(CR78*CU78)</f>
        <v>0</v>
      </c>
      <c r="V78">
        <f>(DK78+(U78+2*0.95*5.67E-8*(((DK78+$B$7)+273)^4-(DK78+273)^4)-44100*J78)/(1.84*29.3*R78+8*0.95*5.67E-8*(DK78+273)^3))</f>
        <v>0</v>
      </c>
      <c r="W78">
        <f>($C$7*DL78+$D$7*DM78+$E$7*V78)</f>
        <v>0</v>
      </c>
      <c r="X78">
        <f>0.61365*exp(17.502*W78/(240.97+W78))</f>
        <v>0</v>
      </c>
      <c r="Y78">
        <f>(Z78/AA78*100)</f>
        <v>0</v>
      </c>
      <c r="Z78">
        <f>DD78*(DI78+DJ78)/1000</f>
        <v>0</v>
      </c>
      <c r="AA78">
        <f>0.61365*exp(17.502*DK78/(240.97+DK78))</f>
        <v>0</v>
      </c>
      <c r="AB78">
        <f>(X78-DD78*(DI78+DJ78)/1000)</f>
        <v>0</v>
      </c>
      <c r="AC78">
        <f>(-J78*44100)</f>
        <v>0</v>
      </c>
      <c r="AD78">
        <f>2*29.3*R78*0.92*(DK78-W78)</f>
        <v>0</v>
      </c>
      <c r="AE78">
        <f>2*0.95*5.67E-8*(((DK78+$B$7)+273)^4-(W78+273)^4)</f>
        <v>0</v>
      </c>
      <c r="AF78">
        <f>U78+AE78+AC78+AD78</f>
        <v>0</v>
      </c>
      <c r="AG78">
        <f>DH78*AU78*(DC78-DB78*(1000-AU78*DE78)/(1000-AU78*DD78))/(100*CV78)</f>
        <v>0</v>
      </c>
      <c r="AH78">
        <f>1000*DH78*AU78*(DD78-DE78)/(100*CV78*(1000-AU78*DD78))</f>
        <v>0</v>
      </c>
      <c r="AI78">
        <f>(AJ78 - AK78 - DI78*1E3/(8.314*(DK78+273.15)) * AM78/DH78 * AL78) * DH78/(100*CV78) * (1000 - DE78)/1000</f>
        <v>0</v>
      </c>
      <c r="AJ78">
        <v>427.3955774955595</v>
      </c>
      <c r="AK78">
        <v>431.0562303030304</v>
      </c>
      <c r="AL78">
        <v>-0.0004311103373827737</v>
      </c>
      <c r="AM78">
        <v>65.2190104708618</v>
      </c>
      <c r="AN78">
        <f>(AP78 - AO78 + DI78*1E3/(8.314*(DK78+273.15)) * AR78/DH78 * AQ78) * DH78/(100*CV78) * 1000/(1000 - AP78)</f>
        <v>0</v>
      </c>
      <c r="AO78">
        <v>17.40492466671452</v>
      </c>
      <c r="AP78">
        <v>18.54382848484849</v>
      </c>
      <c r="AQ78">
        <v>0.02045831587811474</v>
      </c>
      <c r="AR78">
        <v>84.76295375086961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MAX(0,($B$13+$C$13*DP78)/(1+$D$13*DP78)*DI78/(DK78+273)*$E$13)</f>
        <v>0</v>
      </c>
      <c r="AX78" t="s">
        <v>418</v>
      </c>
      <c r="AY78" t="s">
        <v>418</v>
      </c>
      <c r="AZ78">
        <v>0</v>
      </c>
      <c r="BA78">
        <v>0</v>
      </c>
      <c r="BB78">
        <f>1-AZ78/BA78</f>
        <v>0</v>
      </c>
      <c r="BC78">
        <v>0</v>
      </c>
      <c r="BD78" t="s">
        <v>418</v>
      </c>
      <c r="BE78" t="s">
        <v>418</v>
      </c>
      <c r="BF78">
        <v>0</v>
      </c>
      <c r="BG78">
        <v>0</v>
      </c>
      <c r="BH78">
        <f>1-BF78/BG78</f>
        <v>0</v>
      </c>
      <c r="BI78">
        <v>0.5</v>
      </c>
      <c r="BJ78">
        <f>CS78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418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BZ78" t="s">
        <v>418</v>
      </c>
      <c r="CA78" t="s">
        <v>418</v>
      </c>
      <c r="CB78" t="s">
        <v>418</v>
      </c>
      <c r="CC78" t="s">
        <v>418</v>
      </c>
      <c r="CD78" t="s">
        <v>418</v>
      </c>
      <c r="CE78" t="s">
        <v>418</v>
      </c>
      <c r="CF78" t="s">
        <v>418</v>
      </c>
      <c r="CG78" t="s">
        <v>418</v>
      </c>
      <c r="CH78" t="s">
        <v>418</v>
      </c>
      <c r="CI78" t="s">
        <v>418</v>
      </c>
      <c r="CJ78" t="s">
        <v>418</v>
      </c>
      <c r="CK78" t="s">
        <v>418</v>
      </c>
      <c r="CL78" t="s">
        <v>418</v>
      </c>
      <c r="CM78" t="s">
        <v>418</v>
      </c>
      <c r="CN78" t="s">
        <v>418</v>
      </c>
      <c r="CO78" t="s">
        <v>418</v>
      </c>
      <c r="CP78" t="s">
        <v>418</v>
      </c>
      <c r="CQ78" t="s">
        <v>418</v>
      </c>
      <c r="CR78">
        <f>$B$11*DQ78+$C$11*DR78+$F$11*EC78*(1-EF78)</f>
        <v>0</v>
      </c>
      <c r="CS78">
        <f>CR78*CT78</f>
        <v>0</v>
      </c>
      <c r="CT78">
        <f>($B$11*$D$9+$C$11*$D$9+$F$11*((EP78+EH78)/MAX(EP78+EH78+EQ78, 0.1)*$I$9+EQ78/MAX(EP78+EH78+EQ78, 0.1)*$J$9))/($B$11+$C$11+$F$11)</f>
        <v>0</v>
      </c>
      <c r="CU78">
        <f>($B$11*$K$9+$C$11*$K$9+$F$11*((EP78+EH78)/MAX(EP78+EH78+EQ78, 0.1)*$P$9+EQ78/MAX(EP78+EH78+EQ78, 0.1)*$Q$9))/($B$11+$C$11+$F$11)</f>
        <v>0</v>
      </c>
      <c r="CV78">
        <v>6</v>
      </c>
      <c r="CW78">
        <v>0.5</v>
      </c>
      <c r="CX78" t="s">
        <v>419</v>
      </c>
      <c r="CY78">
        <v>2</v>
      </c>
      <c r="CZ78" t="b">
        <v>1</v>
      </c>
      <c r="DA78">
        <v>1658964013.3</v>
      </c>
      <c r="DB78">
        <v>423.0855</v>
      </c>
      <c r="DC78">
        <v>419.9635</v>
      </c>
      <c r="DD78">
        <v>18.50151</v>
      </c>
      <c r="DE78">
        <v>17.40905</v>
      </c>
      <c r="DF78">
        <v>425.0640999999999</v>
      </c>
      <c r="DG78">
        <v>18.60771</v>
      </c>
      <c r="DH78">
        <v>500.0722000000001</v>
      </c>
      <c r="DI78">
        <v>90.15485000000001</v>
      </c>
      <c r="DJ78">
        <v>0.10012285</v>
      </c>
      <c r="DK78">
        <v>25.74722999999999</v>
      </c>
      <c r="DL78">
        <v>25.03489</v>
      </c>
      <c r="DM78">
        <v>999.9</v>
      </c>
      <c r="DN78">
        <v>0</v>
      </c>
      <c r="DO78">
        <v>0</v>
      </c>
      <c r="DP78">
        <v>9992.369999999999</v>
      </c>
      <c r="DQ78">
        <v>0</v>
      </c>
      <c r="DR78">
        <v>0.5058679999999999</v>
      </c>
      <c r="DS78">
        <v>3.121862000000001</v>
      </c>
      <c r="DT78">
        <v>431.0608</v>
      </c>
      <c r="DU78">
        <v>427.4043</v>
      </c>
      <c r="DV78">
        <v>1.092458</v>
      </c>
      <c r="DW78">
        <v>419.9635</v>
      </c>
      <c r="DX78">
        <v>17.40905</v>
      </c>
      <c r="DY78">
        <v>1.667999</v>
      </c>
      <c r="DZ78">
        <v>1.569511</v>
      </c>
      <c r="EA78">
        <v>14.60177</v>
      </c>
      <c r="EB78">
        <v>13.66265</v>
      </c>
      <c r="EC78">
        <v>0.00100019</v>
      </c>
      <c r="ED78">
        <v>0</v>
      </c>
      <c r="EE78">
        <v>0</v>
      </c>
      <c r="EF78">
        <v>0</v>
      </c>
      <c r="EG78">
        <v>1002.35</v>
      </c>
      <c r="EH78">
        <v>0.00100019</v>
      </c>
      <c r="EI78">
        <v>-7.15</v>
      </c>
      <c r="EJ78">
        <v>-2.25</v>
      </c>
      <c r="EK78">
        <v>35.0746</v>
      </c>
      <c r="EL78">
        <v>39.1748</v>
      </c>
      <c r="EM78">
        <v>37.04349999999999</v>
      </c>
      <c r="EN78">
        <v>39.7622</v>
      </c>
      <c r="EO78">
        <v>36.8624</v>
      </c>
      <c r="EP78">
        <v>0</v>
      </c>
      <c r="EQ78">
        <v>0</v>
      </c>
      <c r="ER78">
        <v>0</v>
      </c>
      <c r="ES78">
        <v>34.30000019073486</v>
      </c>
      <c r="ET78">
        <v>0</v>
      </c>
      <c r="EU78">
        <v>1014.307692307692</v>
      </c>
      <c r="EV78">
        <v>-162.2905981010343</v>
      </c>
      <c r="EW78">
        <v>20.15384643349028</v>
      </c>
      <c r="EX78">
        <v>-7.980769230769231</v>
      </c>
      <c r="EY78">
        <v>15</v>
      </c>
      <c r="EZ78">
        <v>1658962562</v>
      </c>
      <c r="FA78" t="s">
        <v>443</v>
      </c>
      <c r="FB78">
        <v>1658962562</v>
      </c>
      <c r="FC78">
        <v>1658962559</v>
      </c>
      <c r="FD78">
        <v>7</v>
      </c>
      <c r="FE78">
        <v>0.025</v>
      </c>
      <c r="FF78">
        <v>-0.013</v>
      </c>
      <c r="FG78">
        <v>-1.97</v>
      </c>
      <c r="FH78">
        <v>-0.111</v>
      </c>
      <c r="FI78">
        <v>420</v>
      </c>
      <c r="FJ78">
        <v>18</v>
      </c>
      <c r="FK78">
        <v>0.6899999999999999</v>
      </c>
      <c r="FL78">
        <v>0.5</v>
      </c>
      <c r="FM78">
        <v>3.130153414634146</v>
      </c>
      <c r="FN78">
        <v>-0.1733901742160285</v>
      </c>
      <c r="FO78">
        <v>0.04012347409816513</v>
      </c>
      <c r="FP78">
        <v>1</v>
      </c>
      <c r="FQ78">
        <v>1026.970588235294</v>
      </c>
      <c r="FR78">
        <v>-207.1504963899822</v>
      </c>
      <c r="FS78">
        <v>27.22156940425092</v>
      </c>
      <c r="FT78">
        <v>0</v>
      </c>
      <c r="FU78">
        <v>1.258866097560976</v>
      </c>
      <c r="FV78">
        <v>-1.257803205574911</v>
      </c>
      <c r="FW78">
        <v>0.1288938245578942</v>
      </c>
      <c r="FX78">
        <v>0</v>
      </c>
      <c r="FY78">
        <v>1</v>
      </c>
      <c r="FZ78">
        <v>3</v>
      </c>
      <c r="GA78" t="s">
        <v>444</v>
      </c>
      <c r="GB78">
        <v>2.98441</v>
      </c>
      <c r="GC78">
        <v>2.71557</v>
      </c>
      <c r="GD78">
        <v>0.09518939999999999</v>
      </c>
      <c r="GE78">
        <v>0.0934243</v>
      </c>
      <c r="GF78">
        <v>0.0896409</v>
      </c>
      <c r="GG78">
        <v>0.0841756</v>
      </c>
      <c r="GH78">
        <v>28715.3</v>
      </c>
      <c r="GI78">
        <v>28882.5</v>
      </c>
      <c r="GJ78">
        <v>29489.8</v>
      </c>
      <c r="GK78">
        <v>29459.7</v>
      </c>
      <c r="GL78">
        <v>35564.8</v>
      </c>
      <c r="GM78">
        <v>35877.4</v>
      </c>
      <c r="GN78">
        <v>41534.5</v>
      </c>
      <c r="GO78">
        <v>41988</v>
      </c>
      <c r="GP78">
        <v>1.9579</v>
      </c>
      <c r="GQ78">
        <v>1.9143</v>
      </c>
      <c r="GR78">
        <v>0.0436381</v>
      </c>
      <c r="GS78">
        <v>0</v>
      </c>
      <c r="GT78">
        <v>24.3175</v>
      </c>
      <c r="GU78">
        <v>999.9</v>
      </c>
      <c r="GV78">
        <v>42.8</v>
      </c>
      <c r="GW78">
        <v>31.4</v>
      </c>
      <c r="GX78">
        <v>21.9109</v>
      </c>
      <c r="GY78">
        <v>62.786</v>
      </c>
      <c r="GZ78">
        <v>33.77</v>
      </c>
      <c r="HA78">
        <v>1</v>
      </c>
      <c r="HB78">
        <v>-0.141966</v>
      </c>
      <c r="HC78">
        <v>-0.233796</v>
      </c>
      <c r="HD78">
        <v>20.3504</v>
      </c>
      <c r="HE78">
        <v>5.22088</v>
      </c>
      <c r="HF78">
        <v>12.0099</v>
      </c>
      <c r="HG78">
        <v>4.99075</v>
      </c>
      <c r="HH78">
        <v>3.28925</v>
      </c>
      <c r="HI78">
        <v>9999</v>
      </c>
      <c r="HJ78">
        <v>9999</v>
      </c>
      <c r="HK78">
        <v>9999</v>
      </c>
      <c r="HL78">
        <v>160.9</v>
      </c>
      <c r="HM78">
        <v>1.86737</v>
      </c>
      <c r="HN78">
        <v>1.86645</v>
      </c>
      <c r="HO78">
        <v>1.86584</v>
      </c>
      <c r="HP78">
        <v>1.86584</v>
      </c>
      <c r="HQ78">
        <v>1.86767</v>
      </c>
      <c r="HR78">
        <v>1.87012</v>
      </c>
      <c r="HS78">
        <v>1.86874</v>
      </c>
      <c r="HT78">
        <v>1.87021</v>
      </c>
      <c r="HU78">
        <v>0</v>
      </c>
      <c r="HV78">
        <v>0</v>
      </c>
      <c r="HW78">
        <v>0</v>
      </c>
      <c r="HX78">
        <v>0</v>
      </c>
      <c r="HY78" t="s">
        <v>422</v>
      </c>
      <c r="HZ78" t="s">
        <v>423</v>
      </c>
      <c r="IA78" t="s">
        <v>424</v>
      </c>
      <c r="IB78" t="s">
        <v>424</v>
      </c>
      <c r="IC78" t="s">
        <v>424</v>
      </c>
      <c r="ID78" t="s">
        <v>424</v>
      </c>
      <c r="IE78">
        <v>0</v>
      </c>
      <c r="IF78">
        <v>100</v>
      </c>
      <c r="IG78">
        <v>100</v>
      </c>
      <c r="IH78">
        <v>-1.979</v>
      </c>
      <c r="II78">
        <v>-0.1057</v>
      </c>
      <c r="IJ78">
        <v>-0.5726348517053843</v>
      </c>
      <c r="IK78">
        <v>-0.003643892653284941</v>
      </c>
      <c r="IL78">
        <v>8.948238347276123E-07</v>
      </c>
      <c r="IM78">
        <v>-2.445980282225029E-10</v>
      </c>
      <c r="IN78">
        <v>-0.1497648274784824</v>
      </c>
      <c r="IO78">
        <v>-0.01042730378795286</v>
      </c>
      <c r="IP78">
        <v>0.00100284695746963</v>
      </c>
      <c r="IQ78">
        <v>-1.701466411570297E-05</v>
      </c>
      <c r="IR78">
        <v>2</v>
      </c>
      <c r="IS78">
        <v>2310</v>
      </c>
      <c r="IT78">
        <v>1</v>
      </c>
      <c r="IU78">
        <v>25</v>
      </c>
      <c r="IV78">
        <v>24.2</v>
      </c>
      <c r="IW78">
        <v>24.3</v>
      </c>
      <c r="IX78">
        <v>1.04492</v>
      </c>
      <c r="IY78">
        <v>2.20947</v>
      </c>
      <c r="IZ78">
        <v>1.39648</v>
      </c>
      <c r="JA78">
        <v>2.34375</v>
      </c>
      <c r="JB78">
        <v>1.49536</v>
      </c>
      <c r="JC78">
        <v>2.40112</v>
      </c>
      <c r="JD78">
        <v>35.7544</v>
      </c>
      <c r="JE78">
        <v>24.1926</v>
      </c>
      <c r="JF78">
        <v>18</v>
      </c>
      <c r="JG78">
        <v>511.103</v>
      </c>
      <c r="JH78">
        <v>439.896</v>
      </c>
      <c r="JI78">
        <v>25</v>
      </c>
      <c r="JJ78">
        <v>25.6107</v>
      </c>
      <c r="JK78">
        <v>30.0003</v>
      </c>
      <c r="JL78">
        <v>25.5872</v>
      </c>
      <c r="JM78">
        <v>25.5335</v>
      </c>
      <c r="JN78">
        <v>20.9234</v>
      </c>
      <c r="JO78">
        <v>23.0457</v>
      </c>
      <c r="JP78">
        <v>50.9217</v>
      </c>
      <c r="JQ78">
        <v>25</v>
      </c>
      <c r="JR78">
        <v>420</v>
      </c>
      <c r="JS78">
        <v>17.4471</v>
      </c>
      <c r="JT78">
        <v>100.84</v>
      </c>
      <c r="JU78">
        <v>100.834</v>
      </c>
    </row>
    <row r="79" spans="1:281">
      <c r="A79">
        <v>63</v>
      </c>
      <c r="B79">
        <v>1658964021.1</v>
      </c>
      <c r="C79">
        <v>2114.599999904633</v>
      </c>
      <c r="D79" t="s">
        <v>566</v>
      </c>
      <c r="E79" t="s">
        <v>567</v>
      </c>
      <c r="F79">
        <v>5</v>
      </c>
      <c r="G79" t="s">
        <v>550</v>
      </c>
      <c r="H79" t="s">
        <v>416</v>
      </c>
      <c r="I79">
        <v>1658964018.6</v>
      </c>
      <c r="J79">
        <f>(K79)/1000</f>
        <v>0</v>
      </c>
      <c r="K79">
        <f>IF(CZ79, AN79, AH79)</f>
        <v>0</v>
      </c>
      <c r="L79">
        <f>IF(CZ79, AI79, AG79)</f>
        <v>0</v>
      </c>
      <c r="M79">
        <f>DB79 - IF(AU79&gt;1, L79*CV79*100.0/(AW79*DP79), 0)</f>
        <v>0</v>
      </c>
      <c r="N79">
        <f>((T79-J79/2)*M79-L79)/(T79+J79/2)</f>
        <v>0</v>
      </c>
      <c r="O79">
        <f>N79*(DI79+DJ79)/1000.0</f>
        <v>0</v>
      </c>
      <c r="P79">
        <f>(DB79 - IF(AU79&gt;1, L79*CV79*100.0/(AW79*DP79), 0))*(DI79+DJ79)/1000.0</f>
        <v>0</v>
      </c>
      <c r="Q79">
        <f>2.0/((1/S79-1/R79)+SIGN(S79)*SQRT((1/S79-1/R79)*(1/S79-1/R79) + 4*CW79/((CW79+1)*(CW79+1))*(2*1/S79*1/R79-1/R79*1/R79)))</f>
        <v>0</v>
      </c>
      <c r="R79">
        <f>IF(LEFT(CX79,1)&lt;&gt;"0",IF(LEFT(CX79,1)="1",3.0,CY79),$D$5+$E$5*(DP79*DI79/($K$5*1000))+$F$5*(DP79*DI79/($K$5*1000))*MAX(MIN(CV79,$J$5),$I$5)*MAX(MIN(CV79,$J$5),$I$5)+$G$5*MAX(MIN(CV79,$J$5),$I$5)*(DP79*DI79/($K$5*1000))+$H$5*(DP79*DI79/($K$5*1000))*(DP79*DI79/($K$5*1000)))</f>
        <v>0</v>
      </c>
      <c r="S79">
        <f>J79*(1000-(1000*0.61365*exp(17.502*W79/(240.97+W79))/(DI79+DJ79)+DD79)/2)/(1000*0.61365*exp(17.502*W79/(240.97+W79))/(DI79+DJ79)-DD79)</f>
        <v>0</v>
      </c>
      <c r="T79">
        <f>1/((CW79+1)/(Q79/1.6)+1/(R79/1.37)) + CW79/((CW79+1)/(Q79/1.6) + CW79/(R79/1.37))</f>
        <v>0</v>
      </c>
      <c r="U79">
        <f>(CR79*CU79)</f>
        <v>0</v>
      </c>
      <c r="V79">
        <f>(DK79+(U79+2*0.95*5.67E-8*(((DK79+$B$7)+273)^4-(DK79+273)^4)-44100*J79)/(1.84*29.3*R79+8*0.95*5.67E-8*(DK79+273)^3))</f>
        <v>0</v>
      </c>
      <c r="W79">
        <f>($C$7*DL79+$D$7*DM79+$E$7*V79)</f>
        <v>0</v>
      </c>
      <c r="X79">
        <f>0.61365*exp(17.502*W79/(240.97+W79))</f>
        <v>0</v>
      </c>
      <c r="Y79">
        <f>(Z79/AA79*100)</f>
        <v>0</v>
      </c>
      <c r="Z79">
        <f>DD79*(DI79+DJ79)/1000</f>
        <v>0</v>
      </c>
      <c r="AA79">
        <f>0.61365*exp(17.502*DK79/(240.97+DK79))</f>
        <v>0</v>
      </c>
      <c r="AB79">
        <f>(X79-DD79*(DI79+DJ79)/1000)</f>
        <v>0</v>
      </c>
      <c r="AC79">
        <f>(-J79*44100)</f>
        <v>0</v>
      </c>
      <c r="AD79">
        <f>2*29.3*R79*0.92*(DK79-W79)</f>
        <v>0</v>
      </c>
      <c r="AE79">
        <f>2*0.95*5.67E-8*(((DK79+$B$7)+273)^4-(W79+273)^4)</f>
        <v>0</v>
      </c>
      <c r="AF79">
        <f>U79+AE79+AC79+AD79</f>
        <v>0</v>
      </c>
      <c r="AG79">
        <f>DH79*AU79*(DC79-DB79*(1000-AU79*DE79)/(1000-AU79*DD79))/(100*CV79)</f>
        <v>0</v>
      </c>
      <c r="AH79">
        <f>1000*DH79*AU79*(DD79-DE79)/(100*CV79*(1000-AU79*DD79))</f>
        <v>0</v>
      </c>
      <c r="AI79">
        <f>(AJ79 - AK79 - DI79*1E3/(8.314*(DK79+273.15)) * AM79/DH79 * AL79) * DH79/(100*CV79) * (1000 - DE79)/1000</f>
        <v>0</v>
      </c>
      <c r="AJ79">
        <v>427.4035148129429</v>
      </c>
      <c r="AK79">
        <v>431.037515151515</v>
      </c>
      <c r="AL79">
        <v>-0.0006873498896363926</v>
      </c>
      <c r="AM79">
        <v>65.2190104708618</v>
      </c>
      <c r="AN79">
        <f>(AP79 - AO79 + DI79*1E3/(8.314*(DK79+273.15)) * AR79/DH79 * AQ79) * DH79/(100*CV79) * 1000/(1000 - AP79)</f>
        <v>0</v>
      </c>
      <c r="AO79">
        <v>17.44324040564938</v>
      </c>
      <c r="AP79">
        <v>18.60079999999999</v>
      </c>
      <c r="AQ79">
        <v>0.01292555602337175</v>
      </c>
      <c r="AR79">
        <v>84.76295375086961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MAX(0,($B$13+$C$13*DP79)/(1+$D$13*DP79)*DI79/(DK79+273)*$E$13)</f>
        <v>0</v>
      </c>
      <c r="AX79" t="s">
        <v>418</v>
      </c>
      <c r="AY79" t="s">
        <v>418</v>
      </c>
      <c r="AZ79">
        <v>0</v>
      </c>
      <c r="BA79">
        <v>0</v>
      </c>
      <c r="BB79">
        <f>1-AZ79/BA79</f>
        <v>0</v>
      </c>
      <c r="BC79">
        <v>0</v>
      </c>
      <c r="BD79" t="s">
        <v>418</v>
      </c>
      <c r="BE79" t="s">
        <v>418</v>
      </c>
      <c r="BF79">
        <v>0</v>
      </c>
      <c r="BG79">
        <v>0</v>
      </c>
      <c r="BH79">
        <f>1-BF79/BG79</f>
        <v>0</v>
      </c>
      <c r="BI79">
        <v>0.5</v>
      </c>
      <c r="BJ79">
        <f>CS79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418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BZ79" t="s">
        <v>418</v>
      </c>
      <c r="CA79" t="s">
        <v>418</v>
      </c>
      <c r="CB79" t="s">
        <v>418</v>
      </c>
      <c r="CC79" t="s">
        <v>418</v>
      </c>
      <c r="CD79" t="s">
        <v>418</v>
      </c>
      <c r="CE79" t="s">
        <v>418</v>
      </c>
      <c r="CF79" t="s">
        <v>418</v>
      </c>
      <c r="CG79" t="s">
        <v>418</v>
      </c>
      <c r="CH79" t="s">
        <v>418</v>
      </c>
      <c r="CI79" t="s">
        <v>418</v>
      </c>
      <c r="CJ79" t="s">
        <v>418</v>
      </c>
      <c r="CK79" t="s">
        <v>418</v>
      </c>
      <c r="CL79" t="s">
        <v>418</v>
      </c>
      <c r="CM79" t="s">
        <v>418</v>
      </c>
      <c r="CN79" t="s">
        <v>418</v>
      </c>
      <c r="CO79" t="s">
        <v>418</v>
      </c>
      <c r="CP79" t="s">
        <v>418</v>
      </c>
      <c r="CQ79" t="s">
        <v>418</v>
      </c>
      <c r="CR79">
        <f>$B$11*DQ79+$C$11*DR79+$F$11*EC79*(1-EF79)</f>
        <v>0</v>
      </c>
      <c r="CS79">
        <f>CR79*CT79</f>
        <v>0</v>
      </c>
      <c r="CT79">
        <f>($B$11*$D$9+$C$11*$D$9+$F$11*((EP79+EH79)/MAX(EP79+EH79+EQ79, 0.1)*$I$9+EQ79/MAX(EP79+EH79+EQ79, 0.1)*$J$9))/($B$11+$C$11+$F$11)</f>
        <v>0</v>
      </c>
      <c r="CU79">
        <f>($B$11*$K$9+$C$11*$K$9+$F$11*((EP79+EH79)/MAX(EP79+EH79+EQ79, 0.1)*$P$9+EQ79/MAX(EP79+EH79+EQ79, 0.1)*$Q$9))/($B$11+$C$11+$F$11)</f>
        <v>0</v>
      </c>
      <c r="CV79">
        <v>6</v>
      </c>
      <c r="CW79">
        <v>0.5</v>
      </c>
      <c r="CX79" t="s">
        <v>419</v>
      </c>
      <c r="CY79">
        <v>2</v>
      </c>
      <c r="CZ79" t="b">
        <v>1</v>
      </c>
      <c r="DA79">
        <v>1658964018.6</v>
      </c>
      <c r="DB79">
        <v>423.0434444444444</v>
      </c>
      <c r="DC79">
        <v>419.9573333333334</v>
      </c>
      <c r="DD79">
        <v>18.58104444444444</v>
      </c>
      <c r="DE79">
        <v>17.4444</v>
      </c>
      <c r="DF79">
        <v>425.0218888888889</v>
      </c>
      <c r="DG79">
        <v>18.6865</v>
      </c>
      <c r="DH79">
        <v>500.0891111111111</v>
      </c>
      <c r="DI79">
        <v>90.15446666666668</v>
      </c>
      <c r="DJ79">
        <v>0.1001037</v>
      </c>
      <c r="DK79">
        <v>25.74393333333333</v>
      </c>
      <c r="DL79">
        <v>25.03375555555556</v>
      </c>
      <c r="DM79">
        <v>999.9000000000001</v>
      </c>
      <c r="DN79">
        <v>0</v>
      </c>
      <c r="DO79">
        <v>0</v>
      </c>
      <c r="DP79">
        <v>9999.105555555556</v>
      </c>
      <c r="DQ79">
        <v>0</v>
      </c>
      <c r="DR79">
        <v>0.505868</v>
      </c>
      <c r="DS79">
        <v>3.086127777777778</v>
      </c>
      <c r="DT79">
        <v>431.0528888888888</v>
      </c>
      <c r="DU79">
        <v>427.4133333333333</v>
      </c>
      <c r="DV79">
        <v>1.136647777777778</v>
      </c>
      <c r="DW79">
        <v>419.9573333333334</v>
      </c>
      <c r="DX79">
        <v>17.4444</v>
      </c>
      <c r="DY79">
        <v>1.675164444444444</v>
      </c>
      <c r="DZ79">
        <v>1.57269</v>
      </c>
      <c r="EA79">
        <v>14.66816666666667</v>
      </c>
      <c r="EB79">
        <v>13.6938</v>
      </c>
      <c r="EC79">
        <v>0.00100019</v>
      </c>
      <c r="ED79">
        <v>0</v>
      </c>
      <c r="EE79">
        <v>0</v>
      </c>
      <c r="EF79">
        <v>0</v>
      </c>
      <c r="EG79">
        <v>983.6666666666666</v>
      </c>
      <c r="EH79">
        <v>0.00100019</v>
      </c>
      <c r="EI79">
        <v>-4.777777777777778</v>
      </c>
      <c r="EJ79">
        <v>-2</v>
      </c>
      <c r="EK79">
        <v>34.986</v>
      </c>
      <c r="EL79">
        <v>39.00666666666667</v>
      </c>
      <c r="EM79">
        <v>36.972</v>
      </c>
      <c r="EN79">
        <v>39.55544444444445</v>
      </c>
      <c r="EO79">
        <v>36.77066666666666</v>
      </c>
      <c r="EP79">
        <v>0</v>
      </c>
      <c r="EQ79">
        <v>0</v>
      </c>
      <c r="ER79">
        <v>0</v>
      </c>
      <c r="ES79">
        <v>39.10000014305115</v>
      </c>
      <c r="ET79">
        <v>0</v>
      </c>
      <c r="EU79">
        <v>1002.576923076923</v>
      </c>
      <c r="EV79">
        <v>-204.6153845161091</v>
      </c>
      <c r="EW79">
        <v>-1.40170819746543</v>
      </c>
      <c r="EX79">
        <v>-6.461538461538462</v>
      </c>
      <c r="EY79">
        <v>15</v>
      </c>
      <c r="EZ79">
        <v>1658962562</v>
      </c>
      <c r="FA79" t="s">
        <v>443</v>
      </c>
      <c r="FB79">
        <v>1658962562</v>
      </c>
      <c r="FC79">
        <v>1658962559</v>
      </c>
      <c r="FD79">
        <v>7</v>
      </c>
      <c r="FE79">
        <v>0.025</v>
      </c>
      <c r="FF79">
        <v>-0.013</v>
      </c>
      <c r="FG79">
        <v>-1.97</v>
      </c>
      <c r="FH79">
        <v>-0.111</v>
      </c>
      <c r="FI79">
        <v>420</v>
      </c>
      <c r="FJ79">
        <v>18</v>
      </c>
      <c r="FK79">
        <v>0.6899999999999999</v>
      </c>
      <c r="FL79">
        <v>0.5</v>
      </c>
      <c r="FM79">
        <v>3.112847</v>
      </c>
      <c r="FN79">
        <v>-0.08826213883678712</v>
      </c>
      <c r="FO79">
        <v>0.02462686066066886</v>
      </c>
      <c r="FP79">
        <v>1</v>
      </c>
      <c r="FQ79">
        <v>1009.426470588235</v>
      </c>
      <c r="FR79">
        <v>-189.8166538991139</v>
      </c>
      <c r="FS79">
        <v>26.53275787558521</v>
      </c>
      <c r="FT79">
        <v>0</v>
      </c>
      <c r="FU79">
        <v>1.1943085</v>
      </c>
      <c r="FV79">
        <v>-0.9275826641651083</v>
      </c>
      <c r="FW79">
        <v>0.1062616390695627</v>
      </c>
      <c r="FX79">
        <v>0</v>
      </c>
      <c r="FY79">
        <v>1</v>
      </c>
      <c r="FZ79">
        <v>3</v>
      </c>
      <c r="GA79" t="s">
        <v>444</v>
      </c>
      <c r="GB79">
        <v>2.98433</v>
      </c>
      <c r="GC79">
        <v>2.71558</v>
      </c>
      <c r="GD79">
        <v>0.09518169999999999</v>
      </c>
      <c r="GE79">
        <v>0.0934296</v>
      </c>
      <c r="GF79">
        <v>0.0898243</v>
      </c>
      <c r="GG79">
        <v>0.0842036</v>
      </c>
      <c r="GH79">
        <v>28715.6</v>
      </c>
      <c r="GI79">
        <v>28882</v>
      </c>
      <c r="GJ79">
        <v>29489.9</v>
      </c>
      <c r="GK79">
        <v>29459.3</v>
      </c>
      <c r="GL79">
        <v>35557.7</v>
      </c>
      <c r="GM79">
        <v>35875.6</v>
      </c>
      <c r="GN79">
        <v>41534.8</v>
      </c>
      <c r="GO79">
        <v>41987.2</v>
      </c>
      <c r="GP79">
        <v>1.95777</v>
      </c>
      <c r="GQ79">
        <v>1.91425</v>
      </c>
      <c r="GR79">
        <v>0.0433251</v>
      </c>
      <c r="GS79">
        <v>0</v>
      </c>
      <c r="GT79">
        <v>24.3173</v>
      </c>
      <c r="GU79">
        <v>999.9</v>
      </c>
      <c r="GV79">
        <v>42.8</v>
      </c>
      <c r="GW79">
        <v>31.4</v>
      </c>
      <c r="GX79">
        <v>21.9115</v>
      </c>
      <c r="GY79">
        <v>62.916</v>
      </c>
      <c r="GZ79">
        <v>33.6538</v>
      </c>
      <c r="HA79">
        <v>1</v>
      </c>
      <c r="HB79">
        <v>-0.141885</v>
      </c>
      <c r="HC79">
        <v>-0.233143</v>
      </c>
      <c r="HD79">
        <v>20.3509</v>
      </c>
      <c r="HE79">
        <v>5.22508</v>
      </c>
      <c r="HF79">
        <v>12.0099</v>
      </c>
      <c r="HG79">
        <v>4.9917</v>
      </c>
      <c r="HH79">
        <v>3.29</v>
      </c>
      <c r="HI79">
        <v>9999</v>
      </c>
      <c r="HJ79">
        <v>9999</v>
      </c>
      <c r="HK79">
        <v>9999</v>
      </c>
      <c r="HL79">
        <v>160.9</v>
      </c>
      <c r="HM79">
        <v>1.86737</v>
      </c>
      <c r="HN79">
        <v>1.86645</v>
      </c>
      <c r="HO79">
        <v>1.86584</v>
      </c>
      <c r="HP79">
        <v>1.86583</v>
      </c>
      <c r="HQ79">
        <v>1.86767</v>
      </c>
      <c r="HR79">
        <v>1.87012</v>
      </c>
      <c r="HS79">
        <v>1.86874</v>
      </c>
      <c r="HT79">
        <v>1.87017</v>
      </c>
      <c r="HU79">
        <v>0</v>
      </c>
      <c r="HV79">
        <v>0</v>
      </c>
      <c r="HW79">
        <v>0</v>
      </c>
      <c r="HX79">
        <v>0</v>
      </c>
      <c r="HY79" t="s">
        <v>422</v>
      </c>
      <c r="HZ79" t="s">
        <v>423</v>
      </c>
      <c r="IA79" t="s">
        <v>424</v>
      </c>
      <c r="IB79" t="s">
        <v>424</v>
      </c>
      <c r="IC79" t="s">
        <v>424</v>
      </c>
      <c r="ID79" t="s">
        <v>424</v>
      </c>
      <c r="IE79">
        <v>0</v>
      </c>
      <c r="IF79">
        <v>100</v>
      </c>
      <c r="IG79">
        <v>100</v>
      </c>
      <c r="IH79">
        <v>-1.978</v>
      </c>
      <c r="II79">
        <v>-0.1052</v>
      </c>
      <c r="IJ79">
        <v>-0.5726348517053843</v>
      </c>
      <c r="IK79">
        <v>-0.003643892653284941</v>
      </c>
      <c r="IL79">
        <v>8.948238347276123E-07</v>
      </c>
      <c r="IM79">
        <v>-2.445980282225029E-10</v>
      </c>
      <c r="IN79">
        <v>-0.1497648274784824</v>
      </c>
      <c r="IO79">
        <v>-0.01042730378795286</v>
      </c>
      <c r="IP79">
        <v>0.00100284695746963</v>
      </c>
      <c r="IQ79">
        <v>-1.701466411570297E-05</v>
      </c>
      <c r="IR79">
        <v>2</v>
      </c>
      <c r="IS79">
        <v>2310</v>
      </c>
      <c r="IT79">
        <v>1</v>
      </c>
      <c r="IU79">
        <v>25</v>
      </c>
      <c r="IV79">
        <v>24.3</v>
      </c>
      <c r="IW79">
        <v>24.4</v>
      </c>
      <c r="IX79">
        <v>1.04492</v>
      </c>
      <c r="IY79">
        <v>2.22778</v>
      </c>
      <c r="IZ79">
        <v>1.39648</v>
      </c>
      <c r="JA79">
        <v>2.34497</v>
      </c>
      <c r="JB79">
        <v>1.49536</v>
      </c>
      <c r="JC79">
        <v>2.30103</v>
      </c>
      <c r="JD79">
        <v>35.7544</v>
      </c>
      <c r="JE79">
        <v>24.1838</v>
      </c>
      <c r="JF79">
        <v>18</v>
      </c>
      <c r="JG79">
        <v>511.037</v>
      </c>
      <c r="JH79">
        <v>439.873</v>
      </c>
      <c r="JI79">
        <v>25</v>
      </c>
      <c r="JJ79">
        <v>25.6126</v>
      </c>
      <c r="JK79">
        <v>30.0001</v>
      </c>
      <c r="JL79">
        <v>25.5888</v>
      </c>
      <c r="JM79">
        <v>25.5343</v>
      </c>
      <c r="JN79">
        <v>20.924</v>
      </c>
      <c r="JO79">
        <v>23.0457</v>
      </c>
      <c r="JP79">
        <v>50.9217</v>
      </c>
      <c r="JQ79">
        <v>25</v>
      </c>
      <c r="JR79">
        <v>420</v>
      </c>
      <c r="JS79">
        <v>17.4446</v>
      </c>
      <c r="JT79">
        <v>100.84</v>
      </c>
      <c r="JU79">
        <v>100.832</v>
      </c>
    </row>
    <row r="80" spans="1:281">
      <c r="A80">
        <v>64</v>
      </c>
      <c r="B80">
        <v>1658964026.1</v>
      </c>
      <c r="C80">
        <v>2119.599999904633</v>
      </c>
      <c r="D80" t="s">
        <v>568</v>
      </c>
      <c r="E80" t="s">
        <v>569</v>
      </c>
      <c r="F80">
        <v>5</v>
      </c>
      <c r="G80" t="s">
        <v>550</v>
      </c>
      <c r="H80" t="s">
        <v>416</v>
      </c>
      <c r="I80">
        <v>1658964023.3</v>
      </c>
      <c r="J80">
        <f>(K80)/1000</f>
        <v>0</v>
      </c>
      <c r="K80">
        <f>IF(CZ80, AN80, AH80)</f>
        <v>0</v>
      </c>
      <c r="L80">
        <f>IF(CZ80, AI80, AG80)</f>
        <v>0</v>
      </c>
      <c r="M80">
        <f>DB80 - IF(AU80&gt;1, L80*CV80*100.0/(AW80*DP80), 0)</f>
        <v>0</v>
      </c>
      <c r="N80">
        <f>((T80-J80/2)*M80-L80)/(T80+J80/2)</f>
        <v>0</v>
      </c>
      <c r="O80">
        <f>N80*(DI80+DJ80)/1000.0</f>
        <v>0</v>
      </c>
      <c r="P80">
        <f>(DB80 - IF(AU80&gt;1, L80*CV80*100.0/(AW80*DP80), 0))*(DI80+DJ80)/1000.0</f>
        <v>0</v>
      </c>
      <c r="Q80">
        <f>2.0/((1/S80-1/R80)+SIGN(S80)*SQRT((1/S80-1/R80)*(1/S80-1/R80) + 4*CW80/((CW80+1)*(CW80+1))*(2*1/S80*1/R80-1/R80*1/R80)))</f>
        <v>0</v>
      </c>
      <c r="R80">
        <f>IF(LEFT(CX80,1)&lt;&gt;"0",IF(LEFT(CX80,1)="1",3.0,CY80),$D$5+$E$5*(DP80*DI80/($K$5*1000))+$F$5*(DP80*DI80/($K$5*1000))*MAX(MIN(CV80,$J$5),$I$5)*MAX(MIN(CV80,$J$5),$I$5)+$G$5*MAX(MIN(CV80,$J$5),$I$5)*(DP80*DI80/($K$5*1000))+$H$5*(DP80*DI80/($K$5*1000))*(DP80*DI80/($K$5*1000)))</f>
        <v>0</v>
      </c>
      <c r="S80">
        <f>J80*(1000-(1000*0.61365*exp(17.502*W80/(240.97+W80))/(DI80+DJ80)+DD80)/2)/(1000*0.61365*exp(17.502*W80/(240.97+W80))/(DI80+DJ80)-DD80)</f>
        <v>0</v>
      </c>
      <c r="T80">
        <f>1/((CW80+1)/(Q80/1.6)+1/(R80/1.37)) + CW80/((CW80+1)/(Q80/1.6) + CW80/(R80/1.37))</f>
        <v>0</v>
      </c>
      <c r="U80">
        <f>(CR80*CU80)</f>
        <v>0</v>
      </c>
      <c r="V80">
        <f>(DK80+(U80+2*0.95*5.67E-8*(((DK80+$B$7)+273)^4-(DK80+273)^4)-44100*J80)/(1.84*29.3*R80+8*0.95*5.67E-8*(DK80+273)^3))</f>
        <v>0</v>
      </c>
      <c r="W80">
        <f>($C$7*DL80+$D$7*DM80+$E$7*V80)</f>
        <v>0</v>
      </c>
      <c r="X80">
        <f>0.61365*exp(17.502*W80/(240.97+W80))</f>
        <v>0</v>
      </c>
      <c r="Y80">
        <f>(Z80/AA80*100)</f>
        <v>0</v>
      </c>
      <c r="Z80">
        <f>DD80*(DI80+DJ80)/1000</f>
        <v>0</v>
      </c>
      <c r="AA80">
        <f>0.61365*exp(17.502*DK80/(240.97+DK80))</f>
        <v>0</v>
      </c>
      <c r="AB80">
        <f>(X80-DD80*(DI80+DJ80)/1000)</f>
        <v>0</v>
      </c>
      <c r="AC80">
        <f>(-J80*44100)</f>
        <v>0</v>
      </c>
      <c r="AD80">
        <f>2*29.3*R80*0.92*(DK80-W80)</f>
        <v>0</v>
      </c>
      <c r="AE80">
        <f>2*0.95*5.67E-8*(((DK80+$B$7)+273)^4-(W80+273)^4)</f>
        <v>0</v>
      </c>
      <c r="AF80">
        <f>U80+AE80+AC80+AD80</f>
        <v>0</v>
      </c>
      <c r="AG80">
        <f>DH80*AU80*(DC80-DB80*(1000-AU80*DE80)/(1000-AU80*DD80))/(100*CV80)</f>
        <v>0</v>
      </c>
      <c r="AH80">
        <f>1000*DH80*AU80*(DD80-DE80)/(100*CV80*(1000-AU80*DD80))</f>
        <v>0</v>
      </c>
      <c r="AI80">
        <f>(AJ80 - AK80 - DI80*1E3/(8.314*(DK80+273.15)) * AM80/DH80 * AL80) * DH80/(100*CV80) * (1000 - DE80)/1000</f>
        <v>0</v>
      </c>
      <c r="AJ80">
        <v>427.4754571844783</v>
      </c>
      <c r="AK80">
        <v>430.9977757575755</v>
      </c>
      <c r="AL80">
        <v>-0.001443057457058089</v>
      </c>
      <c r="AM80">
        <v>65.2190104708618</v>
      </c>
      <c r="AN80">
        <f>(AP80 - AO80 + DI80*1E3/(8.314*(DK80+273.15)) * AR80/DH80 * AQ80) * DH80/(100*CV80) * 1000/(1000 - AP80)</f>
        <v>0</v>
      </c>
      <c r="AO80">
        <v>17.44857489185123</v>
      </c>
      <c r="AP80">
        <v>18.62929939393939</v>
      </c>
      <c r="AQ80">
        <v>0.00721509499500374</v>
      </c>
      <c r="AR80">
        <v>84.76295375086961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MAX(0,($B$13+$C$13*DP80)/(1+$D$13*DP80)*DI80/(DK80+273)*$E$13)</f>
        <v>0</v>
      </c>
      <c r="AX80" t="s">
        <v>418</v>
      </c>
      <c r="AY80" t="s">
        <v>418</v>
      </c>
      <c r="AZ80">
        <v>0</v>
      </c>
      <c r="BA80">
        <v>0</v>
      </c>
      <c r="BB80">
        <f>1-AZ80/BA80</f>
        <v>0</v>
      </c>
      <c r="BC80">
        <v>0</v>
      </c>
      <c r="BD80" t="s">
        <v>418</v>
      </c>
      <c r="BE80" t="s">
        <v>418</v>
      </c>
      <c r="BF80">
        <v>0</v>
      </c>
      <c r="BG80">
        <v>0</v>
      </c>
      <c r="BH80">
        <f>1-BF80/BG80</f>
        <v>0</v>
      </c>
      <c r="BI80">
        <v>0.5</v>
      </c>
      <c r="BJ80">
        <f>CS80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418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BZ80" t="s">
        <v>418</v>
      </c>
      <c r="CA80" t="s">
        <v>418</v>
      </c>
      <c r="CB80" t="s">
        <v>418</v>
      </c>
      <c r="CC80" t="s">
        <v>418</v>
      </c>
      <c r="CD80" t="s">
        <v>418</v>
      </c>
      <c r="CE80" t="s">
        <v>418</v>
      </c>
      <c r="CF80" t="s">
        <v>418</v>
      </c>
      <c r="CG80" t="s">
        <v>418</v>
      </c>
      <c r="CH80" t="s">
        <v>418</v>
      </c>
      <c r="CI80" t="s">
        <v>418</v>
      </c>
      <c r="CJ80" t="s">
        <v>418</v>
      </c>
      <c r="CK80" t="s">
        <v>418</v>
      </c>
      <c r="CL80" t="s">
        <v>418</v>
      </c>
      <c r="CM80" t="s">
        <v>418</v>
      </c>
      <c r="CN80" t="s">
        <v>418</v>
      </c>
      <c r="CO80" t="s">
        <v>418</v>
      </c>
      <c r="CP80" t="s">
        <v>418</v>
      </c>
      <c r="CQ80" t="s">
        <v>418</v>
      </c>
      <c r="CR80">
        <f>$B$11*DQ80+$C$11*DR80+$F$11*EC80*(1-EF80)</f>
        <v>0</v>
      </c>
      <c r="CS80">
        <f>CR80*CT80</f>
        <v>0</v>
      </c>
      <c r="CT80">
        <f>($B$11*$D$9+$C$11*$D$9+$F$11*((EP80+EH80)/MAX(EP80+EH80+EQ80, 0.1)*$I$9+EQ80/MAX(EP80+EH80+EQ80, 0.1)*$J$9))/($B$11+$C$11+$F$11)</f>
        <v>0</v>
      </c>
      <c r="CU80">
        <f>($B$11*$K$9+$C$11*$K$9+$F$11*((EP80+EH80)/MAX(EP80+EH80+EQ80, 0.1)*$P$9+EQ80/MAX(EP80+EH80+EQ80, 0.1)*$Q$9))/($B$11+$C$11+$F$11)</f>
        <v>0</v>
      </c>
      <c r="CV80">
        <v>6</v>
      </c>
      <c r="CW80">
        <v>0.5</v>
      </c>
      <c r="CX80" t="s">
        <v>419</v>
      </c>
      <c r="CY80">
        <v>2</v>
      </c>
      <c r="CZ80" t="b">
        <v>1</v>
      </c>
      <c r="DA80">
        <v>1658964023.3</v>
      </c>
      <c r="DB80">
        <v>423.0171</v>
      </c>
      <c r="DC80">
        <v>420.0051</v>
      </c>
      <c r="DD80">
        <v>18.61803</v>
      </c>
      <c r="DE80">
        <v>17.44887</v>
      </c>
      <c r="DF80">
        <v>424.9954</v>
      </c>
      <c r="DG80">
        <v>18.72318</v>
      </c>
      <c r="DH80">
        <v>500.0452</v>
      </c>
      <c r="DI80">
        <v>90.15392999999999</v>
      </c>
      <c r="DJ80">
        <v>0.09997614000000001</v>
      </c>
      <c r="DK80">
        <v>25.74</v>
      </c>
      <c r="DL80">
        <v>25.02943</v>
      </c>
      <c r="DM80">
        <v>999.9</v>
      </c>
      <c r="DN80">
        <v>0</v>
      </c>
      <c r="DO80">
        <v>0</v>
      </c>
      <c r="DP80">
        <v>9992.130000000001</v>
      </c>
      <c r="DQ80">
        <v>0</v>
      </c>
      <c r="DR80">
        <v>0.5058679999999999</v>
      </c>
      <c r="DS80">
        <v>3.012048</v>
      </c>
      <c r="DT80">
        <v>431.0423</v>
      </c>
      <c r="DU80">
        <v>427.4639999999999</v>
      </c>
      <c r="DV80">
        <v>1.169185</v>
      </c>
      <c r="DW80">
        <v>420.0051</v>
      </c>
      <c r="DX80">
        <v>17.44887</v>
      </c>
      <c r="DY80">
        <v>1.67849</v>
      </c>
      <c r="DZ80">
        <v>1.573083</v>
      </c>
      <c r="EA80">
        <v>14.69892</v>
      </c>
      <c r="EB80">
        <v>13.69763</v>
      </c>
      <c r="EC80">
        <v>0.00100019</v>
      </c>
      <c r="ED80">
        <v>0</v>
      </c>
      <c r="EE80">
        <v>0</v>
      </c>
      <c r="EF80">
        <v>0</v>
      </c>
      <c r="EG80">
        <v>979.9</v>
      </c>
      <c r="EH80">
        <v>0.00100019</v>
      </c>
      <c r="EI80">
        <v>-11.6</v>
      </c>
      <c r="EJ80">
        <v>-2.45</v>
      </c>
      <c r="EK80">
        <v>34.9122</v>
      </c>
      <c r="EL80">
        <v>38.8622</v>
      </c>
      <c r="EM80">
        <v>36.8874</v>
      </c>
      <c r="EN80">
        <v>39.3561</v>
      </c>
      <c r="EO80">
        <v>36.6996</v>
      </c>
      <c r="EP80">
        <v>0</v>
      </c>
      <c r="EQ80">
        <v>0</v>
      </c>
      <c r="ER80">
        <v>0</v>
      </c>
      <c r="ES80">
        <v>44.5</v>
      </c>
      <c r="ET80">
        <v>0</v>
      </c>
      <c r="EU80">
        <v>985.5599999999999</v>
      </c>
      <c r="EV80">
        <v>-163.4615391262435</v>
      </c>
      <c r="EW80">
        <v>37.4615391751483</v>
      </c>
      <c r="EX80">
        <v>-6.16</v>
      </c>
      <c r="EY80">
        <v>15</v>
      </c>
      <c r="EZ80">
        <v>1658962562</v>
      </c>
      <c r="FA80" t="s">
        <v>443</v>
      </c>
      <c r="FB80">
        <v>1658962562</v>
      </c>
      <c r="FC80">
        <v>1658962559</v>
      </c>
      <c r="FD80">
        <v>7</v>
      </c>
      <c r="FE80">
        <v>0.025</v>
      </c>
      <c r="FF80">
        <v>-0.013</v>
      </c>
      <c r="FG80">
        <v>-1.97</v>
      </c>
      <c r="FH80">
        <v>-0.111</v>
      </c>
      <c r="FI80">
        <v>420</v>
      </c>
      <c r="FJ80">
        <v>18</v>
      </c>
      <c r="FK80">
        <v>0.6899999999999999</v>
      </c>
      <c r="FL80">
        <v>0.5</v>
      </c>
      <c r="FM80">
        <v>3.084995853658536</v>
      </c>
      <c r="FN80">
        <v>-0.4332756794425046</v>
      </c>
      <c r="FO80">
        <v>0.05014722685110945</v>
      </c>
      <c r="FP80">
        <v>1</v>
      </c>
      <c r="FQ80">
        <v>996.2058823529412</v>
      </c>
      <c r="FR80">
        <v>-183.2085562308707</v>
      </c>
      <c r="FS80">
        <v>25.00326968237732</v>
      </c>
      <c r="FT80">
        <v>0</v>
      </c>
      <c r="FU80">
        <v>1.148301463414634</v>
      </c>
      <c r="FV80">
        <v>-0.08274815331010185</v>
      </c>
      <c r="FW80">
        <v>0.05275464236009325</v>
      </c>
      <c r="FX80">
        <v>1</v>
      </c>
      <c r="FY80">
        <v>2</v>
      </c>
      <c r="FZ80">
        <v>3</v>
      </c>
      <c r="GA80" t="s">
        <v>421</v>
      </c>
      <c r="GB80">
        <v>2.9843</v>
      </c>
      <c r="GC80">
        <v>2.71555</v>
      </c>
      <c r="GD80">
        <v>0.0951731</v>
      </c>
      <c r="GE80">
        <v>0.0934296</v>
      </c>
      <c r="GF80">
        <v>0.0899113</v>
      </c>
      <c r="GG80">
        <v>0.08421530000000001</v>
      </c>
      <c r="GH80">
        <v>28715.3</v>
      </c>
      <c r="GI80">
        <v>28882.2</v>
      </c>
      <c r="GJ80">
        <v>29489.4</v>
      </c>
      <c r="GK80">
        <v>29459.6</v>
      </c>
      <c r="GL80">
        <v>35554</v>
      </c>
      <c r="GM80">
        <v>35875.4</v>
      </c>
      <c r="GN80">
        <v>41534.4</v>
      </c>
      <c r="GO80">
        <v>41987.5</v>
      </c>
      <c r="GP80">
        <v>1.9578</v>
      </c>
      <c r="GQ80">
        <v>1.91445</v>
      </c>
      <c r="GR80">
        <v>0.043422</v>
      </c>
      <c r="GS80">
        <v>0</v>
      </c>
      <c r="GT80">
        <v>24.3147</v>
      </c>
      <c r="GU80">
        <v>999.9</v>
      </c>
      <c r="GV80">
        <v>42.8</v>
      </c>
      <c r="GW80">
        <v>31.4</v>
      </c>
      <c r="GX80">
        <v>21.9116</v>
      </c>
      <c r="GY80">
        <v>62.956</v>
      </c>
      <c r="GZ80">
        <v>33.8782</v>
      </c>
      <c r="HA80">
        <v>1</v>
      </c>
      <c r="HB80">
        <v>-0.141794</v>
      </c>
      <c r="HC80">
        <v>-0.232612</v>
      </c>
      <c r="HD80">
        <v>20.351</v>
      </c>
      <c r="HE80">
        <v>5.22613</v>
      </c>
      <c r="HF80">
        <v>12.0099</v>
      </c>
      <c r="HG80">
        <v>4.99185</v>
      </c>
      <c r="HH80">
        <v>3.29</v>
      </c>
      <c r="HI80">
        <v>9999</v>
      </c>
      <c r="HJ80">
        <v>9999</v>
      </c>
      <c r="HK80">
        <v>9999</v>
      </c>
      <c r="HL80">
        <v>160.9</v>
      </c>
      <c r="HM80">
        <v>1.86737</v>
      </c>
      <c r="HN80">
        <v>1.86646</v>
      </c>
      <c r="HO80">
        <v>1.86584</v>
      </c>
      <c r="HP80">
        <v>1.86583</v>
      </c>
      <c r="HQ80">
        <v>1.86767</v>
      </c>
      <c r="HR80">
        <v>1.87012</v>
      </c>
      <c r="HS80">
        <v>1.86874</v>
      </c>
      <c r="HT80">
        <v>1.87018</v>
      </c>
      <c r="HU80">
        <v>0</v>
      </c>
      <c r="HV80">
        <v>0</v>
      </c>
      <c r="HW80">
        <v>0</v>
      </c>
      <c r="HX80">
        <v>0</v>
      </c>
      <c r="HY80" t="s">
        <v>422</v>
      </c>
      <c r="HZ80" t="s">
        <v>423</v>
      </c>
      <c r="IA80" t="s">
        <v>424</v>
      </c>
      <c r="IB80" t="s">
        <v>424</v>
      </c>
      <c r="IC80" t="s">
        <v>424</v>
      </c>
      <c r="ID80" t="s">
        <v>424</v>
      </c>
      <c r="IE80">
        <v>0</v>
      </c>
      <c r="IF80">
        <v>100</v>
      </c>
      <c r="IG80">
        <v>100</v>
      </c>
      <c r="IH80">
        <v>-1.979</v>
      </c>
      <c r="II80">
        <v>-0.1051</v>
      </c>
      <c r="IJ80">
        <v>-0.5726348517053843</v>
      </c>
      <c r="IK80">
        <v>-0.003643892653284941</v>
      </c>
      <c r="IL80">
        <v>8.948238347276123E-07</v>
      </c>
      <c r="IM80">
        <v>-2.445980282225029E-10</v>
      </c>
      <c r="IN80">
        <v>-0.1497648274784824</v>
      </c>
      <c r="IO80">
        <v>-0.01042730378795286</v>
      </c>
      <c r="IP80">
        <v>0.00100284695746963</v>
      </c>
      <c r="IQ80">
        <v>-1.701466411570297E-05</v>
      </c>
      <c r="IR80">
        <v>2</v>
      </c>
      <c r="IS80">
        <v>2310</v>
      </c>
      <c r="IT80">
        <v>1</v>
      </c>
      <c r="IU80">
        <v>25</v>
      </c>
      <c r="IV80">
        <v>24.4</v>
      </c>
      <c r="IW80">
        <v>24.5</v>
      </c>
      <c r="IX80">
        <v>1.04492</v>
      </c>
      <c r="IY80">
        <v>2.21436</v>
      </c>
      <c r="IZ80">
        <v>1.39648</v>
      </c>
      <c r="JA80">
        <v>2.34375</v>
      </c>
      <c r="JB80">
        <v>1.49536</v>
      </c>
      <c r="JC80">
        <v>2.40234</v>
      </c>
      <c r="JD80">
        <v>35.7544</v>
      </c>
      <c r="JE80">
        <v>24.1926</v>
      </c>
      <c r="JF80">
        <v>18</v>
      </c>
      <c r="JG80">
        <v>511.065</v>
      </c>
      <c r="JH80">
        <v>440.01</v>
      </c>
      <c r="JI80">
        <v>25.0001</v>
      </c>
      <c r="JJ80">
        <v>25.6143</v>
      </c>
      <c r="JK80">
        <v>30.0002</v>
      </c>
      <c r="JL80">
        <v>25.5901</v>
      </c>
      <c r="JM80">
        <v>25.5364</v>
      </c>
      <c r="JN80">
        <v>20.9244</v>
      </c>
      <c r="JO80">
        <v>23.0457</v>
      </c>
      <c r="JP80">
        <v>50.9217</v>
      </c>
      <c r="JQ80">
        <v>25</v>
      </c>
      <c r="JR80">
        <v>420</v>
      </c>
      <c r="JS80">
        <v>17.448</v>
      </c>
      <c r="JT80">
        <v>100.839</v>
      </c>
      <c r="JU80">
        <v>100.833</v>
      </c>
    </row>
    <row r="81" spans="1:281">
      <c r="A81">
        <v>65</v>
      </c>
      <c r="B81">
        <v>1658964031.1</v>
      </c>
      <c r="C81">
        <v>2124.599999904633</v>
      </c>
      <c r="D81" t="s">
        <v>570</v>
      </c>
      <c r="E81" t="s">
        <v>571</v>
      </c>
      <c r="F81">
        <v>5</v>
      </c>
      <c r="G81" t="s">
        <v>550</v>
      </c>
      <c r="H81" t="s">
        <v>416</v>
      </c>
      <c r="I81">
        <v>1658964028.6</v>
      </c>
      <c r="J81">
        <f>(K81)/1000</f>
        <v>0</v>
      </c>
      <c r="K81">
        <f>IF(CZ81, AN81, AH81)</f>
        <v>0</v>
      </c>
      <c r="L81">
        <f>IF(CZ81, AI81, AG81)</f>
        <v>0</v>
      </c>
      <c r="M81">
        <f>DB81 - IF(AU81&gt;1, L81*CV81*100.0/(AW81*DP81), 0)</f>
        <v>0</v>
      </c>
      <c r="N81">
        <f>((T81-J81/2)*M81-L81)/(T81+J81/2)</f>
        <v>0</v>
      </c>
      <c r="O81">
        <f>N81*(DI81+DJ81)/1000.0</f>
        <v>0</v>
      </c>
      <c r="P81">
        <f>(DB81 - IF(AU81&gt;1, L81*CV81*100.0/(AW81*DP81), 0))*(DI81+DJ81)/1000.0</f>
        <v>0</v>
      </c>
      <c r="Q81">
        <f>2.0/((1/S81-1/R81)+SIGN(S81)*SQRT((1/S81-1/R81)*(1/S81-1/R81) + 4*CW81/((CW81+1)*(CW81+1))*(2*1/S81*1/R81-1/R81*1/R81)))</f>
        <v>0</v>
      </c>
      <c r="R81">
        <f>IF(LEFT(CX81,1)&lt;&gt;"0",IF(LEFT(CX81,1)="1",3.0,CY81),$D$5+$E$5*(DP81*DI81/($K$5*1000))+$F$5*(DP81*DI81/($K$5*1000))*MAX(MIN(CV81,$J$5),$I$5)*MAX(MIN(CV81,$J$5),$I$5)+$G$5*MAX(MIN(CV81,$J$5),$I$5)*(DP81*DI81/($K$5*1000))+$H$5*(DP81*DI81/($K$5*1000))*(DP81*DI81/($K$5*1000)))</f>
        <v>0</v>
      </c>
      <c r="S81">
        <f>J81*(1000-(1000*0.61365*exp(17.502*W81/(240.97+W81))/(DI81+DJ81)+DD81)/2)/(1000*0.61365*exp(17.502*W81/(240.97+W81))/(DI81+DJ81)-DD81)</f>
        <v>0</v>
      </c>
      <c r="T81">
        <f>1/((CW81+1)/(Q81/1.6)+1/(R81/1.37)) + CW81/((CW81+1)/(Q81/1.6) + CW81/(R81/1.37))</f>
        <v>0</v>
      </c>
      <c r="U81">
        <f>(CR81*CU81)</f>
        <v>0</v>
      </c>
      <c r="V81">
        <f>(DK81+(U81+2*0.95*5.67E-8*(((DK81+$B$7)+273)^4-(DK81+273)^4)-44100*J81)/(1.84*29.3*R81+8*0.95*5.67E-8*(DK81+273)^3))</f>
        <v>0</v>
      </c>
      <c r="W81">
        <f>($C$7*DL81+$D$7*DM81+$E$7*V81)</f>
        <v>0</v>
      </c>
      <c r="X81">
        <f>0.61365*exp(17.502*W81/(240.97+W81))</f>
        <v>0</v>
      </c>
      <c r="Y81">
        <f>(Z81/AA81*100)</f>
        <v>0</v>
      </c>
      <c r="Z81">
        <f>DD81*(DI81+DJ81)/1000</f>
        <v>0</v>
      </c>
      <c r="AA81">
        <f>0.61365*exp(17.502*DK81/(240.97+DK81))</f>
        <v>0</v>
      </c>
      <c r="AB81">
        <f>(X81-DD81*(DI81+DJ81)/1000)</f>
        <v>0</v>
      </c>
      <c r="AC81">
        <f>(-J81*44100)</f>
        <v>0</v>
      </c>
      <c r="AD81">
        <f>2*29.3*R81*0.92*(DK81-W81)</f>
        <v>0</v>
      </c>
      <c r="AE81">
        <f>2*0.95*5.67E-8*(((DK81+$B$7)+273)^4-(W81+273)^4)</f>
        <v>0</v>
      </c>
      <c r="AF81">
        <f>U81+AE81+AC81+AD81</f>
        <v>0</v>
      </c>
      <c r="AG81">
        <f>DH81*AU81*(DC81-DB81*(1000-AU81*DE81)/(1000-AU81*DD81))/(100*CV81)</f>
        <v>0</v>
      </c>
      <c r="AH81">
        <f>1000*DH81*AU81*(DD81-DE81)/(100*CV81*(1000-AU81*DD81))</f>
        <v>0</v>
      </c>
      <c r="AI81">
        <f>(AJ81 - AK81 - DI81*1E3/(8.314*(DK81+273.15)) * AM81/DH81 * AL81) * DH81/(100*CV81) * (1000 - DE81)/1000</f>
        <v>0</v>
      </c>
      <c r="AJ81">
        <v>427.4764129499756</v>
      </c>
      <c r="AK81">
        <v>431.0451878787878</v>
      </c>
      <c r="AL81">
        <v>0.004834111082726967</v>
      </c>
      <c r="AM81">
        <v>65.2190104708618</v>
      </c>
      <c r="AN81">
        <f>(AP81 - AO81 + DI81*1E3/(8.314*(DK81+273.15)) * AR81/DH81 * AQ81) * DH81/(100*CV81) * 1000/(1000 - AP81)</f>
        <v>0</v>
      </c>
      <c r="AO81">
        <v>17.45238516079309</v>
      </c>
      <c r="AP81">
        <v>18.64150727272728</v>
      </c>
      <c r="AQ81">
        <v>0.001181866345154253</v>
      </c>
      <c r="AR81">
        <v>84.76295375086961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MAX(0,($B$13+$C$13*DP81)/(1+$D$13*DP81)*DI81/(DK81+273)*$E$13)</f>
        <v>0</v>
      </c>
      <c r="AX81" t="s">
        <v>418</v>
      </c>
      <c r="AY81" t="s">
        <v>418</v>
      </c>
      <c r="AZ81">
        <v>0</v>
      </c>
      <c r="BA81">
        <v>0</v>
      </c>
      <c r="BB81">
        <f>1-AZ81/BA81</f>
        <v>0</v>
      </c>
      <c r="BC81">
        <v>0</v>
      </c>
      <c r="BD81" t="s">
        <v>418</v>
      </c>
      <c r="BE81" t="s">
        <v>418</v>
      </c>
      <c r="BF81">
        <v>0</v>
      </c>
      <c r="BG81">
        <v>0</v>
      </c>
      <c r="BH81">
        <f>1-BF81/BG81</f>
        <v>0</v>
      </c>
      <c r="BI81">
        <v>0.5</v>
      </c>
      <c r="BJ81">
        <f>CS81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418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BZ81" t="s">
        <v>418</v>
      </c>
      <c r="CA81" t="s">
        <v>418</v>
      </c>
      <c r="CB81" t="s">
        <v>418</v>
      </c>
      <c r="CC81" t="s">
        <v>418</v>
      </c>
      <c r="CD81" t="s">
        <v>418</v>
      </c>
      <c r="CE81" t="s">
        <v>418</v>
      </c>
      <c r="CF81" t="s">
        <v>418</v>
      </c>
      <c r="CG81" t="s">
        <v>418</v>
      </c>
      <c r="CH81" t="s">
        <v>418</v>
      </c>
      <c r="CI81" t="s">
        <v>418</v>
      </c>
      <c r="CJ81" t="s">
        <v>418</v>
      </c>
      <c r="CK81" t="s">
        <v>418</v>
      </c>
      <c r="CL81" t="s">
        <v>418</v>
      </c>
      <c r="CM81" t="s">
        <v>418</v>
      </c>
      <c r="CN81" t="s">
        <v>418</v>
      </c>
      <c r="CO81" t="s">
        <v>418</v>
      </c>
      <c r="CP81" t="s">
        <v>418</v>
      </c>
      <c r="CQ81" t="s">
        <v>418</v>
      </c>
      <c r="CR81">
        <f>$B$11*DQ81+$C$11*DR81+$F$11*EC81*(1-EF81)</f>
        <v>0</v>
      </c>
      <c r="CS81">
        <f>CR81*CT81</f>
        <v>0</v>
      </c>
      <c r="CT81">
        <f>($B$11*$D$9+$C$11*$D$9+$F$11*((EP81+EH81)/MAX(EP81+EH81+EQ81, 0.1)*$I$9+EQ81/MAX(EP81+EH81+EQ81, 0.1)*$J$9))/($B$11+$C$11+$F$11)</f>
        <v>0</v>
      </c>
      <c r="CU81">
        <f>($B$11*$K$9+$C$11*$K$9+$F$11*((EP81+EH81)/MAX(EP81+EH81+EQ81, 0.1)*$P$9+EQ81/MAX(EP81+EH81+EQ81, 0.1)*$Q$9))/($B$11+$C$11+$F$11)</f>
        <v>0</v>
      </c>
      <c r="CV81">
        <v>6</v>
      </c>
      <c r="CW81">
        <v>0.5</v>
      </c>
      <c r="CX81" t="s">
        <v>419</v>
      </c>
      <c r="CY81">
        <v>2</v>
      </c>
      <c r="CZ81" t="b">
        <v>1</v>
      </c>
      <c r="DA81">
        <v>1658964028.6</v>
      </c>
      <c r="DB81">
        <v>422.9837777777778</v>
      </c>
      <c r="DC81">
        <v>420.0147777777777</v>
      </c>
      <c r="DD81">
        <v>18.63683333333334</v>
      </c>
      <c r="DE81">
        <v>17.45301111111111</v>
      </c>
      <c r="DF81">
        <v>424.9622222222222</v>
      </c>
      <c r="DG81">
        <v>18.74178888888889</v>
      </c>
      <c r="DH81">
        <v>500.0454444444444</v>
      </c>
      <c r="DI81">
        <v>90.15296666666667</v>
      </c>
      <c r="DJ81">
        <v>0.09992618888888889</v>
      </c>
      <c r="DK81">
        <v>25.73774444444444</v>
      </c>
      <c r="DL81">
        <v>25.02744444444444</v>
      </c>
      <c r="DM81">
        <v>999.9000000000001</v>
      </c>
      <c r="DN81">
        <v>0</v>
      </c>
      <c r="DO81">
        <v>0</v>
      </c>
      <c r="DP81">
        <v>10006.66888888889</v>
      </c>
      <c r="DQ81">
        <v>0</v>
      </c>
      <c r="DR81">
        <v>0.505868</v>
      </c>
      <c r="DS81">
        <v>2.969161111111111</v>
      </c>
      <c r="DT81">
        <v>431.0166666666667</v>
      </c>
      <c r="DU81">
        <v>427.4753333333333</v>
      </c>
      <c r="DV81">
        <v>1.183811111111111</v>
      </c>
      <c r="DW81">
        <v>420.0147777777777</v>
      </c>
      <c r="DX81">
        <v>17.45301111111111</v>
      </c>
      <c r="DY81">
        <v>1.680165555555555</v>
      </c>
      <c r="DZ81">
        <v>1.573441111111111</v>
      </c>
      <c r="EA81">
        <v>14.71437777777778</v>
      </c>
      <c r="EB81">
        <v>13.70115555555556</v>
      </c>
      <c r="EC81">
        <v>0.00100019</v>
      </c>
      <c r="ED81">
        <v>0</v>
      </c>
      <c r="EE81">
        <v>0</v>
      </c>
      <c r="EF81">
        <v>0</v>
      </c>
      <c r="EG81">
        <v>977</v>
      </c>
      <c r="EH81">
        <v>0.00100019</v>
      </c>
      <c r="EI81">
        <v>-18.83333333333333</v>
      </c>
      <c r="EJ81">
        <v>-4.777777777777778</v>
      </c>
      <c r="EK81">
        <v>34.861</v>
      </c>
      <c r="EL81">
        <v>38.72888888888889</v>
      </c>
      <c r="EM81">
        <v>36.79822222222222</v>
      </c>
      <c r="EN81">
        <v>39.15244444444444</v>
      </c>
      <c r="EO81">
        <v>36.611</v>
      </c>
      <c r="EP81">
        <v>0</v>
      </c>
      <c r="EQ81">
        <v>0</v>
      </c>
      <c r="ER81">
        <v>0</v>
      </c>
      <c r="ES81">
        <v>49.30000019073486</v>
      </c>
      <c r="ET81">
        <v>0</v>
      </c>
      <c r="EU81">
        <v>978.52</v>
      </c>
      <c r="EV81">
        <v>-36.69230726225928</v>
      </c>
      <c r="EW81">
        <v>-49.30769193384073</v>
      </c>
      <c r="EX81">
        <v>-8.52</v>
      </c>
      <c r="EY81">
        <v>15</v>
      </c>
      <c r="EZ81">
        <v>1658962562</v>
      </c>
      <c r="FA81" t="s">
        <v>443</v>
      </c>
      <c r="FB81">
        <v>1658962562</v>
      </c>
      <c r="FC81">
        <v>1658962559</v>
      </c>
      <c r="FD81">
        <v>7</v>
      </c>
      <c r="FE81">
        <v>0.025</v>
      </c>
      <c r="FF81">
        <v>-0.013</v>
      </c>
      <c r="FG81">
        <v>-1.97</v>
      </c>
      <c r="FH81">
        <v>-0.111</v>
      </c>
      <c r="FI81">
        <v>420</v>
      </c>
      <c r="FJ81">
        <v>18</v>
      </c>
      <c r="FK81">
        <v>0.6899999999999999</v>
      </c>
      <c r="FL81">
        <v>0.5</v>
      </c>
      <c r="FM81">
        <v>3.049665249999999</v>
      </c>
      <c r="FN81">
        <v>-0.6196305816135154</v>
      </c>
      <c r="FO81">
        <v>0.06349244797562541</v>
      </c>
      <c r="FP81">
        <v>0</v>
      </c>
      <c r="FQ81">
        <v>984.0882352941177</v>
      </c>
      <c r="FR81">
        <v>-95.46218496094723</v>
      </c>
      <c r="FS81">
        <v>18.81272667959398</v>
      </c>
      <c r="FT81">
        <v>0</v>
      </c>
      <c r="FU81">
        <v>1.14248325</v>
      </c>
      <c r="FV81">
        <v>0.3687177861163254</v>
      </c>
      <c r="FW81">
        <v>0.03653026918785984</v>
      </c>
      <c r="FX81">
        <v>0</v>
      </c>
      <c r="FY81">
        <v>0</v>
      </c>
      <c r="FZ81">
        <v>3</v>
      </c>
      <c r="GA81" t="s">
        <v>428</v>
      </c>
      <c r="GB81">
        <v>2.98428</v>
      </c>
      <c r="GC81">
        <v>2.7157</v>
      </c>
      <c r="GD81">
        <v>0.09518020000000001</v>
      </c>
      <c r="GE81">
        <v>0.09343410000000001</v>
      </c>
      <c r="GF81">
        <v>0.0899513</v>
      </c>
      <c r="GG81">
        <v>0.0842273</v>
      </c>
      <c r="GH81">
        <v>28715.3</v>
      </c>
      <c r="GI81">
        <v>28881.8</v>
      </c>
      <c r="GJ81">
        <v>29489.7</v>
      </c>
      <c r="GK81">
        <v>29459.4</v>
      </c>
      <c r="GL81">
        <v>35552.4</v>
      </c>
      <c r="GM81">
        <v>35874.7</v>
      </c>
      <c r="GN81">
        <v>41534.4</v>
      </c>
      <c r="GO81">
        <v>41987.3</v>
      </c>
      <c r="GP81">
        <v>1.95785</v>
      </c>
      <c r="GQ81">
        <v>1.91415</v>
      </c>
      <c r="GR81">
        <v>0.0437498</v>
      </c>
      <c r="GS81">
        <v>0</v>
      </c>
      <c r="GT81">
        <v>24.3122</v>
      </c>
      <c r="GU81">
        <v>999.9</v>
      </c>
      <c r="GV81">
        <v>42.8</v>
      </c>
      <c r="GW81">
        <v>31.4</v>
      </c>
      <c r="GX81">
        <v>21.9097</v>
      </c>
      <c r="GY81">
        <v>62.966</v>
      </c>
      <c r="GZ81">
        <v>33.4495</v>
      </c>
      <c r="HA81">
        <v>1</v>
      </c>
      <c r="HB81">
        <v>-0.141552</v>
      </c>
      <c r="HC81">
        <v>-0.231403</v>
      </c>
      <c r="HD81">
        <v>20.3509</v>
      </c>
      <c r="HE81">
        <v>5.22762</v>
      </c>
      <c r="HF81">
        <v>12.0099</v>
      </c>
      <c r="HG81">
        <v>4.9918</v>
      </c>
      <c r="HH81">
        <v>3.29</v>
      </c>
      <c r="HI81">
        <v>9999</v>
      </c>
      <c r="HJ81">
        <v>9999</v>
      </c>
      <c r="HK81">
        <v>9999</v>
      </c>
      <c r="HL81">
        <v>160.9</v>
      </c>
      <c r="HM81">
        <v>1.86737</v>
      </c>
      <c r="HN81">
        <v>1.86645</v>
      </c>
      <c r="HO81">
        <v>1.86584</v>
      </c>
      <c r="HP81">
        <v>1.86583</v>
      </c>
      <c r="HQ81">
        <v>1.86766</v>
      </c>
      <c r="HR81">
        <v>1.87013</v>
      </c>
      <c r="HS81">
        <v>1.86874</v>
      </c>
      <c r="HT81">
        <v>1.87021</v>
      </c>
      <c r="HU81">
        <v>0</v>
      </c>
      <c r="HV81">
        <v>0</v>
      </c>
      <c r="HW81">
        <v>0</v>
      </c>
      <c r="HX81">
        <v>0</v>
      </c>
      <c r="HY81" t="s">
        <v>422</v>
      </c>
      <c r="HZ81" t="s">
        <v>423</v>
      </c>
      <c r="IA81" t="s">
        <v>424</v>
      </c>
      <c r="IB81" t="s">
        <v>424</v>
      </c>
      <c r="IC81" t="s">
        <v>424</v>
      </c>
      <c r="ID81" t="s">
        <v>424</v>
      </c>
      <c r="IE81">
        <v>0</v>
      </c>
      <c r="IF81">
        <v>100</v>
      </c>
      <c r="IG81">
        <v>100</v>
      </c>
      <c r="IH81">
        <v>-1.978</v>
      </c>
      <c r="II81">
        <v>-0.1049</v>
      </c>
      <c r="IJ81">
        <v>-0.5726348517053843</v>
      </c>
      <c r="IK81">
        <v>-0.003643892653284941</v>
      </c>
      <c r="IL81">
        <v>8.948238347276123E-07</v>
      </c>
      <c r="IM81">
        <v>-2.445980282225029E-10</v>
      </c>
      <c r="IN81">
        <v>-0.1497648274784824</v>
      </c>
      <c r="IO81">
        <v>-0.01042730378795286</v>
      </c>
      <c r="IP81">
        <v>0.00100284695746963</v>
      </c>
      <c r="IQ81">
        <v>-1.701466411570297E-05</v>
      </c>
      <c r="IR81">
        <v>2</v>
      </c>
      <c r="IS81">
        <v>2310</v>
      </c>
      <c r="IT81">
        <v>1</v>
      </c>
      <c r="IU81">
        <v>25</v>
      </c>
      <c r="IV81">
        <v>24.5</v>
      </c>
      <c r="IW81">
        <v>24.5</v>
      </c>
      <c r="IX81">
        <v>1.04492</v>
      </c>
      <c r="IY81">
        <v>2.22412</v>
      </c>
      <c r="IZ81">
        <v>1.39648</v>
      </c>
      <c r="JA81">
        <v>2.34497</v>
      </c>
      <c r="JB81">
        <v>1.49536</v>
      </c>
      <c r="JC81">
        <v>2.36938</v>
      </c>
      <c r="JD81">
        <v>35.7544</v>
      </c>
      <c r="JE81">
        <v>24.1838</v>
      </c>
      <c r="JF81">
        <v>18</v>
      </c>
      <c r="JG81">
        <v>511.116</v>
      </c>
      <c r="JH81">
        <v>439.84</v>
      </c>
      <c r="JI81">
        <v>25.0002</v>
      </c>
      <c r="JJ81">
        <v>25.6159</v>
      </c>
      <c r="JK81">
        <v>30.0003</v>
      </c>
      <c r="JL81">
        <v>25.5923</v>
      </c>
      <c r="JM81">
        <v>25.5377</v>
      </c>
      <c r="JN81">
        <v>20.9223</v>
      </c>
      <c r="JO81">
        <v>23.0457</v>
      </c>
      <c r="JP81">
        <v>50.9217</v>
      </c>
      <c r="JQ81">
        <v>25</v>
      </c>
      <c r="JR81">
        <v>420</v>
      </c>
      <c r="JS81">
        <v>17.4554</v>
      </c>
      <c r="JT81">
        <v>100.839</v>
      </c>
      <c r="JU81">
        <v>100.832</v>
      </c>
    </row>
    <row r="82" spans="1:281">
      <c r="A82">
        <v>66</v>
      </c>
      <c r="B82">
        <v>1658964036.1</v>
      </c>
      <c r="C82">
        <v>2129.599999904633</v>
      </c>
      <c r="D82" t="s">
        <v>572</v>
      </c>
      <c r="E82" t="s">
        <v>573</v>
      </c>
      <c r="F82">
        <v>5</v>
      </c>
      <c r="G82" t="s">
        <v>550</v>
      </c>
      <c r="H82" t="s">
        <v>416</v>
      </c>
      <c r="I82">
        <v>1658964033.3</v>
      </c>
      <c r="J82">
        <f>(K82)/1000</f>
        <v>0</v>
      </c>
      <c r="K82">
        <f>IF(CZ82, AN82, AH82)</f>
        <v>0</v>
      </c>
      <c r="L82">
        <f>IF(CZ82, AI82, AG82)</f>
        <v>0</v>
      </c>
      <c r="M82">
        <f>DB82 - IF(AU82&gt;1, L82*CV82*100.0/(AW82*DP82), 0)</f>
        <v>0</v>
      </c>
      <c r="N82">
        <f>((T82-J82/2)*M82-L82)/(T82+J82/2)</f>
        <v>0</v>
      </c>
      <c r="O82">
        <f>N82*(DI82+DJ82)/1000.0</f>
        <v>0</v>
      </c>
      <c r="P82">
        <f>(DB82 - IF(AU82&gt;1, L82*CV82*100.0/(AW82*DP82), 0))*(DI82+DJ82)/1000.0</f>
        <v>0</v>
      </c>
      <c r="Q82">
        <f>2.0/((1/S82-1/R82)+SIGN(S82)*SQRT((1/S82-1/R82)*(1/S82-1/R82) + 4*CW82/((CW82+1)*(CW82+1))*(2*1/S82*1/R82-1/R82*1/R82)))</f>
        <v>0</v>
      </c>
      <c r="R82">
        <f>IF(LEFT(CX82,1)&lt;&gt;"0",IF(LEFT(CX82,1)="1",3.0,CY82),$D$5+$E$5*(DP82*DI82/($K$5*1000))+$F$5*(DP82*DI82/($K$5*1000))*MAX(MIN(CV82,$J$5),$I$5)*MAX(MIN(CV82,$J$5),$I$5)+$G$5*MAX(MIN(CV82,$J$5),$I$5)*(DP82*DI82/($K$5*1000))+$H$5*(DP82*DI82/($K$5*1000))*(DP82*DI82/($K$5*1000)))</f>
        <v>0</v>
      </c>
      <c r="S82">
        <f>J82*(1000-(1000*0.61365*exp(17.502*W82/(240.97+W82))/(DI82+DJ82)+DD82)/2)/(1000*0.61365*exp(17.502*W82/(240.97+W82))/(DI82+DJ82)-DD82)</f>
        <v>0</v>
      </c>
      <c r="T82">
        <f>1/((CW82+1)/(Q82/1.6)+1/(R82/1.37)) + CW82/((CW82+1)/(Q82/1.6) + CW82/(R82/1.37))</f>
        <v>0</v>
      </c>
      <c r="U82">
        <f>(CR82*CU82)</f>
        <v>0</v>
      </c>
      <c r="V82">
        <f>(DK82+(U82+2*0.95*5.67E-8*(((DK82+$B$7)+273)^4-(DK82+273)^4)-44100*J82)/(1.84*29.3*R82+8*0.95*5.67E-8*(DK82+273)^3))</f>
        <v>0</v>
      </c>
      <c r="W82">
        <f>($C$7*DL82+$D$7*DM82+$E$7*V82)</f>
        <v>0</v>
      </c>
      <c r="X82">
        <f>0.61365*exp(17.502*W82/(240.97+W82))</f>
        <v>0</v>
      </c>
      <c r="Y82">
        <f>(Z82/AA82*100)</f>
        <v>0</v>
      </c>
      <c r="Z82">
        <f>DD82*(DI82+DJ82)/1000</f>
        <v>0</v>
      </c>
      <c r="AA82">
        <f>0.61365*exp(17.502*DK82/(240.97+DK82))</f>
        <v>0</v>
      </c>
      <c r="AB82">
        <f>(X82-DD82*(DI82+DJ82)/1000)</f>
        <v>0</v>
      </c>
      <c r="AC82">
        <f>(-J82*44100)</f>
        <v>0</v>
      </c>
      <c r="AD82">
        <f>2*29.3*R82*0.92*(DK82-W82)</f>
        <v>0</v>
      </c>
      <c r="AE82">
        <f>2*0.95*5.67E-8*(((DK82+$B$7)+273)^4-(W82+273)^4)</f>
        <v>0</v>
      </c>
      <c r="AF82">
        <f>U82+AE82+AC82+AD82</f>
        <v>0</v>
      </c>
      <c r="AG82">
        <f>DH82*AU82*(DC82-DB82*(1000-AU82*DE82)/(1000-AU82*DD82))/(100*CV82)</f>
        <v>0</v>
      </c>
      <c r="AH82">
        <f>1000*DH82*AU82*(DD82-DE82)/(100*CV82*(1000-AU82*DD82))</f>
        <v>0</v>
      </c>
      <c r="AI82">
        <f>(AJ82 - AK82 - DI82*1E3/(8.314*(DK82+273.15)) * AM82/DH82 * AL82) * DH82/(100*CV82) * (1000 - DE82)/1000</f>
        <v>0</v>
      </c>
      <c r="AJ82">
        <v>427.4749712411353</v>
      </c>
      <c r="AK82">
        <v>431.0413515151515</v>
      </c>
      <c r="AL82">
        <v>-5.191799537408122E-05</v>
      </c>
      <c r="AM82">
        <v>65.2190104708618</v>
      </c>
      <c r="AN82">
        <f>(AP82 - AO82 + DI82*1E3/(8.314*(DK82+273.15)) * AR82/DH82 * AQ82) * DH82/(100*CV82) * 1000/(1000 - AP82)</f>
        <v>0</v>
      </c>
      <c r="AO82">
        <v>17.45491883848807</v>
      </c>
      <c r="AP82">
        <v>18.64579454545454</v>
      </c>
      <c r="AQ82">
        <v>0.0001654114612205661</v>
      </c>
      <c r="AR82">
        <v>84.76295375086961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MAX(0,($B$13+$C$13*DP82)/(1+$D$13*DP82)*DI82/(DK82+273)*$E$13)</f>
        <v>0</v>
      </c>
      <c r="AX82" t="s">
        <v>418</v>
      </c>
      <c r="AY82" t="s">
        <v>418</v>
      </c>
      <c r="AZ82">
        <v>0</v>
      </c>
      <c r="BA82">
        <v>0</v>
      </c>
      <c r="BB82">
        <f>1-AZ82/BA82</f>
        <v>0</v>
      </c>
      <c r="BC82">
        <v>0</v>
      </c>
      <c r="BD82" t="s">
        <v>418</v>
      </c>
      <c r="BE82" t="s">
        <v>418</v>
      </c>
      <c r="BF82">
        <v>0</v>
      </c>
      <c r="BG82">
        <v>0</v>
      </c>
      <c r="BH82">
        <f>1-BF82/BG82</f>
        <v>0</v>
      </c>
      <c r="BI82">
        <v>0.5</v>
      </c>
      <c r="BJ82">
        <f>CS82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418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BZ82" t="s">
        <v>418</v>
      </c>
      <c r="CA82" t="s">
        <v>418</v>
      </c>
      <c r="CB82" t="s">
        <v>418</v>
      </c>
      <c r="CC82" t="s">
        <v>418</v>
      </c>
      <c r="CD82" t="s">
        <v>418</v>
      </c>
      <c r="CE82" t="s">
        <v>418</v>
      </c>
      <c r="CF82" t="s">
        <v>418</v>
      </c>
      <c r="CG82" t="s">
        <v>418</v>
      </c>
      <c r="CH82" t="s">
        <v>418</v>
      </c>
      <c r="CI82" t="s">
        <v>418</v>
      </c>
      <c r="CJ82" t="s">
        <v>418</v>
      </c>
      <c r="CK82" t="s">
        <v>418</v>
      </c>
      <c r="CL82" t="s">
        <v>418</v>
      </c>
      <c r="CM82" t="s">
        <v>418</v>
      </c>
      <c r="CN82" t="s">
        <v>418</v>
      </c>
      <c r="CO82" t="s">
        <v>418</v>
      </c>
      <c r="CP82" t="s">
        <v>418</v>
      </c>
      <c r="CQ82" t="s">
        <v>418</v>
      </c>
      <c r="CR82">
        <f>$B$11*DQ82+$C$11*DR82+$F$11*EC82*(1-EF82)</f>
        <v>0</v>
      </c>
      <c r="CS82">
        <f>CR82*CT82</f>
        <v>0</v>
      </c>
      <c r="CT82">
        <f>($B$11*$D$9+$C$11*$D$9+$F$11*((EP82+EH82)/MAX(EP82+EH82+EQ82, 0.1)*$I$9+EQ82/MAX(EP82+EH82+EQ82, 0.1)*$J$9))/($B$11+$C$11+$F$11)</f>
        <v>0</v>
      </c>
      <c r="CU82">
        <f>($B$11*$K$9+$C$11*$K$9+$F$11*((EP82+EH82)/MAX(EP82+EH82+EQ82, 0.1)*$P$9+EQ82/MAX(EP82+EH82+EQ82, 0.1)*$Q$9))/($B$11+$C$11+$F$11)</f>
        <v>0</v>
      </c>
      <c r="CV82">
        <v>6</v>
      </c>
      <c r="CW82">
        <v>0.5</v>
      </c>
      <c r="CX82" t="s">
        <v>419</v>
      </c>
      <c r="CY82">
        <v>2</v>
      </c>
      <c r="CZ82" t="b">
        <v>1</v>
      </c>
      <c r="DA82">
        <v>1658964033.3</v>
      </c>
      <c r="DB82">
        <v>423.0056000000001</v>
      </c>
      <c r="DC82">
        <v>420.0126999999999</v>
      </c>
      <c r="DD82">
        <v>18.64397</v>
      </c>
      <c r="DE82">
        <v>17.45492</v>
      </c>
      <c r="DF82">
        <v>424.984</v>
      </c>
      <c r="DG82">
        <v>18.74885</v>
      </c>
      <c r="DH82">
        <v>500.0563</v>
      </c>
      <c r="DI82">
        <v>90.15435000000002</v>
      </c>
      <c r="DJ82">
        <v>0.09996666</v>
      </c>
      <c r="DK82">
        <v>25.73493</v>
      </c>
      <c r="DL82">
        <v>25.02745</v>
      </c>
      <c r="DM82">
        <v>999.9</v>
      </c>
      <c r="DN82">
        <v>0</v>
      </c>
      <c r="DO82">
        <v>0</v>
      </c>
      <c r="DP82">
        <v>10008.068</v>
      </c>
      <c r="DQ82">
        <v>0</v>
      </c>
      <c r="DR82">
        <v>0.5058679999999999</v>
      </c>
      <c r="DS82">
        <v>2.992941</v>
      </c>
      <c r="DT82">
        <v>431.0419</v>
      </c>
      <c r="DU82">
        <v>427.4741</v>
      </c>
      <c r="DV82">
        <v>1.189042</v>
      </c>
      <c r="DW82">
        <v>420.0126999999999</v>
      </c>
      <c r="DX82">
        <v>17.45492</v>
      </c>
      <c r="DY82">
        <v>1.680834</v>
      </c>
      <c r="DZ82">
        <v>1.573639</v>
      </c>
      <c r="EA82">
        <v>14.72056</v>
      </c>
      <c r="EB82">
        <v>13.70305</v>
      </c>
      <c r="EC82">
        <v>0.00100019</v>
      </c>
      <c r="ED82">
        <v>0</v>
      </c>
      <c r="EE82">
        <v>0</v>
      </c>
      <c r="EF82">
        <v>0</v>
      </c>
      <c r="EG82">
        <v>971.7</v>
      </c>
      <c r="EH82">
        <v>0.00100019</v>
      </c>
      <c r="EI82">
        <v>-13.15</v>
      </c>
      <c r="EJ82">
        <v>-2.95</v>
      </c>
      <c r="EK82">
        <v>34.7872</v>
      </c>
      <c r="EL82">
        <v>38.6122</v>
      </c>
      <c r="EM82">
        <v>36.7248</v>
      </c>
      <c r="EN82">
        <v>38.9872</v>
      </c>
      <c r="EO82">
        <v>36.5372</v>
      </c>
      <c r="EP82">
        <v>0</v>
      </c>
      <c r="EQ82">
        <v>0</v>
      </c>
      <c r="ER82">
        <v>0</v>
      </c>
      <c r="ES82">
        <v>54.10000014305115</v>
      </c>
      <c r="ET82">
        <v>0</v>
      </c>
      <c r="EU82">
        <v>972.58</v>
      </c>
      <c r="EV82">
        <v>-46.57692313194135</v>
      </c>
      <c r="EW82">
        <v>-11.80769172998579</v>
      </c>
      <c r="EX82">
        <v>-9.140000000000001</v>
      </c>
      <c r="EY82">
        <v>15</v>
      </c>
      <c r="EZ82">
        <v>1658962562</v>
      </c>
      <c r="FA82" t="s">
        <v>443</v>
      </c>
      <c r="FB82">
        <v>1658962562</v>
      </c>
      <c r="FC82">
        <v>1658962559</v>
      </c>
      <c r="FD82">
        <v>7</v>
      </c>
      <c r="FE82">
        <v>0.025</v>
      </c>
      <c r="FF82">
        <v>-0.013</v>
      </c>
      <c r="FG82">
        <v>-1.97</v>
      </c>
      <c r="FH82">
        <v>-0.111</v>
      </c>
      <c r="FI82">
        <v>420</v>
      </c>
      <c r="FJ82">
        <v>18</v>
      </c>
      <c r="FK82">
        <v>0.6899999999999999</v>
      </c>
      <c r="FL82">
        <v>0.5</v>
      </c>
      <c r="FM82">
        <v>3.016491707317073</v>
      </c>
      <c r="FN82">
        <v>-0.3862887804878014</v>
      </c>
      <c r="FO82">
        <v>0.04902468775301063</v>
      </c>
      <c r="FP82">
        <v>1</v>
      </c>
      <c r="FQ82">
        <v>975.6911764705883</v>
      </c>
      <c r="FR82">
        <v>-53.77387309703018</v>
      </c>
      <c r="FS82">
        <v>17.50042634181604</v>
      </c>
      <c r="FT82">
        <v>0</v>
      </c>
      <c r="FU82">
        <v>1.167544878048781</v>
      </c>
      <c r="FV82">
        <v>0.2270015331010481</v>
      </c>
      <c r="FW82">
        <v>0.02438105503249036</v>
      </c>
      <c r="FX82">
        <v>0</v>
      </c>
      <c r="FY82">
        <v>1</v>
      </c>
      <c r="FZ82">
        <v>3</v>
      </c>
      <c r="GA82" t="s">
        <v>444</v>
      </c>
      <c r="GB82">
        <v>2.98426</v>
      </c>
      <c r="GC82">
        <v>2.71573</v>
      </c>
      <c r="GD82">
        <v>0.09518119999999999</v>
      </c>
      <c r="GE82">
        <v>0.0934272</v>
      </c>
      <c r="GF82">
        <v>0.0899633</v>
      </c>
      <c r="GG82">
        <v>0.08423120000000001</v>
      </c>
      <c r="GH82">
        <v>28715.4</v>
      </c>
      <c r="GI82">
        <v>28881.8</v>
      </c>
      <c r="GJ82">
        <v>29489.8</v>
      </c>
      <c r="GK82">
        <v>29459.1</v>
      </c>
      <c r="GL82">
        <v>35552.1</v>
      </c>
      <c r="GM82">
        <v>35874.5</v>
      </c>
      <c r="GN82">
        <v>41534.5</v>
      </c>
      <c r="GO82">
        <v>41987.2</v>
      </c>
      <c r="GP82">
        <v>1.95753</v>
      </c>
      <c r="GQ82">
        <v>1.9142</v>
      </c>
      <c r="GR82">
        <v>0.043571</v>
      </c>
      <c r="GS82">
        <v>0</v>
      </c>
      <c r="GT82">
        <v>24.3086</v>
      </c>
      <c r="GU82">
        <v>999.9</v>
      </c>
      <c r="GV82">
        <v>42.8</v>
      </c>
      <c r="GW82">
        <v>31.4</v>
      </c>
      <c r="GX82">
        <v>21.9096</v>
      </c>
      <c r="GY82">
        <v>63.006</v>
      </c>
      <c r="GZ82">
        <v>33.9623</v>
      </c>
      <c r="HA82">
        <v>1</v>
      </c>
      <c r="HB82">
        <v>-0.141268</v>
      </c>
      <c r="HC82">
        <v>-0.231318</v>
      </c>
      <c r="HD82">
        <v>20.351</v>
      </c>
      <c r="HE82">
        <v>5.22687</v>
      </c>
      <c r="HF82">
        <v>12.0099</v>
      </c>
      <c r="HG82">
        <v>4.99145</v>
      </c>
      <c r="HH82">
        <v>3.29</v>
      </c>
      <c r="HI82">
        <v>9999</v>
      </c>
      <c r="HJ82">
        <v>9999</v>
      </c>
      <c r="HK82">
        <v>9999</v>
      </c>
      <c r="HL82">
        <v>160.9</v>
      </c>
      <c r="HM82">
        <v>1.86737</v>
      </c>
      <c r="HN82">
        <v>1.86646</v>
      </c>
      <c r="HO82">
        <v>1.86585</v>
      </c>
      <c r="HP82">
        <v>1.86583</v>
      </c>
      <c r="HQ82">
        <v>1.86767</v>
      </c>
      <c r="HR82">
        <v>1.87012</v>
      </c>
      <c r="HS82">
        <v>1.86874</v>
      </c>
      <c r="HT82">
        <v>1.87022</v>
      </c>
      <c r="HU82">
        <v>0</v>
      </c>
      <c r="HV82">
        <v>0</v>
      </c>
      <c r="HW82">
        <v>0</v>
      </c>
      <c r="HX82">
        <v>0</v>
      </c>
      <c r="HY82" t="s">
        <v>422</v>
      </c>
      <c r="HZ82" t="s">
        <v>423</v>
      </c>
      <c r="IA82" t="s">
        <v>424</v>
      </c>
      <c r="IB82" t="s">
        <v>424</v>
      </c>
      <c r="IC82" t="s">
        <v>424</v>
      </c>
      <c r="ID82" t="s">
        <v>424</v>
      </c>
      <c r="IE82">
        <v>0</v>
      </c>
      <c r="IF82">
        <v>100</v>
      </c>
      <c r="IG82">
        <v>100</v>
      </c>
      <c r="IH82">
        <v>-1.978</v>
      </c>
      <c r="II82">
        <v>-0.1048</v>
      </c>
      <c r="IJ82">
        <v>-0.5726348517053843</v>
      </c>
      <c r="IK82">
        <v>-0.003643892653284941</v>
      </c>
      <c r="IL82">
        <v>8.948238347276123E-07</v>
      </c>
      <c r="IM82">
        <v>-2.445980282225029E-10</v>
      </c>
      <c r="IN82">
        <v>-0.1497648274784824</v>
      </c>
      <c r="IO82">
        <v>-0.01042730378795286</v>
      </c>
      <c r="IP82">
        <v>0.00100284695746963</v>
      </c>
      <c r="IQ82">
        <v>-1.701466411570297E-05</v>
      </c>
      <c r="IR82">
        <v>2</v>
      </c>
      <c r="IS82">
        <v>2310</v>
      </c>
      <c r="IT82">
        <v>1</v>
      </c>
      <c r="IU82">
        <v>25</v>
      </c>
      <c r="IV82">
        <v>24.6</v>
      </c>
      <c r="IW82">
        <v>24.6</v>
      </c>
      <c r="IX82">
        <v>1.04492</v>
      </c>
      <c r="IY82">
        <v>2.21436</v>
      </c>
      <c r="IZ82">
        <v>1.39648</v>
      </c>
      <c r="JA82">
        <v>2.34497</v>
      </c>
      <c r="JB82">
        <v>1.49536</v>
      </c>
      <c r="JC82">
        <v>2.37305</v>
      </c>
      <c r="JD82">
        <v>35.7544</v>
      </c>
      <c r="JE82">
        <v>24.1926</v>
      </c>
      <c r="JF82">
        <v>18</v>
      </c>
      <c r="JG82">
        <v>510.92</v>
      </c>
      <c r="JH82">
        <v>439.877</v>
      </c>
      <c r="JI82">
        <v>25</v>
      </c>
      <c r="JJ82">
        <v>25.618</v>
      </c>
      <c r="JK82">
        <v>30.0002</v>
      </c>
      <c r="JL82">
        <v>25.5937</v>
      </c>
      <c r="JM82">
        <v>25.5386</v>
      </c>
      <c r="JN82">
        <v>20.9228</v>
      </c>
      <c r="JO82">
        <v>23.0457</v>
      </c>
      <c r="JP82">
        <v>50.9217</v>
      </c>
      <c r="JQ82">
        <v>25</v>
      </c>
      <c r="JR82">
        <v>420</v>
      </c>
      <c r="JS82">
        <v>17.4616</v>
      </c>
      <c r="JT82">
        <v>100.84</v>
      </c>
      <c r="JU82">
        <v>100.832</v>
      </c>
    </row>
    <row r="83" spans="1:281">
      <c r="A83">
        <v>67</v>
      </c>
      <c r="B83">
        <v>1658964292.6</v>
      </c>
      <c r="C83">
        <v>2386.099999904633</v>
      </c>
      <c r="D83" t="s">
        <v>574</v>
      </c>
      <c r="E83" t="s">
        <v>575</v>
      </c>
      <c r="F83">
        <v>5</v>
      </c>
      <c r="G83" t="s">
        <v>576</v>
      </c>
      <c r="H83" t="s">
        <v>416</v>
      </c>
      <c r="I83">
        <v>1658964289.85</v>
      </c>
      <c r="J83">
        <f>(K83)/1000</f>
        <v>0</v>
      </c>
      <c r="K83">
        <f>IF(CZ83, AN83, AH83)</f>
        <v>0</v>
      </c>
      <c r="L83">
        <f>IF(CZ83, AI83, AG83)</f>
        <v>0</v>
      </c>
      <c r="M83">
        <f>DB83 - IF(AU83&gt;1, L83*CV83*100.0/(AW83*DP83), 0)</f>
        <v>0</v>
      </c>
      <c r="N83">
        <f>((T83-J83/2)*M83-L83)/(T83+J83/2)</f>
        <v>0</v>
      </c>
      <c r="O83">
        <f>N83*(DI83+DJ83)/1000.0</f>
        <v>0</v>
      </c>
      <c r="P83">
        <f>(DB83 - IF(AU83&gt;1, L83*CV83*100.0/(AW83*DP83), 0))*(DI83+DJ83)/1000.0</f>
        <v>0</v>
      </c>
      <c r="Q83">
        <f>2.0/((1/S83-1/R83)+SIGN(S83)*SQRT((1/S83-1/R83)*(1/S83-1/R83) + 4*CW83/((CW83+1)*(CW83+1))*(2*1/S83*1/R83-1/R83*1/R83)))</f>
        <v>0</v>
      </c>
      <c r="R83">
        <f>IF(LEFT(CX83,1)&lt;&gt;"0",IF(LEFT(CX83,1)="1",3.0,CY83),$D$5+$E$5*(DP83*DI83/($K$5*1000))+$F$5*(DP83*DI83/($K$5*1000))*MAX(MIN(CV83,$J$5),$I$5)*MAX(MIN(CV83,$J$5),$I$5)+$G$5*MAX(MIN(CV83,$J$5),$I$5)*(DP83*DI83/($K$5*1000))+$H$5*(DP83*DI83/($K$5*1000))*(DP83*DI83/($K$5*1000)))</f>
        <v>0</v>
      </c>
      <c r="S83">
        <f>J83*(1000-(1000*0.61365*exp(17.502*W83/(240.97+W83))/(DI83+DJ83)+DD83)/2)/(1000*0.61365*exp(17.502*W83/(240.97+W83))/(DI83+DJ83)-DD83)</f>
        <v>0</v>
      </c>
      <c r="T83">
        <f>1/((CW83+1)/(Q83/1.6)+1/(R83/1.37)) + CW83/((CW83+1)/(Q83/1.6) + CW83/(R83/1.37))</f>
        <v>0</v>
      </c>
      <c r="U83">
        <f>(CR83*CU83)</f>
        <v>0</v>
      </c>
      <c r="V83">
        <f>(DK83+(U83+2*0.95*5.67E-8*(((DK83+$B$7)+273)^4-(DK83+273)^4)-44100*J83)/(1.84*29.3*R83+8*0.95*5.67E-8*(DK83+273)^3))</f>
        <v>0</v>
      </c>
      <c r="W83">
        <f>($C$7*DL83+$D$7*DM83+$E$7*V83)</f>
        <v>0</v>
      </c>
      <c r="X83">
        <f>0.61365*exp(17.502*W83/(240.97+W83))</f>
        <v>0</v>
      </c>
      <c r="Y83">
        <f>(Z83/AA83*100)</f>
        <v>0</v>
      </c>
      <c r="Z83">
        <f>DD83*(DI83+DJ83)/1000</f>
        <v>0</v>
      </c>
      <c r="AA83">
        <f>0.61365*exp(17.502*DK83/(240.97+DK83))</f>
        <v>0</v>
      </c>
      <c r="AB83">
        <f>(X83-DD83*(DI83+DJ83)/1000)</f>
        <v>0</v>
      </c>
      <c r="AC83">
        <f>(-J83*44100)</f>
        <v>0</v>
      </c>
      <c r="AD83">
        <f>2*29.3*R83*0.92*(DK83-W83)</f>
        <v>0</v>
      </c>
      <c r="AE83">
        <f>2*0.95*5.67E-8*(((DK83+$B$7)+273)^4-(W83+273)^4)</f>
        <v>0</v>
      </c>
      <c r="AF83">
        <f>U83+AE83+AC83+AD83</f>
        <v>0</v>
      </c>
      <c r="AG83">
        <f>DH83*AU83*(DC83-DB83*(1000-AU83*DE83)/(1000-AU83*DD83))/(100*CV83)</f>
        <v>0</v>
      </c>
      <c r="AH83">
        <f>1000*DH83*AU83*(DD83-DE83)/(100*CV83*(1000-AU83*DD83))</f>
        <v>0</v>
      </c>
      <c r="AI83">
        <f>(AJ83 - AK83 - DI83*1E3/(8.314*(DK83+273.15)) * AM83/DH83 * AL83) * DH83/(100*CV83) * (1000 - DE83)/1000</f>
        <v>0</v>
      </c>
      <c r="AJ83">
        <v>427.6591427088337</v>
      </c>
      <c r="AK83">
        <v>431.7791333333337</v>
      </c>
      <c r="AL83">
        <v>-0.0001042932548186746</v>
      </c>
      <c r="AM83">
        <v>65.20178216614315</v>
      </c>
      <c r="AN83">
        <f>(AP83 - AO83 + DI83*1E3/(8.314*(DK83+273.15)) * AR83/DH83 * AQ83) * DH83/(100*CV83) * 1000/(1000 - AP83)</f>
        <v>0</v>
      </c>
      <c r="AO83">
        <v>17.92286309552212</v>
      </c>
      <c r="AP83">
        <v>18.73816181818181</v>
      </c>
      <c r="AQ83">
        <v>2.179181146294924E-05</v>
      </c>
      <c r="AR83">
        <v>84.71580120905919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MAX(0,($B$13+$C$13*DP83)/(1+$D$13*DP83)*DI83/(DK83+273)*$E$13)</f>
        <v>0</v>
      </c>
      <c r="AX83" t="s">
        <v>577</v>
      </c>
      <c r="AY83">
        <v>10431</v>
      </c>
      <c r="AZ83">
        <v>880.02</v>
      </c>
      <c r="BA83">
        <v>3086.51</v>
      </c>
      <c r="BB83">
        <f>1-AZ83/BA83</f>
        <v>0</v>
      </c>
      <c r="BC83">
        <v>-3.371737878356465</v>
      </c>
      <c r="BD83" t="s">
        <v>418</v>
      </c>
      <c r="BE83" t="s">
        <v>418</v>
      </c>
      <c r="BF83">
        <v>0</v>
      </c>
      <c r="BG83">
        <v>0</v>
      </c>
      <c r="BH83">
        <f>1-BF83/BG83</f>
        <v>0</v>
      </c>
      <c r="BI83">
        <v>0.5</v>
      </c>
      <c r="BJ83">
        <f>CS83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418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BZ83" t="s">
        <v>418</v>
      </c>
      <c r="CA83" t="s">
        <v>418</v>
      </c>
      <c r="CB83" t="s">
        <v>418</v>
      </c>
      <c r="CC83" t="s">
        <v>418</v>
      </c>
      <c r="CD83" t="s">
        <v>418</v>
      </c>
      <c r="CE83" t="s">
        <v>418</v>
      </c>
      <c r="CF83" t="s">
        <v>418</v>
      </c>
      <c r="CG83" t="s">
        <v>418</v>
      </c>
      <c r="CH83" t="s">
        <v>418</v>
      </c>
      <c r="CI83" t="s">
        <v>418</v>
      </c>
      <c r="CJ83" t="s">
        <v>418</v>
      </c>
      <c r="CK83" t="s">
        <v>418</v>
      </c>
      <c r="CL83" t="s">
        <v>418</v>
      </c>
      <c r="CM83" t="s">
        <v>418</v>
      </c>
      <c r="CN83" t="s">
        <v>418</v>
      </c>
      <c r="CO83" t="s">
        <v>418</v>
      </c>
      <c r="CP83" t="s">
        <v>418</v>
      </c>
      <c r="CQ83" t="s">
        <v>418</v>
      </c>
      <c r="CR83">
        <f>$B$11*DQ83+$C$11*DR83+$F$11*EC83*(1-EF83)</f>
        <v>0</v>
      </c>
      <c r="CS83">
        <f>CR83*CT83</f>
        <v>0</v>
      </c>
      <c r="CT83">
        <f>($B$11*$D$9+$C$11*$D$9+$F$11*((EP83+EH83)/MAX(EP83+EH83+EQ83, 0.1)*$I$9+EQ83/MAX(EP83+EH83+EQ83, 0.1)*$J$9))/($B$11+$C$11+$F$11)</f>
        <v>0</v>
      </c>
      <c r="CU83">
        <f>($B$11*$K$9+$C$11*$K$9+$F$11*((EP83+EH83)/MAX(EP83+EH83+EQ83, 0.1)*$P$9+EQ83/MAX(EP83+EH83+EQ83, 0.1)*$Q$9))/($B$11+$C$11+$F$11)</f>
        <v>0</v>
      </c>
      <c r="CV83">
        <v>6</v>
      </c>
      <c r="CW83">
        <v>0.5</v>
      </c>
      <c r="CX83" t="s">
        <v>419</v>
      </c>
      <c r="CY83">
        <v>2</v>
      </c>
      <c r="CZ83" t="b">
        <v>1</v>
      </c>
      <c r="DA83">
        <v>1658964289.85</v>
      </c>
      <c r="DB83">
        <v>423.6925</v>
      </c>
      <c r="DC83">
        <v>420.0032</v>
      </c>
      <c r="DD83">
        <v>18.73662</v>
      </c>
      <c r="DE83">
        <v>17.92271</v>
      </c>
      <c r="DF83">
        <v>425.6729</v>
      </c>
      <c r="DG83">
        <v>18.84065</v>
      </c>
      <c r="DH83">
        <v>500.052</v>
      </c>
      <c r="DI83">
        <v>90.1591</v>
      </c>
      <c r="DJ83">
        <v>0.09989228000000001</v>
      </c>
      <c r="DK83">
        <v>25.75408</v>
      </c>
      <c r="DL83">
        <v>25.11105</v>
      </c>
      <c r="DM83">
        <v>999.9</v>
      </c>
      <c r="DN83">
        <v>0</v>
      </c>
      <c r="DO83">
        <v>0</v>
      </c>
      <c r="DP83">
        <v>10014.56</v>
      </c>
      <c r="DQ83">
        <v>0</v>
      </c>
      <c r="DR83">
        <v>0.5058679999999999</v>
      </c>
      <c r="DS83">
        <v>3.689228</v>
      </c>
      <c r="DT83">
        <v>431.7825000000001</v>
      </c>
      <c r="DU83">
        <v>427.6684</v>
      </c>
      <c r="DV83">
        <v>0.8139130999999999</v>
      </c>
      <c r="DW83">
        <v>420.0032</v>
      </c>
      <c r="DX83">
        <v>17.92271</v>
      </c>
      <c r="DY83">
        <v>1.689276</v>
      </c>
      <c r="DZ83">
        <v>1.615894</v>
      </c>
      <c r="EA83">
        <v>14.79825</v>
      </c>
      <c r="EB83">
        <v>14.11123</v>
      </c>
      <c r="EC83">
        <v>0.00100019</v>
      </c>
      <c r="ED83">
        <v>0</v>
      </c>
      <c r="EE83">
        <v>0</v>
      </c>
      <c r="EF83">
        <v>0</v>
      </c>
      <c r="EG83">
        <v>883.75</v>
      </c>
      <c r="EH83">
        <v>0.00100019</v>
      </c>
      <c r="EI83">
        <v>-8.4</v>
      </c>
      <c r="EJ83">
        <v>-1.8</v>
      </c>
      <c r="EK83">
        <v>35.281</v>
      </c>
      <c r="EL83">
        <v>40.3498</v>
      </c>
      <c r="EM83">
        <v>37.531</v>
      </c>
      <c r="EN83">
        <v>41.2185</v>
      </c>
      <c r="EO83">
        <v>37.3747</v>
      </c>
      <c r="EP83">
        <v>0</v>
      </c>
      <c r="EQ83">
        <v>0</v>
      </c>
      <c r="ER83">
        <v>0</v>
      </c>
      <c r="ES83">
        <v>310.9000000953674</v>
      </c>
      <c r="ET83">
        <v>0</v>
      </c>
      <c r="EU83">
        <v>880.02</v>
      </c>
      <c r="EV83">
        <v>43.8076925283538</v>
      </c>
      <c r="EW83">
        <v>-25.84615363571535</v>
      </c>
      <c r="EX83">
        <v>-5.68</v>
      </c>
      <c r="EY83">
        <v>15</v>
      </c>
      <c r="EZ83">
        <v>1658962562</v>
      </c>
      <c r="FA83" t="s">
        <v>443</v>
      </c>
      <c r="FB83">
        <v>1658962562</v>
      </c>
      <c r="FC83">
        <v>1658962559</v>
      </c>
      <c r="FD83">
        <v>7</v>
      </c>
      <c r="FE83">
        <v>0.025</v>
      </c>
      <c r="FF83">
        <v>-0.013</v>
      </c>
      <c r="FG83">
        <v>-1.97</v>
      </c>
      <c r="FH83">
        <v>-0.111</v>
      </c>
      <c r="FI83">
        <v>420</v>
      </c>
      <c r="FJ83">
        <v>18</v>
      </c>
      <c r="FK83">
        <v>0.6899999999999999</v>
      </c>
      <c r="FL83">
        <v>0.5</v>
      </c>
      <c r="FM83">
        <v>3.70422475</v>
      </c>
      <c r="FN83">
        <v>-0.139099924953107</v>
      </c>
      <c r="FO83">
        <v>0.02828749538113087</v>
      </c>
      <c r="FP83">
        <v>1</v>
      </c>
      <c r="FQ83">
        <v>882.8088235294117</v>
      </c>
      <c r="FR83">
        <v>-28.27349123217311</v>
      </c>
      <c r="FS83">
        <v>15.41676642007691</v>
      </c>
      <c r="FT83">
        <v>0</v>
      </c>
      <c r="FU83">
        <v>0.810202825</v>
      </c>
      <c r="FV83">
        <v>0.0325302326454018</v>
      </c>
      <c r="FW83">
        <v>0.003254773777757066</v>
      </c>
      <c r="FX83">
        <v>1</v>
      </c>
      <c r="FY83">
        <v>2</v>
      </c>
      <c r="FZ83">
        <v>3</v>
      </c>
      <c r="GA83" t="s">
        <v>421</v>
      </c>
      <c r="GB83">
        <v>2.98426</v>
      </c>
      <c r="GC83">
        <v>2.7158</v>
      </c>
      <c r="GD83">
        <v>0.0952836</v>
      </c>
      <c r="GE83">
        <v>0.09342110000000001</v>
      </c>
      <c r="GF83">
        <v>0.0902694</v>
      </c>
      <c r="GG83">
        <v>0.0858236</v>
      </c>
      <c r="GH83">
        <v>28707.2</v>
      </c>
      <c r="GI83">
        <v>28877.9</v>
      </c>
      <c r="GJ83">
        <v>29485.2</v>
      </c>
      <c r="GK83">
        <v>29455.3</v>
      </c>
      <c r="GL83">
        <v>35534.6</v>
      </c>
      <c r="GM83">
        <v>35806</v>
      </c>
      <c r="GN83">
        <v>41528.2</v>
      </c>
      <c r="GO83">
        <v>41981.2</v>
      </c>
      <c r="GP83">
        <v>1.95933</v>
      </c>
      <c r="GQ83">
        <v>1.91418</v>
      </c>
      <c r="GR83">
        <v>0.0476465</v>
      </c>
      <c r="GS83">
        <v>0</v>
      </c>
      <c r="GT83">
        <v>24.3328</v>
      </c>
      <c r="GU83">
        <v>999.9</v>
      </c>
      <c r="GV83">
        <v>42.5</v>
      </c>
      <c r="GW83">
        <v>31.4</v>
      </c>
      <c r="GX83">
        <v>21.7576</v>
      </c>
      <c r="GY83">
        <v>63.026</v>
      </c>
      <c r="GZ83">
        <v>33.3894</v>
      </c>
      <c r="HA83">
        <v>1</v>
      </c>
      <c r="HB83">
        <v>-0.135076</v>
      </c>
      <c r="HC83">
        <v>-0.1971</v>
      </c>
      <c r="HD83">
        <v>20.351</v>
      </c>
      <c r="HE83">
        <v>5.22702</v>
      </c>
      <c r="HF83">
        <v>12.0099</v>
      </c>
      <c r="HG83">
        <v>4.99165</v>
      </c>
      <c r="HH83">
        <v>3.29</v>
      </c>
      <c r="HI83">
        <v>9999</v>
      </c>
      <c r="HJ83">
        <v>9999</v>
      </c>
      <c r="HK83">
        <v>9999</v>
      </c>
      <c r="HL83">
        <v>161</v>
      </c>
      <c r="HM83">
        <v>1.86737</v>
      </c>
      <c r="HN83">
        <v>1.86646</v>
      </c>
      <c r="HO83">
        <v>1.86584</v>
      </c>
      <c r="HP83">
        <v>1.86584</v>
      </c>
      <c r="HQ83">
        <v>1.86767</v>
      </c>
      <c r="HR83">
        <v>1.87012</v>
      </c>
      <c r="HS83">
        <v>1.86874</v>
      </c>
      <c r="HT83">
        <v>1.87023</v>
      </c>
      <c r="HU83">
        <v>0</v>
      </c>
      <c r="HV83">
        <v>0</v>
      </c>
      <c r="HW83">
        <v>0</v>
      </c>
      <c r="HX83">
        <v>0</v>
      </c>
      <c r="HY83" t="s">
        <v>422</v>
      </c>
      <c r="HZ83" t="s">
        <v>423</v>
      </c>
      <c r="IA83" t="s">
        <v>424</v>
      </c>
      <c r="IB83" t="s">
        <v>424</v>
      </c>
      <c r="IC83" t="s">
        <v>424</v>
      </c>
      <c r="ID83" t="s">
        <v>424</v>
      </c>
      <c r="IE83">
        <v>0</v>
      </c>
      <c r="IF83">
        <v>100</v>
      </c>
      <c r="IG83">
        <v>100</v>
      </c>
      <c r="IH83">
        <v>-1.981</v>
      </c>
      <c r="II83">
        <v>-0.104</v>
      </c>
      <c r="IJ83">
        <v>-0.5726348517053843</v>
      </c>
      <c r="IK83">
        <v>-0.003643892653284941</v>
      </c>
      <c r="IL83">
        <v>8.948238347276123E-07</v>
      </c>
      <c r="IM83">
        <v>-2.445980282225029E-10</v>
      </c>
      <c r="IN83">
        <v>-0.1497648274784824</v>
      </c>
      <c r="IO83">
        <v>-0.01042730378795286</v>
      </c>
      <c r="IP83">
        <v>0.00100284695746963</v>
      </c>
      <c r="IQ83">
        <v>-1.701466411570297E-05</v>
      </c>
      <c r="IR83">
        <v>2</v>
      </c>
      <c r="IS83">
        <v>2310</v>
      </c>
      <c r="IT83">
        <v>1</v>
      </c>
      <c r="IU83">
        <v>25</v>
      </c>
      <c r="IV83">
        <v>28.8</v>
      </c>
      <c r="IW83">
        <v>28.9</v>
      </c>
      <c r="IX83">
        <v>1.04492</v>
      </c>
      <c r="IY83">
        <v>2.22168</v>
      </c>
      <c r="IZ83">
        <v>1.39648</v>
      </c>
      <c r="JA83">
        <v>2.34497</v>
      </c>
      <c r="JB83">
        <v>1.49536</v>
      </c>
      <c r="JC83">
        <v>2.36206</v>
      </c>
      <c r="JD83">
        <v>35.7544</v>
      </c>
      <c r="JE83">
        <v>24.1838</v>
      </c>
      <c r="JF83">
        <v>18</v>
      </c>
      <c r="JG83">
        <v>512.76</v>
      </c>
      <c r="JH83">
        <v>440.454</v>
      </c>
      <c r="JI83">
        <v>25.0003</v>
      </c>
      <c r="JJ83">
        <v>25.6971</v>
      </c>
      <c r="JK83">
        <v>30.0002</v>
      </c>
      <c r="JL83">
        <v>25.6696</v>
      </c>
      <c r="JM83">
        <v>25.6133</v>
      </c>
      <c r="JN83">
        <v>20.9309</v>
      </c>
      <c r="JO83">
        <v>20.3885</v>
      </c>
      <c r="JP83">
        <v>50.1809</v>
      </c>
      <c r="JQ83">
        <v>25</v>
      </c>
      <c r="JR83">
        <v>420</v>
      </c>
      <c r="JS83">
        <v>17.9299</v>
      </c>
      <c r="JT83">
        <v>100.824</v>
      </c>
      <c r="JU83">
        <v>100.818</v>
      </c>
    </row>
    <row r="84" spans="1:281">
      <c r="A84">
        <v>68</v>
      </c>
      <c r="B84">
        <v>1658964297.6</v>
      </c>
      <c r="C84">
        <v>2391.099999904633</v>
      </c>
      <c r="D84" t="s">
        <v>578</v>
      </c>
      <c r="E84" t="s">
        <v>579</v>
      </c>
      <c r="F84">
        <v>5</v>
      </c>
      <c r="G84" t="s">
        <v>576</v>
      </c>
      <c r="H84" t="s">
        <v>416</v>
      </c>
      <c r="I84">
        <v>1658964295.314286</v>
      </c>
      <c r="J84">
        <f>(K84)/1000</f>
        <v>0</v>
      </c>
      <c r="K84">
        <f>IF(CZ84, AN84, AH84)</f>
        <v>0</v>
      </c>
      <c r="L84">
        <f>IF(CZ84, AI84, AG84)</f>
        <v>0</v>
      </c>
      <c r="M84">
        <f>DB84 - IF(AU84&gt;1, L84*CV84*100.0/(AW84*DP84), 0)</f>
        <v>0</v>
      </c>
      <c r="N84">
        <f>((T84-J84/2)*M84-L84)/(T84+J84/2)</f>
        <v>0</v>
      </c>
      <c r="O84">
        <f>N84*(DI84+DJ84)/1000.0</f>
        <v>0</v>
      </c>
      <c r="P84">
        <f>(DB84 - IF(AU84&gt;1, L84*CV84*100.0/(AW84*DP84), 0))*(DI84+DJ84)/1000.0</f>
        <v>0</v>
      </c>
      <c r="Q84">
        <f>2.0/((1/S84-1/R84)+SIGN(S84)*SQRT((1/S84-1/R84)*(1/S84-1/R84) + 4*CW84/((CW84+1)*(CW84+1))*(2*1/S84*1/R84-1/R84*1/R84)))</f>
        <v>0</v>
      </c>
      <c r="R84">
        <f>IF(LEFT(CX84,1)&lt;&gt;"0",IF(LEFT(CX84,1)="1",3.0,CY84),$D$5+$E$5*(DP84*DI84/($K$5*1000))+$F$5*(DP84*DI84/($K$5*1000))*MAX(MIN(CV84,$J$5),$I$5)*MAX(MIN(CV84,$J$5),$I$5)+$G$5*MAX(MIN(CV84,$J$5),$I$5)*(DP84*DI84/($K$5*1000))+$H$5*(DP84*DI84/($K$5*1000))*(DP84*DI84/($K$5*1000)))</f>
        <v>0</v>
      </c>
      <c r="S84">
        <f>J84*(1000-(1000*0.61365*exp(17.502*W84/(240.97+W84))/(DI84+DJ84)+DD84)/2)/(1000*0.61365*exp(17.502*W84/(240.97+W84))/(DI84+DJ84)-DD84)</f>
        <v>0</v>
      </c>
      <c r="T84">
        <f>1/((CW84+1)/(Q84/1.6)+1/(R84/1.37)) + CW84/((CW84+1)/(Q84/1.6) + CW84/(R84/1.37))</f>
        <v>0</v>
      </c>
      <c r="U84">
        <f>(CR84*CU84)</f>
        <v>0</v>
      </c>
      <c r="V84">
        <f>(DK84+(U84+2*0.95*5.67E-8*(((DK84+$B$7)+273)^4-(DK84+273)^4)-44100*J84)/(1.84*29.3*R84+8*0.95*5.67E-8*(DK84+273)^3))</f>
        <v>0</v>
      </c>
      <c r="W84">
        <f>($C$7*DL84+$D$7*DM84+$E$7*V84)</f>
        <v>0</v>
      </c>
      <c r="X84">
        <f>0.61365*exp(17.502*W84/(240.97+W84))</f>
        <v>0</v>
      </c>
      <c r="Y84">
        <f>(Z84/AA84*100)</f>
        <v>0</v>
      </c>
      <c r="Z84">
        <f>DD84*(DI84+DJ84)/1000</f>
        <v>0</v>
      </c>
      <c r="AA84">
        <f>0.61365*exp(17.502*DK84/(240.97+DK84))</f>
        <v>0</v>
      </c>
      <c r="AB84">
        <f>(X84-DD84*(DI84+DJ84)/1000)</f>
        <v>0</v>
      </c>
      <c r="AC84">
        <f>(-J84*44100)</f>
        <v>0</v>
      </c>
      <c r="AD84">
        <f>2*29.3*R84*0.92*(DK84-W84)</f>
        <v>0</v>
      </c>
      <c r="AE84">
        <f>2*0.95*5.67E-8*(((DK84+$B$7)+273)^4-(W84+273)^4)</f>
        <v>0</v>
      </c>
      <c r="AF84">
        <f>U84+AE84+AC84+AD84</f>
        <v>0</v>
      </c>
      <c r="AG84">
        <f>DH84*AU84*(DC84-DB84*(1000-AU84*DE84)/(1000-AU84*DD84))/(100*CV84)</f>
        <v>0</v>
      </c>
      <c r="AH84">
        <f>1000*DH84*AU84*(DD84-DE84)/(100*CV84*(1000-AU84*DD84))</f>
        <v>0</v>
      </c>
      <c r="AI84">
        <f>(AJ84 - AK84 - DI84*1E3/(8.314*(DK84+273.15)) * AM84/DH84 * AL84) * DH84/(100*CV84) * (1000 - DE84)/1000</f>
        <v>0</v>
      </c>
      <c r="AJ84">
        <v>427.6105245176105</v>
      </c>
      <c r="AK84">
        <v>431.7326727272726</v>
      </c>
      <c r="AL84">
        <v>-7.216387684296286E-05</v>
      </c>
      <c r="AM84">
        <v>65.20178216614315</v>
      </c>
      <c r="AN84">
        <f>(AP84 - AO84 + DI84*1E3/(8.314*(DK84+273.15)) * AR84/DH84 * AQ84) * DH84/(100*CV84) * 1000/(1000 - AP84)</f>
        <v>0</v>
      </c>
      <c r="AO84">
        <v>17.92382171799342</v>
      </c>
      <c r="AP84">
        <v>18.76635757575758</v>
      </c>
      <c r="AQ84">
        <v>-2.080615287178967E-05</v>
      </c>
      <c r="AR84">
        <v>84.71580120905919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MAX(0,($B$13+$C$13*DP84)/(1+$D$13*DP84)*DI84/(DK84+273)*$E$13)</f>
        <v>0</v>
      </c>
      <c r="AX84" t="s">
        <v>418</v>
      </c>
      <c r="AY84" t="s">
        <v>418</v>
      </c>
      <c r="AZ84">
        <v>0</v>
      </c>
      <c r="BA84">
        <v>0</v>
      </c>
      <c r="BB84">
        <f>1-AZ84/BA84</f>
        <v>0</v>
      </c>
      <c r="BC84">
        <v>0</v>
      </c>
      <c r="BD84" t="s">
        <v>418</v>
      </c>
      <c r="BE84" t="s">
        <v>418</v>
      </c>
      <c r="BF84">
        <v>0</v>
      </c>
      <c r="BG84">
        <v>0</v>
      </c>
      <c r="BH84">
        <f>1-BF84/BG84</f>
        <v>0</v>
      </c>
      <c r="BI84">
        <v>0.5</v>
      </c>
      <c r="BJ84">
        <f>CS84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418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BZ84" t="s">
        <v>418</v>
      </c>
      <c r="CA84" t="s">
        <v>418</v>
      </c>
      <c r="CB84" t="s">
        <v>418</v>
      </c>
      <c r="CC84" t="s">
        <v>418</v>
      </c>
      <c r="CD84" t="s">
        <v>418</v>
      </c>
      <c r="CE84" t="s">
        <v>418</v>
      </c>
      <c r="CF84" t="s">
        <v>418</v>
      </c>
      <c r="CG84" t="s">
        <v>418</v>
      </c>
      <c r="CH84" t="s">
        <v>418</v>
      </c>
      <c r="CI84" t="s">
        <v>418</v>
      </c>
      <c r="CJ84" t="s">
        <v>418</v>
      </c>
      <c r="CK84" t="s">
        <v>418</v>
      </c>
      <c r="CL84" t="s">
        <v>418</v>
      </c>
      <c r="CM84" t="s">
        <v>418</v>
      </c>
      <c r="CN84" t="s">
        <v>418</v>
      </c>
      <c r="CO84" t="s">
        <v>418</v>
      </c>
      <c r="CP84" t="s">
        <v>418</v>
      </c>
      <c r="CQ84" t="s">
        <v>418</v>
      </c>
      <c r="CR84">
        <f>$B$11*DQ84+$C$11*DR84+$F$11*EC84*(1-EF84)</f>
        <v>0</v>
      </c>
      <c r="CS84">
        <f>CR84*CT84</f>
        <v>0</v>
      </c>
      <c r="CT84">
        <f>($B$11*$D$9+$C$11*$D$9+$F$11*((EP84+EH84)/MAX(EP84+EH84+EQ84, 0.1)*$I$9+EQ84/MAX(EP84+EH84+EQ84, 0.1)*$J$9))/($B$11+$C$11+$F$11)</f>
        <v>0</v>
      </c>
      <c r="CU84">
        <f>($B$11*$K$9+$C$11*$K$9+$F$11*((EP84+EH84)/MAX(EP84+EH84+EQ84, 0.1)*$P$9+EQ84/MAX(EP84+EH84+EQ84, 0.1)*$Q$9))/($B$11+$C$11+$F$11)</f>
        <v>0</v>
      </c>
      <c r="CV84">
        <v>6</v>
      </c>
      <c r="CW84">
        <v>0.5</v>
      </c>
      <c r="CX84" t="s">
        <v>419</v>
      </c>
      <c r="CY84">
        <v>2</v>
      </c>
      <c r="CZ84" t="b">
        <v>1</v>
      </c>
      <c r="DA84">
        <v>1658964295.314286</v>
      </c>
      <c r="DB84">
        <v>423.6388571428571</v>
      </c>
      <c r="DC84">
        <v>419.9582857142856</v>
      </c>
      <c r="DD84">
        <v>18.74967142857142</v>
      </c>
      <c r="DE84">
        <v>17.92457142857143</v>
      </c>
      <c r="DF84">
        <v>425.619</v>
      </c>
      <c r="DG84">
        <v>18.8536</v>
      </c>
      <c r="DH84">
        <v>500.0067142857142</v>
      </c>
      <c r="DI84">
        <v>90.15918571428573</v>
      </c>
      <c r="DJ84">
        <v>0.0998118142857143</v>
      </c>
      <c r="DK84">
        <v>25.85697142857143</v>
      </c>
      <c r="DL84">
        <v>25.62525714285714</v>
      </c>
      <c r="DM84">
        <v>999.8999999999999</v>
      </c>
      <c r="DN84">
        <v>0</v>
      </c>
      <c r="DO84">
        <v>0</v>
      </c>
      <c r="DP84">
        <v>10002.32285714286</v>
      </c>
      <c r="DQ84">
        <v>0</v>
      </c>
      <c r="DR84">
        <v>0.505868</v>
      </c>
      <c r="DS84">
        <v>3.680568571428572</v>
      </c>
      <c r="DT84">
        <v>431.7335714285714</v>
      </c>
      <c r="DU84">
        <v>427.623</v>
      </c>
      <c r="DV84">
        <v>0.8251012857142858</v>
      </c>
      <c r="DW84">
        <v>419.9582857142856</v>
      </c>
      <c r="DX84">
        <v>17.92457142857143</v>
      </c>
      <c r="DY84">
        <v>1.690455714285714</v>
      </c>
      <c r="DZ84">
        <v>1.616067142857143</v>
      </c>
      <c r="EA84">
        <v>14.80907142857143</v>
      </c>
      <c r="EB84">
        <v>14.11284285714286</v>
      </c>
      <c r="EC84">
        <v>0.00100019</v>
      </c>
      <c r="ED84">
        <v>0</v>
      </c>
      <c r="EE84">
        <v>0</v>
      </c>
      <c r="EF84">
        <v>0</v>
      </c>
      <c r="EG84">
        <v>1336.285714285714</v>
      </c>
      <c r="EH84">
        <v>0.00100019</v>
      </c>
      <c r="EI84">
        <v>-9.071428571428571</v>
      </c>
      <c r="EJ84">
        <v>-2.571428571428572</v>
      </c>
      <c r="EK84">
        <v>35.31242857142858</v>
      </c>
      <c r="EL84">
        <v>40.07128571428571</v>
      </c>
      <c r="EM84">
        <v>37.43714285714286</v>
      </c>
      <c r="EN84">
        <v>40.88357142857143</v>
      </c>
      <c r="EO84">
        <v>37.21385714285714</v>
      </c>
      <c r="EP84">
        <v>0</v>
      </c>
      <c r="EQ84">
        <v>0</v>
      </c>
      <c r="ER84">
        <v>0</v>
      </c>
      <c r="ES84">
        <v>4.5</v>
      </c>
      <c r="ET84">
        <v>0</v>
      </c>
      <c r="EU84">
        <v>1165.457</v>
      </c>
      <c r="EV84">
        <v>3835.954244751445</v>
      </c>
      <c r="EW84">
        <v>262157.7618222019</v>
      </c>
      <c r="EX84">
        <v>23946.44883076923</v>
      </c>
      <c r="EY84">
        <v>15</v>
      </c>
      <c r="EZ84">
        <v>1658962562</v>
      </c>
      <c r="FA84" t="s">
        <v>443</v>
      </c>
      <c r="FB84">
        <v>1658962562</v>
      </c>
      <c r="FC84">
        <v>1658962559</v>
      </c>
      <c r="FD84">
        <v>7</v>
      </c>
      <c r="FE84">
        <v>0.025</v>
      </c>
      <c r="FF84">
        <v>-0.013</v>
      </c>
      <c r="FG84">
        <v>-1.97</v>
      </c>
      <c r="FH84">
        <v>-0.111</v>
      </c>
      <c r="FI84">
        <v>420</v>
      </c>
      <c r="FJ84">
        <v>18</v>
      </c>
      <c r="FK84">
        <v>0.6899999999999999</v>
      </c>
      <c r="FL84">
        <v>0.5</v>
      </c>
      <c r="FM84">
        <v>3.700152999999999</v>
      </c>
      <c r="FN84">
        <v>-0.2059978986866818</v>
      </c>
      <c r="FO84">
        <v>0.02788607136188243</v>
      </c>
      <c r="FP84">
        <v>1</v>
      </c>
      <c r="FQ84">
        <v>1061.364176470588</v>
      </c>
      <c r="FR84">
        <v>2575.97978931565</v>
      </c>
      <c r="FS84">
        <v>524.7350886879224</v>
      </c>
      <c r="FT84">
        <v>0</v>
      </c>
      <c r="FU84">
        <v>0.8128906</v>
      </c>
      <c r="FV84">
        <v>0.03675287054408834</v>
      </c>
      <c r="FW84">
        <v>0.003985840261475611</v>
      </c>
      <c r="FX84">
        <v>1</v>
      </c>
      <c r="FY84">
        <v>2</v>
      </c>
      <c r="FZ84">
        <v>3</v>
      </c>
      <c r="GA84" t="s">
        <v>421</v>
      </c>
      <c r="GB84">
        <v>2.98412</v>
      </c>
      <c r="GC84">
        <v>2.71555</v>
      </c>
      <c r="GD84">
        <v>0.0952773</v>
      </c>
      <c r="GE84">
        <v>0.09341960000000001</v>
      </c>
      <c r="GF84">
        <v>0.0903912</v>
      </c>
      <c r="GG84">
        <v>0.0858336</v>
      </c>
      <c r="GH84">
        <v>28707.8</v>
      </c>
      <c r="GI84">
        <v>28877.7</v>
      </c>
      <c r="GJ84">
        <v>29485.6</v>
      </c>
      <c r="GK84">
        <v>29455</v>
      </c>
      <c r="GL84">
        <v>35530</v>
      </c>
      <c r="GM84">
        <v>35805.5</v>
      </c>
      <c r="GN84">
        <v>41528.5</v>
      </c>
      <c r="GO84">
        <v>41981.1</v>
      </c>
      <c r="GP84">
        <v>1.95933</v>
      </c>
      <c r="GQ84">
        <v>1.9144</v>
      </c>
      <c r="GR84">
        <v>0.1112</v>
      </c>
      <c r="GS84">
        <v>0</v>
      </c>
      <c r="GT84">
        <v>24.3362</v>
      </c>
      <c r="GU84">
        <v>999.9</v>
      </c>
      <c r="GV84">
        <v>42.5</v>
      </c>
      <c r="GW84">
        <v>31.4</v>
      </c>
      <c r="GX84">
        <v>21.7558</v>
      </c>
      <c r="GY84">
        <v>62.796</v>
      </c>
      <c r="GZ84">
        <v>33.9223</v>
      </c>
      <c r="HA84">
        <v>1</v>
      </c>
      <c r="HB84">
        <v>-0.135183</v>
      </c>
      <c r="HC84">
        <v>-0.195158</v>
      </c>
      <c r="HD84">
        <v>20.3442</v>
      </c>
      <c r="HE84">
        <v>5.22223</v>
      </c>
      <c r="HF84">
        <v>12.0095</v>
      </c>
      <c r="HG84">
        <v>4.99055</v>
      </c>
      <c r="HH84">
        <v>3.28923</v>
      </c>
      <c r="HI84">
        <v>9999</v>
      </c>
      <c r="HJ84">
        <v>9999</v>
      </c>
      <c r="HK84">
        <v>9999</v>
      </c>
      <c r="HL84">
        <v>161</v>
      </c>
      <c r="HM84">
        <v>1.86737</v>
      </c>
      <c r="HN84">
        <v>1.86645</v>
      </c>
      <c r="HO84">
        <v>1.86584</v>
      </c>
      <c r="HP84">
        <v>1.86584</v>
      </c>
      <c r="HQ84">
        <v>1.86768</v>
      </c>
      <c r="HR84">
        <v>1.87013</v>
      </c>
      <c r="HS84">
        <v>1.86875</v>
      </c>
      <c r="HT84">
        <v>1.87021</v>
      </c>
      <c r="HU84">
        <v>0</v>
      </c>
      <c r="HV84">
        <v>0</v>
      </c>
      <c r="HW84">
        <v>0</v>
      </c>
      <c r="HX84">
        <v>0</v>
      </c>
      <c r="HY84" t="s">
        <v>422</v>
      </c>
      <c r="HZ84" t="s">
        <v>423</v>
      </c>
      <c r="IA84" t="s">
        <v>424</v>
      </c>
      <c r="IB84" t="s">
        <v>424</v>
      </c>
      <c r="IC84" t="s">
        <v>424</v>
      </c>
      <c r="ID84" t="s">
        <v>424</v>
      </c>
      <c r="IE84">
        <v>0</v>
      </c>
      <c r="IF84">
        <v>100</v>
      </c>
      <c r="IG84">
        <v>100</v>
      </c>
      <c r="IH84">
        <v>-1.98</v>
      </c>
      <c r="II84">
        <v>-0.1037</v>
      </c>
      <c r="IJ84">
        <v>-0.5726348517053843</v>
      </c>
      <c r="IK84">
        <v>-0.003643892653284941</v>
      </c>
      <c r="IL84">
        <v>8.948238347276123E-07</v>
      </c>
      <c r="IM84">
        <v>-2.445980282225029E-10</v>
      </c>
      <c r="IN84">
        <v>-0.1497648274784824</v>
      </c>
      <c r="IO84">
        <v>-0.01042730378795286</v>
      </c>
      <c r="IP84">
        <v>0.00100284695746963</v>
      </c>
      <c r="IQ84">
        <v>-1.701466411570297E-05</v>
      </c>
      <c r="IR84">
        <v>2</v>
      </c>
      <c r="IS84">
        <v>2310</v>
      </c>
      <c r="IT84">
        <v>1</v>
      </c>
      <c r="IU84">
        <v>25</v>
      </c>
      <c r="IV84">
        <v>28.9</v>
      </c>
      <c r="IW84">
        <v>29</v>
      </c>
      <c r="IX84">
        <v>1.04492</v>
      </c>
      <c r="IY84">
        <v>2.2168</v>
      </c>
      <c r="IZ84">
        <v>1.39648</v>
      </c>
      <c r="JA84">
        <v>2.34497</v>
      </c>
      <c r="JB84">
        <v>1.49536</v>
      </c>
      <c r="JC84">
        <v>2.39014</v>
      </c>
      <c r="JD84">
        <v>35.7544</v>
      </c>
      <c r="JE84">
        <v>24.1926</v>
      </c>
      <c r="JF84">
        <v>18</v>
      </c>
      <c r="JG84">
        <v>512.774</v>
      </c>
      <c r="JH84">
        <v>440.605</v>
      </c>
      <c r="JI84">
        <v>25.0003</v>
      </c>
      <c r="JJ84">
        <v>25.6992</v>
      </c>
      <c r="JK84">
        <v>30.0001</v>
      </c>
      <c r="JL84">
        <v>25.6712</v>
      </c>
      <c r="JM84">
        <v>25.6153</v>
      </c>
      <c r="JN84">
        <v>20.9312</v>
      </c>
      <c r="JO84">
        <v>20.3885</v>
      </c>
      <c r="JP84">
        <v>50.1809</v>
      </c>
      <c r="JQ84">
        <v>25</v>
      </c>
      <c r="JR84">
        <v>420</v>
      </c>
      <c r="JS84">
        <v>17.9024</v>
      </c>
      <c r="JT84">
        <v>100.825</v>
      </c>
      <c r="JU84">
        <v>100.817</v>
      </c>
    </row>
    <row r="85" spans="1:281">
      <c r="A85">
        <v>69</v>
      </c>
      <c r="B85">
        <v>1658964302.6</v>
      </c>
      <c r="C85">
        <v>2396.099999904633</v>
      </c>
      <c r="D85" t="s">
        <v>580</v>
      </c>
      <c r="E85" t="s">
        <v>581</v>
      </c>
      <c r="F85">
        <v>5</v>
      </c>
      <c r="G85" t="s">
        <v>576</v>
      </c>
      <c r="H85" t="s">
        <v>416</v>
      </c>
      <c r="I85">
        <v>1658964300.1</v>
      </c>
      <c r="J85">
        <f>(K85)/1000</f>
        <v>0</v>
      </c>
      <c r="K85">
        <f>IF(CZ85, AN85, AH85)</f>
        <v>0</v>
      </c>
      <c r="L85">
        <f>IF(CZ85, AI85, AG85)</f>
        <v>0</v>
      </c>
      <c r="M85">
        <f>DB85 - IF(AU85&gt;1, L85*CV85*100.0/(AW85*DP85), 0)</f>
        <v>0</v>
      </c>
      <c r="N85">
        <f>((T85-J85/2)*M85-L85)/(T85+J85/2)</f>
        <v>0</v>
      </c>
      <c r="O85">
        <f>N85*(DI85+DJ85)/1000.0</f>
        <v>0</v>
      </c>
      <c r="P85">
        <f>(DB85 - IF(AU85&gt;1, L85*CV85*100.0/(AW85*DP85), 0))*(DI85+DJ85)/1000.0</f>
        <v>0</v>
      </c>
      <c r="Q85">
        <f>2.0/((1/S85-1/R85)+SIGN(S85)*SQRT((1/S85-1/R85)*(1/S85-1/R85) + 4*CW85/((CW85+1)*(CW85+1))*(2*1/S85*1/R85-1/R85*1/R85)))</f>
        <v>0</v>
      </c>
      <c r="R85">
        <f>IF(LEFT(CX85,1)&lt;&gt;"0",IF(LEFT(CX85,1)="1",3.0,CY85),$D$5+$E$5*(DP85*DI85/($K$5*1000))+$F$5*(DP85*DI85/($K$5*1000))*MAX(MIN(CV85,$J$5),$I$5)*MAX(MIN(CV85,$J$5),$I$5)+$G$5*MAX(MIN(CV85,$J$5),$I$5)*(DP85*DI85/($K$5*1000))+$H$5*(DP85*DI85/($K$5*1000))*(DP85*DI85/($K$5*1000)))</f>
        <v>0</v>
      </c>
      <c r="S85">
        <f>J85*(1000-(1000*0.61365*exp(17.502*W85/(240.97+W85))/(DI85+DJ85)+DD85)/2)/(1000*0.61365*exp(17.502*W85/(240.97+W85))/(DI85+DJ85)-DD85)</f>
        <v>0</v>
      </c>
      <c r="T85">
        <f>1/((CW85+1)/(Q85/1.6)+1/(R85/1.37)) + CW85/((CW85+1)/(Q85/1.6) + CW85/(R85/1.37))</f>
        <v>0</v>
      </c>
      <c r="U85">
        <f>(CR85*CU85)</f>
        <v>0</v>
      </c>
      <c r="V85">
        <f>(DK85+(U85+2*0.95*5.67E-8*(((DK85+$B$7)+273)^4-(DK85+273)^4)-44100*J85)/(1.84*29.3*R85+8*0.95*5.67E-8*(DK85+273)^3))</f>
        <v>0</v>
      </c>
      <c r="W85">
        <f>($C$7*DL85+$D$7*DM85+$E$7*V85)</f>
        <v>0</v>
      </c>
      <c r="X85">
        <f>0.61365*exp(17.502*W85/(240.97+W85))</f>
        <v>0</v>
      </c>
      <c r="Y85">
        <f>(Z85/AA85*100)</f>
        <v>0</v>
      </c>
      <c r="Z85">
        <f>DD85*(DI85+DJ85)/1000</f>
        <v>0</v>
      </c>
      <c r="AA85">
        <f>0.61365*exp(17.502*DK85/(240.97+DK85))</f>
        <v>0</v>
      </c>
      <c r="AB85">
        <f>(X85-DD85*(DI85+DJ85)/1000)</f>
        <v>0</v>
      </c>
      <c r="AC85">
        <f>(-J85*44100)</f>
        <v>0</v>
      </c>
      <c r="AD85">
        <f>2*29.3*R85*0.92*(DK85-W85)</f>
        <v>0</v>
      </c>
      <c r="AE85">
        <f>2*0.95*5.67E-8*(((DK85+$B$7)+273)^4-(W85+273)^4)</f>
        <v>0</v>
      </c>
      <c r="AF85">
        <f>U85+AE85+AC85+AD85</f>
        <v>0</v>
      </c>
      <c r="AG85">
        <f>DH85*AU85*(DC85-DB85*(1000-AU85*DE85)/(1000-AU85*DD85))/(100*CV85)</f>
        <v>0</v>
      </c>
      <c r="AH85">
        <f>1000*DH85*AU85*(DD85-DE85)/(100*CV85*(1000-AU85*DD85))</f>
        <v>0</v>
      </c>
      <c r="AI85">
        <f>(AJ85 - AK85 - DI85*1E3/(8.314*(DK85+273.15)) * AM85/DH85 * AL85) * DH85/(100*CV85) * (1000 - DE85)/1000</f>
        <v>0</v>
      </c>
      <c r="AJ85">
        <v>427.6508924956107</v>
      </c>
      <c r="AK85">
        <v>431.7939090909092</v>
      </c>
      <c r="AL85">
        <v>0.00353750681536132</v>
      </c>
      <c r="AM85">
        <v>65.20178216614315</v>
      </c>
      <c r="AN85">
        <f>(AP85 - AO85 + DI85*1E3/(8.314*(DK85+273.15)) * AR85/DH85 * AQ85) * DH85/(100*CV85) * 1000/(1000 - AP85)</f>
        <v>0</v>
      </c>
      <c r="AO85">
        <v>17.92586959075694</v>
      </c>
      <c r="AP85">
        <v>18.82167151515151</v>
      </c>
      <c r="AQ85">
        <v>0.01651125236966466</v>
      </c>
      <c r="AR85">
        <v>84.71580120905919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MAX(0,($B$13+$C$13*DP85)/(1+$D$13*DP85)*DI85/(DK85+273)*$E$13)</f>
        <v>0</v>
      </c>
      <c r="AX85" t="s">
        <v>418</v>
      </c>
      <c r="AY85" t="s">
        <v>418</v>
      </c>
      <c r="AZ85">
        <v>0</v>
      </c>
      <c r="BA85">
        <v>0</v>
      </c>
      <c r="BB85">
        <f>1-AZ85/BA85</f>
        <v>0</v>
      </c>
      <c r="BC85">
        <v>0</v>
      </c>
      <c r="BD85" t="s">
        <v>418</v>
      </c>
      <c r="BE85" t="s">
        <v>418</v>
      </c>
      <c r="BF85">
        <v>0</v>
      </c>
      <c r="BG85">
        <v>0</v>
      </c>
      <c r="BH85">
        <f>1-BF85/BG85</f>
        <v>0</v>
      </c>
      <c r="BI85">
        <v>0.5</v>
      </c>
      <c r="BJ85">
        <f>CS85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418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BZ85" t="s">
        <v>418</v>
      </c>
      <c r="CA85" t="s">
        <v>418</v>
      </c>
      <c r="CB85" t="s">
        <v>418</v>
      </c>
      <c r="CC85" t="s">
        <v>418</v>
      </c>
      <c r="CD85" t="s">
        <v>418</v>
      </c>
      <c r="CE85" t="s">
        <v>418</v>
      </c>
      <c r="CF85" t="s">
        <v>418</v>
      </c>
      <c r="CG85" t="s">
        <v>418</v>
      </c>
      <c r="CH85" t="s">
        <v>418</v>
      </c>
      <c r="CI85" t="s">
        <v>418</v>
      </c>
      <c r="CJ85" t="s">
        <v>418</v>
      </c>
      <c r="CK85" t="s">
        <v>418</v>
      </c>
      <c r="CL85" t="s">
        <v>418</v>
      </c>
      <c r="CM85" t="s">
        <v>418</v>
      </c>
      <c r="CN85" t="s">
        <v>418</v>
      </c>
      <c r="CO85" t="s">
        <v>418</v>
      </c>
      <c r="CP85" t="s">
        <v>418</v>
      </c>
      <c r="CQ85" t="s">
        <v>418</v>
      </c>
      <c r="CR85">
        <f>$B$11*DQ85+$C$11*DR85+$F$11*EC85*(1-EF85)</f>
        <v>0</v>
      </c>
      <c r="CS85">
        <f>CR85*CT85</f>
        <v>0</v>
      </c>
      <c r="CT85">
        <f>($B$11*$D$9+$C$11*$D$9+$F$11*((EP85+EH85)/MAX(EP85+EH85+EQ85, 0.1)*$I$9+EQ85/MAX(EP85+EH85+EQ85, 0.1)*$J$9))/($B$11+$C$11+$F$11)</f>
        <v>0</v>
      </c>
      <c r="CU85">
        <f>($B$11*$K$9+$C$11*$K$9+$F$11*((EP85+EH85)/MAX(EP85+EH85+EQ85, 0.1)*$P$9+EQ85/MAX(EP85+EH85+EQ85, 0.1)*$Q$9))/($B$11+$C$11+$F$11)</f>
        <v>0</v>
      </c>
      <c r="CV85">
        <v>6</v>
      </c>
      <c r="CW85">
        <v>0.5</v>
      </c>
      <c r="CX85" t="s">
        <v>419</v>
      </c>
      <c r="CY85">
        <v>2</v>
      </c>
      <c r="CZ85" t="b">
        <v>1</v>
      </c>
      <c r="DA85">
        <v>1658964300.1</v>
      </c>
      <c r="DB85">
        <v>423.6617777777778</v>
      </c>
      <c r="DC85">
        <v>419.9888888888889</v>
      </c>
      <c r="DD85">
        <v>18.80804444444444</v>
      </c>
      <c r="DE85">
        <v>17.92613333333333</v>
      </c>
      <c r="DF85">
        <v>425.6417777777777</v>
      </c>
      <c r="DG85">
        <v>18.91142222222222</v>
      </c>
      <c r="DH85">
        <v>500.066888888889</v>
      </c>
      <c r="DI85">
        <v>90.15966666666667</v>
      </c>
      <c r="DJ85">
        <v>0.1000537</v>
      </c>
      <c r="DK85">
        <v>25.90735555555555</v>
      </c>
      <c r="DL85">
        <v>25.91934444444445</v>
      </c>
      <c r="DM85">
        <v>999.9000000000001</v>
      </c>
      <c r="DN85">
        <v>0</v>
      </c>
      <c r="DO85">
        <v>0</v>
      </c>
      <c r="DP85">
        <v>9996.809999999999</v>
      </c>
      <c r="DQ85">
        <v>0</v>
      </c>
      <c r="DR85">
        <v>0.505868</v>
      </c>
      <c r="DS85">
        <v>3.6727</v>
      </c>
      <c r="DT85">
        <v>431.7825555555556</v>
      </c>
      <c r="DU85">
        <v>427.6548888888889</v>
      </c>
      <c r="DV85">
        <v>0.8819113333333334</v>
      </c>
      <c r="DW85">
        <v>419.9888888888889</v>
      </c>
      <c r="DX85">
        <v>17.92613333333333</v>
      </c>
      <c r="DY85">
        <v>1.695728888888889</v>
      </c>
      <c r="DZ85">
        <v>1.616214444444444</v>
      </c>
      <c r="EA85">
        <v>14.85737777777778</v>
      </c>
      <c r="EB85">
        <v>14.11424444444445</v>
      </c>
      <c r="EC85">
        <v>0.00100019</v>
      </c>
      <c r="ED85">
        <v>0</v>
      </c>
      <c r="EE85">
        <v>0</v>
      </c>
      <c r="EF85">
        <v>0</v>
      </c>
      <c r="EG85">
        <v>1215.5</v>
      </c>
      <c r="EH85">
        <v>0.00100019</v>
      </c>
      <c r="EI85">
        <v>-2.388888888888889</v>
      </c>
      <c r="EJ85">
        <v>-2.166666666666667</v>
      </c>
      <c r="EK85">
        <v>35.41633333333333</v>
      </c>
      <c r="EL85">
        <v>39.84688888888888</v>
      </c>
      <c r="EM85">
        <v>37.32599999999999</v>
      </c>
      <c r="EN85">
        <v>40.61088888888889</v>
      </c>
      <c r="EO85">
        <v>37.13877777777778</v>
      </c>
      <c r="EP85">
        <v>0</v>
      </c>
      <c r="EQ85">
        <v>0</v>
      </c>
      <c r="ER85">
        <v>0</v>
      </c>
      <c r="ES85">
        <v>9.300000190734863</v>
      </c>
      <c r="ET85">
        <v>0</v>
      </c>
      <c r="EU85">
        <v>1267.533923076923</v>
      </c>
      <c r="EV85">
        <v>1331.667640085409</v>
      </c>
      <c r="EW85">
        <v>-88441.602897551</v>
      </c>
      <c r="EX85">
        <v>23946.94883076923</v>
      </c>
      <c r="EY85">
        <v>15</v>
      </c>
      <c r="EZ85">
        <v>1658962562</v>
      </c>
      <c r="FA85" t="s">
        <v>443</v>
      </c>
      <c r="FB85">
        <v>1658962562</v>
      </c>
      <c r="FC85">
        <v>1658962559</v>
      </c>
      <c r="FD85">
        <v>7</v>
      </c>
      <c r="FE85">
        <v>0.025</v>
      </c>
      <c r="FF85">
        <v>-0.013</v>
      </c>
      <c r="FG85">
        <v>-1.97</v>
      </c>
      <c r="FH85">
        <v>-0.111</v>
      </c>
      <c r="FI85">
        <v>420</v>
      </c>
      <c r="FJ85">
        <v>18</v>
      </c>
      <c r="FK85">
        <v>0.6899999999999999</v>
      </c>
      <c r="FL85">
        <v>0.5</v>
      </c>
      <c r="FM85">
        <v>3.682209512195122</v>
      </c>
      <c r="FN85">
        <v>-0.06542111498257118</v>
      </c>
      <c r="FO85">
        <v>0.01631322835229868</v>
      </c>
      <c r="FP85">
        <v>1</v>
      </c>
      <c r="FQ85">
        <v>1167.305352941176</v>
      </c>
      <c r="FR85">
        <v>1992.759378463182</v>
      </c>
      <c r="FS85">
        <v>513.8069392311201</v>
      </c>
      <c r="FT85">
        <v>0</v>
      </c>
      <c r="FU85">
        <v>0.8290589268292683</v>
      </c>
      <c r="FV85">
        <v>0.222157902439024</v>
      </c>
      <c r="FW85">
        <v>0.02689480620944175</v>
      </c>
      <c r="FX85">
        <v>0</v>
      </c>
      <c r="FY85">
        <v>1</v>
      </c>
      <c r="FZ85">
        <v>3</v>
      </c>
      <c r="GA85" t="s">
        <v>444</v>
      </c>
      <c r="GB85">
        <v>2.9843</v>
      </c>
      <c r="GC85">
        <v>2.71565</v>
      </c>
      <c r="GD85">
        <v>0.0952807</v>
      </c>
      <c r="GE85">
        <v>0.09342209999999999</v>
      </c>
      <c r="GF85">
        <v>0.0905546</v>
      </c>
      <c r="GG85">
        <v>0.085837</v>
      </c>
      <c r="GH85">
        <v>28707.3</v>
      </c>
      <c r="GI85">
        <v>28877.1</v>
      </c>
      <c r="GJ85">
        <v>29485.2</v>
      </c>
      <c r="GK85">
        <v>29454.5</v>
      </c>
      <c r="GL85">
        <v>35523.1</v>
      </c>
      <c r="GM85">
        <v>35804.9</v>
      </c>
      <c r="GN85">
        <v>41527.9</v>
      </c>
      <c r="GO85">
        <v>41980.6</v>
      </c>
      <c r="GP85">
        <v>1.95907</v>
      </c>
      <c r="GQ85">
        <v>1.91418</v>
      </c>
      <c r="GR85">
        <v>0.07838009999999999</v>
      </c>
      <c r="GS85">
        <v>0</v>
      </c>
      <c r="GT85">
        <v>24.3404</v>
      </c>
      <c r="GU85">
        <v>999.9</v>
      </c>
      <c r="GV85">
        <v>42.5</v>
      </c>
      <c r="GW85">
        <v>31.4</v>
      </c>
      <c r="GX85">
        <v>21.7564</v>
      </c>
      <c r="GY85">
        <v>62.866</v>
      </c>
      <c r="GZ85">
        <v>33.3574</v>
      </c>
      <c r="HA85">
        <v>1</v>
      </c>
      <c r="HB85">
        <v>-0.134809</v>
      </c>
      <c r="HC85">
        <v>-0.192737</v>
      </c>
      <c r="HD85">
        <v>20.3505</v>
      </c>
      <c r="HE85">
        <v>5.22298</v>
      </c>
      <c r="HF85">
        <v>12.0099</v>
      </c>
      <c r="HG85">
        <v>4.9907</v>
      </c>
      <c r="HH85">
        <v>3.2892</v>
      </c>
      <c r="HI85">
        <v>9999</v>
      </c>
      <c r="HJ85">
        <v>9999</v>
      </c>
      <c r="HK85">
        <v>9999</v>
      </c>
      <c r="HL85">
        <v>161</v>
      </c>
      <c r="HM85">
        <v>1.86737</v>
      </c>
      <c r="HN85">
        <v>1.86645</v>
      </c>
      <c r="HO85">
        <v>1.86584</v>
      </c>
      <c r="HP85">
        <v>1.86584</v>
      </c>
      <c r="HQ85">
        <v>1.86768</v>
      </c>
      <c r="HR85">
        <v>1.87013</v>
      </c>
      <c r="HS85">
        <v>1.86874</v>
      </c>
      <c r="HT85">
        <v>1.87021</v>
      </c>
      <c r="HU85">
        <v>0</v>
      </c>
      <c r="HV85">
        <v>0</v>
      </c>
      <c r="HW85">
        <v>0</v>
      </c>
      <c r="HX85">
        <v>0</v>
      </c>
      <c r="HY85" t="s">
        <v>422</v>
      </c>
      <c r="HZ85" t="s">
        <v>423</v>
      </c>
      <c r="IA85" t="s">
        <v>424</v>
      </c>
      <c r="IB85" t="s">
        <v>424</v>
      </c>
      <c r="IC85" t="s">
        <v>424</v>
      </c>
      <c r="ID85" t="s">
        <v>424</v>
      </c>
      <c r="IE85">
        <v>0</v>
      </c>
      <c r="IF85">
        <v>100</v>
      </c>
      <c r="IG85">
        <v>100</v>
      </c>
      <c r="IH85">
        <v>-1.98</v>
      </c>
      <c r="II85">
        <v>-0.1032</v>
      </c>
      <c r="IJ85">
        <v>-0.5726348517053843</v>
      </c>
      <c r="IK85">
        <v>-0.003643892653284941</v>
      </c>
      <c r="IL85">
        <v>8.948238347276123E-07</v>
      </c>
      <c r="IM85">
        <v>-2.445980282225029E-10</v>
      </c>
      <c r="IN85">
        <v>-0.1497648274784824</v>
      </c>
      <c r="IO85">
        <v>-0.01042730378795286</v>
      </c>
      <c r="IP85">
        <v>0.00100284695746963</v>
      </c>
      <c r="IQ85">
        <v>-1.701466411570297E-05</v>
      </c>
      <c r="IR85">
        <v>2</v>
      </c>
      <c r="IS85">
        <v>2310</v>
      </c>
      <c r="IT85">
        <v>1</v>
      </c>
      <c r="IU85">
        <v>25</v>
      </c>
      <c r="IV85">
        <v>29</v>
      </c>
      <c r="IW85">
        <v>29.1</v>
      </c>
      <c r="IX85">
        <v>1.04614</v>
      </c>
      <c r="IY85">
        <v>2.22168</v>
      </c>
      <c r="IZ85">
        <v>1.39648</v>
      </c>
      <c r="JA85">
        <v>2.34497</v>
      </c>
      <c r="JB85">
        <v>1.49536</v>
      </c>
      <c r="JC85">
        <v>2.34741</v>
      </c>
      <c r="JD85">
        <v>35.7544</v>
      </c>
      <c r="JE85">
        <v>24.1838</v>
      </c>
      <c r="JF85">
        <v>18</v>
      </c>
      <c r="JG85">
        <v>512.627</v>
      </c>
      <c r="JH85">
        <v>440.482</v>
      </c>
      <c r="JI85">
        <v>25.0004</v>
      </c>
      <c r="JJ85">
        <v>25.7003</v>
      </c>
      <c r="JK85">
        <v>30.0003</v>
      </c>
      <c r="JL85">
        <v>25.6728</v>
      </c>
      <c r="JM85">
        <v>25.6169</v>
      </c>
      <c r="JN85">
        <v>20.931</v>
      </c>
      <c r="JO85">
        <v>20.3885</v>
      </c>
      <c r="JP85">
        <v>50.1809</v>
      </c>
      <c r="JQ85">
        <v>25</v>
      </c>
      <c r="JR85">
        <v>420</v>
      </c>
      <c r="JS85">
        <v>17.8717</v>
      </c>
      <c r="JT85">
        <v>100.824</v>
      </c>
      <c r="JU85">
        <v>100.816</v>
      </c>
    </row>
    <row r="86" spans="1:281">
      <c r="A86">
        <v>70</v>
      </c>
      <c r="B86">
        <v>1658964307.6</v>
      </c>
      <c r="C86">
        <v>2401.099999904633</v>
      </c>
      <c r="D86" t="s">
        <v>582</v>
      </c>
      <c r="E86" t="s">
        <v>583</v>
      </c>
      <c r="F86">
        <v>5</v>
      </c>
      <c r="G86" t="s">
        <v>576</v>
      </c>
      <c r="H86" t="s">
        <v>416</v>
      </c>
      <c r="I86">
        <v>1658964304.8</v>
      </c>
      <c r="J86">
        <f>(K86)/1000</f>
        <v>0</v>
      </c>
      <c r="K86">
        <f>IF(CZ86, AN86, AH86)</f>
        <v>0</v>
      </c>
      <c r="L86">
        <f>IF(CZ86, AI86, AG86)</f>
        <v>0</v>
      </c>
      <c r="M86">
        <f>DB86 - IF(AU86&gt;1, L86*CV86*100.0/(AW86*DP86), 0)</f>
        <v>0</v>
      </c>
      <c r="N86">
        <f>((T86-J86/2)*M86-L86)/(T86+J86/2)</f>
        <v>0</v>
      </c>
      <c r="O86">
        <f>N86*(DI86+DJ86)/1000.0</f>
        <v>0</v>
      </c>
      <c r="P86">
        <f>(DB86 - IF(AU86&gt;1, L86*CV86*100.0/(AW86*DP86), 0))*(DI86+DJ86)/1000.0</f>
        <v>0</v>
      </c>
      <c r="Q86">
        <f>2.0/((1/S86-1/R86)+SIGN(S86)*SQRT((1/S86-1/R86)*(1/S86-1/R86) + 4*CW86/((CW86+1)*(CW86+1))*(2*1/S86*1/R86-1/R86*1/R86)))</f>
        <v>0</v>
      </c>
      <c r="R86">
        <f>IF(LEFT(CX86,1)&lt;&gt;"0",IF(LEFT(CX86,1)="1",3.0,CY86),$D$5+$E$5*(DP86*DI86/($K$5*1000))+$F$5*(DP86*DI86/($K$5*1000))*MAX(MIN(CV86,$J$5),$I$5)*MAX(MIN(CV86,$J$5),$I$5)+$G$5*MAX(MIN(CV86,$J$5),$I$5)*(DP86*DI86/($K$5*1000))+$H$5*(DP86*DI86/($K$5*1000))*(DP86*DI86/($K$5*1000)))</f>
        <v>0</v>
      </c>
      <c r="S86">
        <f>J86*(1000-(1000*0.61365*exp(17.502*W86/(240.97+W86))/(DI86+DJ86)+DD86)/2)/(1000*0.61365*exp(17.502*W86/(240.97+W86))/(DI86+DJ86)-DD86)</f>
        <v>0</v>
      </c>
      <c r="T86">
        <f>1/((CW86+1)/(Q86/1.6)+1/(R86/1.37)) + CW86/((CW86+1)/(Q86/1.6) + CW86/(R86/1.37))</f>
        <v>0</v>
      </c>
      <c r="U86">
        <f>(CR86*CU86)</f>
        <v>0</v>
      </c>
      <c r="V86">
        <f>(DK86+(U86+2*0.95*5.67E-8*(((DK86+$B$7)+273)^4-(DK86+273)^4)-44100*J86)/(1.84*29.3*R86+8*0.95*5.67E-8*(DK86+273)^3))</f>
        <v>0</v>
      </c>
      <c r="W86">
        <f>($C$7*DL86+$D$7*DM86+$E$7*V86)</f>
        <v>0</v>
      </c>
      <c r="X86">
        <f>0.61365*exp(17.502*W86/(240.97+W86))</f>
        <v>0</v>
      </c>
      <c r="Y86">
        <f>(Z86/AA86*100)</f>
        <v>0</v>
      </c>
      <c r="Z86">
        <f>DD86*(DI86+DJ86)/1000</f>
        <v>0</v>
      </c>
      <c r="AA86">
        <f>0.61365*exp(17.502*DK86/(240.97+DK86))</f>
        <v>0</v>
      </c>
      <c r="AB86">
        <f>(X86-DD86*(DI86+DJ86)/1000)</f>
        <v>0</v>
      </c>
      <c r="AC86">
        <f>(-J86*44100)</f>
        <v>0</v>
      </c>
      <c r="AD86">
        <f>2*29.3*R86*0.92*(DK86-W86)</f>
        <v>0</v>
      </c>
      <c r="AE86">
        <f>2*0.95*5.67E-8*(((DK86+$B$7)+273)^4-(W86+273)^4)</f>
        <v>0</v>
      </c>
      <c r="AF86">
        <f>U86+AE86+AC86+AD86</f>
        <v>0</v>
      </c>
      <c r="AG86">
        <f>DH86*AU86*(DC86-DB86*(1000-AU86*DE86)/(1000-AU86*DD86))/(100*CV86)</f>
        <v>0</v>
      </c>
      <c r="AH86">
        <f>1000*DH86*AU86*(DD86-DE86)/(100*CV86*(1000-AU86*DD86))</f>
        <v>0</v>
      </c>
      <c r="AI86">
        <f>(AJ86 - AK86 - DI86*1E3/(8.314*(DK86+273.15)) * AM86/DH86 * AL86) * DH86/(100*CV86) * (1000 - DE86)/1000</f>
        <v>0</v>
      </c>
      <c r="AJ86">
        <v>427.7002272156828</v>
      </c>
      <c r="AK86">
        <v>431.7820848484846</v>
      </c>
      <c r="AL86">
        <v>0.0005089825463483609</v>
      </c>
      <c r="AM86">
        <v>65.20178216614315</v>
      </c>
      <c r="AN86">
        <f>(AP86 - AO86 + DI86*1E3/(8.314*(DK86+273.15)) * AR86/DH86 * AQ86) * DH86/(100*CV86) * 1000/(1000 - AP86)</f>
        <v>0</v>
      </c>
      <c r="AO86">
        <v>17.92719694051126</v>
      </c>
      <c r="AP86">
        <v>18.81739636363636</v>
      </c>
      <c r="AQ86">
        <v>-6.51805370303054E-06</v>
      </c>
      <c r="AR86">
        <v>84.71580120905919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MAX(0,($B$13+$C$13*DP86)/(1+$D$13*DP86)*DI86/(DK86+273)*$E$13)</f>
        <v>0</v>
      </c>
      <c r="AX86" t="s">
        <v>418</v>
      </c>
      <c r="AY86" t="s">
        <v>418</v>
      </c>
      <c r="AZ86">
        <v>0</v>
      </c>
      <c r="BA86">
        <v>0</v>
      </c>
      <c r="BB86">
        <f>1-AZ86/BA86</f>
        <v>0</v>
      </c>
      <c r="BC86">
        <v>0</v>
      </c>
      <c r="BD86" t="s">
        <v>418</v>
      </c>
      <c r="BE86" t="s">
        <v>418</v>
      </c>
      <c r="BF86">
        <v>0</v>
      </c>
      <c r="BG86">
        <v>0</v>
      </c>
      <c r="BH86">
        <f>1-BF86/BG86</f>
        <v>0</v>
      </c>
      <c r="BI86">
        <v>0.5</v>
      </c>
      <c r="BJ86">
        <f>CS86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418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BZ86" t="s">
        <v>418</v>
      </c>
      <c r="CA86" t="s">
        <v>418</v>
      </c>
      <c r="CB86" t="s">
        <v>418</v>
      </c>
      <c r="CC86" t="s">
        <v>418</v>
      </c>
      <c r="CD86" t="s">
        <v>418</v>
      </c>
      <c r="CE86" t="s">
        <v>418</v>
      </c>
      <c r="CF86" t="s">
        <v>418</v>
      </c>
      <c r="CG86" t="s">
        <v>418</v>
      </c>
      <c r="CH86" t="s">
        <v>418</v>
      </c>
      <c r="CI86" t="s">
        <v>418</v>
      </c>
      <c r="CJ86" t="s">
        <v>418</v>
      </c>
      <c r="CK86" t="s">
        <v>418</v>
      </c>
      <c r="CL86" t="s">
        <v>418</v>
      </c>
      <c r="CM86" t="s">
        <v>418</v>
      </c>
      <c r="CN86" t="s">
        <v>418</v>
      </c>
      <c r="CO86" t="s">
        <v>418</v>
      </c>
      <c r="CP86" t="s">
        <v>418</v>
      </c>
      <c r="CQ86" t="s">
        <v>418</v>
      </c>
      <c r="CR86">
        <f>$B$11*DQ86+$C$11*DR86+$F$11*EC86*(1-EF86)</f>
        <v>0</v>
      </c>
      <c r="CS86">
        <f>CR86*CT86</f>
        <v>0</v>
      </c>
      <c r="CT86">
        <f>($B$11*$D$9+$C$11*$D$9+$F$11*((EP86+EH86)/MAX(EP86+EH86+EQ86, 0.1)*$I$9+EQ86/MAX(EP86+EH86+EQ86, 0.1)*$J$9))/($B$11+$C$11+$F$11)</f>
        <v>0</v>
      </c>
      <c r="CU86">
        <f>($B$11*$K$9+$C$11*$K$9+$F$11*((EP86+EH86)/MAX(EP86+EH86+EQ86, 0.1)*$P$9+EQ86/MAX(EP86+EH86+EQ86, 0.1)*$Q$9))/($B$11+$C$11+$F$11)</f>
        <v>0</v>
      </c>
      <c r="CV86">
        <v>6</v>
      </c>
      <c r="CW86">
        <v>0.5</v>
      </c>
      <c r="CX86" t="s">
        <v>419</v>
      </c>
      <c r="CY86">
        <v>2</v>
      </c>
      <c r="CZ86" t="b">
        <v>1</v>
      </c>
      <c r="DA86">
        <v>1658964304.8</v>
      </c>
      <c r="DB86">
        <v>423.65</v>
      </c>
      <c r="DC86">
        <v>420.0211</v>
      </c>
      <c r="DD86">
        <v>18.82159</v>
      </c>
      <c r="DE86">
        <v>17.9274</v>
      </c>
      <c r="DF86">
        <v>425.6305</v>
      </c>
      <c r="DG86">
        <v>18.92485</v>
      </c>
      <c r="DH86">
        <v>500.0816000000001</v>
      </c>
      <c r="DI86">
        <v>90.16016999999999</v>
      </c>
      <c r="DJ86">
        <v>0.09997184000000001</v>
      </c>
      <c r="DK86">
        <v>25.84843</v>
      </c>
      <c r="DL86">
        <v>25.46813</v>
      </c>
      <c r="DM86">
        <v>999.9</v>
      </c>
      <c r="DN86">
        <v>0</v>
      </c>
      <c r="DO86">
        <v>0</v>
      </c>
      <c r="DP86">
        <v>10017.502</v>
      </c>
      <c r="DQ86">
        <v>0</v>
      </c>
      <c r="DR86">
        <v>0.5058679999999999</v>
      </c>
      <c r="DS86">
        <v>3.629009</v>
      </c>
      <c r="DT86">
        <v>431.7769</v>
      </c>
      <c r="DU86">
        <v>427.6883</v>
      </c>
      <c r="DV86">
        <v>0.8941909000000001</v>
      </c>
      <c r="DW86">
        <v>420.0211</v>
      </c>
      <c r="DX86">
        <v>17.9274</v>
      </c>
      <c r="DY86">
        <v>1.696957</v>
      </c>
      <c r="DZ86">
        <v>1.616338</v>
      </c>
      <c r="EA86">
        <v>14.86864</v>
      </c>
      <c r="EB86">
        <v>14.11545</v>
      </c>
      <c r="EC86">
        <v>0.00100019</v>
      </c>
      <c r="ED86">
        <v>0</v>
      </c>
      <c r="EE86">
        <v>0</v>
      </c>
      <c r="EF86">
        <v>0</v>
      </c>
      <c r="EG86">
        <v>1146.5</v>
      </c>
      <c r="EH86">
        <v>0.00100019</v>
      </c>
      <c r="EI86">
        <v>-1.35</v>
      </c>
      <c r="EJ86">
        <v>0.3</v>
      </c>
      <c r="EK86">
        <v>35.281</v>
      </c>
      <c r="EL86">
        <v>39.62480000000001</v>
      </c>
      <c r="EM86">
        <v>37.2373</v>
      </c>
      <c r="EN86">
        <v>40.3435</v>
      </c>
      <c r="EO86">
        <v>37.0747</v>
      </c>
      <c r="EP86">
        <v>0</v>
      </c>
      <c r="EQ86">
        <v>0</v>
      </c>
      <c r="ER86">
        <v>0</v>
      </c>
      <c r="ES86">
        <v>14.10000014305115</v>
      </c>
      <c r="ET86">
        <v>0</v>
      </c>
      <c r="EU86">
        <v>1348.341615384615</v>
      </c>
      <c r="EV86">
        <v>-2892.150977118354</v>
      </c>
      <c r="EW86">
        <v>-427560.7432303384</v>
      </c>
      <c r="EX86">
        <v>23948.06421538462</v>
      </c>
      <c r="EY86">
        <v>15</v>
      </c>
      <c r="EZ86">
        <v>1658962562</v>
      </c>
      <c r="FA86" t="s">
        <v>443</v>
      </c>
      <c r="FB86">
        <v>1658962562</v>
      </c>
      <c r="FC86">
        <v>1658962559</v>
      </c>
      <c r="FD86">
        <v>7</v>
      </c>
      <c r="FE86">
        <v>0.025</v>
      </c>
      <c r="FF86">
        <v>-0.013</v>
      </c>
      <c r="FG86">
        <v>-1.97</v>
      </c>
      <c r="FH86">
        <v>-0.111</v>
      </c>
      <c r="FI86">
        <v>420</v>
      </c>
      <c r="FJ86">
        <v>18</v>
      </c>
      <c r="FK86">
        <v>0.6899999999999999</v>
      </c>
      <c r="FL86">
        <v>0.5</v>
      </c>
      <c r="FM86">
        <v>3.667663658536585</v>
      </c>
      <c r="FN86">
        <v>-0.1864429965156904</v>
      </c>
      <c r="FO86">
        <v>0.02750972118698846</v>
      </c>
      <c r="FP86">
        <v>1</v>
      </c>
      <c r="FQ86">
        <v>1231.128882352941</v>
      </c>
      <c r="FR86">
        <v>405.4639597897667</v>
      </c>
      <c r="FS86">
        <v>490.4191219727423</v>
      </c>
      <c r="FT86">
        <v>0</v>
      </c>
      <c r="FU86">
        <v>0.8494195121951219</v>
      </c>
      <c r="FV86">
        <v>0.3400230522648074</v>
      </c>
      <c r="FW86">
        <v>0.03589477129129992</v>
      </c>
      <c r="FX86">
        <v>0</v>
      </c>
      <c r="FY86">
        <v>1</v>
      </c>
      <c r="FZ86">
        <v>3</v>
      </c>
      <c r="GA86" t="s">
        <v>444</v>
      </c>
      <c r="GB86">
        <v>2.98431</v>
      </c>
      <c r="GC86">
        <v>2.71573</v>
      </c>
      <c r="GD86">
        <v>0.09527960000000001</v>
      </c>
      <c r="GE86">
        <v>0.0934261</v>
      </c>
      <c r="GF86">
        <v>0.09053070000000001</v>
      </c>
      <c r="GG86">
        <v>0.0858404</v>
      </c>
      <c r="GH86">
        <v>28707.2</v>
      </c>
      <c r="GI86">
        <v>28876.9</v>
      </c>
      <c r="GJ86">
        <v>29485</v>
      </c>
      <c r="GK86">
        <v>29454.4</v>
      </c>
      <c r="GL86">
        <v>35524.1</v>
      </c>
      <c r="GM86">
        <v>35804.7</v>
      </c>
      <c r="GN86">
        <v>41528</v>
      </c>
      <c r="GO86">
        <v>41980.5</v>
      </c>
      <c r="GP86">
        <v>1.95933</v>
      </c>
      <c r="GQ86">
        <v>1.9143</v>
      </c>
      <c r="GR86">
        <v>0.0593439</v>
      </c>
      <c r="GS86">
        <v>0</v>
      </c>
      <c r="GT86">
        <v>24.346</v>
      </c>
      <c r="GU86">
        <v>999.9</v>
      </c>
      <c r="GV86">
        <v>42.5</v>
      </c>
      <c r="GW86">
        <v>31.4</v>
      </c>
      <c r="GX86">
        <v>21.7545</v>
      </c>
      <c r="GY86">
        <v>62.936</v>
      </c>
      <c r="GZ86">
        <v>33.7941</v>
      </c>
      <c r="HA86">
        <v>1</v>
      </c>
      <c r="HB86">
        <v>-0.134522</v>
      </c>
      <c r="HC86">
        <v>-0.192364</v>
      </c>
      <c r="HD86">
        <v>20.3512</v>
      </c>
      <c r="HE86">
        <v>5.22702</v>
      </c>
      <c r="HF86">
        <v>12.0099</v>
      </c>
      <c r="HG86">
        <v>4.9917</v>
      </c>
      <c r="HH86">
        <v>3.29</v>
      </c>
      <c r="HI86">
        <v>9999</v>
      </c>
      <c r="HJ86">
        <v>9999</v>
      </c>
      <c r="HK86">
        <v>9999</v>
      </c>
      <c r="HL86">
        <v>161</v>
      </c>
      <c r="HM86">
        <v>1.86737</v>
      </c>
      <c r="HN86">
        <v>1.86645</v>
      </c>
      <c r="HO86">
        <v>1.86584</v>
      </c>
      <c r="HP86">
        <v>1.86584</v>
      </c>
      <c r="HQ86">
        <v>1.86767</v>
      </c>
      <c r="HR86">
        <v>1.87012</v>
      </c>
      <c r="HS86">
        <v>1.86874</v>
      </c>
      <c r="HT86">
        <v>1.87024</v>
      </c>
      <c r="HU86">
        <v>0</v>
      </c>
      <c r="HV86">
        <v>0</v>
      </c>
      <c r="HW86">
        <v>0</v>
      </c>
      <c r="HX86">
        <v>0</v>
      </c>
      <c r="HY86" t="s">
        <v>422</v>
      </c>
      <c r="HZ86" t="s">
        <v>423</v>
      </c>
      <c r="IA86" t="s">
        <v>424</v>
      </c>
      <c r="IB86" t="s">
        <v>424</v>
      </c>
      <c r="IC86" t="s">
        <v>424</v>
      </c>
      <c r="ID86" t="s">
        <v>424</v>
      </c>
      <c r="IE86">
        <v>0</v>
      </c>
      <c r="IF86">
        <v>100</v>
      </c>
      <c r="IG86">
        <v>100</v>
      </c>
      <c r="IH86">
        <v>-1.98</v>
      </c>
      <c r="II86">
        <v>-0.1033</v>
      </c>
      <c r="IJ86">
        <v>-0.5726348517053843</v>
      </c>
      <c r="IK86">
        <v>-0.003643892653284941</v>
      </c>
      <c r="IL86">
        <v>8.948238347276123E-07</v>
      </c>
      <c r="IM86">
        <v>-2.445980282225029E-10</v>
      </c>
      <c r="IN86">
        <v>-0.1497648274784824</v>
      </c>
      <c r="IO86">
        <v>-0.01042730378795286</v>
      </c>
      <c r="IP86">
        <v>0.00100284695746963</v>
      </c>
      <c r="IQ86">
        <v>-1.701466411570297E-05</v>
      </c>
      <c r="IR86">
        <v>2</v>
      </c>
      <c r="IS86">
        <v>2310</v>
      </c>
      <c r="IT86">
        <v>1</v>
      </c>
      <c r="IU86">
        <v>25</v>
      </c>
      <c r="IV86">
        <v>29.1</v>
      </c>
      <c r="IW86">
        <v>29.1</v>
      </c>
      <c r="IX86">
        <v>1.04492</v>
      </c>
      <c r="IY86">
        <v>2.21436</v>
      </c>
      <c r="IZ86">
        <v>1.39648</v>
      </c>
      <c r="JA86">
        <v>2.34497</v>
      </c>
      <c r="JB86">
        <v>1.49536</v>
      </c>
      <c r="JC86">
        <v>2.39502</v>
      </c>
      <c r="JD86">
        <v>35.7544</v>
      </c>
      <c r="JE86">
        <v>24.1926</v>
      </c>
      <c r="JF86">
        <v>18</v>
      </c>
      <c r="JG86">
        <v>512.798</v>
      </c>
      <c r="JH86">
        <v>440.563</v>
      </c>
      <c r="JI86">
        <v>25.0001</v>
      </c>
      <c r="JJ86">
        <v>25.7014</v>
      </c>
      <c r="JK86">
        <v>30.0002</v>
      </c>
      <c r="JL86">
        <v>25.6739</v>
      </c>
      <c r="JM86">
        <v>25.6175</v>
      </c>
      <c r="JN86">
        <v>20.9305</v>
      </c>
      <c r="JO86">
        <v>20.3885</v>
      </c>
      <c r="JP86">
        <v>50.1809</v>
      </c>
      <c r="JQ86">
        <v>25</v>
      </c>
      <c r="JR86">
        <v>420</v>
      </c>
      <c r="JS86">
        <v>17.8658</v>
      </c>
      <c r="JT86">
        <v>100.824</v>
      </c>
      <c r="JU86">
        <v>100.816</v>
      </c>
    </row>
    <row r="87" spans="1:281">
      <c r="A87">
        <v>71</v>
      </c>
      <c r="B87">
        <v>1658964312.6</v>
      </c>
      <c r="C87">
        <v>2406.099999904633</v>
      </c>
      <c r="D87" t="s">
        <v>584</v>
      </c>
      <c r="E87" t="s">
        <v>585</v>
      </c>
      <c r="F87">
        <v>5</v>
      </c>
      <c r="G87" t="s">
        <v>576</v>
      </c>
      <c r="H87" t="s">
        <v>416</v>
      </c>
      <c r="I87">
        <v>1658964310.1</v>
      </c>
      <c r="J87">
        <f>(K87)/1000</f>
        <v>0</v>
      </c>
      <c r="K87">
        <f>IF(CZ87, AN87, AH87)</f>
        <v>0</v>
      </c>
      <c r="L87">
        <f>IF(CZ87, AI87, AG87)</f>
        <v>0</v>
      </c>
      <c r="M87">
        <f>DB87 - IF(AU87&gt;1, L87*CV87*100.0/(AW87*DP87), 0)</f>
        <v>0</v>
      </c>
      <c r="N87">
        <f>((T87-J87/2)*M87-L87)/(T87+J87/2)</f>
        <v>0</v>
      </c>
      <c r="O87">
        <f>N87*(DI87+DJ87)/1000.0</f>
        <v>0</v>
      </c>
      <c r="P87">
        <f>(DB87 - IF(AU87&gt;1, L87*CV87*100.0/(AW87*DP87), 0))*(DI87+DJ87)/1000.0</f>
        <v>0</v>
      </c>
      <c r="Q87">
        <f>2.0/((1/S87-1/R87)+SIGN(S87)*SQRT((1/S87-1/R87)*(1/S87-1/R87) + 4*CW87/((CW87+1)*(CW87+1))*(2*1/S87*1/R87-1/R87*1/R87)))</f>
        <v>0</v>
      </c>
      <c r="R87">
        <f>IF(LEFT(CX87,1)&lt;&gt;"0",IF(LEFT(CX87,1)="1",3.0,CY87),$D$5+$E$5*(DP87*DI87/($K$5*1000))+$F$5*(DP87*DI87/($K$5*1000))*MAX(MIN(CV87,$J$5),$I$5)*MAX(MIN(CV87,$J$5),$I$5)+$G$5*MAX(MIN(CV87,$J$5),$I$5)*(DP87*DI87/($K$5*1000))+$H$5*(DP87*DI87/($K$5*1000))*(DP87*DI87/($K$5*1000)))</f>
        <v>0</v>
      </c>
      <c r="S87">
        <f>J87*(1000-(1000*0.61365*exp(17.502*W87/(240.97+W87))/(DI87+DJ87)+DD87)/2)/(1000*0.61365*exp(17.502*W87/(240.97+W87))/(DI87+DJ87)-DD87)</f>
        <v>0</v>
      </c>
      <c r="T87">
        <f>1/((CW87+1)/(Q87/1.6)+1/(R87/1.37)) + CW87/((CW87+1)/(Q87/1.6) + CW87/(R87/1.37))</f>
        <v>0</v>
      </c>
      <c r="U87">
        <f>(CR87*CU87)</f>
        <v>0</v>
      </c>
      <c r="V87">
        <f>(DK87+(U87+2*0.95*5.67E-8*(((DK87+$B$7)+273)^4-(DK87+273)^4)-44100*J87)/(1.84*29.3*R87+8*0.95*5.67E-8*(DK87+273)^3))</f>
        <v>0</v>
      </c>
      <c r="W87">
        <f>($C$7*DL87+$D$7*DM87+$E$7*V87)</f>
        <v>0</v>
      </c>
      <c r="X87">
        <f>0.61365*exp(17.502*W87/(240.97+W87))</f>
        <v>0</v>
      </c>
      <c r="Y87">
        <f>(Z87/AA87*100)</f>
        <v>0</v>
      </c>
      <c r="Z87">
        <f>DD87*(DI87+DJ87)/1000</f>
        <v>0</v>
      </c>
      <c r="AA87">
        <f>0.61365*exp(17.502*DK87/(240.97+DK87))</f>
        <v>0</v>
      </c>
      <c r="AB87">
        <f>(X87-DD87*(DI87+DJ87)/1000)</f>
        <v>0</v>
      </c>
      <c r="AC87">
        <f>(-J87*44100)</f>
        <v>0</v>
      </c>
      <c r="AD87">
        <f>2*29.3*R87*0.92*(DK87-W87)</f>
        <v>0</v>
      </c>
      <c r="AE87">
        <f>2*0.95*5.67E-8*(((DK87+$B$7)+273)^4-(W87+273)^4)</f>
        <v>0</v>
      </c>
      <c r="AF87">
        <f>U87+AE87+AC87+AD87</f>
        <v>0</v>
      </c>
      <c r="AG87">
        <f>DH87*AU87*(DC87-DB87*(1000-AU87*DE87)/(1000-AU87*DD87))/(100*CV87)</f>
        <v>0</v>
      </c>
      <c r="AH87">
        <f>1000*DH87*AU87*(DD87-DE87)/(100*CV87*(1000-AU87*DD87))</f>
        <v>0</v>
      </c>
      <c r="AI87">
        <f>(AJ87 - AK87 - DI87*1E3/(8.314*(DK87+273.15)) * AM87/DH87 * AL87) * DH87/(100*CV87) * (1000 - DE87)/1000</f>
        <v>0</v>
      </c>
      <c r="AJ87">
        <v>427.6808766458389</v>
      </c>
      <c r="AK87">
        <v>431.7974727272728</v>
      </c>
      <c r="AL87">
        <v>0.0001352879932990391</v>
      </c>
      <c r="AM87">
        <v>65.20178216614315</v>
      </c>
      <c r="AN87">
        <f>(AP87 - AO87 + DI87*1E3/(8.314*(DK87+273.15)) * AR87/DH87 * AQ87) * DH87/(100*CV87) * 1000/(1000 - AP87)</f>
        <v>0</v>
      </c>
      <c r="AO87">
        <v>17.92742003486661</v>
      </c>
      <c r="AP87">
        <v>18.80054</v>
      </c>
      <c r="AQ87">
        <v>-0.0008348232370028253</v>
      </c>
      <c r="AR87">
        <v>84.71580120905919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MAX(0,($B$13+$C$13*DP87)/(1+$D$13*DP87)*DI87/(DK87+273)*$E$13)</f>
        <v>0</v>
      </c>
      <c r="AX87" t="s">
        <v>418</v>
      </c>
      <c r="AY87" t="s">
        <v>418</v>
      </c>
      <c r="AZ87">
        <v>0</v>
      </c>
      <c r="BA87">
        <v>0</v>
      </c>
      <c r="BB87">
        <f>1-AZ87/BA87</f>
        <v>0</v>
      </c>
      <c r="BC87">
        <v>0</v>
      </c>
      <c r="BD87" t="s">
        <v>418</v>
      </c>
      <c r="BE87" t="s">
        <v>418</v>
      </c>
      <c r="BF87">
        <v>0</v>
      </c>
      <c r="BG87">
        <v>0</v>
      </c>
      <c r="BH87">
        <f>1-BF87/BG87</f>
        <v>0</v>
      </c>
      <c r="BI87">
        <v>0.5</v>
      </c>
      <c r="BJ87">
        <f>CS87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418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BZ87" t="s">
        <v>418</v>
      </c>
      <c r="CA87" t="s">
        <v>418</v>
      </c>
      <c r="CB87" t="s">
        <v>418</v>
      </c>
      <c r="CC87" t="s">
        <v>418</v>
      </c>
      <c r="CD87" t="s">
        <v>418</v>
      </c>
      <c r="CE87" t="s">
        <v>418</v>
      </c>
      <c r="CF87" t="s">
        <v>418</v>
      </c>
      <c r="CG87" t="s">
        <v>418</v>
      </c>
      <c r="CH87" t="s">
        <v>418</v>
      </c>
      <c r="CI87" t="s">
        <v>418</v>
      </c>
      <c r="CJ87" t="s">
        <v>418</v>
      </c>
      <c r="CK87" t="s">
        <v>418</v>
      </c>
      <c r="CL87" t="s">
        <v>418</v>
      </c>
      <c r="CM87" t="s">
        <v>418</v>
      </c>
      <c r="CN87" t="s">
        <v>418</v>
      </c>
      <c r="CO87" t="s">
        <v>418</v>
      </c>
      <c r="CP87" t="s">
        <v>418</v>
      </c>
      <c r="CQ87" t="s">
        <v>418</v>
      </c>
      <c r="CR87">
        <f>$B$11*DQ87+$C$11*DR87+$F$11*EC87*(1-EF87)</f>
        <v>0</v>
      </c>
      <c r="CS87">
        <f>CR87*CT87</f>
        <v>0</v>
      </c>
      <c r="CT87">
        <f>($B$11*$D$9+$C$11*$D$9+$F$11*((EP87+EH87)/MAX(EP87+EH87+EQ87, 0.1)*$I$9+EQ87/MAX(EP87+EH87+EQ87, 0.1)*$J$9))/($B$11+$C$11+$F$11)</f>
        <v>0</v>
      </c>
      <c r="CU87">
        <f>($B$11*$K$9+$C$11*$K$9+$F$11*((EP87+EH87)/MAX(EP87+EH87+EQ87, 0.1)*$P$9+EQ87/MAX(EP87+EH87+EQ87, 0.1)*$Q$9))/($B$11+$C$11+$F$11)</f>
        <v>0</v>
      </c>
      <c r="CV87">
        <v>6</v>
      </c>
      <c r="CW87">
        <v>0.5</v>
      </c>
      <c r="CX87" t="s">
        <v>419</v>
      </c>
      <c r="CY87">
        <v>2</v>
      </c>
      <c r="CZ87" t="b">
        <v>1</v>
      </c>
      <c r="DA87">
        <v>1658964310.1</v>
      </c>
      <c r="DB87">
        <v>423.6783333333333</v>
      </c>
      <c r="DC87">
        <v>420.0121111111111</v>
      </c>
      <c r="DD87">
        <v>18.80674444444445</v>
      </c>
      <c r="DE87">
        <v>17.92714444444444</v>
      </c>
      <c r="DF87">
        <v>425.6587777777777</v>
      </c>
      <c r="DG87">
        <v>18.91013333333333</v>
      </c>
      <c r="DH87">
        <v>500.0443333333333</v>
      </c>
      <c r="DI87">
        <v>90.16092222222223</v>
      </c>
      <c r="DJ87">
        <v>0.1000309111111111</v>
      </c>
      <c r="DK87">
        <v>25.82616666666667</v>
      </c>
      <c r="DL87">
        <v>25.26042222222222</v>
      </c>
      <c r="DM87">
        <v>999.9000000000001</v>
      </c>
      <c r="DN87">
        <v>0</v>
      </c>
      <c r="DO87">
        <v>0</v>
      </c>
      <c r="DP87">
        <v>9987.085555555557</v>
      </c>
      <c r="DQ87">
        <v>0</v>
      </c>
      <c r="DR87">
        <v>0.505868</v>
      </c>
      <c r="DS87">
        <v>3.666142222222222</v>
      </c>
      <c r="DT87">
        <v>431.799</v>
      </c>
      <c r="DU87">
        <v>427.6792222222222</v>
      </c>
      <c r="DV87">
        <v>0.8796161111111113</v>
      </c>
      <c r="DW87">
        <v>420.0121111111111</v>
      </c>
      <c r="DX87">
        <v>17.92714444444444</v>
      </c>
      <c r="DY87">
        <v>1.695633333333333</v>
      </c>
      <c r="DZ87">
        <v>1.616326666666667</v>
      </c>
      <c r="EA87">
        <v>14.8565</v>
      </c>
      <c r="EB87">
        <v>14.11534444444444</v>
      </c>
      <c r="EC87">
        <v>0.00100019</v>
      </c>
      <c r="ED87">
        <v>0</v>
      </c>
      <c r="EE87">
        <v>0</v>
      </c>
      <c r="EF87">
        <v>0</v>
      </c>
      <c r="EG87">
        <v>1116.666666666667</v>
      </c>
      <c r="EH87">
        <v>0.00100019</v>
      </c>
      <c r="EI87">
        <v>-3.944444444444445</v>
      </c>
      <c r="EJ87">
        <v>-1.888888888888889</v>
      </c>
      <c r="EK87">
        <v>35.16633333333333</v>
      </c>
      <c r="EL87">
        <v>39.42333333333333</v>
      </c>
      <c r="EM87">
        <v>37.15255555555555</v>
      </c>
      <c r="EN87">
        <v>40.06233333333333</v>
      </c>
      <c r="EO87">
        <v>36.965</v>
      </c>
      <c r="EP87">
        <v>0</v>
      </c>
      <c r="EQ87">
        <v>0</v>
      </c>
      <c r="ER87">
        <v>0</v>
      </c>
      <c r="ES87">
        <v>19.5</v>
      </c>
      <c r="ET87">
        <v>0</v>
      </c>
      <c r="EU87">
        <v>1159.673076923077</v>
      </c>
      <c r="EV87">
        <v>-617.4871792271879</v>
      </c>
      <c r="EW87">
        <v>-1.299144956800724</v>
      </c>
      <c r="EX87">
        <v>-2</v>
      </c>
      <c r="EY87">
        <v>15</v>
      </c>
      <c r="EZ87">
        <v>1658962562</v>
      </c>
      <c r="FA87" t="s">
        <v>443</v>
      </c>
      <c r="FB87">
        <v>1658962562</v>
      </c>
      <c r="FC87">
        <v>1658962559</v>
      </c>
      <c r="FD87">
        <v>7</v>
      </c>
      <c r="FE87">
        <v>0.025</v>
      </c>
      <c r="FF87">
        <v>-0.013</v>
      </c>
      <c r="FG87">
        <v>-1.97</v>
      </c>
      <c r="FH87">
        <v>-0.111</v>
      </c>
      <c r="FI87">
        <v>420</v>
      </c>
      <c r="FJ87">
        <v>18</v>
      </c>
      <c r="FK87">
        <v>0.6899999999999999</v>
      </c>
      <c r="FL87">
        <v>0.5</v>
      </c>
      <c r="FM87">
        <v>3.66051125</v>
      </c>
      <c r="FN87">
        <v>-0.1000420637898779</v>
      </c>
      <c r="FO87">
        <v>0.02562903404222445</v>
      </c>
      <c r="FP87">
        <v>1</v>
      </c>
      <c r="FQ87">
        <v>1294.393588235294</v>
      </c>
      <c r="FR87">
        <v>-2027.1395045016</v>
      </c>
      <c r="FS87">
        <v>455.8276984345986</v>
      </c>
      <c r="FT87">
        <v>0</v>
      </c>
      <c r="FU87">
        <v>0.8689198499999999</v>
      </c>
      <c r="FV87">
        <v>0.2236101613508416</v>
      </c>
      <c r="FW87">
        <v>0.02898445366360214</v>
      </c>
      <c r="FX87">
        <v>0</v>
      </c>
      <c r="FY87">
        <v>1</v>
      </c>
      <c r="FZ87">
        <v>3</v>
      </c>
      <c r="GA87" t="s">
        <v>444</v>
      </c>
      <c r="GB87">
        <v>2.98423</v>
      </c>
      <c r="GC87">
        <v>2.71553</v>
      </c>
      <c r="GD87">
        <v>0.0952838</v>
      </c>
      <c r="GE87">
        <v>0.0934247</v>
      </c>
      <c r="GF87">
        <v>0.0904774</v>
      </c>
      <c r="GG87">
        <v>0.0858375</v>
      </c>
      <c r="GH87">
        <v>28706.8</v>
      </c>
      <c r="GI87">
        <v>28877</v>
      </c>
      <c r="GJ87">
        <v>29484.8</v>
      </c>
      <c r="GK87">
        <v>29454.5</v>
      </c>
      <c r="GL87">
        <v>35525.9</v>
      </c>
      <c r="GM87">
        <v>35804.7</v>
      </c>
      <c r="GN87">
        <v>41527.6</v>
      </c>
      <c r="GO87">
        <v>41980.4</v>
      </c>
      <c r="GP87">
        <v>1.95903</v>
      </c>
      <c r="GQ87">
        <v>1.91422</v>
      </c>
      <c r="GR87">
        <v>0.0526384</v>
      </c>
      <c r="GS87">
        <v>0</v>
      </c>
      <c r="GT87">
        <v>24.3511</v>
      </c>
      <c r="GU87">
        <v>999.9</v>
      </c>
      <c r="GV87">
        <v>42.5</v>
      </c>
      <c r="GW87">
        <v>31.4</v>
      </c>
      <c r="GX87">
        <v>21.7535</v>
      </c>
      <c r="GY87">
        <v>62.946</v>
      </c>
      <c r="GZ87">
        <v>33.4095</v>
      </c>
      <c r="HA87">
        <v>1</v>
      </c>
      <c r="HB87">
        <v>-0.134543</v>
      </c>
      <c r="HC87">
        <v>-0.191236</v>
      </c>
      <c r="HD87">
        <v>20.3504</v>
      </c>
      <c r="HE87">
        <v>5.22268</v>
      </c>
      <c r="HF87">
        <v>12.0099</v>
      </c>
      <c r="HG87">
        <v>4.99055</v>
      </c>
      <c r="HH87">
        <v>3.28925</v>
      </c>
      <c r="HI87">
        <v>9999</v>
      </c>
      <c r="HJ87">
        <v>9999</v>
      </c>
      <c r="HK87">
        <v>9999</v>
      </c>
      <c r="HL87">
        <v>161</v>
      </c>
      <c r="HM87">
        <v>1.86737</v>
      </c>
      <c r="HN87">
        <v>1.86646</v>
      </c>
      <c r="HO87">
        <v>1.86585</v>
      </c>
      <c r="HP87">
        <v>1.86582</v>
      </c>
      <c r="HQ87">
        <v>1.86768</v>
      </c>
      <c r="HR87">
        <v>1.87012</v>
      </c>
      <c r="HS87">
        <v>1.86874</v>
      </c>
      <c r="HT87">
        <v>1.87025</v>
      </c>
      <c r="HU87">
        <v>0</v>
      </c>
      <c r="HV87">
        <v>0</v>
      </c>
      <c r="HW87">
        <v>0</v>
      </c>
      <c r="HX87">
        <v>0</v>
      </c>
      <c r="HY87" t="s">
        <v>422</v>
      </c>
      <c r="HZ87" t="s">
        <v>423</v>
      </c>
      <c r="IA87" t="s">
        <v>424</v>
      </c>
      <c r="IB87" t="s">
        <v>424</v>
      </c>
      <c r="IC87" t="s">
        <v>424</v>
      </c>
      <c r="ID87" t="s">
        <v>424</v>
      </c>
      <c r="IE87">
        <v>0</v>
      </c>
      <c r="IF87">
        <v>100</v>
      </c>
      <c r="IG87">
        <v>100</v>
      </c>
      <c r="IH87">
        <v>-1.981</v>
      </c>
      <c r="II87">
        <v>-0.1034</v>
      </c>
      <c r="IJ87">
        <v>-0.5726348517053843</v>
      </c>
      <c r="IK87">
        <v>-0.003643892653284941</v>
      </c>
      <c r="IL87">
        <v>8.948238347276123E-07</v>
      </c>
      <c r="IM87">
        <v>-2.445980282225029E-10</v>
      </c>
      <c r="IN87">
        <v>-0.1497648274784824</v>
      </c>
      <c r="IO87">
        <v>-0.01042730378795286</v>
      </c>
      <c r="IP87">
        <v>0.00100284695746963</v>
      </c>
      <c r="IQ87">
        <v>-1.701466411570297E-05</v>
      </c>
      <c r="IR87">
        <v>2</v>
      </c>
      <c r="IS87">
        <v>2310</v>
      </c>
      <c r="IT87">
        <v>1</v>
      </c>
      <c r="IU87">
        <v>25</v>
      </c>
      <c r="IV87">
        <v>29.2</v>
      </c>
      <c r="IW87">
        <v>29.2</v>
      </c>
      <c r="IX87">
        <v>1.04492</v>
      </c>
      <c r="IY87">
        <v>2.22534</v>
      </c>
      <c r="IZ87">
        <v>1.39648</v>
      </c>
      <c r="JA87">
        <v>2.34497</v>
      </c>
      <c r="JB87">
        <v>1.49536</v>
      </c>
      <c r="JC87">
        <v>2.33154</v>
      </c>
      <c r="JD87">
        <v>35.7544</v>
      </c>
      <c r="JE87">
        <v>24.1838</v>
      </c>
      <c r="JF87">
        <v>18</v>
      </c>
      <c r="JG87">
        <v>512.619</v>
      </c>
      <c r="JH87">
        <v>440.535</v>
      </c>
      <c r="JI87">
        <v>25.0001</v>
      </c>
      <c r="JJ87">
        <v>25.7036</v>
      </c>
      <c r="JK87">
        <v>30.0002</v>
      </c>
      <c r="JL87">
        <v>25.6755</v>
      </c>
      <c r="JM87">
        <v>25.6196</v>
      </c>
      <c r="JN87">
        <v>20.9289</v>
      </c>
      <c r="JO87">
        <v>20.3885</v>
      </c>
      <c r="JP87">
        <v>50.1809</v>
      </c>
      <c r="JQ87">
        <v>25</v>
      </c>
      <c r="JR87">
        <v>420</v>
      </c>
      <c r="JS87">
        <v>17.8893</v>
      </c>
      <c r="JT87">
        <v>100.823</v>
      </c>
      <c r="JU87">
        <v>100.816</v>
      </c>
    </row>
    <row r="88" spans="1:281">
      <c r="A88">
        <v>72</v>
      </c>
      <c r="B88">
        <v>1658964317.6</v>
      </c>
      <c r="C88">
        <v>2411.099999904633</v>
      </c>
      <c r="D88" t="s">
        <v>586</v>
      </c>
      <c r="E88" t="s">
        <v>587</v>
      </c>
      <c r="F88">
        <v>5</v>
      </c>
      <c r="G88" t="s">
        <v>576</v>
      </c>
      <c r="H88" t="s">
        <v>416</v>
      </c>
      <c r="I88">
        <v>1658964314.8</v>
      </c>
      <c r="J88">
        <f>(K88)/1000</f>
        <v>0</v>
      </c>
      <c r="K88">
        <f>IF(CZ88, AN88, AH88)</f>
        <v>0</v>
      </c>
      <c r="L88">
        <f>IF(CZ88, AI88, AG88)</f>
        <v>0</v>
      </c>
      <c r="M88">
        <f>DB88 - IF(AU88&gt;1, L88*CV88*100.0/(AW88*DP88), 0)</f>
        <v>0</v>
      </c>
      <c r="N88">
        <f>((T88-J88/2)*M88-L88)/(T88+J88/2)</f>
        <v>0</v>
      </c>
      <c r="O88">
        <f>N88*(DI88+DJ88)/1000.0</f>
        <v>0</v>
      </c>
      <c r="P88">
        <f>(DB88 - IF(AU88&gt;1, L88*CV88*100.0/(AW88*DP88), 0))*(DI88+DJ88)/1000.0</f>
        <v>0</v>
      </c>
      <c r="Q88">
        <f>2.0/((1/S88-1/R88)+SIGN(S88)*SQRT((1/S88-1/R88)*(1/S88-1/R88) + 4*CW88/((CW88+1)*(CW88+1))*(2*1/S88*1/R88-1/R88*1/R88)))</f>
        <v>0</v>
      </c>
      <c r="R88">
        <f>IF(LEFT(CX88,1)&lt;&gt;"0",IF(LEFT(CX88,1)="1",3.0,CY88),$D$5+$E$5*(DP88*DI88/($K$5*1000))+$F$5*(DP88*DI88/($K$5*1000))*MAX(MIN(CV88,$J$5),$I$5)*MAX(MIN(CV88,$J$5),$I$5)+$G$5*MAX(MIN(CV88,$J$5),$I$5)*(DP88*DI88/($K$5*1000))+$H$5*(DP88*DI88/($K$5*1000))*(DP88*DI88/($K$5*1000)))</f>
        <v>0</v>
      </c>
      <c r="S88">
        <f>J88*(1000-(1000*0.61365*exp(17.502*W88/(240.97+W88))/(DI88+DJ88)+DD88)/2)/(1000*0.61365*exp(17.502*W88/(240.97+W88))/(DI88+DJ88)-DD88)</f>
        <v>0</v>
      </c>
      <c r="T88">
        <f>1/((CW88+1)/(Q88/1.6)+1/(R88/1.37)) + CW88/((CW88+1)/(Q88/1.6) + CW88/(R88/1.37))</f>
        <v>0</v>
      </c>
      <c r="U88">
        <f>(CR88*CU88)</f>
        <v>0</v>
      </c>
      <c r="V88">
        <f>(DK88+(U88+2*0.95*5.67E-8*(((DK88+$B$7)+273)^4-(DK88+273)^4)-44100*J88)/(1.84*29.3*R88+8*0.95*5.67E-8*(DK88+273)^3))</f>
        <v>0</v>
      </c>
      <c r="W88">
        <f>($C$7*DL88+$D$7*DM88+$E$7*V88)</f>
        <v>0</v>
      </c>
      <c r="X88">
        <f>0.61365*exp(17.502*W88/(240.97+W88))</f>
        <v>0</v>
      </c>
      <c r="Y88">
        <f>(Z88/AA88*100)</f>
        <v>0</v>
      </c>
      <c r="Z88">
        <f>DD88*(DI88+DJ88)/1000</f>
        <v>0</v>
      </c>
      <c r="AA88">
        <f>0.61365*exp(17.502*DK88/(240.97+DK88))</f>
        <v>0</v>
      </c>
      <c r="AB88">
        <f>(X88-DD88*(DI88+DJ88)/1000)</f>
        <v>0</v>
      </c>
      <c r="AC88">
        <f>(-J88*44100)</f>
        <v>0</v>
      </c>
      <c r="AD88">
        <f>2*29.3*R88*0.92*(DK88-W88)</f>
        <v>0</v>
      </c>
      <c r="AE88">
        <f>2*0.95*5.67E-8*(((DK88+$B$7)+273)^4-(W88+273)^4)</f>
        <v>0</v>
      </c>
      <c r="AF88">
        <f>U88+AE88+AC88+AD88</f>
        <v>0</v>
      </c>
      <c r="AG88">
        <f>DH88*AU88*(DC88-DB88*(1000-AU88*DE88)/(1000-AU88*DD88))/(100*CV88)</f>
        <v>0</v>
      </c>
      <c r="AH88">
        <f>1000*DH88*AU88*(DD88-DE88)/(100*CV88*(1000-AU88*DD88))</f>
        <v>0</v>
      </c>
      <c r="AI88">
        <f>(AJ88 - AK88 - DI88*1E3/(8.314*(DK88+273.15)) * AM88/DH88 * AL88) * DH88/(100*CV88) * (1000 - DE88)/1000</f>
        <v>0</v>
      </c>
      <c r="AJ88">
        <v>427.683533662825</v>
      </c>
      <c r="AK88">
        <v>431.7307393939395</v>
      </c>
      <c r="AL88">
        <v>-0.004883019240158351</v>
      </c>
      <c r="AM88">
        <v>65.20178216614315</v>
      </c>
      <c r="AN88">
        <f>(AP88 - AO88 + DI88*1E3/(8.314*(DK88+273.15)) * AR88/DH88 * AQ88) * DH88/(100*CV88) * 1000/(1000 - AP88)</f>
        <v>0</v>
      </c>
      <c r="AO88">
        <v>17.92707113583904</v>
      </c>
      <c r="AP88">
        <v>18.78789939393939</v>
      </c>
      <c r="AQ88">
        <v>-0.0003763184455902063</v>
      </c>
      <c r="AR88">
        <v>84.71580120905919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MAX(0,($B$13+$C$13*DP88)/(1+$D$13*DP88)*DI88/(DK88+273)*$E$13)</f>
        <v>0</v>
      </c>
      <c r="AX88" t="s">
        <v>418</v>
      </c>
      <c r="AY88" t="s">
        <v>418</v>
      </c>
      <c r="AZ88">
        <v>0</v>
      </c>
      <c r="BA88">
        <v>0</v>
      </c>
      <c r="BB88">
        <f>1-AZ88/BA88</f>
        <v>0</v>
      </c>
      <c r="BC88">
        <v>0</v>
      </c>
      <c r="BD88" t="s">
        <v>418</v>
      </c>
      <c r="BE88" t="s">
        <v>418</v>
      </c>
      <c r="BF88">
        <v>0</v>
      </c>
      <c r="BG88">
        <v>0</v>
      </c>
      <c r="BH88">
        <f>1-BF88/BG88</f>
        <v>0</v>
      </c>
      <c r="BI88">
        <v>0.5</v>
      </c>
      <c r="BJ88">
        <f>CS88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418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BZ88" t="s">
        <v>418</v>
      </c>
      <c r="CA88" t="s">
        <v>418</v>
      </c>
      <c r="CB88" t="s">
        <v>418</v>
      </c>
      <c r="CC88" t="s">
        <v>418</v>
      </c>
      <c r="CD88" t="s">
        <v>418</v>
      </c>
      <c r="CE88" t="s">
        <v>418</v>
      </c>
      <c r="CF88" t="s">
        <v>418</v>
      </c>
      <c r="CG88" t="s">
        <v>418</v>
      </c>
      <c r="CH88" t="s">
        <v>418</v>
      </c>
      <c r="CI88" t="s">
        <v>418</v>
      </c>
      <c r="CJ88" t="s">
        <v>418</v>
      </c>
      <c r="CK88" t="s">
        <v>418</v>
      </c>
      <c r="CL88" t="s">
        <v>418</v>
      </c>
      <c r="CM88" t="s">
        <v>418</v>
      </c>
      <c r="CN88" t="s">
        <v>418</v>
      </c>
      <c r="CO88" t="s">
        <v>418</v>
      </c>
      <c r="CP88" t="s">
        <v>418</v>
      </c>
      <c r="CQ88" t="s">
        <v>418</v>
      </c>
      <c r="CR88">
        <f>$B$11*DQ88+$C$11*DR88+$F$11*EC88*(1-EF88)</f>
        <v>0</v>
      </c>
      <c r="CS88">
        <f>CR88*CT88</f>
        <v>0</v>
      </c>
      <c r="CT88">
        <f>($B$11*$D$9+$C$11*$D$9+$F$11*((EP88+EH88)/MAX(EP88+EH88+EQ88, 0.1)*$I$9+EQ88/MAX(EP88+EH88+EQ88, 0.1)*$J$9))/($B$11+$C$11+$F$11)</f>
        <v>0</v>
      </c>
      <c r="CU88">
        <f>($B$11*$K$9+$C$11*$K$9+$F$11*((EP88+EH88)/MAX(EP88+EH88+EQ88, 0.1)*$P$9+EQ88/MAX(EP88+EH88+EQ88, 0.1)*$Q$9))/($B$11+$C$11+$F$11)</f>
        <v>0</v>
      </c>
      <c r="CV88">
        <v>6</v>
      </c>
      <c r="CW88">
        <v>0.5</v>
      </c>
      <c r="CX88" t="s">
        <v>419</v>
      </c>
      <c r="CY88">
        <v>2</v>
      </c>
      <c r="CZ88" t="b">
        <v>1</v>
      </c>
      <c r="DA88">
        <v>1658964314.8</v>
      </c>
      <c r="DB88">
        <v>423.635</v>
      </c>
      <c r="DC88">
        <v>420.0042</v>
      </c>
      <c r="DD88">
        <v>18.79394</v>
      </c>
      <c r="DE88">
        <v>17.92762</v>
      </c>
      <c r="DF88">
        <v>425.6154</v>
      </c>
      <c r="DG88">
        <v>18.89744</v>
      </c>
      <c r="DH88">
        <v>500.0457</v>
      </c>
      <c r="DI88">
        <v>90.16122</v>
      </c>
      <c r="DJ88">
        <v>0.09995356000000001</v>
      </c>
      <c r="DK88">
        <v>25.81467</v>
      </c>
      <c r="DL88">
        <v>25.19657</v>
      </c>
      <c r="DM88">
        <v>999.9</v>
      </c>
      <c r="DN88">
        <v>0</v>
      </c>
      <c r="DO88">
        <v>0</v>
      </c>
      <c r="DP88">
        <v>9996.191999999999</v>
      </c>
      <c r="DQ88">
        <v>0</v>
      </c>
      <c r="DR88">
        <v>0.5058679999999999</v>
      </c>
      <c r="DS88">
        <v>3.630919</v>
      </c>
      <c r="DT88">
        <v>431.7494</v>
      </c>
      <c r="DU88">
        <v>427.6714</v>
      </c>
      <c r="DV88">
        <v>0.8663225999999999</v>
      </c>
      <c r="DW88">
        <v>420.0042</v>
      </c>
      <c r="DX88">
        <v>17.92762</v>
      </c>
      <c r="DY88">
        <v>1.694486</v>
      </c>
      <c r="DZ88">
        <v>1.616376</v>
      </c>
      <c r="EA88">
        <v>14.846</v>
      </c>
      <c r="EB88">
        <v>14.11581</v>
      </c>
      <c r="EC88">
        <v>0.00100019</v>
      </c>
      <c r="ED88">
        <v>0</v>
      </c>
      <c r="EE88">
        <v>0</v>
      </c>
      <c r="EF88">
        <v>0</v>
      </c>
      <c r="EG88">
        <v>1074.1</v>
      </c>
      <c r="EH88">
        <v>0.00100019</v>
      </c>
      <c r="EI88">
        <v>-7.6</v>
      </c>
      <c r="EJ88">
        <v>-2.1</v>
      </c>
      <c r="EK88">
        <v>35.0935</v>
      </c>
      <c r="EL88">
        <v>39.2371</v>
      </c>
      <c r="EM88">
        <v>37.0621</v>
      </c>
      <c r="EN88">
        <v>39.83110000000001</v>
      </c>
      <c r="EO88">
        <v>36.8873</v>
      </c>
      <c r="EP88">
        <v>0</v>
      </c>
      <c r="EQ88">
        <v>0</v>
      </c>
      <c r="ER88">
        <v>0</v>
      </c>
      <c r="ES88">
        <v>24.30000019073486</v>
      </c>
      <c r="ET88">
        <v>0</v>
      </c>
      <c r="EU88">
        <v>1112.884615384615</v>
      </c>
      <c r="EV88">
        <v>-463.1452993831435</v>
      </c>
      <c r="EW88">
        <v>-42.92307588162194</v>
      </c>
      <c r="EX88">
        <v>-3.826923076923077</v>
      </c>
      <c r="EY88">
        <v>15</v>
      </c>
      <c r="EZ88">
        <v>1658962562</v>
      </c>
      <c r="FA88" t="s">
        <v>443</v>
      </c>
      <c r="FB88">
        <v>1658962562</v>
      </c>
      <c r="FC88">
        <v>1658962559</v>
      </c>
      <c r="FD88">
        <v>7</v>
      </c>
      <c r="FE88">
        <v>0.025</v>
      </c>
      <c r="FF88">
        <v>-0.013</v>
      </c>
      <c r="FG88">
        <v>-1.97</v>
      </c>
      <c r="FH88">
        <v>-0.111</v>
      </c>
      <c r="FI88">
        <v>420</v>
      </c>
      <c r="FJ88">
        <v>18</v>
      </c>
      <c r="FK88">
        <v>0.6899999999999999</v>
      </c>
      <c r="FL88">
        <v>0.5</v>
      </c>
      <c r="FM88">
        <v>3.648804878048781</v>
      </c>
      <c r="FN88">
        <v>-0.1023219512195032</v>
      </c>
      <c r="FO88">
        <v>0.0269649057491084</v>
      </c>
      <c r="FP88">
        <v>1</v>
      </c>
      <c r="FQ88">
        <v>1153.382352941177</v>
      </c>
      <c r="FR88">
        <v>-636.9442323496056</v>
      </c>
      <c r="FS88">
        <v>67.2695476536188</v>
      </c>
      <c r="FT88">
        <v>0</v>
      </c>
      <c r="FU88">
        <v>0.8783132926829269</v>
      </c>
      <c r="FV88">
        <v>-0.007134459930313524</v>
      </c>
      <c r="FW88">
        <v>0.0154979034714989</v>
      </c>
      <c r="FX88">
        <v>1</v>
      </c>
      <c r="FY88">
        <v>2</v>
      </c>
      <c r="FZ88">
        <v>3</v>
      </c>
      <c r="GA88" t="s">
        <v>421</v>
      </c>
      <c r="GB88">
        <v>2.98429</v>
      </c>
      <c r="GC88">
        <v>2.71558</v>
      </c>
      <c r="GD88">
        <v>0.09527480000000001</v>
      </c>
      <c r="GE88">
        <v>0.0934137</v>
      </c>
      <c r="GF88">
        <v>0.09043279999999999</v>
      </c>
      <c r="GG88">
        <v>0.0858486</v>
      </c>
      <c r="GH88">
        <v>28707.6</v>
      </c>
      <c r="GI88">
        <v>28877.1</v>
      </c>
      <c r="GJ88">
        <v>29485.3</v>
      </c>
      <c r="GK88">
        <v>29454.3</v>
      </c>
      <c r="GL88">
        <v>35528.1</v>
      </c>
      <c r="GM88">
        <v>35804</v>
      </c>
      <c r="GN88">
        <v>41528.1</v>
      </c>
      <c r="GO88">
        <v>41980.1</v>
      </c>
      <c r="GP88">
        <v>1.9594</v>
      </c>
      <c r="GQ88">
        <v>1.91415</v>
      </c>
      <c r="GR88">
        <v>0.0496954</v>
      </c>
      <c r="GS88">
        <v>0</v>
      </c>
      <c r="GT88">
        <v>24.3558</v>
      </c>
      <c r="GU88">
        <v>999.9</v>
      </c>
      <c r="GV88">
        <v>42.5</v>
      </c>
      <c r="GW88">
        <v>31.4</v>
      </c>
      <c r="GX88">
        <v>21.7586</v>
      </c>
      <c r="GY88">
        <v>63.016</v>
      </c>
      <c r="GZ88">
        <v>33.7941</v>
      </c>
      <c r="HA88">
        <v>1</v>
      </c>
      <c r="HB88">
        <v>-0.134459</v>
      </c>
      <c r="HC88">
        <v>-0.189469</v>
      </c>
      <c r="HD88">
        <v>20.3503</v>
      </c>
      <c r="HE88">
        <v>5.22283</v>
      </c>
      <c r="HF88">
        <v>12.0099</v>
      </c>
      <c r="HG88">
        <v>4.9904</v>
      </c>
      <c r="HH88">
        <v>3.28925</v>
      </c>
      <c r="HI88">
        <v>9999</v>
      </c>
      <c r="HJ88">
        <v>9999</v>
      </c>
      <c r="HK88">
        <v>9999</v>
      </c>
      <c r="HL88">
        <v>161</v>
      </c>
      <c r="HM88">
        <v>1.86737</v>
      </c>
      <c r="HN88">
        <v>1.86646</v>
      </c>
      <c r="HO88">
        <v>1.86585</v>
      </c>
      <c r="HP88">
        <v>1.86582</v>
      </c>
      <c r="HQ88">
        <v>1.86768</v>
      </c>
      <c r="HR88">
        <v>1.87012</v>
      </c>
      <c r="HS88">
        <v>1.86874</v>
      </c>
      <c r="HT88">
        <v>1.87023</v>
      </c>
      <c r="HU88">
        <v>0</v>
      </c>
      <c r="HV88">
        <v>0</v>
      </c>
      <c r="HW88">
        <v>0</v>
      </c>
      <c r="HX88">
        <v>0</v>
      </c>
      <c r="HY88" t="s">
        <v>422</v>
      </c>
      <c r="HZ88" t="s">
        <v>423</v>
      </c>
      <c r="IA88" t="s">
        <v>424</v>
      </c>
      <c r="IB88" t="s">
        <v>424</v>
      </c>
      <c r="IC88" t="s">
        <v>424</v>
      </c>
      <c r="ID88" t="s">
        <v>424</v>
      </c>
      <c r="IE88">
        <v>0</v>
      </c>
      <c r="IF88">
        <v>100</v>
      </c>
      <c r="IG88">
        <v>100</v>
      </c>
      <c r="IH88">
        <v>-1.981</v>
      </c>
      <c r="II88">
        <v>-0.1036</v>
      </c>
      <c r="IJ88">
        <v>-0.5726348517053843</v>
      </c>
      <c r="IK88">
        <v>-0.003643892653284941</v>
      </c>
      <c r="IL88">
        <v>8.948238347276123E-07</v>
      </c>
      <c r="IM88">
        <v>-2.445980282225029E-10</v>
      </c>
      <c r="IN88">
        <v>-0.1497648274784824</v>
      </c>
      <c r="IO88">
        <v>-0.01042730378795286</v>
      </c>
      <c r="IP88">
        <v>0.00100284695746963</v>
      </c>
      <c r="IQ88">
        <v>-1.701466411570297E-05</v>
      </c>
      <c r="IR88">
        <v>2</v>
      </c>
      <c r="IS88">
        <v>2310</v>
      </c>
      <c r="IT88">
        <v>1</v>
      </c>
      <c r="IU88">
        <v>25</v>
      </c>
      <c r="IV88">
        <v>29.3</v>
      </c>
      <c r="IW88">
        <v>29.3</v>
      </c>
      <c r="IX88">
        <v>1.04492</v>
      </c>
      <c r="IY88">
        <v>2.21436</v>
      </c>
      <c r="IZ88">
        <v>1.39648</v>
      </c>
      <c r="JA88">
        <v>2.34497</v>
      </c>
      <c r="JB88">
        <v>1.49536</v>
      </c>
      <c r="JC88">
        <v>2.40234</v>
      </c>
      <c r="JD88">
        <v>35.7544</v>
      </c>
      <c r="JE88">
        <v>24.1926</v>
      </c>
      <c r="JF88">
        <v>18</v>
      </c>
      <c r="JG88">
        <v>512.87</v>
      </c>
      <c r="JH88">
        <v>440.505</v>
      </c>
      <c r="JI88">
        <v>25.0002</v>
      </c>
      <c r="JJ88">
        <v>25.7047</v>
      </c>
      <c r="JK88">
        <v>30.0002</v>
      </c>
      <c r="JL88">
        <v>25.6766</v>
      </c>
      <c r="JM88">
        <v>25.6217</v>
      </c>
      <c r="JN88">
        <v>20.9325</v>
      </c>
      <c r="JO88">
        <v>19.7938</v>
      </c>
      <c r="JP88">
        <v>50.1809</v>
      </c>
      <c r="JQ88">
        <v>25</v>
      </c>
      <c r="JR88">
        <v>420</v>
      </c>
      <c r="JS88">
        <v>18.1206</v>
      </c>
      <c r="JT88">
        <v>100.824</v>
      </c>
      <c r="JU88">
        <v>100.815</v>
      </c>
    </row>
    <row r="89" spans="1:281">
      <c r="A89">
        <v>73</v>
      </c>
      <c r="B89">
        <v>1658964322.6</v>
      </c>
      <c r="C89">
        <v>2416.099999904633</v>
      </c>
      <c r="D89" t="s">
        <v>588</v>
      </c>
      <c r="E89" t="s">
        <v>589</v>
      </c>
      <c r="F89">
        <v>5</v>
      </c>
      <c r="G89" t="s">
        <v>576</v>
      </c>
      <c r="H89" t="s">
        <v>416</v>
      </c>
      <c r="I89">
        <v>1658964320.1</v>
      </c>
      <c r="J89">
        <f>(K89)/1000</f>
        <v>0</v>
      </c>
      <c r="K89">
        <f>IF(CZ89, AN89, AH89)</f>
        <v>0</v>
      </c>
      <c r="L89">
        <f>IF(CZ89, AI89, AG89)</f>
        <v>0</v>
      </c>
      <c r="M89">
        <f>DB89 - IF(AU89&gt;1, L89*CV89*100.0/(AW89*DP89), 0)</f>
        <v>0</v>
      </c>
      <c r="N89">
        <f>((T89-J89/2)*M89-L89)/(T89+J89/2)</f>
        <v>0</v>
      </c>
      <c r="O89">
        <f>N89*(DI89+DJ89)/1000.0</f>
        <v>0</v>
      </c>
      <c r="P89">
        <f>(DB89 - IF(AU89&gt;1, L89*CV89*100.0/(AW89*DP89), 0))*(DI89+DJ89)/1000.0</f>
        <v>0</v>
      </c>
      <c r="Q89">
        <f>2.0/((1/S89-1/R89)+SIGN(S89)*SQRT((1/S89-1/R89)*(1/S89-1/R89) + 4*CW89/((CW89+1)*(CW89+1))*(2*1/S89*1/R89-1/R89*1/R89)))</f>
        <v>0</v>
      </c>
      <c r="R89">
        <f>IF(LEFT(CX89,1)&lt;&gt;"0",IF(LEFT(CX89,1)="1",3.0,CY89),$D$5+$E$5*(DP89*DI89/($K$5*1000))+$F$5*(DP89*DI89/($K$5*1000))*MAX(MIN(CV89,$J$5),$I$5)*MAX(MIN(CV89,$J$5),$I$5)+$G$5*MAX(MIN(CV89,$J$5),$I$5)*(DP89*DI89/($K$5*1000))+$H$5*(DP89*DI89/($K$5*1000))*(DP89*DI89/($K$5*1000)))</f>
        <v>0</v>
      </c>
      <c r="S89">
        <f>J89*(1000-(1000*0.61365*exp(17.502*W89/(240.97+W89))/(DI89+DJ89)+DD89)/2)/(1000*0.61365*exp(17.502*W89/(240.97+W89))/(DI89+DJ89)-DD89)</f>
        <v>0</v>
      </c>
      <c r="T89">
        <f>1/((CW89+1)/(Q89/1.6)+1/(R89/1.37)) + CW89/((CW89+1)/(Q89/1.6) + CW89/(R89/1.37))</f>
        <v>0</v>
      </c>
      <c r="U89">
        <f>(CR89*CU89)</f>
        <v>0</v>
      </c>
      <c r="V89">
        <f>(DK89+(U89+2*0.95*5.67E-8*(((DK89+$B$7)+273)^4-(DK89+273)^4)-44100*J89)/(1.84*29.3*R89+8*0.95*5.67E-8*(DK89+273)^3))</f>
        <v>0</v>
      </c>
      <c r="W89">
        <f>($C$7*DL89+$D$7*DM89+$E$7*V89)</f>
        <v>0</v>
      </c>
      <c r="X89">
        <f>0.61365*exp(17.502*W89/(240.97+W89))</f>
        <v>0</v>
      </c>
      <c r="Y89">
        <f>(Z89/AA89*100)</f>
        <v>0</v>
      </c>
      <c r="Z89">
        <f>DD89*(DI89+DJ89)/1000</f>
        <v>0</v>
      </c>
      <c r="AA89">
        <f>0.61365*exp(17.502*DK89/(240.97+DK89))</f>
        <v>0</v>
      </c>
      <c r="AB89">
        <f>(X89-DD89*(DI89+DJ89)/1000)</f>
        <v>0</v>
      </c>
      <c r="AC89">
        <f>(-J89*44100)</f>
        <v>0</v>
      </c>
      <c r="AD89">
        <f>2*29.3*R89*0.92*(DK89-W89)</f>
        <v>0</v>
      </c>
      <c r="AE89">
        <f>2*0.95*5.67E-8*(((DK89+$B$7)+273)^4-(W89+273)^4)</f>
        <v>0</v>
      </c>
      <c r="AF89">
        <f>U89+AE89+AC89+AD89</f>
        <v>0</v>
      </c>
      <c r="AG89">
        <f>DH89*AU89*(DC89-DB89*(1000-AU89*DE89)/(1000-AU89*DD89))/(100*CV89)</f>
        <v>0</v>
      </c>
      <c r="AH89">
        <f>1000*DH89*AU89*(DD89-DE89)/(100*CV89*(1000-AU89*DD89))</f>
        <v>0</v>
      </c>
      <c r="AI89">
        <f>(AJ89 - AK89 - DI89*1E3/(8.314*(DK89+273.15)) * AM89/DH89 * AL89) * DH89/(100*CV89) * (1000 - DE89)/1000</f>
        <v>0</v>
      </c>
      <c r="AJ89">
        <v>427.6545821143399</v>
      </c>
      <c r="AK89">
        <v>431.7209575757573</v>
      </c>
      <c r="AL89">
        <v>-0.001696783351124996</v>
      </c>
      <c r="AM89">
        <v>65.20178216614315</v>
      </c>
      <c r="AN89">
        <f>(AP89 - AO89 + DI89*1E3/(8.314*(DK89+273.15)) * AR89/DH89 * AQ89) * DH89/(100*CV89) * 1000/(1000 - AP89)</f>
        <v>0</v>
      </c>
      <c r="AO89">
        <v>17.94627641825423</v>
      </c>
      <c r="AP89">
        <v>18.78775757575758</v>
      </c>
      <c r="AQ89">
        <v>-0.000224170645836974</v>
      </c>
      <c r="AR89">
        <v>84.71580120905919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MAX(0,($B$13+$C$13*DP89)/(1+$D$13*DP89)*DI89/(DK89+273)*$E$13)</f>
        <v>0</v>
      </c>
      <c r="AX89" t="s">
        <v>418</v>
      </c>
      <c r="AY89" t="s">
        <v>418</v>
      </c>
      <c r="AZ89">
        <v>0</v>
      </c>
      <c r="BA89">
        <v>0</v>
      </c>
      <c r="BB89">
        <f>1-AZ89/BA89</f>
        <v>0</v>
      </c>
      <c r="BC89">
        <v>0</v>
      </c>
      <c r="BD89" t="s">
        <v>418</v>
      </c>
      <c r="BE89" t="s">
        <v>418</v>
      </c>
      <c r="BF89">
        <v>0</v>
      </c>
      <c r="BG89">
        <v>0</v>
      </c>
      <c r="BH89">
        <f>1-BF89/BG89</f>
        <v>0</v>
      </c>
      <c r="BI89">
        <v>0.5</v>
      </c>
      <c r="BJ89">
        <f>CS89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418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BZ89" t="s">
        <v>418</v>
      </c>
      <c r="CA89" t="s">
        <v>418</v>
      </c>
      <c r="CB89" t="s">
        <v>418</v>
      </c>
      <c r="CC89" t="s">
        <v>418</v>
      </c>
      <c r="CD89" t="s">
        <v>418</v>
      </c>
      <c r="CE89" t="s">
        <v>418</v>
      </c>
      <c r="CF89" t="s">
        <v>418</v>
      </c>
      <c r="CG89" t="s">
        <v>418</v>
      </c>
      <c r="CH89" t="s">
        <v>418</v>
      </c>
      <c r="CI89" t="s">
        <v>418</v>
      </c>
      <c r="CJ89" t="s">
        <v>418</v>
      </c>
      <c r="CK89" t="s">
        <v>418</v>
      </c>
      <c r="CL89" t="s">
        <v>418</v>
      </c>
      <c r="CM89" t="s">
        <v>418</v>
      </c>
      <c r="CN89" t="s">
        <v>418</v>
      </c>
      <c r="CO89" t="s">
        <v>418</v>
      </c>
      <c r="CP89" t="s">
        <v>418</v>
      </c>
      <c r="CQ89" t="s">
        <v>418</v>
      </c>
      <c r="CR89">
        <f>$B$11*DQ89+$C$11*DR89+$F$11*EC89*(1-EF89)</f>
        <v>0</v>
      </c>
      <c r="CS89">
        <f>CR89*CT89</f>
        <v>0</v>
      </c>
      <c r="CT89">
        <f>($B$11*$D$9+$C$11*$D$9+$F$11*((EP89+EH89)/MAX(EP89+EH89+EQ89, 0.1)*$I$9+EQ89/MAX(EP89+EH89+EQ89, 0.1)*$J$9))/($B$11+$C$11+$F$11)</f>
        <v>0</v>
      </c>
      <c r="CU89">
        <f>($B$11*$K$9+$C$11*$K$9+$F$11*((EP89+EH89)/MAX(EP89+EH89+EQ89, 0.1)*$P$9+EQ89/MAX(EP89+EH89+EQ89, 0.1)*$Q$9))/($B$11+$C$11+$F$11)</f>
        <v>0</v>
      </c>
      <c r="CV89">
        <v>6</v>
      </c>
      <c r="CW89">
        <v>0.5</v>
      </c>
      <c r="CX89" t="s">
        <v>419</v>
      </c>
      <c r="CY89">
        <v>2</v>
      </c>
      <c r="CZ89" t="b">
        <v>1</v>
      </c>
      <c r="DA89">
        <v>1658964320.1</v>
      </c>
      <c r="DB89">
        <v>423.6281111111111</v>
      </c>
      <c r="DC89">
        <v>419.9751111111111</v>
      </c>
      <c r="DD89">
        <v>18.78524444444444</v>
      </c>
      <c r="DE89">
        <v>17.96474444444445</v>
      </c>
      <c r="DF89">
        <v>425.6083333333333</v>
      </c>
      <c r="DG89">
        <v>18.88883333333333</v>
      </c>
      <c r="DH89">
        <v>500.069</v>
      </c>
      <c r="DI89">
        <v>90.15939999999999</v>
      </c>
      <c r="DJ89">
        <v>0.09996642222222224</v>
      </c>
      <c r="DK89">
        <v>25.80664444444444</v>
      </c>
      <c r="DL89">
        <v>25.16095555555555</v>
      </c>
      <c r="DM89">
        <v>999.9000000000001</v>
      </c>
      <c r="DN89">
        <v>0</v>
      </c>
      <c r="DO89">
        <v>0</v>
      </c>
      <c r="DP89">
        <v>10010.49111111111</v>
      </c>
      <c r="DQ89">
        <v>0</v>
      </c>
      <c r="DR89">
        <v>0.505868</v>
      </c>
      <c r="DS89">
        <v>3.652865555555556</v>
      </c>
      <c r="DT89">
        <v>431.7382222222222</v>
      </c>
      <c r="DU89">
        <v>427.6578888888889</v>
      </c>
      <c r="DV89">
        <v>0.8205041111111112</v>
      </c>
      <c r="DW89">
        <v>419.9751111111111</v>
      </c>
      <c r="DX89">
        <v>17.96474444444445</v>
      </c>
      <c r="DY89">
        <v>1.693667777777778</v>
      </c>
      <c r="DZ89">
        <v>1.61969</v>
      </c>
      <c r="EA89">
        <v>14.83851111111111</v>
      </c>
      <c r="EB89">
        <v>14.14741111111111</v>
      </c>
      <c r="EC89">
        <v>0.00100019</v>
      </c>
      <c r="ED89">
        <v>0</v>
      </c>
      <c r="EE89">
        <v>0</v>
      </c>
      <c r="EF89">
        <v>0</v>
      </c>
      <c r="EG89">
        <v>1073.944444444444</v>
      </c>
      <c r="EH89">
        <v>0.00100019</v>
      </c>
      <c r="EI89">
        <v>-12.11111111111111</v>
      </c>
      <c r="EJ89">
        <v>1.055555555555556</v>
      </c>
      <c r="EK89">
        <v>35.01377777777778</v>
      </c>
      <c r="EL89">
        <v>39.05533333333333</v>
      </c>
      <c r="EM89">
        <v>36.965</v>
      </c>
      <c r="EN89">
        <v>39.59688888888888</v>
      </c>
      <c r="EO89">
        <v>36.79133333333333</v>
      </c>
      <c r="EP89">
        <v>0</v>
      </c>
      <c r="EQ89">
        <v>0</v>
      </c>
      <c r="ER89">
        <v>0</v>
      </c>
      <c r="ES89">
        <v>29.10000014305115</v>
      </c>
      <c r="ET89">
        <v>0</v>
      </c>
      <c r="EU89">
        <v>1089.134615384615</v>
      </c>
      <c r="EV89">
        <v>-300.7692320833278</v>
      </c>
      <c r="EW89">
        <v>-15.47008495031019</v>
      </c>
      <c r="EX89">
        <v>-8.51923076923077</v>
      </c>
      <c r="EY89">
        <v>15</v>
      </c>
      <c r="EZ89">
        <v>1658962562</v>
      </c>
      <c r="FA89" t="s">
        <v>443</v>
      </c>
      <c r="FB89">
        <v>1658962562</v>
      </c>
      <c r="FC89">
        <v>1658962559</v>
      </c>
      <c r="FD89">
        <v>7</v>
      </c>
      <c r="FE89">
        <v>0.025</v>
      </c>
      <c r="FF89">
        <v>-0.013</v>
      </c>
      <c r="FG89">
        <v>-1.97</v>
      </c>
      <c r="FH89">
        <v>-0.111</v>
      </c>
      <c r="FI89">
        <v>420</v>
      </c>
      <c r="FJ89">
        <v>18</v>
      </c>
      <c r="FK89">
        <v>0.6899999999999999</v>
      </c>
      <c r="FL89">
        <v>0.5</v>
      </c>
      <c r="FM89">
        <v>3.645574390243902</v>
      </c>
      <c r="FN89">
        <v>0.02016794425087403</v>
      </c>
      <c r="FO89">
        <v>0.02560953595724199</v>
      </c>
      <c r="FP89">
        <v>1</v>
      </c>
      <c r="FQ89">
        <v>1106.85294117647</v>
      </c>
      <c r="FR89">
        <v>-365.6684498295933</v>
      </c>
      <c r="FS89">
        <v>41.90000867116377</v>
      </c>
      <c r="FT89">
        <v>0</v>
      </c>
      <c r="FU89">
        <v>0.8696474390243903</v>
      </c>
      <c r="FV89">
        <v>-0.2434288432055774</v>
      </c>
      <c r="FW89">
        <v>0.02635498157015776</v>
      </c>
      <c r="FX89">
        <v>0</v>
      </c>
      <c r="FY89">
        <v>1</v>
      </c>
      <c r="FZ89">
        <v>3</v>
      </c>
      <c r="GA89" t="s">
        <v>444</v>
      </c>
      <c r="GB89">
        <v>2.98423</v>
      </c>
      <c r="GC89">
        <v>2.71559</v>
      </c>
      <c r="GD89">
        <v>0.0952699</v>
      </c>
      <c r="GE89">
        <v>0.0934154</v>
      </c>
      <c r="GF89">
        <v>0.0904432</v>
      </c>
      <c r="GG89">
        <v>0.0861275</v>
      </c>
      <c r="GH89">
        <v>28707.3</v>
      </c>
      <c r="GI89">
        <v>28877.1</v>
      </c>
      <c r="GJ89">
        <v>29484.9</v>
      </c>
      <c r="GK89">
        <v>29454.3</v>
      </c>
      <c r="GL89">
        <v>35527.3</v>
      </c>
      <c r="GM89">
        <v>35792.8</v>
      </c>
      <c r="GN89">
        <v>41527.7</v>
      </c>
      <c r="GO89">
        <v>41980</v>
      </c>
      <c r="GP89">
        <v>1.95915</v>
      </c>
      <c r="GQ89">
        <v>1.91457</v>
      </c>
      <c r="GR89">
        <v>0.0483543</v>
      </c>
      <c r="GS89">
        <v>0</v>
      </c>
      <c r="GT89">
        <v>24.3584</v>
      </c>
      <c r="GU89">
        <v>999.9</v>
      </c>
      <c r="GV89">
        <v>42.5</v>
      </c>
      <c r="GW89">
        <v>31.4</v>
      </c>
      <c r="GX89">
        <v>21.756</v>
      </c>
      <c r="GY89">
        <v>62.906</v>
      </c>
      <c r="GZ89">
        <v>33.5016</v>
      </c>
      <c r="HA89">
        <v>1</v>
      </c>
      <c r="HB89">
        <v>-0.134306</v>
      </c>
      <c r="HC89">
        <v>-0.18902</v>
      </c>
      <c r="HD89">
        <v>20.3506</v>
      </c>
      <c r="HE89">
        <v>5.22253</v>
      </c>
      <c r="HF89">
        <v>12.0099</v>
      </c>
      <c r="HG89">
        <v>4.99015</v>
      </c>
      <c r="HH89">
        <v>3.28923</v>
      </c>
      <c r="HI89">
        <v>9999</v>
      </c>
      <c r="HJ89">
        <v>9999</v>
      </c>
      <c r="HK89">
        <v>9999</v>
      </c>
      <c r="HL89">
        <v>161</v>
      </c>
      <c r="HM89">
        <v>1.86737</v>
      </c>
      <c r="HN89">
        <v>1.86646</v>
      </c>
      <c r="HO89">
        <v>1.86586</v>
      </c>
      <c r="HP89">
        <v>1.86583</v>
      </c>
      <c r="HQ89">
        <v>1.86768</v>
      </c>
      <c r="HR89">
        <v>1.87012</v>
      </c>
      <c r="HS89">
        <v>1.86874</v>
      </c>
      <c r="HT89">
        <v>1.87022</v>
      </c>
      <c r="HU89">
        <v>0</v>
      </c>
      <c r="HV89">
        <v>0</v>
      </c>
      <c r="HW89">
        <v>0</v>
      </c>
      <c r="HX89">
        <v>0</v>
      </c>
      <c r="HY89" t="s">
        <v>422</v>
      </c>
      <c r="HZ89" t="s">
        <v>423</v>
      </c>
      <c r="IA89" t="s">
        <v>424</v>
      </c>
      <c r="IB89" t="s">
        <v>424</v>
      </c>
      <c r="IC89" t="s">
        <v>424</v>
      </c>
      <c r="ID89" t="s">
        <v>424</v>
      </c>
      <c r="IE89">
        <v>0</v>
      </c>
      <c r="IF89">
        <v>100</v>
      </c>
      <c r="IG89">
        <v>100</v>
      </c>
      <c r="IH89">
        <v>-1.981</v>
      </c>
      <c r="II89">
        <v>-0.1035</v>
      </c>
      <c r="IJ89">
        <v>-0.5726348517053843</v>
      </c>
      <c r="IK89">
        <v>-0.003643892653284941</v>
      </c>
      <c r="IL89">
        <v>8.948238347276123E-07</v>
      </c>
      <c r="IM89">
        <v>-2.445980282225029E-10</v>
      </c>
      <c r="IN89">
        <v>-0.1497648274784824</v>
      </c>
      <c r="IO89">
        <v>-0.01042730378795286</v>
      </c>
      <c r="IP89">
        <v>0.00100284695746963</v>
      </c>
      <c r="IQ89">
        <v>-1.701466411570297E-05</v>
      </c>
      <c r="IR89">
        <v>2</v>
      </c>
      <c r="IS89">
        <v>2310</v>
      </c>
      <c r="IT89">
        <v>1</v>
      </c>
      <c r="IU89">
        <v>25</v>
      </c>
      <c r="IV89">
        <v>29.3</v>
      </c>
      <c r="IW89">
        <v>29.4</v>
      </c>
      <c r="IX89">
        <v>1.04614</v>
      </c>
      <c r="IY89">
        <v>2.22778</v>
      </c>
      <c r="IZ89">
        <v>1.39648</v>
      </c>
      <c r="JA89">
        <v>2.34497</v>
      </c>
      <c r="JB89">
        <v>1.49536</v>
      </c>
      <c r="JC89">
        <v>2.31567</v>
      </c>
      <c r="JD89">
        <v>35.7544</v>
      </c>
      <c r="JE89">
        <v>24.1838</v>
      </c>
      <c r="JF89">
        <v>18</v>
      </c>
      <c r="JG89">
        <v>512.725</v>
      </c>
      <c r="JH89">
        <v>440.774</v>
      </c>
      <c r="JI89">
        <v>25.0001</v>
      </c>
      <c r="JJ89">
        <v>25.7057</v>
      </c>
      <c r="JK89">
        <v>30.0003</v>
      </c>
      <c r="JL89">
        <v>25.6782</v>
      </c>
      <c r="JM89">
        <v>25.6233</v>
      </c>
      <c r="JN89">
        <v>20.9327</v>
      </c>
      <c r="JO89">
        <v>19.4753</v>
      </c>
      <c r="JP89">
        <v>50.1809</v>
      </c>
      <c r="JQ89">
        <v>25</v>
      </c>
      <c r="JR89">
        <v>420</v>
      </c>
      <c r="JS89">
        <v>18.1886</v>
      </c>
      <c r="JT89">
        <v>100.823</v>
      </c>
      <c r="JU89">
        <v>100.815</v>
      </c>
    </row>
    <row r="90" spans="1:281">
      <c r="A90">
        <v>74</v>
      </c>
      <c r="B90">
        <v>1658964327.6</v>
      </c>
      <c r="C90">
        <v>2421.099999904633</v>
      </c>
      <c r="D90" t="s">
        <v>590</v>
      </c>
      <c r="E90" t="s">
        <v>591</v>
      </c>
      <c r="F90">
        <v>5</v>
      </c>
      <c r="G90" t="s">
        <v>576</v>
      </c>
      <c r="H90" t="s">
        <v>416</v>
      </c>
      <c r="I90">
        <v>1658964324.8</v>
      </c>
      <c r="J90">
        <f>(K90)/1000</f>
        <v>0</v>
      </c>
      <c r="K90">
        <f>IF(CZ90, AN90, AH90)</f>
        <v>0</v>
      </c>
      <c r="L90">
        <f>IF(CZ90, AI90, AG90)</f>
        <v>0</v>
      </c>
      <c r="M90">
        <f>DB90 - IF(AU90&gt;1, L90*CV90*100.0/(AW90*DP90), 0)</f>
        <v>0</v>
      </c>
      <c r="N90">
        <f>((T90-J90/2)*M90-L90)/(T90+J90/2)</f>
        <v>0</v>
      </c>
      <c r="O90">
        <f>N90*(DI90+DJ90)/1000.0</f>
        <v>0</v>
      </c>
      <c r="P90">
        <f>(DB90 - IF(AU90&gt;1, L90*CV90*100.0/(AW90*DP90), 0))*(DI90+DJ90)/1000.0</f>
        <v>0</v>
      </c>
      <c r="Q90">
        <f>2.0/((1/S90-1/R90)+SIGN(S90)*SQRT((1/S90-1/R90)*(1/S90-1/R90) + 4*CW90/((CW90+1)*(CW90+1))*(2*1/S90*1/R90-1/R90*1/R90)))</f>
        <v>0</v>
      </c>
      <c r="R90">
        <f>IF(LEFT(CX90,1)&lt;&gt;"0",IF(LEFT(CX90,1)="1",3.0,CY90),$D$5+$E$5*(DP90*DI90/($K$5*1000))+$F$5*(DP90*DI90/($K$5*1000))*MAX(MIN(CV90,$J$5),$I$5)*MAX(MIN(CV90,$J$5),$I$5)+$G$5*MAX(MIN(CV90,$J$5),$I$5)*(DP90*DI90/($K$5*1000))+$H$5*(DP90*DI90/($K$5*1000))*(DP90*DI90/($K$5*1000)))</f>
        <v>0</v>
      </c>
      <c r="S90">
        <f>J90*(1000-(1000*0.61365*exp(17.502*W90/(240.97+W90))/(DI90+DJ90)+DD90)/2)/(1000*0.61365*exp(17.502*W90/(240.97+W90))/(DI90+DJ90)-DD90)</f>
        <v>0</v>
      </c>
      <c r="T90">
        <f>1/((CW90+1)/(Q90/1.6)+1/(R90/1.37)) + CW90/((CW90+1)/(Q90/1.6) + CW90/(R90/1.37))</f>
        <v>0</v>
      </c>
      <c r="U90">
        <f>(CR90*CU90)</f>
        <v>0</v>
      </c>
      <c r="V90">
        <f>(DK90+(U90+2*0.95*5.67E-8*(((DK90+$B$7)+273)^4-(DK90+273)^4)-44100*J90)/(1.84*29.3*R90+8*0.95*5.67E-8*(DK90+273)^3))</f>
        <v>0</v>
      </c>
      <c r="W90">
        <f>($C$7*DL90+$D$7*DM90+$E$7*V90)</f>
        <v>0</v>
      </c>
      <c r="X90">
        <f>0.61365*exp(17.502*W90/(240.97+W90))</f>
        <v>0</v>
      </c>
      <c r="Y90">
        <f>(Z90/AA90*100)</f>
        <v>0</v>
      </c>
      <c r="Z90">
        <f>DD90*(DI90+DJ90)/1000</f>
        <v>0</v>
      </c>
      <c r="AA90">
        <f>0.61365*exp(17.502*DK90/(240.97+DK90))</f>
        <v>0</v>
      </c>
      <c r="AB90">
        <f>(X90-DD90*(DI90+DJ90)/1000)</f>
        <v>0</v>
      </c>
      <c r="AC90">
        <f>(-J90*44100)</f>
        <v>0</v>
      </c>
      <c r="AD90">
        <f>2*29.3*R90*0.92*(DK90-W90)</f>
        <v>0</v>
      </c>
      <c r="AE90">
        <f>2*0.95*5.67E-8*(((DK90+$B$7)+273)^4-(W90+273)^4)</f>
        <v>0</v>
      </c>
      <c r="AF90">
        <f>U90+AE90+AC90+AD90</f>
        <v>0</v>
      </c>
      <c r="AG90">
        <f>DH90*AU90*(DC90-DB90*(1000-AU90*DE90)/(1000-AU90*DD90))/(100*CV90)</f>
        <v>0</v>
      </c>
      <c r="AH90">
        <f>1000*DH90*AU90*(DD90-DE90)/(100*CV90*(1000-AU90*DD90))</f>
        <v>0</v>
      </c>
      <c r="AI90">
        <f>(AJ90 - AK90 - DI90*1E3/(8.314*(DK90+273.15)) * AM90/DH90 * AL90) * DH90/(100*CV90) * (1000 - DE90)/1000</f>
        <v>0</v>
      </c>
      <c r="AJ90">
        <v>427.6286780059879</v>
      </c>
      <c r="AK90">
        <v>431.7090242424241</v>
      </c>
      <c r="AL90">
        <v>-0.0003179714128820201</v>
      </c>
      <c r="AM90">
        <v>65.20178216614315</v>
      </c>
      <c r="AN90">
        <f>(AP90 - AO90 + DI90*1E3/(8.314*(DK90+273.15)) * AR90/DH90 * AQ90) * DH90/(100*CV90) * 1000/(1000 - AP90)</f>
        <v>0</v>
      </c>
      <c r="AO90">
        <v>18.04124773218009</v>
      </c>
      <c r="AP90">
        <v>18.82845818181818</v>
      </c>
      <c r="AQ90">
        <v>0.006726171290130293</v>
      </c>
      <c r="AR90">
        <v>84.71580120905919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MAX(0,($B$13+$C$13*DP90)/(1+$D$13*DP90)*DI90/(DK90+273)*$E$13)</f>
        <v>0</v>
      </c>
      <c r="AX90" t="s">
        <v>418</v>
      </c>
      <c r="AY90" t="s">
        <v>418</v>
      </c>
      <c r="AZ90">
        <v>0</v>
      </c>
      <c r="BA90">
        <v>0</v>
      </c>
      <c r="BB90">
        <f>1-AZ90/BA90</f>
        <v>0</v>
      </c>
      <c r="BC90">
        <v>0</v>
      </c>
      <c r="BD90" t="s">
        <v>418</v>
      </c>
      <c r="BE90" t="s">
        <v>418</v>
      </c>
      <c r="BF90">
        <v>0</v>
      </c>
      <c r="BG90">
        <v>0</v>
      </c>
      <c r="BH90">
        <f>1-BF90/BG90</f>
        <v>0</v>
      </c>
      <c r="BI90">
        <v>0.5</v>
      </c>
      <c r="BJ90">
        <f>CS90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418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BZ90" t="s">
        <v>418</v>
      </c>
      <c r="CA90" t="s">
        <v>418</v>
      </c>
      <c r="CB90" t="s">
        <v>418</v>
      </c>
      <c r="CC90" t="s">
        <v>418</v>
      </c>
      <c r="CD90" t="s">
        <v>418</v>
      </c>
      <c r="CE90" t="s">
        <v>418</v>
      </c>
      <c r="CF90" t="s">
        <v>418</v>
      </c>
      <c r="CG90" t="s">
        <v>418</v>
      </c>
      <c r="CH90" t="s">
        <v>418</v>
      </c>
      <c r="CI90" t="s">
        <v>418</v>
      </c>
      <c r="CJ90" t="s">
        <v>418</v>
      </c>
      <c r="CK90" t="s">
        <v>418</v>
      </c>
      <c r="CL90" t="s">
        <v>418</v>
      </c>
      <c r="CM90" t="s">
        <v>418</v>
      </c>
      <c r="CN90" t="s">
        <v>418</v>
      </c>
      <c r="CO90" t="s">
        <v>418</v>
      </c>
      <c r="CP90" t="s">
        <v>418</v>
      </c>
      <c r="CQ90" t="s">
        <v>418</v>
      </c>
      <c r="CR90">
        <f>$B$11*DQ90+$C$11*DR90+$F$11*EC90*(1-EF90)</f>
        <v>0</v>
      </c>
      <c r="CS90">
        <f>CR90*CT90</f>
        <v>0</v>
      </c>
      <c r="CT90">
        <f>($B$11*$D$9+$C$11*$D$9+$F$11*((EP90+EH90)/MAX(EP90+EH90+EQ90, 0.1)*$I$9+EQ90/MAX(EP90+EH90+EQ90, 0.1)*$J$9))/($B$11+$C$11+$F$11)</f>
        <v>0</v>
      </c>
      <c r="CU90">
        <f>($B$11*$K$9+$C$11*$K$9+$F$11*((EP90+EH90)/MAX(EP90+EH90+EQ90, 0.1)*$P$9+EQ90/MAX(EP90+EH90+EQ90, 0.1)*$Q$9))/($B$11+$C$11+$F$11)</f>
        <v>0</v>
      </c>
      <c r="CV90">
        <v>6</v>
      </c>
      <c r="CW90">
        <v>0.5</v>
      </c>
      <c r="CX90" t="s">
        <v>419</v>
      </c>
      <c r="CY90">
        <v>2</v>
      </c>
      <c r="CZ90" t="b">
        <v>1</v>
      </c>
      <c r="DA90">
        <v>1658964324.8</v>
      </c>
      <c r="DB90">
        <v>423.5945</v>
      </c>
      <c r="DC90">
        <v>419.9267</v>
      </c>
      <c r="DD90">
        <v>18.80738</v>
      </c>
      <c r="DE90">
        <v>18.05536</v>
      </c>
      <c r="DF90">
        <v>425.5746</v>
      </c>
      <c r="DG90">
        <v>18.91078</v>
      </c>
      <c r="DH90">
        <v>500.0815999999999</v>
      </c>
      <c r="DI90">
        <v>90.1606</v>
      </c>
      <c r="DJ90">
        <v>0.10007243</v>
      </c>
      <c r="DK90">
        <v>25.80094</v>
      </c>
      <c r="DL90">
        <v>25.15282</v>
      </c>
      <c r="DM90">
        <v>999.9</v>
      </c>
      <c r="DN90">
        <v>0</v>
      </c>
      <c r="DO90">
        <v>0</v>
      </c>
      <c r="DP90">
        <v>9998.25</v>
      </c>
      <c r="DQ90">
        <v>0</v>
      </c>
      <c r="DR90">
        <v>0.5058679999999999</v>
      </c>
      <c r="DS90">
        <v>3.667897</v>
      </c>
      <c r="DT90">
        <v>431.7138999999999</v>
      </c>
      <c r="DU90">
        <v>427.6477</v>
      </c>
      <c r="DV90">
        <v>0.7520339</v>
      </c>
      <c r="DW90">
        <v>419.9267</v>
      </c>
      <c r="DX90">
        <v>18.05536</v>
      </c>
      <c r="DY90">
        <v>1.695686</v>
      </c>
      <c r="DZ90">
        <v>1.627883</v>
      </c>
      <c r="EA90">
        <v>14.85699</v>
      </c>
      <c r="EB90">
        <v>14.22527</v>
      </c>
      <c r="EC90">
        <v>0.00100019</v>
      </c>
      <c r="ED90">
        <v>0</v>
      </c>
      <c r="EE90">
        <v>0</v>
      </c>
      <c r="EF90">
        <v>0</v>
      </c>
      <c r="EG90">
        <v>1049.1</v>
      </c>
      <c r="EH90">
        <v>0.00100019</v>
      </c>
      <c r="EI90">
        <v>-16.45</v>
      </c>
      <c r="EJ90">
        <v>-2.5</v>
      </c>
      <c r="EK90">
        <v>34.9433</v>
      </c>
      <c r="EL90">
        <v>38.9123</v>
      </c>
      <c r="EM90">
        <v>36.8936</v>
      </c>
      <c r="EN90">
        <v>39.406</v>
      </c>
      <c r="EO90">
        <v>36.7059</v>
      </c>
      <c r="EP90">
        <v>0</v>
      </c>
      <c r="EQ90">
        <v>0</v>
      </c>
      <c r="ER90">
        <v>0</v>
      </c>
      <c r="ES90">
        <v>34.5</v>
      </c>
      <c r="ET90">
        <v>0</v>
      </c>
      <c r="EU90">
        <v>1061.78</v>
      </c>
      <c r="EV90">
        <v>-167.4230785841308</v>
      </c>
      <c r="EW90">
        <v>-14.11538383629194</v>
      </c>
      <c r="EX90">
        <v>-11.3</v>
      </c>
      <c r="EY90">
        <v>15</v>
      </c>
      <c r="EZ90">
        <v>1658962562</v>
      </c>
      <c r="FA90" t="s">
        <v>443</v>
      </c>
      <c r="FB90">
        <v>1658962562</v>
      </c>
      <c r="FC90">
        <v>1658962559</v>
      </c>
      <c r="FD90">
        <v>7</v>
      </c>
      <c r="FE90">
        <v>0.025</v>
      </c>
      <c r="FF90">
        <v>-0.013</v>
      </c>
      <c r="FG90">
        <v>-1.97</v>
      </c>
      <c r="FH90">
        <v>-0.111</v>
      </c>
      <c r="FI90">
        <v>420</v>
      </c>
      <c r="FJ90">
        <v>18</v>
      </c>
      <c r="FK90">
        <v>0.6899999999999999</v>
      </c>
      <c r="FL90">
        <v>0.5</v>
      </c>
      <c r="FM90">
        <v>3.65396375</v>
      </c>
      <c r="FN90">
        <v>0.04544656660411942</v>
      </c>
      <c r="FO90">
        <v>0.02384813500962916</v>
      </c>
      <c r="FP90">
        <v>1</v>
      </c>
      <c r="FQ90">
        <v>1079.35294117647</v>
      </c>
      <c r="FR90">
        <v>-274.25515714165</v>
      </c>
      <c r="FS90">
        <v>33.43464419619195</v>
      </c>
      <c r="FT90">
        <v>0</v>
      </c>
      <c r="FU90">
        <v>0.830535375</v>
      </c>
      <c r="FV90">
        <v>-0.5159113958724237</v>
      </c>
      <c r="FW90">
        <v>0.05244810238640075</v>
      </c>
      <c r="FX90">
        <v>0</v>
      </c>
      <c r="FY90">
        <v>1</v>
      </c>
      <c r="FZ90">
        <v>3</v>
      </c>
      <c r="GA90" t="s">
        <v>444</v>
      </c>
      <c r="GB90">
        <v>2.98437</v>
      </c>
      <c r="GC90">
        <v>2.71564</v>
      </c>
      <c r="GD90">
        <v>0.0952639</v>
      </c>
      <c r="GE90">
        <v>0.0934146</v>
      </c>
      <c r="GF90">
        <v>0.0905952</v>
      </c>
      <c r="GG90">
        <v>0.0864632</v>
      </c>
      <c r="GH90">
        <v>28706.7</v>
      </c>
      <c r="GI90">
        <v>28877.2</v>
      </c>
      <c r="GJ90">
        <v>29484.1</v>
      </c>
      <c r="GK90">
        <v>29454.4</v>
      </c>
      <c r="GL90">
        <v>35520.5</v>
      </c>
      <c r="GM90">
        <v>35779.4</v>
      </c>
      <c r="GN90">
        <v>41526.8</v>
      </c>
      <c r="GO90">
        <v>41980</v>
      </c>
      <c r="GP90">
        <v>1.95933</v>
      </c>
      <c r="GQ90">
        <v>1.91448</v>
      </c>
      <c r="GR90">
        <v>0.0483915</v>
      </c>
      <c r="GS90">
        <v>0</v>
      </c>
      <c r="GT90">
        <v>24.3609</v>
      </c>
      <c r="GU90">
        <v>999.9</v>
      </c>
      <c r="GV90">
        <v>42.5</v>
      </c>
      <c r="GW90">
        <v>31.4</v>
      </c>
      <c r="GX90">
        <v>21.7547</v>
      </c>
      <c r="GY90">
        <v>63.006</v>
      </c>
      <c r="GZ90">
        <v>33.5897</v>
      </c>
      <c r="HA90">
        <v>1</v>
      </c>
      <c r="HB90">
        <v>-0.133938</v>
      </c>
      <c r="HC90">
        <v>-0.189039</v>
      </c>
      <c r="HD90">
        <v>20.3511</v>
      </c>
      <c r="HE90">
        <v>5.22732</v>
      </c>
      <c r="HF90">
        <v>12.0099</v>
      </c>
      <c r="HG90">
        <v>4.9918</v>
      </c>
      <c r="HH90">
        <v>3.29</v>
      </c>
      <c r="HI90">
        <v>9999</v>
      </c>
      <c r="HJ90">
        <v>9999</v>
      </c>
      <c r="HK90">
        <v>9999</v>
      </c>
      <c r="HL90">
        <v>161</v>
      </c>
      <c r="HM90">
        <v>1.86737</v>
      </c>
      <c r="HN90">
        <v>1.86646</v>
      </c>
      <c r="HO90">
        <v>1.86584</v>
      </c>
      <c r="HP90">
        <v>1.86584</v>
      </c>
      <c r="HQ90">
        <v>1.86768</v>
      </c>
      <c r="HR90">
        <v>1.87014</v>
      </c>
      <c r="HS90">
        <v>1.86874</v>
      </c>
      <c r="HT90">
        <v>1.87024</v>
      </c>
      <c r="HU90">
        <v>0</v>
      </c>
      <c r="HV90">
        <v>0</v>
      </c>
      <c r="HW90">
        <v>0</v>
      </c>
      <c r="HX90">
        <v>0</v>
      </c>
      <c r="HY90" t="s">
        <v>422</v>
      </c>
      <c r="HZ90" t="s">
        <v>423</v>
      </c>
      <c r="IA90" t="s">
        <v>424</v>
      </c>
      <c r="IB90" t="s">
        <v>424</v>
      </c>
      <c r="IC90" t="s">
        <v>424</v>
      </c>
      <c r="ID90" t="s">
        <v>424</v>
      </c>
      <c r="IE90">
        <v>0</v>
      </c>
      <c r="IF90">
        <v>100</v>
      </c>
      <c r="IG90">
        <v>100</v>
      </c>
      <c r="IH90">
        <v>-1.98</v>
      </c>
      <c r="II90">
        <v>-0.1031</v>
      </c>
      <c r="IJ90">
        <v>-0.5726348517053843</v>
      </c>
      <c r="IK90">
        <v>-0.003643892653284941</v>
      </c>
      <c r="IL90">
        <v>8.948238347276123E-07</v>
      </c>
      <c r="IM90">
        <v>-2.445980282225029E-10</v>
      </c>
      <c r="IN90">
        <v>-0.1497648274784824</v>
      </c>
      <c r="IO90">
        <v>-0.01042730378795286</v>
      </c>
      <c r="IP90">
        <v>0.00100284695746963</v>
      </c>
      <c r="IQ90">
        <v>-1.701466411570297E-05</v>
      </c>
      <c r="IR90">
        <v>2</v>
      </c>
      <c r="IS90">
        <v>2310</v>
      </c>
      <c r="IT90">
        <v>1</v>
      </c>
      <c r="IU90">
        <v>25</v>
      </c>
      <c r="IV90">
        <v>29.4</v>
      </c>
      <c r="IW90">
        <v>29.5</v>
      </c>
      <c r="IX90">
        <v>1.04492</v>
      </c>
      <c r="IY90">
        <v>2.21313</v>
      </c>
      <c r="IZ90">
        <v>1.39648</v>
      </c>
      <c r="JA90">
        <v>2.34497</v>
      </c>
      <c r="JB90">
        <v>1.49536</v>
      </c>
      <c r="JC90">
        <v>2.41577</v>
      </c>
      <c r="JD90">
        <v>35.7544</v>
      </c>
      <c r="JE90">
        <v>24.1926</v>
      </c>
      <c r="JF90">
        <v>18</v>
      </c>
      <c r="JG90">
        <v>512.856</v>
      </c>
      <c r="JH90">
        <v>440.726</v>
      </c>
      <c r="JI90">
        <v>25</v>
      </c>
      <c r="JJ90">
        <v>25.7079</v>
      </c>
      <c r="JK90">
        <v>30.0002</v>
      </c>
      <c r="JL90">
        <v>25.6803</v>
      </c>
      <c r="JM90">
        <v>25.6249</v>
      </c>
      <c r="JN90">
        <v>20.9352</v>
      </c>
      <c r="JO90">
        <v>19.1881</v>
      </c>
      <c r="JP90">
        <v>50.1809</v>
      </c>
      <c r="JQ90">
        <v>25</v>
      </c>
      <c r="JR90">
        <v>420</v>
      </c>
      <c r="JS90">
        <v>18.2156</v>
      </c>
      <c r="JT90">
        <v>100.82</v>
      </c>
      <c r="JU90">
        <v>100.815</v>
      </c>
    </row>
    <row r="91" spans="1:281">
      <c r="A91">
        <v>75</v>
      </c>
      <c r="B91">
        <v>1658964332.6</v>
      </c>
      <c r="C91">
        <v>2426.099999904633</v>
      </c>
      <c r="D91" t="s">
        <v>592</v>
      </c>
      <c r="E91" t="s">
        <v>593</v>
      </c>
      <c r="F91">
        <v>5</v>
      </c>
      <c r="G91" t="s">
        <v>576</v>
      </c>
      <c r="H91" t="s">
        <v>416</v>
      </c>
      <c r="I91">
        <v>1658964330.1</v>
      </c>
      <c r="J91">
        <f>(K91)/1000</f>
        <v>0</v>
      </c>
      <c r="K91">
        <f>IF(CZ91, AN91, AH91)</f>
        <v>0</v>
      </c>
      <c r="L91">
        <f>IF(CZ91, AI91, AG91)</f>
        <v>0</v>
      </c>
      <c r="M91">
        <f>DB91 - IF(AU91&gt;1, L91*CV91*100.0/(AW91*DP91), 0)</f>
        <v>0</v>
      </c>
      <c r="N91">
        <f>((T91-J91/2)*M91-L91)/(T91+J91/2)</f>
        <v>0</v>
      </c>
      <c r="O91">
        <f>N91*(DI91+DJ91)/1000.0</f>
        <v>0</v>
      </c>
      <c r="P91">
        <f>(DB91 - IF(AU91&gt;1, L91*CV91*100.0/(AW91*DP91), 0))*(DI91+DJ91)/1000.0</f>
        <v>0</v>
      </c>
      <c r="Q91">
        <f>2.0/((1/S91-1/R91)+SIGN(S91)*SQRT((1/S91-1/R91)*(1/S91-1/R91) + 4*CW91/((CW91+1)*(CW91+1))*(2*1/S91*1/R91-1/R91*1/R91)))</f>
        <v>0</v>
      </c>
      <c r="R91">
        <f>IF(LEFT(CX91,1)&lt;&gt;"0",IF(LEFT(CX91,1)="1",3.0,CY91),$D$5+$E$5*(DP91*DI91/($K$5*1000))+$F$5*(DP91*DI91/($K$5*1000))*MAX(MIN(CV91,$J$5),$I$5)*MAX(MIN(CV91,$J$5),$I$5)+$G$5*MAX(MIN(CV91,$J$5),$I$5)*(DP91*DI91/($K$5*1000))+$H$5*(DP91*DI91/($K$5*1000))*(DP91*DI91/($K$5*1000)))</f>
        <v>0</v>
      </c>
      <c r="S91">
        <f>J91*(1000-(1000*0.61365*exp(17.502*W91/(240.97+W91))/(DI91+DJ91)+DD91)/2)/(1000*0.61365*exp(17.502*W91/(240.97+W91))/(DI91+DJ91)-DD91)</f>
        <v>0</v>
      </c>
      <c r="T91">
        <f>1/((CW91+1)/(Q91/1.6)+1/(R91/1.37)) + CW91/((CW91+1)/(Q91/1.6) + CW91/(R91/1.37))</f>
        <v>0</v>
      </c>
      <c r="U91">
        <f>(CR91*CU91)</f>
        <v>0</v>
      </c>
      <c r="V91">
        <f>(DK91+(U91+2*0.95*5.67E-8*(((DK91+$B$7)+273)^4-(DK91+273)^4)-44100*J91)/(1.84*29.3*R91+8*0.95*5.67E-8*(DK91+273)^3))</f>
        <v>0</v>
      </c>
      <c r="W91">
        <f>($C$7*DL91+$D$7*DM91+$E$7*V91)</f>
        <v>0</v>
      </c>
      <c r="X91">
        <f>0.61365*exp(17.502*W91/(240.97+W91))</f>
        <v>0</v>
      </c>
      <c r="Y91">
        <f>(Z91/AA91*100)</f>
        <v>0</v>
      </c>
      <c r="Z91">
        <f>DD91*(DI91+DJ91)/1000</f>
        <v>0</v>
      </c>
      <c r="AA91">
        <f>0.61365*exp(17.502*DK91/(240.97+DK91))</f>
        <v>0</v>
      </c>
      <c r="AB91">
        <f>(X91-DD91*(DI91+DJ91)/1000)</f>
        <v>0</v>
      </c>
      <c r="AC91">
        <f>(-J91*44100)</f>
        <v>0</v>
      </c>
      <c r="AD91">
        <f>2*29.3*R91*0.92*(DK91-W91)</f>
        <v>0</v>
      </c>
      <c r="AE91">
        <f>2*0.95*5.67E-8*(((DK91+$B$7)+273)^4-(W91+273)^4)</f>
        <v>0</v>
      </c>
      <c r="AF91">
        <f>U91+AE91+AC91+AD91</f>
        <v>0</v>
      </c>
      <c r="AG91">
        <f>DH91*AU91*(DC91-DB91*(1000-AU91*DE91)/(1000-AU91*DD91))/(100*CV91)</f>
        <v>0</v>
      </c>
      <c r="AH91">
        <f>1000*DH91*AU91*(DD91-DE91)/(100*CV91*(1000-AU91*DD91))</f>
        <v>0</v>
      </c>
      <c r="AI91">
        <f>(AJ91 - AK91 - DI91*1E3/(8.314*(DK91+273.15)) * AM91/DH91 * AL91) * DH91/(100*CV91) * (1000 - DE91)/1000</f>
        <v>0</v>
      </c>
      <c r="AJ91">
        <v>427.7382312580546</v>
      </c>
      <c r="AK91">
        <v>431.7673696969698</v>
      </c>
      <c r="AL91">
        <v>0.002140463900939719</v>
      </c>
      <c r="AM91">
        <v>65.20178216614315</v>
      </c>
      <c r="AN91">
        <f>(AP91 - AO91 + DI91*1E3/(8.314*(DK91+273.15)) * AR91/DH91 * AQ91) * DH91/(100*CV91) * 1000/(1000 - AP91)</f>
        <v>0</v>
      </c>
      <c r="AO91">
        <v>18.12413638057435</v>
      </c>
      <c r="AP91">
        <v>18.88387515151515</v>
      </c>
      <c r="AQ91">
        <v>0.01105853775024211</v>
      </c>
      <c r="AR91">
        <v>84.71580120905919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MAX(0,($B$13+$C$13*DP91)/(1+$D$13*DP91)*DI91/(DK91+273)*$E$13)</f>
        <v>0</v>
      </c>
      <c r="AX91" t="s">
        <v>418</v>
      </c>
      <c r="AY91" t="s">
        <v>418</v>
      </c>
      <c r="AZ91">
        <v>0</v>
      </c>
      <c r="BA91">
        <v>0</v>
      </c>
      <c r="BB91">
        <f>1-AZ91/BA91</f>
        <v>0</v>
      </c>
      <c r="BC91">
        <v>0</v>
      </c>
      <c r="BD91" t="s">
        <v>418</v>
      </c>
      <c r="BE91" t="s">
        <v>418</v>
      </c>
      <c r="BF91">
        <v>0</v>
      </c>
      <c r="BG91">
        <v>0</v>
      </c>
      <c r="BH91">
        <f>1-BF91/BG91</f>
        <v>0</v>
      </c>
      <c r="BI91">
        <v>0.5</v>
      </c>
      <c r="BJ91">
        <f>CS91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418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BZ91" t="s">
        <v>418</v>
      </c>
      <c r="CA91" t="s">
        <v>418</v>
      </c>
      <c r="CB91" t="s">
        <v>418</v>
      </c>
      <c r="CC91" t="s">
        <v>418</v>
      </c>
      <c r="CD91" t="s">
        <v>418</v>
      </c>
      <c r="CE91" t="s">
        <v>418</v>
      </c>
      <c r="CF91" t="s">
        <v>418</v>
      </c>
      <c r="CG91" t="s">
        <v>418</v>
      </c>
      <c r="CH91" t="s">
        <v>418</v>
      </c>
      <c r="CI91" t="s">
        <v>418</v>
      </c>
      <c r="CJ91" t="s">
        <v>418</v>
      </c>
      <c r="CK91" t="s">
        <v>418</v>
      </c>
      <c r="CL91" t="s">
        <v>418</v>
      </c>
      <c r="CM91" t="s">
        <v>418</v>
      </c>
      <c r="CN91" t="s">
        <v>418</v>
      </c>
      <c r="CO91" t="s">
        <v>418</v>
      </c>
      <c r="CP91" t="s">
        <v>418</v>
      </c>
      <c r="CQ91" t="s">
        <v>418</v>
      </c>
      <c r="CR91">
        <f>$B$11*DQ91+$C$11*DR91+$F$11*EC91*(1-EF91)</f>
        <v>0</v>
      </c>
      <c r="CS91">
        <f>CR91*CT91</f>
        <v>0</v>
      </c>
      <c r="CT91">
        <f>($B$11*$D$9+$C$11*$D$9+$F$11*((EP91+EH91)/MAX(EP91+EH91+EQ91, 0.1)*$I$9+EQ91/MAX(EP91+EH91+EQ91, 0.1)*$J$9))/($B$11+$C$11+$F$11)</f>
        <v>0</v>
      </c>
      <c r="CU91">
        <f>($B$11*$K$9+$C$11*$K$9+$F$11*((EP91+EH91)/MAX(EP91+EH91+EQ91, 0.1)*$P$9+EQ91/MAX(EP91+EH91+EQ91, 0.1)*$Q$9))/($B$11+$C$11+$F$11)</f>
        <v>0</v>
      </c>
      <c r="CV91">
        <v>6</v>
      </c>
      <c r="CW91">
        <v>0.5</v>
      </c>
      <c r="CX91" t="s">
        <v>419</v>
      </c>
      <c r="CY91">
        <v>2</v>
      </c>
      <c r="CZ91" t="b">
        <v>1</v>
      </c>
      <c r="DA91">
        <v>1658964330.1</v>
      </c>
      <c r="DB91">
        <v>423.5814444444445</v>
      </c>
      <c r="DC91">
        <v>419.979</v>
      </c>
      <c r="DD91">
        <v>18.8626</v>
      </c>
      <c r="DE91">
        <v>18.13328888888889</v>
      </c>
      <c r="DF91">
        <v>425.5616666666667</v>
      </c>
      <c r="DG91">
        <v>18.96547777777778</v>
      </c>
      <c r="DH91">
        <v>500.0714444444445</v>
      </c>
      <c r="DI91">
        <v>90.1622</v>
      </c>
      <c r="DJ91">
        <v>0.1000157</v>
      </c>
      <c r="DK91">
        <v>25.79443333333333</v>
      </c>
      <c r="DL91">
        <v>25.1561</v>
      </c>
      <c r="DM91">
        <v>999.9000000000001</v>
      </c>
      <c r="DN91">
        <v>0</v>
      </c>
      <c r="DO91">
        <v>0</v>
      </c>
      <c r="DP91">
        <v>9996.387777777778</v>
      </c>
      <c r="DQ91">
        <v>0</v>
      </c>
      <c r="DR91">
        <v>0.505868</v>
      </c>
      <c r="DS91">
        <v>3.602375555555556</v>
      </c>
      <c r="DT91">
        <v>431.7251111111111</v>
      </c>
      <c r="DU91">
        <v>427.7354444444445</v>
      </c>
      <c r="DV91">
        <v>0.7292977777777777</v>
      </c>
      <c r="DW91">
        <v>419.979</v>
      </c>
      <c r="DX91">
        <v>18.13328888888889</v>
      </c>
      <c r="DY91">
        <v>1.700694444444444</v>
      </c>
      <c r="DZ91">
        <v>1.634937777777778</v>
      </c>
      <c r="EA91">
        <v>14.90276666666667</v>
      </c>
      <c r="EB91">
        <v>14.29211111111111</v>
      </c>
      <c r="EC91">
        <v>0.00100019</v>
      </c>
      <c r="ED91">
        <v>0</v>
      </c>
      <c r="EE91">
        <v>0</v>
      </c>
      <c r="EF91">
        <v>0</v>
      </c>
      <c r="EG91">
        <v>1030.166666666667</v>
      </c>
      <c r="EH91">
        <v>0.00100019</v>
      </c>
      <c r="EI91">
        <v>-12.55555555555556</v>
      </c>
      <c r="EJ91">
        <v>-3.833333333333333</v>
      </c>
      <c r="EK91">
        <v>34.868</v>
      </c>
      <c r="EL91">
        <v>38.77055555555555</v>
      </c>
      <c r="EM91">
        <v>36.812</v>
      </c>
      <c r="EN91">
        <v>39.19433333333333</v>
      </c>
      <c r="EO91">
        <v>36.63877777777778</v>
      </c>
      <c r="EP91">
        <v>0</v>
      </c>
      <c r="EQ91">
        <v>0</v>
      </c>
      <c r="ER91">
        <v>0</v>
      </c>
      <c r="ES91">
        <v>39.30000019073486</v>
      </c>
      <c r="ET91">
        <v>0</v>
      </c>
      <c r="EU91">
        <v>1050.22</v>
      </c>
      <c r="EV91">
        <v>-229.4615386374101</v>
      </c>
      <c r="EW91">
        <v>56.61538499252792</v>
      </c>
      <c r="EX91">
        <v>-9.32</v>
      </c>
      <c r="EY91">
        <v>15</v>
      </c>
      <c r="EZ91">
        <v>1658962562</v>
      </c>
      <c r="FA91" t="s">
        <v>443</v>
      </c>
      <c r="FB91">
        <v>1658962562</v>
      </c>
      <c r="FC91">
        <v>1658962559</v>
      </c>
      <c r="FD91">
        <v>7</v>
      </c>
      <c r="FE91">
        <v>0.025</v>
      </c>
      <c r="FF91">
        <v>-0.013</v>
      </c>
      <c r="FG91">
        <v>-1.97</v>
      </c>
      <c r="FH91">
        <v>-0.111</v>
      </c>
      <c r="FI91">
        <v>420</v>
      </c>
      <c r="FJ91">
        <v>18</v>
      </c>
      <c r="FK91">
        <v>0.6899999999999999</v>
      </c>
      <c r="FL91">
        <v>0.5</v>
      </c>
      <c r="FM91">
        <v>3.641556829268293</v>
      </c>
      <c r="FN91">
        <v>-0.1025285017421593</v>
      </c>
      <c r="FO91">
        <v>0.03153004462947528</v>
      </c>
      <c r="FP91">
        <v>1</v>
      </c>
      <c r="FQ91">
        <v>1059.014705882353</v>
      </c>
      <c r="FR91">
        <v>-188.1359822855426</v>
      </c>
      <c r="FS91">
        <v>24.79548265728281</v>
      </c>
      <c r="FT91">
        <v>0</v>
      </c>
      <c r="FU91">
        <v>0.7981257804878049</v>
      </c>
      <c r="FV91">
        <v>-0.5727923414634132</v>
      </c>
      <c r="FW91">
        <v>0.05832222254853287</v>
      </c>
      <c r="FX91">
        <v>0</v>
      </c>
      <c r="FY91">
        <v>1</v>
      </c>
      <c r="FZ91">
        <v>3</v>
      </c>
      <c r="GA91" t="s">
        <v>444</v>
      </c>
      <c r="GB91">
        <v>2.98421</v>
      </c>
      <c r="GC91">
        <v>2.71563</v>
      </c>
      <c r="GD91">
        <v>0.0952723</v>
      </c>
      <c r="GE91">
        <v>0.09342110000000001</v>
      </c>
      <c r="GF91">
        <v>0.090779</v>
      </c>
      <c r="GG91">
        <v>0.0866265</v>
      </c>
      <c r="GH91">
        <v>28706.6</v>
      </c>
      <c r="GI91">
        <v>28876.9</v>
      </c>
      <c r="GJ91">
        <v>29484.3</v>
      </c>
      <c r="GK91">
        <v>29454.4</v>
      </c>
      <c r="GL91">
        <v>35513.1</v>
      </c>
      <c r="GM91">
        <v>35773.1</v>
      </c>
      <c r="GN91">
        <v>41526.6</v>
      </c>
      <c r="GO91">
        <v>41980.2</v>
      </c>
      <c r="GP91">
        <v>1.95917</v>
      </c>
      <c r="GQ91">
        <v>1.91453</v>
      </c>
      <c r="GR91">
        <v>0.0484288</v>
      </c>
      <c r="GS91">
        <v>0</v>
      </c>
      <c r="GT91">
        <v>24.3625</v>
      </c>
      <c r="GU91">
        <v>999.9</v>
      </c>
      <c r="GV91">
        <v>42.5</v>
      </c>
      <c r="GW91">
        <v>31.4</v>
      </c>
      <c r="GX91">
        <v>21.7551</v>
      </c>
      <c r="GY91">
        <v>63.136</v>
      </c>
      <c r="GZ91">
        <v>33.6458</v>
      </c>
      <c r="HA91">
        <v>1</v>
      </c>
      <c r="HB91">
        <v>-0.133923</v>
      </c>
      <c r="HC91">
        <v>-0.190136</v>
      </c>
      <c r="HD91">
        <v>20.3511</v>
      </c>
      <c r="HE91">
        <v>5.22687</v>
      </c>
      <c r="HF91">
        <v>12.0099</v>
      </c>
      <c r="HG91">
        <v>4.99165</v>
      </c>
      <c r="HH91">
        <v>3.29</v>
      </c>
      <c r="HI91">
        <v>9999</v>
      </c>
      <c r="HJ91">
        <v>9999</v>
      </c>
      <c r="HK91">
        <v>9999</v>
      </c>
      <c r="HL91">
        <v>161</v>
      </c>
      <c r="HM91">
        <v>1.86737</v>
      </c>
      <c r="HN91">
        <v>1.86645</v>
      </c>
      <c r="HO91">
        <v>1.86587</v>
      </c>
      <c r="HP91">
        <v>1.86584</v>
      </c>
      <c r="HQ91">
        <v>1.86768</v>
      </c>
      <c r="HR91">
        <v>1.87013</v>
      </c>
      <c r="HS91">
        <v>1.86874</v>
      </c>
      <c r="HT91">
        <v>1.87024</v>
      </c>
      <c r="HU91">
        <v>0</v>
      </c>
      <c r="HV91">
        <v>0</v>
      </c>
      <c r="HW91">
        <v>0</v>
      </c>
      <c r="HX91">
        <v>0</v>
      </c>
      <c r="HY91" t="s">
        <v>422</v>
      </c>
      <c r="HZ91" t="s">
        <v>423</v>
      </c>
      <c r="IA91" t="s">
        <v>424</v>
      </c>
      <c r="IB91" t="s">
        <v>424</v>
      </c>
      <c r="IC91" t="s">
        <v>424</v>
      </c>
      <c r="ID91" t="s">
        <v>424</v>
      </c>
      <c r="IE91">
        <v>0</v>
      </c>
      <c r="IF91">
        <v>100</v>
      </c>
      <c r="IG91">
        <v>100</v>
      </c>
      <c r="IH91">
        <v>-1.981</v>
      </c>
      <c r="II91">
        <v>-0.1026</v>
      </c>
      <c r="IJ91">
        <v>-0.5726348517053843</v>
      </c>
      <c r="IK91">
        <v>-0.003643892653284941</v>
      </c>
      <c r="IL91">
        <v>8.948238347276123E-07</v>
      </c>
      <c r="IM91">
        <v>-2.445980282225029E-10</v>
      </c>
      <c r="IN91">
        <v>-0.1497648274784824</v>
      </c>
      <c r="IO91">
        <v>-0.01042730378795286</v>
      </c>
      <c r="IP91">
        <v>0.00100284695746963</v>
      </c>
      <c r="IQ91">
        <v>-1.701466411570297E-05</v>
      </c>
      <c r="IR91">
        <v>2</v>
      </c>
      <c r="IS91">
        <v>2310</v>
      </c>
      <c r="IT91">
        <v>1</v>
      </c>
      <c r="IU91">
        <v>25</v>
      </c>
      <c r="IV91">
        <v>29.5</v>
      </c>
      <c r="IW91">
        <v>29.6</v>
      </c>
      <c r="IX91">
        <v>1.04492</v>
      </c>
      <c r="IY91">
        <v>2.22534</v>
      </c>
      <c r="IZ91">
        <v>1.39648</v>
      </c>
      <c r="JA91">
        <v>2.34497</v>
      </c>
      <c r="JB91">
        <v>1.49536</v>
      </c>
      <c r="JC91">
        <v>2.31689</v>
      </c>
      <c r="JD91">
        <v>35.7544</v>
      </c>
      <c r="JE91">
        <v>24.1838</v>
      </c>
      <c r="JF91">
        <v>18</v>
      </c>
      <c r="JG91">
        <v>512.774</v>
      </c>
      <c r="JH91">
        <v>440.766</v>
      </c>
      <c r="JI91">
        <v>24.9998</v>
      </c>
      <c r="JJ91">
        <v>25.7095</v>
      </c>
      <c r="JK91">
        <v>30.0002</v>
      </c>
      <c r="JL91">
        <v>25.6819</v>
      </c>
      <c r="JM91">
        <v>25.626</v>
      </c>
      <c r="JN91">
        <v>20.936</v>
      </c>
      <c r="JO91">
        <v>19.1881</v>
      </c>
      <c r="JP91">
        <v>50.1809</v>
      </c>
      <c r="JQ91">
        <v>25</v>
      </c>
      <c r="JR91">
        <v>420</v>
      </c>
      <c r="JS91">
        <v>18.2257</v>
      </c>
      <c r="JT91">
        <v>100.821</v>
      </c>
      <c r="JU91">
        <v>100.815</v>
      </c>
    </row>
    <row r="92" spans="1:281">
      <c r="A92">
        <v>76</v>
      </c>
      <c r="B92">
        <v>1658964337.6</v>
      </c>
      <c r="C92">
        <v>2431.099999904633</v>
      </c>
      <c r="D92" t="s">
        <v>594</v>
      </c>
      <c r="E92" t="s">
        <v>595</v>
      </c>
      <c r="F92">
        <v>5</v>
      </c>
      <c r="G92" t="s">
        <v>576</v>
      </c>
      <c r="H92" t="s">
        <v>416</v>
      </c>
      <c r="I92">
        <v>1658964334.8</v>
      </c>
      <c r="J92">
        <f>(K92)/1000</f>
        <v>0</v>
      </c>
      <c r="K92">
        <f>IF(CZ92, AN92, AH92)</f>
        <v>0</v>
      </c>
      <c r="L92">
        <f>IF(CZ92, AI92, AG92)</f>
        <v>0</v>
      </c>
      <c r="M92">
        <f>DB92 - IF(AU92&gt;1, L92*CV92*100.0/(AW92*DP92), 0)</f>
        <v>0</v>
      </c>
      <c r="N92">
        <f>((T92-J92/2)*M92-L92)/(T92+J92/2)</f>
        <v>0</v>
      </c>
      <c r="O92">
        <f>N92*(DI92+DJ92)/1000.0</f>
        <v>0</v>
      </c>
      <c r="P92">
        <f>(DB92 - IF(AU92&gt;1, L92*CV92*100.0/(AW92*DP92), 0))*(DI92+DJ92)/1000.0</f>
        <v>0</v>
      </c>
      <c r="Q92">
        <f>2.0/((1/S92-1/R92)+SIGN(S92)*SQRT((1/S92-1/R92)*(1/S92-1/R92) + 4*CW92/((CW92+1)*(CW92+1))*(2*1/S92*1/R92-1/R92*1/R92)))</f>
        <v>0</v>
      </c>
      <c r="R92">
        <f>IF(LEFT(CX92,1)&lt;&gt;"0",IF(LEFT(CX92,1)="1",3.0,CY92),$D$5+$E$5*(DP92*DI92/($K$5*1000))+$F$5*(DP92*DI92/($K$5*1000))*MAX(MIN(CV92,$J$5),$I$5)*MAX(MIN(CV92,$J$5),$I$5)+$G$5*MAX(MIN(CV92,$J$5),$I$5)*(DP92*DI92/($K$5*1000))+$H$5*(DP92*DI92/($K$5*1000))*(DP92*DI92/($K$5*1000)))</f>
        <v>0</v>
      </c>
      <c r="S92">
        <f>J92*(1000-(1000*0.61365*exp(17.502*W92/(240.97+W92))/(DI92+DJ92)+DD92)/2)/(1000*0.61365*exp(17.502*W92/(240.97+W92))/(DI92+DJ92)-DD92)</f>
        <v>0</v>
      </c>
      <c r="T92">
        <f>1/((CW92+1)/(Q92/1.6)+1/(R92/1.37)) + CW92/((CW92+1)/(Q92/1.6) + CW92/(R92/1.37))</f>
        <v>0</v>
      </c>
      <c r="U92">
        <f>(CR92*CU92)</f>
        <v>0</v>
      </c>
      <c r="V92">
        <f>(DK92+(U92+2*0.95*5.67E-8*(((DK92+$B$7)+273)^4-(DK92+273)^4)-44100*J92)/(1.84*29.3*R92+8*0.95*5.67E-8*(DK92+273)^3))</f>
        <v>0</v>
      </c>
      <c r="W92">
        <f>($C$7*DL92+$D$7*DM92+$E$7*V92)</f>
        <v>0</v>
      </c>
      <c r="X92">
        <f>0.61365*exp(17.502*W92/(240.97+W92))</f>
        <v>0</v>
      </c>
      <c r="Y92">
        <f>(Z92/AA92*100)</f>
        <v>0</v>
      </c>
      <c r="Z92">
        <f>DD92*(DI92+DJ92)/1000</f>
        <v>0</v>
      </c>
      <c r="AA92">
        <f>0.61365*exp(17.502*DK92/(240.97+DK92))</f>
        <v>0</v>
      </c>
      <c r="AB92">
        <f>(X92-DD92*(DI92+DJ92)/1000)</f>
        <v>0</v>
      </c>
      <c r="AC92">
        <f>(-J92*44100)</f>
        <v>0</v>
      </c>
      <c r="AD92">
        <f>2*29.3*R92*0.92*(DK92-W92)</f>
        <v>0</v>
      </c>
      <c r="AE92">
        <f>2*0.95*5.67E-8*(((DK92+$B$7)+273)^4-(W92+273)^4)</f>
        <v>0</v>
      </c>
      <c r="AF92">
        <f>U92+AE92+AC92+AD92</f>
        <v>0</v>
      </c>
      <c r="AG92">
        <f>DH92*AU92*(DC92-DB92*(1000-AU92*DE92)/(1000-AU92*DD92))/(100*CV92)</f>
        <v>0</v>
      </c>
      <c r="AH92">
        <f>1000*DH92*AU92*(DD92-DE92)/(100*CV92*(1000-AU92*DD92))</f>
        <v>0</v>
      </c>
      <c r="AI92">
        <f>(AJ92 - AK92 - DI92*1E3/(8.314*(DK92+273.15)) * AM92/DH92 * AL92) * DH92/(100*CV92) * (1000 - DE92)/1000</f>
        <v>0</v>
      </c>
      <c r="AJ92">
        <v>427.8043722628366</v>
      </c>
      <c r="AK92">
        <v>431.7680363636362</v>
      </c>
      <c r="AL92">
        <v>-0.0003285268759747134</v>
      </c>
      <c r="AM92">
        <v>65.20178216614315</v>
      </c>
      <c r="AN92">
        <f>(AP92 - AO92 + DI92*1E3/(8.314*(DK92+273.15)) * AR92/DH92 * AQ92) * DH92/(100*CV92) * 1000/(1000 - AP92)</f>
        <v>0</v>
      </c>
      <c r="AO92">
        <v>18.17198873623242</v>
      </c>
      <c r="AP92">
        <v>18.93030484848483</v>
      </c>
      <c r="AQ92">
        <v>0.01024185168723869</v>
      </c>
      <c r="AR92">
        <v>84.71580120905919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MAX(0,($B$13+$C$13*DP92)/(1+$D$13*DP92)*DI92/(DK92+273)*$E$13)</f>
        <v>0</v>
      </c>
      <c r="AX92" t="s">
        <v>418</v>
      </c>
      <c r="AY92" t="s">
        <v>418</v>
      </c>
      <c r="AZ92">
        <v>0</v>
      </c>
      <c r="BA92">
        <v>0</v>
      </c>
      <c r="BB92">
        <f>1-AZ92/BA92</f>
        <v>0</v>
      </c>
      <c r="BC92">
        <v>0</v>
      </c>
      <c r="BD92" t="s">
        <v>418</v>
      </c>
      <c r="BE92" t="s">
        <v>418</v>
      </c>
      <c r="BF92">
        <v>0</v>
      </c>
      <c r="BG92">
        <v>0</v>
      </c>
      <c r="BH92">
        <f>1-BF92/BG92</f>
        <v>0</v>
      </c>
      <c r="BI92">
        <v>0.5</v>
      </c>
      <c r="BJ92">
        <f>CS92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418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BZ92" t="s">
        <v>418</v>
      </c>
      <c r="CA92" t="s">
        <v>418</v>
      </c>
      <c r="CB92" t="s">
        <v>418</v>
      </c>
      <c r="CC92" t="s">
        <v>418</v>
      </c>
      <c r="CD92" t="s">
        <v>418</v>
      </c>
      <c r="CE92" t="s">
        <v>418</v>
      </c>
      <c r="CF92" t="s">
        <v>418</v>
      </c>
      <c r="CG92" t="s">
        <v>418</v>
      </c>
      <c r="CH92" t="s">
        <v>418</v>
      </c>
      <c r="CI92" t="s">
        <v>418</v>
      </c>
      <c r="CJ92" t="s">
        <v>418</v>
      </c>
      <c r="CK92" t="s">
        <v>418</v>
      </c>
      <c r="CL92" t="s">
        <v>418</v>
      </c>
      <c r="CM92" t="s">
        <v>418</v>
      </c>
      <c r="CN92" t="s">
        <v>418</v>
      </c>
      <c r="CO92" t="s">
        <v>418</v>
      </c>
      <c r="CP92" t="s">
        <v>418</v>
      </c>
      <c r="CQ92" t="s">
        <v>418</v>
      </c>
      <c r="CR92">
        <f>$B$11*DQ92+$C$11*DR92+$F$11*EC92*(1-EF92)</f>
        <v>0</v>
      </c>
      <c r="CS92">
        <f>CR92*CT92</f>
        <v>0</v>
      </c>
      <c r="CT92">
        <f>($B$11*$D$9+$C$11*$D$9+$F$11*((EP92+EH92)/MAX(EP92+EH92+EQ92, 0.1)*$I$9+EQ92/MAX(EP92+EH92+EQ92, 0.1)*$J$9))/($B$11+$C$11+$F$11)</f>
        <v>0</v>
      </c>
      <c r="CU92">
        <f>($B$11*$K$9+$C$11*$K$9+$F$11*((EP92+EH92)/MAX(EP92+EH92+EQ92, 0.1)*$P$9+EQ92/MAX(EP92+EH92+EQ92, 0.1)*$Q$9))/($B$11+$C$11+$F$11)</f>
        <v>0</v>
      </c>
      <c r="CV92">
        <v>6</v>
      </c>
      <c r="CW92">
        <v>0.5</v>
      </c>
      <c r="CX92" t="s">
        <v>419</v>
      </c>
      <c r="CY92">
        <v>2</v>
      </c>
      <c r="CZ92" t="b">
        <v>1</v>
      </c>
      <c r="DA92">
        <v>1658964334.8</v>
      </c>
      <c r="DB92">
        <v>423.6106</v>
      </c>
      <c r="DC92">
        <v>420.0235</v>
      </c>
      <c r="DD92">
        <v>18.91006</v>
      </c>
      <c r="DE92">
        <v>18.17226</v>
      </c>
      <c r="DF92">
        <v>425.5907</v>
      </c>
      <c r="DG92">
        <v>19.0125</v>
      </c>
      <c r="DH92">
        <v>500.0685</v>
      </c>
      <c r="DI92">
        <v>90.16159</v>
      </c>
      <c r="DJ92">
        <v>0.10003511</v>
      </c>
      <c r="DK92">
        <v>25.79143</v>
      </c>
      <c r="DL92">
        <v>25.14956</v>
      </c>
      <c r="DM92">
        <v>999.9</v>
      </c>
      <c r="DN92">
        <v>0</v>
      </c>
      <c r="DO92">
        <v>0</v>
      </c>
      <c r="DP92">
        <v>9994.940000000001</v>
      </c>
      <c r="DQ92">
        <v>0</v>
      </c>
      <c r="DR92">
        <v>0.5058679999999999</v>
      </c>
      <c r="DS92">
        <v>3.587089</v>
      </c>
      <c r="DT92">
        <v>431.7756000000001</v>
      </c>
      <c r="DU92">
        <v>427.7975</v>
      </c>
      <c r="DV92">
        <v>0.737803</v>
      </c>
      <c r="DW92">
        <v>420.0235</v>
      </c>
      <c r="DX92">
        <v>18.17226</v>
      </c>
      <c r="DY92">
        <v>1.704961</v>
      </c>
      <c r="DZ92">
        <v>1.63844</v>
      </c>
      <c r="EA92">
        <v>14.94168</v>
      </c>
      <c r="EB92">
        <v>14.32517</v>
      </c>
      <c r="EC92">
        <v>0.00100019</v>
      </c>
      <c r="ED92">
        <v>0</v>
      </c>
      <c r="EE92">
        <v>0</v>
      </c>
      <c r="EF92">
        <v>0</v>
      </c>
      <c r="EG92">
        <v>1023.2</v>
      </c>
      <c r="EH92">
        <v>0.00100019</v>
      </c>
      <c r="EI92">
        <v>1.85</v>
      </c>
      <c r="EJ92">
        <v>-0.3</v>
      </c>
      <c r="EK92">
        <v>34.812</v>
      </c>
      <c r="EL92">
        <v>38.6497</v>
      </c>
      <c r="EM92">
        <v>36.7373</v>
      </c>
      <c r="EN92">
        <v>39.031</v>
      </c>
      <c r="EO92">
        <v>36.5621</v>
      </c>
      <c r="EP92">
        <v>0</v>
      </c>
      <c r="EQ92">
        <v>0</v>
      </c>
      <c r="ER92">
        <v>0</v>
      </c>
      <c r="ES92">
        <v>44.10000014305115</v>
      </c>
      <c r="ET92">
        <v>0</v>
      </c>
      <c r="EU92">
        <v>1034.26</v>
      </c>
      <c r="EV92">
        <v>-145.2692315058847</v>
      </c>
      <c r="EW92">
        <v>77.96153973310422</v>
      </c>
      <c r="EX92">
        <v>-5.22</v>
      </c>
      <c r="EY92">
        <v>15</v>
      </c>
      <c r="EZ92">
        <v>1658962562</v>
      </c>
      <c r="FA92" t="s">
        <v>443</v>
      </c>
      <c r="FB92">
        <v>1658962562</v>
      </c>
      <c r="FC92">
        <v>1658962559</v>
      </c>
      <c r="FD92">
        <v>7</v>
      </c>
      <c r="FE92">
        <v>0.025</v>
      </c>
      <c r="FF92">
        <v>-0.013</v>
      </c>
      <c r="FG92">
        <v>-1.97</v>
      </c>
      <c r="FH92">
        <v>-0.111</v>
      </c>
      <c r="FI92">
        <v>420</v>
      </c>
      <c r="FJ92">
        <v>18</v>
      </c>
      <c r="FK92">
        <v>0.6899999999999999</v>
      </c>
      <c r="FL92">
        <v>0.5</v>
      </c>
      <c r="FM92">
        <v>3.62856575</v>
      </c>
      <c r="FN92">
        <v>-0.3214783114446585</v>
      </c>
      <c r="FO92">
        <v>0.03973438831085108</v>
      </c>
      <c r="FP92">
        <v>1</v>
      </c>
      <c r="FQ92">
        <v>1043.691176470588</v>
      </c>
      <c r="FR92">
        <v>-176.554622542041</v>
      </c>
      <c r="FS92">
        <v>22.96224993647898</v>
      </c>
      <c r="FT92">
        <v>0</v>
      </c>
      <c r="FU92">
        <v>0.760490725</v>
      </c>
      <c r="FV92">
        <v>-0.3375763114446545</v>
      </c>
      <c r="FW92">
        <v>0.04067227202775098</v>
      </c>
      <c r="FX92">
        <v>0</v>
      </c>
      <c r="FY92">
        <v>1</v>
      </c>
      <c r="FZ92">
        <v>3</v>
      </c>
      <c r="GA92" t="s">
        <v>444</v>
      </c>
      <c r="GB92">
        <v>2.9843</v>
      </c>
      <c r="GC92">
        <v>2.71571</v>
      </c>
      <c r="GD92">
        <v>0.0952693</v>
      </c>
      <c r="GE92">
        <v>0.0934304</v>
      </c>
      <c r="GF92">
        <v>0.0909314</v>
      </c>
      <c r="GG92">
        <v>0.08669640000000001</v>
      </c>
      <c r="GH92">
        <v>28706</v>
      </c>
      <c r="GI92">
        <v>28876.6</v>
      </c>
      <c r="GJ92">
        <v>29483.6</v>
      </c>
      <c r="GK92">
        <v>29454.3</v>
      </c>
      <c r="GL92">
        <v>35506.3</v>
      </c>
      <c r="GM92">
        <v>35770.1</v>
      </c>
      <c r="GN92">
        <v>41525.7</v>
      </c>
      <c r="GO92">
        <v>41980</v>
      </c>
      <c r="GP92">
        <v>1.95907</v>
      </c>
      <c r="GQ92">
        <v>1.9145</v>
      </c>
      <c r="GR92">
        <v>0.0475347</v>
      </c>
      <c r="GS92">
        <v>0</v>
      </c>
      <c r="GT92">
        <v>24.3625</v>
      </c>
      <c r="GU92">
        <v>999.9</v>
      </c>
      <c r="GV92">
        <v>42.5</v>
      </c>
      <c r="GW92">
        <v>31.4</v>
      </c>
      <c r="GX92">
        <v>21.7574</v>
      </c>
      <c r="GY92">
        <v>62.966</v>
      </c>
      <c r="GZ92">
        <v>33.4776</v>
      </c>
      <c r="HA92">
        <v>1</v>
      </c>
      <c r="HB92">
        <v>-0.133841</v>
      </c>
      <c r="HC92">
        <v>-0.18906</v>
      </c>
      <c r="HD92">
        <v>20.3512</v>
      </c>
      <c r="HE92">
        <v>5.22702</v>
      </c>
      <c r="HF92">
        <v>12.0099</v>
      </c>
      <c r="HG92">
        <v>4.99175</v>
      </c>
      <c r="HH92">
        <v>3.29</v>
      </c>
      <c r="HI92">
        <v>9999</v>
      </c>
      <c r="HJ92">
        <v>9999</v>
      </c>
      <c r="HK92">
        <v>9999</v>
      </c>
      <c r="HL92">
        <v>161</v>
      </c>
      <c r="HM92">
        <v>1.86737</v>
      </c>
      <c r="HN92">
        <v>1.86646</v>
      </c>
      <c r="HO92">
        <v>1.86585</v>
      </c>
      <c r="HP92">
        <v>1.86584</v>
      </c>
      <c r="HQ92">
        <v>1.86767</v>
      </c>
      <c r="HR92">
        <v>1.87012</v>
      </c>
      <c r="HS92">
        <v>1.86874</v>
      </c>
      <c r="HT92">
        <v>1.87024</v>
      </c>
      <c r="HU92">
        <v>0</v>
      </c>
      <c r="HV92">
        <v>0</v>
      </c>
      <c r="HW92">
        <v>0</v>
      </c>
      <c r="HX92">
        <v>0</v>
      </c>
      <c r="HY92" t="s">
        <v>422</v>
      </c>
      <c r="HZ92" t="s">
        <v>423</v>
      </c>
      <c r="IA92" t="s">
        <v>424</v>
      </c>
      <c r="IB92" t="s">
        <v>424</v>
      </c>
      <c r="IC92" t="s">
        <v>424</v>
      </c>
      <c r="ID92" t="s">
        <v>424</v>
      </c>
      <c r="IE92">
        <v>0</v>
      </c>
      <c r="IF92">
        <v>100</v>
      </c>
      <c r="IG92">
        <v>100</v>
      </c>
      <c r="IH92">
        <v>-1.98</v>
      </c>
      <c r="II92">
        <v>-0.1022</v>
      </c>
      <c r="IJ92">
        <v>-0.5726348517053843</v>
      </c>
      <c r="IK92">
        <v>-0.003643892653284941</v>
      </c>
      <c r="IL92">
        <v>8.948238347276123E-07</v>
      </c>
      <c r="IM92">
        <v>-2.445980282225029E-10</v>
      </c>
      <c r="IN92">
        <v>-0.1497648274784824</v>
      </c>
      <c r="IO92">
        <v>-0.01042730378795286</v>
      </c>
      <c r="IP92">
        <v>0.00100284695746963</v>
      </c>
      <c r="IQ92">
        <v>-1.701466411570297E-05</v>
      </c>
      <c r="IR92">
        <v>2</v>
      </c>
      <c r="IS92">
        <v>2310</v>
      </c>
      <c r="IT92">
        <v>1</v>
      </c>
      <c r="IU92">
        <v>25</v>
      </c>
      <c r="IV92">
        <v>29.6</v>
      </c>
      <c r="IW92">
        <v>29.6</v>
      </c>
      <c r="IX92">
        <v>1.04492</v>
      </c>
      <c r="IY92">
        <v>2.2168</v>
      </c>
      <c r="IZ92">
        <v>1.39648</v>
      </c>
      <c r="JA92">
        <v>2.34497</v>
      </c>
      <c r="JB92">
        <v>1.49536</v>
      </c>
      <c r="JC92">
        <v>2.40845</v>
      </c>
      <c r="JD92">
        <v>35.7544</v>
      </c>
      <c r="JE92">
        <v>24.1926</v>
      </c>
      <c r="JF92">
        <v>18</v>
      </c>
      <c r="JG92">
        <v>512.724</v>
      </c>
      <c r="JH92">
        <v>440.768</v>
      </c>
      <c r="JI92">
        <v>25.0001</v>
      </c>
      <c r="JJ92">
        <v>25.7101</v>
      </c>
      <c r="JK92">
        <v>30.0003</v>
      </c>
      <c r="JL92">
        <v>25.6836</v>
      </c>
      <c r="JM92">
        <v>25.6282</v>
      </c>
      <c r="JN92">
        <v>20.9337</v>
      </c>
      <c r="JO92">
        <v>19.1881</v>
      </c>
      <c r="JP92">
        <v>50.1809</v>
      </c>
      <c r="JQ92">
        <v>25</v>
      </c>
      <c r="JR92">
        <v>420</v>
      </c>
      <c r="JS92">
        <v>18.2319</v>
      </c>
      <c r="JT92">
        <v>100.818</v>
      </c>
      <c r="JU92">
        <v>100.815</v>
      </c>
    </row>
    <row r="93" spans="1:281">
      <c r="A93">
        <v>77</v>
      </c>
      <c r="B93">
        <v>1658964342.6</v>
      </c>
      <c r="C93">
        <v>2436.099999904633</v>
      </c>
      <c r="D93" t="s">
        <v>596</v>
      </c>
      <c r="E93" t="s">
        <v>597</v>
      </c>
      <c r="F93">
        <v>5</v>
      </c>
      <c r="G93" t="s">
        <v>576</v>
      </c>
      <c r="H93" t="s">
        <v>416</v>
      </c>
      <c r="I93">
        <v>1658964340.1</v>
      </c>
      <c r="J93">
        <f>(K93)/1000</f>
        <v>0</v>
      </c>
      <c r="K93">
        <f>IF(CZ93, AN93, AH93)</f>
        <v>0</v>
      </c>
      <c r="L93">
        <f>IF(CZ93, AI93, AG93)</f>
        <v>0</v>
      </c>
      <c r="M93">
        <f>DB93 - IF(AU93&gt;1, L93*CV93*100.0/(AW93*DP93), 0)</f>
        <v>0</v>
      </c>
      <c r="N93">
        <f>((T93-J93/2)*M93-L93)/(T93+J93/2)</f>
        <v>0</v>
      </c>
      <c r="O93">
        <f>N93*(DI93+DJ93)/1000.0</f>
        <v>0</v>
      </c>
      <c r="P93">
        <f>(DB93 - IF(AU93&gt;1, L93*CV93*100.0/(AW93*DP93), 0))*(DI93+DJ93)/1000.0</f>
        <v>0</v>
      </c>
      <c r="Q93">
        <f>2.0/((1/S93-1/R93)+SIGN(S93)*SQRT((1/S93-1/R93)*(1/S93-1/R93) + 4*CW93/((CW93+1)*(CW93+1))*(2*1/S93*1/R93-1/R93*1/R93)))</f>
        <v>0</v>
      </c>
      <c r="R93">
        <f>IF(LEFT(CX93,1)&lt;&gt;"0",IF(LEFT(CX93,1)="1",3.0,CY93),$D$5+$E$5*(DP93*DI93/($K$5*1000))+$F$5*(DP93*DI93/($K$5*1000))*MAX(MIN(CV93,$J$5),$I$5)*MAX(MIN(CV93,$J$5),$I$5)+$G$5*MAX(MIN(CV93,$J$5),$I$5)*(DP93*DI93/($K$5*1000))+$H$5*(DP93*DI93/($K$5*1000))*(DP93*DI93/($K$5*1000)))</f>
        <v>0</v>
      </c>
      <c r="S93">
        <f>J93*(1000-(1000*0.61365*exp(17.502*W93/(240.97+W93))/(DI93+DJ93)+DD93)/2)/(1000*0.61365*exp(17.502*W93/(240.97+W93))/(DI93+DJ93)-DD93)</f>
        <v>0</v>
      </c>
      <c r="T93">
        <f>1/((CW93+1)/(Q93/1.6)+1/(R93/1.37)) + CW93/((CW93+1)/(Q93/1.6) + CW93/(R93/1.37))</f>
        <v>0</v>
      </c>
      <c r="U93">
        <f>(CR93*CU93)</f>
        <v>0</v>
      </c>
      <c r="V93">
        <f>(DK93+(U93+2*0.95*5.67E-8*(((DK93+$B$7)+273)^4-(DK93+273)^4)-44100*J93)/(1.84*29.3*R93+8*0.95*5.67E-8*(DK93+273)^3))</f>
        <v>0</v>
      </c>
      <c r="W93">
        <f>($C$7*DL93+$D$7*DM93+$E$7*V93)</f>
        <v>0</v>
      </c>
      <c r="X93">
        <f>0.61365*exp(17.502*W93/(240.97+W93))</f>
        <v>0</v>
      </c>
      <c r="Y93">
        <f>(Z93/AA93*100)</f>
        <v>0</v>
      </c>
      <c r="Z93">
        <f>DD93*(DI93+DJ93)/1000</f>
        <v>0</v>
      </c>
      <c r="AA93">
        <f>0.61365*exp(17.502*DK93/(240.97+DK93))</f>
        <v>0</v>
      </c>
      <c r="AB93">
        <f>(X93-DD93*(DI93+DJ93)/1000)</f>
        <v>0</v>
      </c>
      <c r="AC93">
        <f>(-J93*44100)</f>
        <v>0</v>
      </c>
      <c r="AD93">
        <f>2*29.3*R93*0.92*(DK93-W93)</f>
        <v>0</v>
      </c>
      <c r="AE93">
        <f>2*0.95*5.67E-8*(((DK93+$B$7)+273)^4-(W93+273)^4)</f>
        <v>0</v>
      </c>
      <c r="AF93">
        <f>U93+AE93+AC93+AD93</f>
        <v>0</v>
      </c>
      <c r="AG93">
        <f>DH93*AU93*(DC93-DB93*(1000-AU93*DE93)/(1000-AU93*DD93))/(100*CV93)</f>
        <v>0</v>
      </c>
      <c r="AH93">
        <f>1000*DH93*AU93*(DD93-DE93)/(100*CV93*(1000-AU93*DD93))</f>
        <v>0</v>
      </c>
      <c r="AI93">
        <f>(AJ93 - AK93 - DI93*1E3/(8.314*(DK93+273.15)) * AM93/DH93 * AL93) * DH93/(100*CV93) * (1000 - DE93)/1000</f>
        <v>0</v>
      </c>
      <c r="AJ93">
        <v>427.8056155629484</v>
      </c>
      <c r="AK93">
        <v>431.830727272727</v>
      </c>
      <c r="AL93">
        <v>0.001019375763657549</v>
      </c>
      <c r="AM93">
        <v>65.20178216614315</v>
      </c>
      <c r="AN93">
        <f>(AP93 - AO93 + DI93*1E3/(8.314*(DK93+273.15)) * AR93/DH93 * AQ93) * DH93/(100*CV93) * 1000/(1000 - AP93)</f>
        <v>0</v>
      </c>
      <c r="AO93">
        <v>18.18210184043581</v>
      </c>
      <c r="AP93">
        <v>18.96032727272727</v>
      </c>
      <c r="AQ93">
        <v>0.006023172187798908</v>
      </c>
      <c r="AR93">
        <v>84.71580120905919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MAX(0,($B$13+$C$13*DP93)/(1+$D$13*DP93)*DI93/(DK93+273)*$E$13)</f>
        <v>0</v>
      </c>
      <c r="AX93" t="s">
        <v>418</v>
      </c>
      <c r="AY93" t="s">
        <v>418</v>
      </c>
      <c r="AZ93">
        <v>0</v>
      </c>
      <c r="BA93">
        <v>0</v>
      </c>
      <c r="BB93">
        <f>1-AZ93/BA93</f>
        <v>0</v>
      </c>
      <c r="BC93">
        <v>0</v>
      </c>
      <c r="BD93" t="s">
        <v>418</v>
      </c>
      <c r="BE93" t="s">
        <v>418</v>
      </c>
      <c r="BF93">
        <v>0</v>
      </c>
      <c r="BG93">
        <v>0</v>
      </c>
      <c r="BH93">
        <f>1-BF93/BG93</f>
        <v>0</v>
      </c>
      <c r="BI93">
        <v>0.5</v>
      </c>
      <c r="BJ93">
        <f>CS93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418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BZ93" t="s">
        <v>418</v>
      </c>
      <c r="CA93" t="s">
        <v>418</v>
      </c>
      <c r="CB93" t="s">
        <v>418</v>
      </c>
      <c r="CC93" t="s">
        <v>418</v>
      </c>
      <c r="CD93" t="s">
        <v>418</v>
      </c>
      <c r="CE93" t="s">
        <v>418</v>
      </c>
      <c r="CF93" t="s">
        <v>418</v>
      </c>
      <c r="CG93" t="s">
        <v>418</v>
      </c>
      <c r="CH93" t="s">
        <v>418</v>
      </c>
      <c r="CI93" t="s">
        <v>418</v>
      </c>
      <c r="CJ93" t="s">
        <v>418</v>
      </c>
      <c r="CK93" t="s">
        <v>418</v>
      </c>
      <c r="CL93" t="s">
        <v>418</v>
      </c>
      <c r="CM93" t="s">
        <v>418</v>
      </c>
      <c r="CN93" t="s">
        <v>418</v>
      </c>
      <c r="CO93" t="s">
        <v>418</v>
      </c>
      <c r="CP93" t="s">
        <v>418</v>
      </c>
      <c r="CQ93" t="s">
        <v>418</v>
      </c>
      <c r="CR93">
        <f>$B$11*DQ93+$C$11*DR93+$F$11*EC93*(1-EF93)</f>
        <v>0</v>
      </c>
      <c r="CS93">
        <f>CR93*CT93</f>
        <v>0</v>
      </c>
      <c r="CT93">
        <f>($B$11*$D$9+$C$11*$D$9+$F$11*((EP93+EH93)/MAX(EP93+EH93+EQ93, 0.1)*$I$9+EQ93/MAX(EP93+EH93+EQ93, 0.1)*$J$9))/($B$11+$C$11+$F$11)</f>
        <v>0</v>
      </c>
      <c r="CU93">
        <f>($B$11*$K$9+$C$11*$K$9+$F$11*((EP93+EH93)/MAX(EP93+EH93+EQ93, 0.1)*$P$9+EQ93/MAX(EP93+EH93+EQ93, 0.1)*$Q$9))/($B$11+$C$11+$F$11)</f>
        <v>0</v>
      </c>
      <c r="CV93">
        <v>6</v>
      </c>
      <c r="CW93">
        <v>0.5</v>
      </c>
      <c r="CX93" t="s">
        <v>419</v>
      </c>
      <c r="CY93">
        <v>2</v>
      </c>
      <c r="CZ93" t="b">
        <v>1</v>
      </c>
      <c r="DA93">
        <v>1658964340.1</v>
      </c>
      <c r="DB93">
        <v>423.6181111111111</v>
      </c>
      <c r="DC93">
        <v>420.0186666666666</v>
      </c>
      <c r="DD93">
        <v>18.94933333333333</v>
      </c>
      <c r="DE93">
        <v>18.18298888888889</v>
      </c>
      <c r="DF93">
        <v>425.5981111111111</v>
      </c>
      <c r="DG93">
        <v>19.0514</v>
      </c>
      <c r="DH93">
        <v>500.0644444444445</v>
      </c>
      <c r="DI93">
        <v>90.161</v>
      </c>
      <c r="DJ93">
        <v>0.1000774222222222</v>
      </c>
      <c r="DK93">
        <v>25.78967777777778</v>
      </c>
      <c r="DL93">
        <v>25.14821111111111</v>
      </c>
      <c r="DM93">
        <v>999.9000000000001</v>
      </c>
      <c r="DN93">
        <v>0</v>
      </c>
      <c r="DO93">
        <v>0</v>
      </c>
      <c r="DP93">
        <v>9995.90111111111</v>
      </c>
      <c r="DQ93">
        <v>0</v>
      </c>
      <c r="DR93">
        <v>0.505868</v>
      </c>
      <c r="DS93">
        <v>3.599284444444445</v>
      </c>
      <c r="DT93">
        <v>431.8002222222223</v>
      </c>
      <c r="DU93">
        <v>427.7975555555556</v>
      </c>
      <c r="DV93">
        <v>0.7663361111111111</v>
      </c>
      <c r="DW93">
        <v>420.0186666666666</v>
      </c>
      <c r="DX93">
        <v>18.18298888888889</v>
      </c>
      <c r="DY93">
        <v>1.70849</v>
      </c>
      <c r="DZ93">
        <v>1.639396666666667</v>
      </c>
      <c r="EA93">
        <v>14.9738</v>
      </c>
      <c r="EB93">
        <v>14.33416666666667</v>
      </c>
      <c r="EC93">
        <v>0.00100019</v>
      </c>
      <c r="ED93">
        <v>0</v>
      </c>
      <c r="EE93">
        <v>0</v>
      </c>
      <c r="EF93">
        <v>0</v>
      </c>
      <c r="EG93">
        <v>1018.166666666667</v>
      </c>
      <c r="EH93">
        <v>0.00100019</v>
      </c>
      <c r="EI93">
        <v>-9.166666666666666</v>
      </c>
      <c r="EJ93">
        <v>-0.3888888888888889</v>
      </c>
      <c r="EK93">
        <v>34.75</v>
      </c>
      <c r="EL93">
        <v>38.51377777777778</v>
      </c>
      <c r="EM93">
        <v>36.65255555555555</v>
      </c>
      <c r="EN93">
        <v>38.86088888888889</v>
      </c>
      <c r="EO93">
        <v>36.47900000000001</v>
      </c>
      <c r="EP93">
        <v>0</v>
      </c>
      <c r="EQ93">
        <v>0</v>
      </c>
      <c r="ER93">
        <v>0</v>
      </c>
      <c r="ES93">
        <v>49.5</v>
      </c>
      <c r="ET93">
        <v>0</v>
      </c>
      <c r="EU93">
        <v>1024.365384615385</v>
      </c>
      <c r="EV93">
        <v>-88.46153914497447</v>
      </c>
      <c r="EW93">
        <v>-56.03418712419507</v>
      </c>
      <c r="EX93">
        <v>-3.769230769230769</v>
      </c>
      <c r="EY93">
        <v>15</v>
      </c>
      <c r="EZ93">
        <v>1658962562</v>
      </c>
      <c r="FA93" t="s">
        <v>443</v>
      </c>
      <c r="FB93">
        <v>1658962562</v>
      </c>
      <c r="FC93">
        <v>1658962559</v>
      </c>
      <c r="FD93">
        <v>7</v>
      </c>
      <c r="FE93">
        <v>0.025</v>
      </c>
      <c r="FF93">
        <v>-0.013</v>
      </c>
      <c r="FG93">
        <v>-1.97</v>
      </c>
      <c r="FH93">
        <v>-0.111</v>
      </c>
      <c r="FI93">
        <v>420</v>
      </c>
      <c r="FJ93">
        <v>18</v>
      </c>
      <c r="FK93">
        <v>0.6899999999999999</v>
      </c>
      <c r="FL93">
        <v>0.5</v>
      </c>
      <c r="FM93">
        <v>3.612983414634146</v>
      </c>
      <c r="FN93">
        <v>-0.2712727526132252</v>
      </c>
      <c r="FO93">
        <v>0.04082731645391449</v>
      </c>
      <c r="FP93">
        <v>1</v>
      </c>
      <c r="FQ93">
        <v>1033.632352941177</v>
      </c>
      <c r="FR93">
        <v>-136.0045839024982</v>
      </c>
      <c r="FS93">
        <v>18.74374751575191</v>
      </c>
      <c r="FT93">
        <v>0</v>
      </c>
      <c r="FU93">
        <v>0.7470738048780488</v>
      </c>
      <c r="FV93">
        <v>0.004416188153311162</v>
      </c>
      <c r="FW93">
        <v>0.0187026008954533</v>
      </c>
      <c r="FX93">
        <v>1</v>
      </c>
      <c r="FY93">
        <v>2</v>
      </c>
      <c r="FZ93">
        <v>3</v>
      </c>
      <c r="GA93" t="s">
        <v>421</v>
      </c>
      <c r="GB93">
        <v>2.9842</v>
      </c>
      <c r="GC93">
        <v>2.71563</v>
      </c>
      <c r="GD93">
        <v>0.0952756</v>
      </c>
      <c r="GE93">
        <v>0.0934147</v>
      </c>
      <c r="GF93">
        <v>0.0910267</v>
      </c>
      <c r="GG93">
        <v>0.08671180000000001</v>
      </c>
      <c r="GH93">
        <v>28706.4</v>
      </c>
      <c r="GI93">
        <v>28877.2</v>
      </c>
      <c r="GJ93">
        <v>29484.2</v>
      </c>
      <c r="GK93">
        <v>29454.4</v>
      </c>
      <c r="GL93">
        <v>35503.2</v>
      </c>
      <c r="GM93">
        <v>35769.6</v>
      </c>
      <c r="GN93">
        <v>41526.6</v>
      </c>
      <c r="GO93">
        <v>41980</v>
      </c>
      <c r="GP93">
        <v>1.9593</v>
      </c>
      <c r="GQ93">
        <v>1.91465</v>
      </c>
      <c r="GR93">
        <v>0.0478327</v>
      </c>
      <c r="GS93">
        <v>0</v>
      </c>
      <c r="GT93">
        <v>24.3625</v>
      </c>
      <c r="GU93">
        <v>999.9</v>
      </c>
      <c r="GV93">
        <v>42.5</v>
      </c>
      <c r="GW93">
        <v>31.4</v>
      </c>
      <c r="GX93">
        <v>21.7551</v>
      </c>
      <c r="GY93">
        <v>62.946</v>
      </c>
      <c r="GZ93">
        <v>33.7139</v>
      </c>
      <c r="HA93">
        <v>1</v>
      </c>
      <c r="HB93">
        <v>-0.13359</v>
      </c>
      <c r="HC93">
        <v>-0.188813</v>
      </c>
      <c r="HD93">
        <v>20.3511</v>
      </c>
      <c r="HE93">
        <v>5.22762</v>
      </c>
      <c r="HF93">
        <v>12.0099</v>
      </c>
      <c r="HG93">
        <v>4.99185</v>
      </c>
      <c r="HH93">
        <v>3.29</v>
      </c>
      <c r="HI93">
        <v>9999</v>
      </c>
      <c r="HJ93">
        <v>9999</v>
      </c>
      <c r="HK93">
        <v>9999</v>
      </c>
      <c r="HL93">
        <v>161</v>
      </c>
      <c r="HM93">
        <v>1.86737</v>
      </c>
      <c r="HN93">
        <v>1.86645</v>
      </c>
      <c r="HO93">
        <v>1.86585</v>
      </c>
      <c r="HP93">
        <v>1.86583</v>
      </c>
      <c r="HQ93">
        <v>1.86767</v>
      </c>
      <c r="HR93">
        <v>1.87012</v>
      </c>
      <c r="HS93">
        <v>1.86874</v>
      </c>
      <c r="HT93">
        <v>1.87023</v>
      </c>
      <c r="HU93">
        <v>0</v>
      </c>
      <c r="HV93">
        <v>0</v>
      </c>
      <c r="HW93">
        <v>0</v>
      </c>
      <c r="HX93">
        <v>0</v>
      </c>
      <c r="HY93" t="s">
        <v>422</v>
      </c>
      <c r="HZ93" t="s">
        <v>423</v>
      </c>
      <c r="IA93" t="s">
        <v>424</v>
      </c>
      <c r="IB93" t="s">
        <v>424</v>
      </c>
      <c r="IC93" t="s">
        <v>424</v>
      </c>
      <c r="ID93" t="s">
        <v>424</v>
      </c>
      <c r="IE93">
        <v>0</v>
      </c>
      <c r="IF93">
        <v>100</v>
      </c>
      <c r="IG93">
        <v>100</v>
      </c>
      <c r="IH93">
        <v>-1.981</v>
      </c>
      <c r="II93">
        <v>-0.102</v>
      </c>
      <c r="IJ93">
        <v>-0.5726348517053843</v>
      </c>
      <c r="IK93">
        <v>-0.003643892653284941</v>
      </c>
      <c r="IL93">
        <v>8.948238347276123E-07</v>
      </c>
      <c r="IM93">
        <v>-2.445980282225029E-10</v>
      </c>
      <c r="IN93">
        <v>-0.1497648274784824</v>
      </c>
      <c r="IO93">
        <v>-0.01042730378795286</v>
      </c>
      <c r="IP93">
        <v>0.00100284695746963</v>
      </c>
      <c r="IQ93">
        <v>-1.701466411570297E-05</v>
      </c>
      <c r="IR93">
        <v>2</v>
      </c>
      <c r="IS93">
        <v>2310</v>
      </c>
      <c r="IT93">
        <v>1</v>
      </c>
      <c r="IU93">
        <v>25</v>
      </c>
      <c r="IV93">
        <v>29.7</v>
      </c>
      <c r="IW93">
        <v>29.7</v>
      </c>
      <c r="IX93">
        <v>1.04492</v>
      </c>
      <c r="IY93">
        <v>2.22412</v>
      </c>
      <c r="IZ93">
        <v>1.39648</v>
      </c>
      <c r="JA93">
        <v>2.34497</v>
      </c>
      <c r="JB93">
        <v>1.49536</v>
      </c>
      <c r="JC93">
        <v>2.323</v>
      </c>
      <c r="JD93">
        <v>35.7544</v>
      </c>
      <c r="JE93">
        <v>24.1926</v>
      </c>
      <c r="JF93">
        <v>18</v>
      </c>
      <c r="JG93">
        <v>512.879</v>
      </c>
      <c r="JH93">
        <v>440.866</v>
      </c>
      <c r="JI93">
        <v>25</v>
      </c>
      <c r="JJ93">
        <v>25.7122</v>
      </c>
      <c r="JK93">
        <v>30.0003</v>
      </c>
      <c r="JL93">
        <v>25.6847</v>
      </c>
      <c r="JM93">
        <v>25.6291</v>
      </c>
      <c r="JN93">
        <v>20.9347</v>
      </c>
      <c r="JO93">
        <v>19.1881</v>
      </c>
      <c r="JP93">
        <v>50.1809</v>
      </c>
      <c r="JQ93">
        <v>25</v>
      </c>
      <c r="JR93">
        <v>420</v>
      </c>
      <c r="JS93">
        <v>18.2347</v>
      </c>
      <c r="JT93">
        <v>100.82</v>
      </c>
      <c r="JU93">
        <v>100.815</v>
      </c>
    </row>
    <row r="94" spans="1:281">
      <c r="A94">
        <v>78</v>
      </c>
      <c r="B94">
        <v>1658964347.6</v>
      </c>
      <c r="C94">
        <v>2441.099999904633</v>
      </c>
      <c r="D94" t="s">
        <v>598</v>
      </c>
      <c r="E94" t="s">
        <v>599</v>
      </c>
      <c r="F94">
        <v>5</v>
      </c>
      <c r="G94" t="s">
        <v>576</v>
      </c>
      <c r="H94" t="s">
        <v>416</v>
      </c>
      <c r="I94">
        <v>1658964344.8</v>
      </c>
      <c r="J94">
        <f>(K94)/1000</f>
        <v>0</v>
      </c>
      <c r="K94">
        <f>IF(CZ94, AN94, AH94)</f>
        <v>0</v>
      </c>
      <c r="L94">
        <f>IF(CZ94, AI94, AG94)</f>
        <v>0</v>
      </c>
      <c r="M94">
        <f>DB94 - IF(AU94&gt;1, L94*CV94*100.0/(AW94*DP94), 0)</f>
        <v>0</v>
      </c>
      <c r="N94">
        <f>((T94-J94/2)*M94-L94)/(T94+J94/2)</f>
        <v>0</v>
      </c>
      <c r="O94">
        <f>N94*(DI94+DJ94)/1000.0</f>
        <v>0</v>
      </c>
      <c r="P94">
        <f>(DB94 - IF(AU94&gt;1, L94*CV94*100.0/(AW94*DP94), 0))*(DI94+DJ94)/1000.0</f>
        <v>0</v>
      </c>
      <c r="Q94">
        <f>2.0/((1/S94-1/R94)+SIGN(S94)*SQRT((1/S94-1/R94)*(1/S94-1/R94) + 4*CW94/((CW94+1)*(CW94+1))*(2*1/S94*1/R94-1/R94*1/R94)))</f>
        <v>0</v>
      </c>
      <c r="R94">
        <f>IF(LEFT(CX94,1)&lt;&gt;"0",IF(LEFT(CX94,1)="1",3.0,CY94),$D$5+$E$5*(DP94*DI94/($K$5*1000))+$F$5*(DP94*DI94/($K$5*1000))*MAX(MIN(CV94,$J$5),$I$5)*MAX(MIN(CV94,$J$5),$I$5)+$G$5*MAX(MIN(CV94,$J$5),$I$5)*(DP94*DI94/($K$5*1000))+$H$5*(DP94*DI94/($K$5*1000))*(DP94*DI94/($K$5*1000)))</f>
        <v>0</v>
      </c>
      <c r="S94">
        <f>J94*(1000-(1000*0.61365*exp(17.502*W94/(240.97+W94))/(DI94+DJ94)+DD94)/2)/(1000*0.61365*exp(17.502*W94/(240.97+W94))/(DI94+DJ94)-DD94)</f>
        <v>0</v>
      </c>
      <c r="T94">
        <f>1/((CW94+1)/(Q94/1.6)+1/(R94/1.37)) + CW94/((CW94+1)/(Q94/1.6) + CW94/(R94/1.37))</f>
        <v>0</v>
      </c>
      <c r="U94">
        <f>(CR94*CU94)</f>
        <v>0</v>
      </c>
      <c r="V94">
        <f>(DK94+(U94+2*0.95*5.67E-8*(((DK94+$B$7)+273)^4-(DK94+273)^4)-44100*J94)/(1.84*29.3*R94+8*0.95*5.67E-8*(DK94+273)^3))</f>
        <v>0</v>
      </c>
      <c r="W94">
        <f>($C$7*DL94+$D$7*DM94+$E$7*V94)</f>
        <v>0</v>
      </c>
      <c r="X94">
        <f>0.61365*exp(17.502*W94/(240.97+W94))</f>
        <v>0</v>
      </c>
      <c r="Y94">
        <f>(Z94/AA94*100)</f>
        <v>0</v>
      </c>
      <c r="Z94">
        <f>DD94*(DI94+DJ94)/1000</f>
        <v>0</v>
      </c>
      <c r="AA94">
        <f>0.61365*exp(17.502*DK94/(240.97+DK94))</f>
        <v>0</v>
      </c>
      <c r="AB94">
        <f>(X94-DD94*(DI94+DJ94)/1000)</f>
        <v>0</v>
      </c>
      <c r="AC94">
        <f>(-J94*44100)</f>
        <v>0</v>
      </c>
      <c r="AD94">
        <f>2*29.3*R94*0.92*(DK94-W94)</f>
        <v>0</v>
      </c>
      <c r="AE94">
        <f>2*0.95*5.67E-8*(((DK94+$B$7)+273)^4-(W94+273)^4)</f>
        <v>0</v>
      </c>
      <c r="AF94">
        <f>U94+AE94+AC94+AD94</f>
        <v>0</v>
      </c>
      <c r="AG94">
        <f>DH94*AU94*(DC94-DB94*(1000-AU94*DE94)/(1000-AU94*DD94))/(100*CV94)</f>
        <v>0</v>
      </c>
      <c r="AH94">
        <f>1000*DH94*AU94*(DD94-DE94)/(100*CV94*(1000-AU94*DD94))</f>
        <v>0</v>
      </c>
      <c r="AI94">
        <f>(AJ94 - AK94 - DI94*1E3/(8.314*(DK94+273.15)) * AM94/DH94 * AL94) * DH94/(100*CV94) * (1000 - DE94)/1000</f>
        <v>0</v>
      </c>
      <c r="AJ94">
        <v>427.7583123008191</v>
      </c>
      <c r="AK94">
        <v>431.752096969697</v>
      </c>
      <c r="AL94">
        <v>-0.01408532687358502</v>
      </c>
      <c r="AM94">
        <v>65.20178216614315</v>
      </c>
      <c r="AN94">
        <f>(AP94 - AO94 + DI94*1E3/(8.314*(DK94+273.15)) * AR94/DH94 * AQ94) * DH94/(100*CV94) * 1000/(1000 - AP94)</f>
        <v>0</v>
      </c>
      <c r="AO94">
        <v>18.18640711319855</v>
      </c>
      <c r="AP94">
        <v>18.9774690909091</v>
      </c>
      <c r="AQ94">
        <v>0.001861835521997562</v>
      </c>
      <c r="AR94">
        <v>84.71580120905919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MAX(0,($B$13+$C$13*DP94)/(1+$D$13*DP94)*DI94/(DK94+273)*$E$13)</f>
        <v>0</v>
      </c>
      <c r="AX94" t="s">
        <v>418</v>
      </c>
      <c r="AY94" t="s">
        <v>418</v>
      </c>
      <c r="AZ94">
        <v>0</v>
      </c>
      <c r="BA94">
        <v>0</v>
      </c>
      <c r="BB94">
        <f>1-AZ94/BA94</f>
        <v>0</v>
      </c>
      <c r="BC94">
        <v>0</v>
      </c>
      <c r="BD94" t="s">
        <v>418</v>
      </c>
      <c r="BE94" t="s">
        <v>418</v>
      </c>
      <c r="BF94">
        <v>0</v>
      </c>
      <c r="BG94">
        <v>0</v>
      </c>
      <c r="BH94">
        <f>1-BF94/BG94</f>
        <v>0</v>
      </c>
      <c r="BI94">
        <v>0.5</v>
      </c>
      <c r="BJ94">
        <f>CS94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418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BZ94" t="s">
        <v>418</v>
      </c>
      <c r="CA94" t="s">
        <v>418</v>
      </c>
      <c r="CB94" t="s">
        <v>418</v>
      </c>
      <c r="CC94" t="s">
        <v>418</v>
      </c>
      <c r="CD94" t="s">
        <v>418</v>
      </c>
      <c r="CE94" t="s">
        <v>418</v>
      </c>
      <c r="CF94" t="s">
        <v>418</v>
      </c>
      <c r="CG94" t="s">
        <v>418</v>
      </c>
      <c r="CH94" t="s">
        <v>418</v>
      </c>
      <c r="CI94" t="s">
        <v>418</v>
      </c>
      <c r="CJ94" t="s">
        <v>418</v>
      </c>
      <c r="CK94" t="s">
        <v>418</v>
      </c>
      <c r="CL94" t="s">
        <v>418</v>
      </c>
      <c r="CM94" t="s">
        <v>418</v>
      </c>
      <c r="CN94" t="s">
        <v>418</v>
      </c>
      <c r="CO94" t="s">
        <v>418</v>
      </c>
      <c r="CP94" t="s">
        <v>418</v>
      </c>
      <c r="CQ94" t="s">
        <v>418</v>
      </c>
      <c r="CR94">
        <f>$B$11*DQ94+$C$11*DR94+$F$11*EC94*(1-EF94)</f>
        <v>0</v>
      </c>
      <c r="CS94">
        <f>CR94*CT94</f>
        <v>0</v>
      </c>
      <c r="CT94">
        <f>($B$11*$D$9+$C$11*$D$9+$F$11*((EP94+EH94)/MAX(EP94+EH94+EQ94, 0.1)*$I$9+EQ94/MAX(EP94+EH94+EQ94, 0.1)*$J$9))/($B$11+$C$11+$F$11)</f>
        <v>0</v>
      </c>
      <c r="CU94">
        <f>($B$11*$K$9+$C$11*$K$9+$F$11*((EP94+EH94)/MAX(EP94+EH94+EQ94, 0.1)*$P$9+EQ94/MAX(EP94+EH94+EQ94, 0.1)*$Q$9))/($B$11+$C$11+$F$11)</f>
        <v>0</v>
      </c>
      <c r="CV94">
        <v>6</v>
      </c>
      <c r="CW94">
        <v>0.5</v>
      </c>
      <c r="CX94" t="s">
        <v>419</v>
      </c>
      <c r="CY94">
        <v>2</v>
      </c>
      <c r="CZ94" t="b">
        <v>1</v>
      </c>
      <c r="DA94">
        <v>1658964344.8</v>
      </c>
      <c r="DB94">
        <v>423.5985000000001</v>
      </c>
      <c r="DC94">
        <v>419.9804999999999</v>
      </c>
      <c r="DD94">
        <v>18.97034</v>
      </c>
      <c r="DE94">
        <v>18.18654</v>
      </c>
      <c r="DF94">
        <v>425.5788000000001</v>
      </c>
      <c r="DG94">
        <v>19.07222</v>
      </c>
      <c r="DH94">
        <v>500.0304</v>
      </c>
      <c r="DI94">
        <v>90.16025999999999</v>
      </c>
      <c r="DJ94">
        <v>0.09987570999999999</v>
      </c>
      <c r="DK94">
        <v>25.78467</v>
      </c>
      <c r="DL94">
        <v>25.1447</v>
      </c>
      <c r="DM94">
        <v>999.9</v>
      </c>
      <c r="DN94">
        <v>0</v>
      </c>
      <c r="DO94">
        <v>0</v>
      </c>
      <c r="DP94">
        <v>10003.629</v>
      </c>
      <c r="DQ94">
        <v>0</v>
      </c>
      <c r="DR94">
        <v>0.5058679999999999</v>
      </c>
      <c r="DS94">
        <v>3.617947</v>
      </c>
      <c r="DT94">
        <v>431.7896</v>
      </c>
      <c r="DU94">
        <v>427.76</v>
      </c>
      <c r="DV94">
        <v>0.7838061</v>
      </c>
      <c r="DW94">
        <v>419.9804999999999</v>
      </c>
      <c r="DX94">
        <v>18.18654</v>
      </c>
      <c r="DY94">
        <v>1.71037</v>
      </c>
      <c r="DZ94">
        <v>1.639702</v>
      </c>
      <c r="EA94">
        <v>14.99086</v>
      </c>
      <c r="EB94">
        <v>14.33706</v>
      </c>
      <c r="EC94">
        <v>0.00100019</v>
      </c>
      <c r="ED94">
        <v>0</v>
      </c>
      <c r="EE94">
        <v>0</v>
      </c>
      <c r="EF94">
        <v>0</v>
      </c>
      <c r="EG94">
        <v>1008.45</v>
      </c>
      <c r="EH94">
        <v>0.00100019</v>
      </c>
      <c r="EI94">
        <v>-14.5</v>
      </c>
      <c r="EJ94">
        <v>-2.95</v>
      </c>
      <c r="EK94">
        <v>34.6933</v>
      </c>
      <c r="EL94">
        <v>38.4184</v>
      </c>
      <c r="EM94">
        <v>36.5809</v>
      </c>
      <c r="EN94">
        <v>38.7123</v>
      </c>
      <c r="EO94">
        <v>36.4308</v>
      </c>
      <c r="EP94">
        <v>0</v>
      </c>
      <c r="EQ94">
        <v>0</v>
      </c>
      <c r="ER94">
        <v>0</v>
      </c>
      <c r="ES94">
        <v>54.30000019073486</v>
      </c>
      <c r="ET94">
        <v>0</v>
      </c>
      <c r="EU94">
        <v>1016.288461538462</v>
      </c>
      <c r="EV94">
        <v>-136.4273502511618</v>
      </c>
      <c r="EW94">
        <v>-122.5299140326997</v>
      </c>
      <c r="EX94">
        <v>-5</v>
      </c>
      <c r="EY94">
        <v>15</v>
      </c>
      <c r="EZ94">
        <v>1658962562</v>
      </c>
      <c r="FA94" t="s">
        <v>443</v>
      </c>
      <c r="FB94">
        <v>1658962562</v>
      </c>
      <c r="FC94">
        <v>1658962559</v>
      </c>
      <c r="FD94">
        <v>7</v>
      </c>
      <c r="FE94">
        <v>0.025</v>
      </c>
      <c r="FF94">
        <v>-0.013</v>
      </c>
      <c r="FG94">
        <v>-1.97</v>
      </c>
      <c r="FH94">
        <v>-0.111</v>
      </c>
      <c r="FI94">
        <v>420</v>
      </c>
      <c r="FJ94">
        <v>18</v>
      </c>
      <c r="FK94">
        <v>0.6899999999999999</v>
      </c>
      <c r="FL94">
        <v>0.5</v>
      </c>
      <c r="FM94">
        <v>3.60131625</v>
      </c>
      <c r="FN94">
        <v>0.04283538461537975</v>
      </c>
      <c r="FO94">
        <v>0.03731397665001013</v>
      </c>
      <c r="FP94">
        <v>1</v>
      </c>
      <c r="FQ94">
        <v>1020.235294117647</v>
      </c>
      <c r="FR94">
        <v>-101.4667685499528</v>
      </c>
      <c r="FS94">
        <v>15.8769326262782</v>
      </c>
      <c r="FT94">
        <v>0</v>
      </c>
      <c r="FU94">
        <v>0.7538912250000001</v>
      </c>
      <c r="FV94">
        <v>0.2309296322701672</v>
      </c>
      <c r="FW94">
        <v>0.0226667884298675</v>
      </c>
      <c r="FX94">
        <v>0</v>
      </c>
      <c r="FY94">
        <v>1</v>
      </c>
      <c r="FZ94">
        <v>3</v>
      </c>
      <c r="GA94" t="s">
        <v>444</v>
      </c>
      <c r="GB94">
        <v>2.9842</v>
      </c>
      <c r="GC94">
        <v>2.71562</v>
      </c>
      <c r="GD94">
        <v>0.0952612</v>
      </c>
      <c r="GE94">
        <v>0.0934209</v>
      </c>
      <c r="GF94">
        <v>0.0910796</v>
      </c>
      <c r="GG94">
        <v>0.08672000000000001</v>
      </c>
      <c r="GH94">
        <v>28706.8</v>
      </c>
      <c r="GI94">
        <v>28877</v>
      </c>
      <c r="GJ94">
        <v>29484.1</v>
      </c>
      <c r="GK94">
        <v>29454.4</v>
      </c>
      <c r="GL94">
        <v>35501</v>
      </c>
      <c r="GM94">
        <v>35769</v>
      </c>
      <c r="GN94">
        <v>41526.4</v>
      </c>
      <c r="GO94">
        <v>41979.8</v>
      </c>
      <c r="GP94">
        <v>1.95905</v>
      </c>
      <c r="GQ94">
        <v>1.91475</v>
      </c>
      <c r="GR94">
        <v>0.04787</v>
      </c>
      <c r="GS94">
        <v>0</v>
      </c>
      <c r="GT94">
        <v>24.3621</v>
      </c>
      <c r="GU94">
        <v>999.9</v>
      </c>
      <c r="GV94">
        <v>42.5</v>
      </c>
      <c r="GW94">
        <v>31.4</v>
      </c>
      <c r="GX94">
        <v>21.7548</v>
      </c>
      <c r="GY94">
        <v>63.046</v>
      </c>
      <c r="GZ94">
        <v>33.4495</v>
      </c>
      <c r="HA94">
        <v>1</v>
      </c>
      <c r="HB94">
        <v>-0.13342</v>
      </c>
      <c r="HC94">
        <v>-0.189864</v>
      </c>
      <c r="HD94">
        <v>20.3508</v>
      </c>
      <c r="HE94">
        <v>5.22343</v>
      </c>
      <c r="HF94">
        <v>12.0099</v>
      </c>
      <c r="HG94">
        <v>4.9908</v>
      </c>
      <c r="HH94">
        <v>3.28925</v>
      </c>
      <c r="HI94">
        <v>9999</v>
      </c>
      <c r="HJ94">
        <v>9999</v>
      </c>
      <c r="HK94">
        <v>9999</v>
      </c>
      <c r="HL94">
        <v>161</v>
      </c>
      <c r="HM94">
        <v>1.86737</v>
      </c>
      <c r="HN94">
        <v>1.86646</v>
      </c>
      <c r="HO94">
        <v>1.86585</v>
      </c>
      <c r="HP94">
        <v>1.86583</v>
      </c>
      <c r="HQ94">
        <v>1.86768</v>
      </c>
      <c r="HR94">
        <v>1.87014</v>
      </c>
      <c r="HS94">
        <v>1.86874</v>
      </c>
      <c r="HT94">
        <v>1.87024</v>
      </c>
      <c r="HU94">
        <v>0</v>
      </c>
      <c r="HV94">
        <v>0</v>
      </c>
      <c r="HW94">
        <v>0</v>
      </c>
      <c r="HX94">
        <v>0</v>
      </c>
      <c r="HY94" t="s">
        <v>422</v>
      </c>
      <c r="HZ94" t="s">
        <v>423</v>
      </c>
      <c r="IA94" t="s">
        <v>424</v>
      </c>
      <c r="IB94" t="s">
        <v>424</v>
      </c>
      <c r="IC94" t="s">
        <v>424</v>
      </c>
      <c r="ID94" t="s">
        <v>424</v>
      </c>
      <c r="IE94">
        <v>0</v>
      </c>
      <c r="IF94">
        <v>100</v>
      </c>
      <c r="IG94">
        <v>100</v>
      </c>
      <c r="IH94">
        <v>-1.98</v>
      </c>
      <c r="II94">
        <v>-0.1018</v>
      </c>
      <c r="IJ94">
        <v>-0.5726348517053843</v>
      </c>
      <c r="IK94">
        <v>-0.003643892653284941</v>
      </c>
      <c r="IL94">
        <v>8.948238347276123E-07</v>
      </c>
      <c r="IM94">
        <v>-2.445980282225029E-10</v>
      </c>
      <c r="IN94">
        <v>-0.1497648274784824</v>
      </c>
      <c r="IO94">
        <v>-0.01042730378795286</v>
      </c>
      <c r="IP94">
        <v>0.00100284695746963</v>
      </c>
      <c r="IQ94">
        <v>-1.701466411570297E-05</v>
      </c>
      <c r="IR94">
        <v>2</v>
      </c>
      <c r="IS94">
        <v>2310</v>
      </c>
      <c r="IT94">
        <v>1</v>
      </c>
      <c r="IU94">
        <v>25</v>
      </c>
      <c r="IV94">
        <v>29.8</v>
      </c>
      <c r="IW94">
        <v>29.8</v>
      </c>
      <c r="IX94">
        <v>1.04614</v>
      </c>
      <c r="IY94">
        <v>2.21558</v>
      </c>
      <c r="IZ94">
        <v>1.39648</v>
      </c>
      <c r="JA94">
        <v>2.34497</v>
      </c>
      <c r="JB94">
        <v>1.49536</v>
      </c>
      <c r="JC94">
        <v>2.41089</v>
      </c>
      <c r="JD94">
        <v>35.7544</v>
      </c>
      <c r="JE94">
        <v>24.1926</v>
      </c>
      <c r="JF94">
        <v>18</v>
      </c>
      <c r="JG94">
        <v>512.737</v>
      </c>
      <c r="JH94">
        <v>440.936</v>
      </c>
      <c r="JI94">
        <v>24.9998</v>
      </c>
      <c r="JJ94">
        <v>25.7138</v>
      </c>
      <c r="JK94">
        <v>30.0003</v>
      </c>
      <c r="JL94">
        <v>25.6868</v>
      </c>
      <c r="JM94">
        <v>25.6303</v>
      </c>
      <c r="JN94">
        <v>20.9356</v>
      </c>
      <c r="JO94">
        <v>19.1881</v>
      </c>
      <c r="JP94">
        <v>50.1809</v>
      </c>
      <c r="JQ94">
        <v>25</v>
      </c>
      <c r="JR94">
        <v>420</v>
      </c>
      <c r="JS94">
        <v>18.2402</v>
      </c>
      <c r="JT94">
        <v>100.82</v>
      </c>
      <c r="JU94">
        <v>100.815</v>
      </c>
    </row>
    <row r="95" spans="1:281">
      <c r="A95">
        <v>79</v>
      </c>
      <c r="B95">
        <v>1658964690.1</v>
      </c>
      <c r="C95">
        <v>2783.599999904633</v>
      </c>
      <c r="D95" t="s">
        <v>600</v>
      </c>
      <c r="E95" t="s">
        <v>601</v>
      </c>
      <c r="F95">
        <v>5</v>
      </c>
      <c r="G95" t="s">
        <v>602</v>
      </c>
      <c r="H95" t="s">
        <v>416</v>
      </c>
      <c r="I95">
        <v>1658964687.35</v>
      </c>
      <c r="J95">
        <f>(K95)/1000</f>
        <v>0</v>
      </c>
      <c r="K95">
        <f>IF(CZ95, AN95, AH95)</f>
        <v>0</v>
      </c>
      <c r="L95">
        <f>IF(CZ95, AI95, AG95)</f>
        <v>0</v>
      </c>
      <c r="M95">
        <f>DB95 - IF(AU95&gt;1, L95*CV95*100.0/(AW95*DP95), 0)</f>
        <v>0</v>
      </c>
      <c r="N95">
        <f>((T95-J95/2)*M95-L95)/(T95+J95/2)</f>
        <v>0</v>
      </c>
      <c r="O95">
        <f>N95*(DI95+DJ95)/1000.0</f>
        <v>0</v>
      </c>
      <c r="P95">
        <f>(DB95 - IF(AU95&gt;1, L95*CV95*100.0/(AW95*DP95), 0))*(DI95+DJ95)/1000.0</f>
        <v>0</v>
      </c>
      <c r="Q95">
        <f>2.0/((1/S95-1/R95)+SIGN(S95)*SQRT((1/S95-1/R95)*(1/S95-1/R95) + 4*CW95/((CW95+1)*(CW95+1))*(2*1/S95*1/R95-1/R95*1/R95)))</f>
        <v>0</v>
      </c>
      <c r="R95">
        <f>IF(LEFT(CX95,1)&lt;&gt;"0",IF(LEFT(CX95,1)="1",3.0,CY95),$D$5+$E$5*(DP95*DI95/($K$5*1000))+$F$5*(DP95*DI95/($K$5*1000))*MAX(MIN(CV95,$J$5),$I$5)*MAX(MIN(CV95,$J$5),$I$5)+$G$5*MAX(MIN(CV95,$J$5),$I$5)*(DP95*DI95/($K$5*1000))+$H$5*(DP95*DI95/($K$5*1000))*(DP95*DI95/($K$5*1000)))</f>
        <v>0</v>
      </c>
      <c r="S95">
        <f>J95*(1000-(1000*0.61365*exp(17.502*W95/(240.97+W95))/(DI95+DJ95)+DD95)/2)/(1000*0.61365*exp(17.502*W95/(240.97+W95))/(DI95+DJ95)-DD95)</f>
        <v>0</v>
      </c>
      <c r="T95">
        <f>1/((CW95+1)/(Q95/1.6)+1/(R95/1.37)) + CW95/((CW95+1)/(Q95/1.6) + CW95/(R95/1.37))</f>
        <v>0</v>
      </c>
      <c r="U95">
        <f>(CR95*CU95)</f>
        <v>0</v>
      </c>
      <c r="V95">
        <f>(DK95+(U95+2*0.95*5.67E-8*(((DK95+$B$7)+273)^4-(DK95+273)^4)-44100*J95)/(1.84*29.3*R95+8*0.95*5.67E-8*(DK95+273)^3))</f>
        <v>0</v>
      </c>
      <c r="W95">
        <f>($C$7*DL95+$D$7*DM95+$E$7*V95)</f>
        <v>0</v>
      </c>
      <c r="X95">
        <f>0.61365*exp(17.502*W95/(240.97+W95))</f>
        <v>0</v>
      </c>
      <c r="Y95">
        <f>(Z95/AA95*100)</f>
        <v>0</v>
      </c>
      <c r="Z95">
        <f>DD95*(DI95+DJ95)/1000</f>
        <v>0</v>
      </c>
      <c r="AA95">
        <f>0.61365*exp(17.502*DK95/(240.97+DK95))</f>
        <v>0</v>
      </c>
      <c r="AB95">
        <f>(X95-DD95*(DI95+DJ95)/1000)</f>
        <v>0</v>
      </c>
      <c r="AC95">
        <f>(-J95*44100)</f>
        <v>0</v>
      </c>
      <c r="AD95">
        <f>2*29.3*R95*0.92*(DK95-W95)</f>
        <v>0</v>
      </c>
      <c r="AE95">
        <f>2*0.95*5.67E-8*(((DK95+$B$7)+273)^4-(W95+273)^4)</f>
        <v>0</v>
      </c>
      <c r="AF95">
        <f>U95+AE95+AC95+AD95</f>
        <v>0</v>
      </c>
      <c r="AG95">
        <f>DH95*AU95*(DC95-DB95*(1000-AU95*DE95)/(1000-AU95*DD95))/(100*CV95)</f>
        <v>0</v>
      </c>
      <c r="AH95">
        <f>1000*DH95*AU95*(DD95-DE95)/(100*CV95*(1000-AU95*DD95))</f>
        <v>0</v>
      </c>
      <c r="AI95">
        <f>(AJ95 - AK95 - DI95*1E3/(8.314*(DK95+273.15)) * AM95/DH95 * AL95) * DH95/(100*CV95) * (1000 - DE95)/1000</f>
        <v>0</v>
      </c>
      <c r="AJ95">
        <v>427.4951857177205</v>
      </c>
      <c r="AK95">
        <v>431.783212121212</v>
      </c>
      <c r="AL95">
        <v>-2.232706627309849E-06</v>
      </c>
      <c r="AM95">
        <v>65.19294129675819</v>
      </c>
      <c r="AN95">
        <f>(AP95 - AO95 + DI95*1E3/(8.314*(DK95+273.15)) * AR95/DH95 * AQ95) * DH95/(100*CV95) * 1000/(1000 - AP95)</f>
        <v>0</v>
      </c>
      <c r="AO95">
        <v>17.496856084489</v>
      </c>
      <c r="AP95">
        <v>18.56222727272727</v>
      </c>
      <c r="AQ95">
        <v>-9.254547162378406E-06</v>
      </c>
      <c r="AR95">
        <v>84.6765936620489</v>
      </c>
      <c r="AS95">
        <v>6</v>
      </c>
      <c r="AT95">
        <v>1</v>
      </c>
      <c r="AU95">
        <f>IF(AS95*$H$13&gt;=AW95,1.0,(AW95/(AW95-AS95*$H$13)))</f>
        <v>0</v>
      </c>
      <c r="AV95">
        <f>(AU95-1)*100</f>
        <v>0</v>
      </c>
      <c r="AW95">
        <f>MAX(0,($B$13+$C$13*DP95)/(1+$D$13*DP95)*DI95/(DK95+273)*$E$13)</f>
        <v>0</v>
      </c>
      <c r="AX95" t="s">
        <v>603</v>
      </c>
      <c r="AY95">
        <v>10491.5</v>
      </c>
      <c r="AZ95">
        <v>963.78</v>
      </c>
      <c r="BA95">
        <v>2900.92</v>
      </c>
      <c r="BB95">
        <f>1-AZ95/BA95</f>
        <v>0</v>
      </c>
      <c r="BC95">
        <v>-3.511179093499422</v>
      </c>
      <c r="BD95" t="s">
        <v>418</v>
      </c>
      <c r="BE95" t="s">
        <v>418</v>
      </c>
      <c r="BF95">
        <v>0</v>
      </c>
      <c r="BG95">
        <v>0</v>
      </c>
      <c r="BH95">
        <f>1-BF95/BG95</f>
        <v>0</v>
      </c>
      <c r="BI95">
        <v>0.5</v>
      </c>
      <c r="BJ95">
        <f>CS95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418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BZ95" t="s">
        <v>418</v>
      </c>
      <c r="CA95" t="s">
        <v>418</v>
      </c>
      <c r="CB95" t="s">
        <v>418</v>
      </c>
      <c r="CC95" t="s">
        <v>418</v>
      </c>
      <c r="CD95" t="s">
        <v>418</v>
      </c>
      <c r="CE95" t="s">
        <v>418</v>
      </c>
      <c r="CF95" t="s">
        <v>418</v>
      </c>
      <c r="CG95" t="s">
        <v>418</v>
      </c>
      <c r="CH95" t="s">
        <v>418</v>
      </c>
      <c r="CI95" t="s">
        <v>418</v>
      </c>
      <c r="CJ95" t="s">
        <v>418</v>
      </c>
      <c r="CK95" t="s">
        <v>418</v>
      </c>
      <c r="CL95" t="s">
        <v>418</v>
      </c>
      <c r="CM95" t="s">
        <v>418</v>
      </c>
      <c r="CN95" t="s">
        <v>418</v>
      </c>
      <c r="CO95" t="s">
        <v>418</v>
      </c>
      <c r="CP95" t="s">
        <v>418</v>
      </c>
      <c r="CQ95" t="s">
        <v>418</v>
      </c>
      <c r="CR95">
        <f>$B$11*DQ95+$C$11*DR95+$F$11*EC95*(1-EF95)</f>
        <v>0</v>
      </c>
      <c r="CS95">
        <f>CR95*CT95</f>
        <v>0</v>
      </c>
      <c r="CT95">
        <f>($B$11*$D$9+$C$11*$D$9+$F$11*((EP95+EH95)/MAX(EP95+EH95+EQ95, 0.1)*$I$9+EQ95/MAX(EP95+EH95+EQ95, 0.1)*$J$9))/($B$11+$C$11+$F$11)</f>
        <v>0</v>
      </c>
      <c r="CU95">
        <f>($B$11*$K$9+$C$11*$K$9+$F$11*((EP95+EH95)/MAX(EP95+EH95+EQ95, 0.1)*$P$9+EQ95/MAX(EP95+EH95+EQ95, 0.1)*$Q$9))/($B$11+$C$11+$F$11)</f>
        <v>0</v>
      </c>
      <c r="CV95">
        <v>6</v>
      </c>
      <c r="CW95">
        <v>0.5</v>
      </c>
      <c r="CX95" t="s">
        <v>419</v>
      </c>
      <c r="CY95">
        <v>2</v>
      </c>
      <c r="CZ95" t="b">
        <v>1</v>
      </c>
      <c r="DA95">
        <v>1658964687.35</v>
      </c>
      <c r="DB95">
        <v>423.7665</v>
      </c>
      <c r="DC95">
        <v>419.9995000000001</v>
      </c>
      <c r="DD95">
        <v>18.56351</v>
      </c>
      <c r="DE95">
        <v>17.49697</v>
      </c>
      <c r="DF95">
        <v>425.747</v>
      </c>
      <c r="DG95">
        <v>18.66912</v>
      </c>
      <c r="DH95">
        <v>500.0506</v>
      </c>
      <c r="DI95">
        <v>90.16045999999999</v>
      </c>
      <c r="DJ95">
        <v>0.0999771</v>
      </c>
      <c r="DK95">
        <v>25.74033</v>
      </c>
      <c r="DL95">
        <v>25.02842</v>
      </c>
      <c r="DM95">
        <v>999.9</v>
      </c>
      <c r="DN95">
        <v>0</v>
      </c>
      <c r="DO95">
        <v>0</v>
      </c>
      <c r="DP95">
        <v>10004</v>
      </c>
      <c r="DQ95">
        <v>0</v>
      </c>
      <c r="DR95">
        <v>0.44966</v>
      </c>
      <c r="DS95">
        <v>3.766981</v>
      </c>
      <c r="DT95">
        <v>431.7818</v>
      </c>
      <c r="DU95">
        <v>427.479</v>
      </c>
      <c r="DV95">
        <v>1.066528</v>
      </c>
      <c r="DW95">
        <v>419.9995000000001</v>
      </c>
      <c r="DX95">
        <v>17.49697</v>
      </c>
      <c r="DY95">
        <v>1.673696</v>
      </c>
      <c r="DZ95">
        <v>1.577535</v>
      </c>
      <c r="EA95">
        <v>14.65458</v>
      </c>
      <c r="EB95">
        <v>13.7411</v>
      </c>
      <c r="EC95">
        <v>0.00100019</v>
      </c>
      <c r="ED95">
        <v>0</v>
      </c>
      <c r="EE95">
        <v>0</v>
      </c>
      <c r="EF95">
        <v>0</v>
      </c>
      <c r="EG95">
        <v>960.7</v>
      </c>
      <c r="EH95">
        <v>0.00100019</v>
      </c>
      <c r="EI95">
        <v>11.2</v>
      </c>
      <c r="EJ95">
        <v>2.15</v>
      </c>
      <c r="EK95">
        <v>34.2996</v>
      </c>
      <c r="EL95">
        <v>38.1372</v>
      </c>
      <c r="EM95">
        <v>36.27480000000001</v>
      </c>
      <c r="EN95">
        <v>38.2372</v>
      </c>
      <c r="EO95">
        <v>36.2122</v>
      </c>
      <c r="EP95">
        <v>0</v>
      </c>
      <c r="EQ95">
        <v>0</v>
      </c>
      <c r="ER95">
        <v>0</v>
      </c>
      <c r="ES95">
        <v>396.9000000953674</v>
      </c>
      <c r="ET95">
        <v>0</v>
      </c>
      <c r="EU95">
        <v>963.78</v>
      </c>
      <c r="EV95">
        <v>-3.076923003335443</v>
      </c>
      <c r="EW95">
        <v>19.23076914447777</v>
      </c>
      <c r="EX95">
        <v>2.38</v>
      </c>
      <c r="EY95">
        <v>15</v>
      </c>
      <c r="EZ95">
        <v>1658962562</v>
      </c>
      <c r="FA95" t="s">
        <v>443</v>
      </c>
      <c r="FB95">
        <v>1658962562</v>
      </c>
      <c r="FC95">
        <v>1658962559</v>
      </c>
      <c r="FD95">
        <v>7</v>
      </c>
      <c r="FE95">
        <v>0.025</v>
      </c>
      <c r="FF95">
        <v>-0.013</v>
      </c>
      <c r="FG95">
        <v>-1.97</v>
      </c>
      <c r="FH95">
        <v>-0.111</v>
      </c>
      <c r="FI95">
        <v>420</v>
      </c>
      <c r="FJ95">
        <v>18</v>
      </c>
      <c r="FK95">
        <v>0.6899999999999999</v>
      </c>
      <c r="FL95">
        <v>0.5</v>
      </c>
      <c r="FM95">
        <v>3.788238048780487</v>
      </c>
      <c r="FN95">
        <v>0.01655498257839734</v>
      </c>
      <c r="FO95">
        <v>0.04559745281822015</v>
      </c>
      <c r="FP95">
        <v>1</v>
      </c>
      <c r="FQ95">
        <v>962.2058823529412</v>
      </c>
      <c r="FR95">
        <v>9.885408796559345</v>
      </c>
      <c r="FS95">
        <v>14.91008228123567</v>
      </c>
      <c r="FT95">
        <v>0</v>
      </c>
      <c r="FU95">
        <v>1.073273170731707</v>
      </c>
      <c r="FV95">
        <v>-0.06896947735191768</v>
      </c>
      <c r="FW95">
        <v>0.007318393279290411</v>
      </c>
      <c r="FX95">
        <v>1</v>
      </c>
      <c r="FY95">
        <v>2</v>
      </c>
      <c r="FZ95">
        <v>3</v>
      </c>
      <c r="GA95" t="s">
        <v>421</v>
      </c>
      <c r="GB95">
        <v>2.98411</v>
      </c>
      <c r="GC95">
        <v>2.71587</v>
      </c>
      <c r="GD95">
        <v>0.0952718</v>
      </c>
      <c r="GE95">
        <v>0.0934074</v>
      </c>
      <c r="GF95">
        <v>0.0896458</v>
      </c>
      <c r="GG95">
        <v>0.0843469</v>
      </c>
      <c r="GH95">
        <v>28703.2</v>
      </c>
      <c r="GI95">
        <v>28873.2</v>
      </c>
      <c r="GJ95">
        <v>29481.3</v>
      </c>
      <c r="GK95">
        <v>29450.5</v>
      </c>
      <c r="GL95">
        <v>35555</v>
      </c>
      <c r="GM95">
        <v>35858.8</v>
      </c>
      <c r="GN95">
        <v>41522.9</v>
      </c>
      <c r="GO95">
        <v>41974.3</v>
      </c>
      <c r="GP95">
        <v>1.94422</v>
      </c>
      <c r="GQ95">
        <v>1.91153</v>
      </c>
      <c r="GR95">
        <v>0.0428595</v>
      </c>
      <c r="GS95">
        <v>0</v>
      </c>
      <c r="GT95">
        <v>24.3196</v>
      </c>
      <c r="GU95">
        <v>999.9</v>
      </c>
      <c r="GV95">
        <v>42.4</v>
      </c>
      <c r="GW95">
        <v>31.4</v>
      </c>
      <c r="GX95">
        <v>21.7039</v>
      </c>
      <c r="GY95">
        <v>62.8561</v>
      </c>
      <c r="GZ95">
        <v>33.9303</v>
      </c>
      <c r="HA95">
        <v>1</v>
      </c>
      <c r="HB95">
        <v>-0.127058</v>
      </c>
      <c r="HC95">
        <v>-0.167244</v>
      </c>
      <c r="HD95">
        <v>20.3529</v>
      </c>
      <c r="HE95">
        <v>5.22433</v>
      </c>
      <c r="HF95">
        <v>12.0099</v>
      </c>
      <c r="HG95">
        <v>4.9915</v>
      </c>
      <c r="HH95">
        <v>3.29</v>
      </c>
      <c r="HI95">
        <v>9999</v>
      </c>
      <c r="HJ95">
        <v>9999</v>
      </c>
      <c r="HK95">
        <v>9999</v>
      </c>
      <c r="HL95">
        <v>161.1</v>
      </c>
      <c r="HM95">
        <v>1.86737</v>
      </c>
      <c r="HN95">
        <v>1.86646</v>
      </c>
      <c r="HO95">
        <v>1.86584</v>
      </c>
      <c r="HP95">
        <v>1.86583</v>
      </c>
      <c r="HQ95">
        <v>1.86767</v>
      </c>
      <c r="HR95">
        <v>1.87012</v>
      </c>
      <c r="HS95">
        <v>1.86874</v>
      </c>
      <c r="HT95">
        <v>1.87021</v>
      </c>
      <c r="HU95">
        <v>0</v>
      </c>
      <c r="HV95">
        <v>0</v>
      </c>
      <c r="HW95">
        <v>0</v>
      </c>
      <c r="HX95">
        <v>0</v>
      </c>
      <c r="HY95" t="s">
        <v>422</v>
      </c>
      <c r="HZ95" t="s">
        <v>423</v>
      </c>
      <c r="IA95" t="s">
        <v>424</v>
      </c>
      <c r="IB95" t="s">
        <v>424</v>
      </c>
      <c r="IC95" t="s">
        <v>424</v>
      </c>
      <c r="ID95" t="s">
        <v>424</v>
      </c>
      <c r="IE95">
        <v>0</v>
      </c>
      <c r="IF95">
        <v>100</v>
      </c>
      <c r="IG95">
        <v>100</v>
      </c>
      <c r="IH95">
        <v>-1.98</v>
      </c>
      <c r="II95">
        <v>-0.1056</v>
      </c>
      <c r="IJ95">
        <v>-0.5726348517053843</v>
      </c>
      <c r="IK95">
        <v>-0.003643892653284941</v>
      </c>
      <c r="IL95">
        <v>8.948238347276123E-07</v>
      </c>
      <c r="IM95">
        <v>-2.445980282225029E-10</v>
      </c>
      <c r="IN95">
        <v>-0.1497648274784824</v>
      </c>
      <c r="IO95">
        <v>-0.01042730378795286</v>
      </c>
      <c r="IP95">
        <v>0.00100284695746963</v>
      </c>
      <c r="IQ95">
        <v>-1.701466411570297E-05</v>
      </c>
      <c r="IR95">
        <v>2</v>
      </c>
      <c r="IS95">
        <v>2310</v>
      </c>
      <c r="IT95">
        <v>1</v>
      </c>
      <c r="IU95">
        <v>25</v>
      </c>
      <c r="IV95">
        <v>35.5</v>
      </c>
      <c r="IW95">
        <v>35.5</v>
      </c>
      <c r="IX95">
        <v>1.04492</v>
      </c>
      <c r="IY95">
        <v>2.22778</v>
      </c>
      <c r="IZ95">
        <v>1.39648</v>
      </c>
      <c r="JA95">
        <v>2.34497</v>
      </c>
      <c r="JB95">
        <v>1.49536</v>
      </c>
      <c r="JC95">
        <v>2.31201</v>
      </c>
      <c r="JD95">
        <v>35.7311</v>
      </c>
      <c r="JE95">
        <v>24.1926</v>
      </c>
      <c r="JF95">
        <v>18</v>
      </c>
      <c r="JG95">
        <v>503.958</v>
      </c>
      <c r="JH95">
        <v>439.62</v>
      </c>
      <c r="JI95">
        <v>24.9998</v>
      </c>
      <c r="JJ95">
        <v>25.7917</v>
      </c>
      <c r="JK95">
        <v>30.0002</v>
      </c>
      <c r="JL95">
        <v>25.7666</v>
      </c>
      <c r="JM95">
        <v>25.7096</v>
      </c>
      <c r="JN95">
        <v>20.9244</v>
      </c>
      <c r="JO95">
        <v>22.1624</v>
      </c>
      <c r="JP95">
        <v>49.0683</v>
      </c>
      <c r="JQ95">
        <v>25</v>
      </c>
      <c r="JR95">
        <v>420</v>
      </c>
      <c r="JS95">
        <v>17.528</v>
      </c>
      <c r="JT95">
        <v>100.811</v>
      </c>
      <c r="JU95">
        <v>100.801</v>
      </c>
    </row>
    <row r="96" spans="1:281">
      <c r="A96">
        <v>80</v>
      </c>
      <c r="B96">
        <v>1658964695.1</v>
      </c>
      <c r="C96">
        <v>2788.599999904633</v>
      </c>
      <c r="D96" t="s">
        <v>604</v>
      </c>
      <c r="E96" t="s">
        <v>605</v>
      </c>
      <c r="F96">
        <v>5</v>
      </c>
      <c r="G96" t="s">
        <v>602</v>
      </c>
      <c r="H96" t="s">
        <v>416</v>
      </c>
      <c r="I96">
        <v>1658964692.814286</v>
      </c>
      <c r="J96">
        <f>(K96)/1000</f>
        <v>0</v>
      </c>
      <c r="K96">
        <f>IF(CZ96, AN96, AH96)</f>
        <v>0</v>
      </c>
      <c r="L96">
        <f>IF(CZ96, AI96, AG96)</f>
        <v>0</v>
      </c>
      <c r="M96">
        <f>DB96 - IF(AU96&gt;1, L96*CV96*100.0/(AW96*DP96), 0)</f>
        <v>0</v>
      </c>
      <c r="N96">
        <f>((T96-J96/2)*M96-L96)/(T96+J96/2)</f>
        <v>0</v>
      </c>
      <c r="O96">
        <f>N96*(DI96+DJ96)/1000.0</f>
        <v>0</v>
      </c>
      <c r="P96">
        <f>(DB96 - IF(AU96&gt;1, L96*CV96*100.0/(AW96*DP96), 0))*(DI96+DJ96)/1000.0</f>
        <v>0</v>
      </c>
      <c r="Q96">
        <f>2.0/((1/S96-1/R96)+SIGN(S96)*SQRT((1/S96-1/R96)*(1/S96-1/R96) + 4*CW96/((CW96+1)*(CW96+1))*(2*1/S96*1/R96-1/R96*1/R96)))</f>
        <v>0</v>
      </c>
      <c r="R96">
        <f>IF(LEFT(CX96,1)&lt;&gt;"0",IF(LEFT(CX96,1)="1",3.0,CY96),$D$5+$E$5*(DP96*DI96/($K$5*1000))+$F$5*(DP96*DI96/($K$5*1000))*MAX(MIN(CV96,$J$5),$I$5)*MAX(MIN(CV96,$J$5),$I$5)+$G$5*MAX(MIN(CV96,$J$5),$I$5)*(DP96*DI96/($K$5*1000))+$H$5*(DP96*DI96/($K$5*1000))*(DP96*DI96/($K$5*1000)))</f>
        <v>0</v>
      </c>
      <c r="S96">
        <f>J96*(1000-(1000*0.61365*exp(17.502*W96/(240.97+W96))/(DI96+DJ96)+DD96)/2)/(1000*0.61365*exp(17.502*W96/(240.97+W96))/(DI96+DJ96)-DD96)</f>
        <v>0</v>
      </c>
      <c r="T96">
        <f>1/((CW96+1)/(Q96/1.6)+1/(R96/1.37)) + CW96/((CW96+1)/(Q96/1.6) + CW96/(R96/1.37))</f>
        <v>0</v>
      </c>
      <c r="U96">
        <f>(CR96*CU96)</f>
        <v>0</v>
      </c>
      <c r="V96">
        <f>(DK96+(U96+2*0.95*5.67E-8*(((DK96+$B$7)+273)^4-(DK96+273)^4)-44100*J96)/(1.84*29.3*R96+8*0.95*5.67E-8*(DK96+273)^3))</f>
        <v>0</v>
      </c>
      <c r="W96">
        <f>($C$7*DL96+$D$7*DM96+$E$7*V96)</f>
        <v>0</v>
      </c>
      <c r="X96">
        <f>0.61365*exp(17.502*W96/(240.97+W96))</f>
        <v>0</v>
      </c>
      <c r="Y96">
        <f>(Z96/AA96*100)</f>
        <v>0</v>
      </c>
      <c r="Z96">
        <f>DD96*(DI96+DJ96)/1000</f>
        <v>0</v>
      </c>
      <c r="AA96">
        <f>0.61365*exp(17.502*DK96/(240.97+DK96))</f>
        <v>0</v>
      </c>
      <c r="AB96">
        <f>(X96-DD96*(DI96+DJ96)/1000)</f>
        <v>0</v>
      </c>
      <c r="AC96">
        <f>(-J96*44100)</f>
        <v>0</v>
      </c>
      <c r="AD96">
        <f>2*29.3*R96*0.92*(DK96-W96)</f>
        <v>0</v>
      </c>
      <c r="AE96">
        <f>2*0.95*5.67E-8*(((DK96+$B$7)+273)^4-(W96+273)^4)</f>
        <v>0</v>
      </c>
      <c r="AF96">
        <f>U96+AE96+AC96+AD96</f>
        <v>0</v>
      </c>
      <c r="AG96">
        <f>DH96*AU96*(DC96-DB96*(1000-AU96*DE96)/(1000-AU96*DD96))/(100*CV96)</f>
        <v>0</v>
      </c>
      <c r="AH96">
        <f>1000*DH96*AU96*(DD96-DE96)/(100*CV96*(1000-AU96*DD96))</f>
        <v>0</v>
      </c>
      <c r="AI96">
        <f>(AJ96 - AK96 - DI96*1E3/(8.314*(DK96+273.15)) * AM96/DH96 * AL96) * DH96/(100*CV96) * (1000 - DE96)/1000</f>
        <v>0</v>
      </c>
      <c r="AJ96">
        <v>427.4658257316112</v>
      </c>
      <c r="AK96">
        <v>431.7672121212123</v>
      </c>
      <c r="AL96">
        <v>-7.882972023498207E-05</v>
      </c>
      <c r="AM96">
        <v>65.19294129675819</v>
      </c>
      <c r="AN96">
        <f>(AP96 - AO96 + DI96*1E3/(8.314*(DK96+273.15)) * AR96/DH96 * AQ96) * DH96/(100*CV96) * 1000/(1000 - AP96)</f>
        <v>0</v>
      </c>
      <c r="AO96">
        <v>17.49859706892715</v>
      </c>
      <c r="AP96">
        <v>18.58663939393939</v>
      </c>
      <c r="AQ96">
        <v>-7.653327168875768E-05</v>
      </c>
      <c r="AR96">
        <v>84.6765936620489</v>
      </c>
      <c r="AS96">
        <v>6</v>
      </c>
      <c r="AT96">
        <v>1</v>
      </c>
      <c r="AU96">
        <f>IF(AS96*$H$13&gt;=AW96,1.0,(AW96/(AW96-AS96*$H$13)))</f>
        <v>0</v>
      </c>
      <c r="AV96">
        <f>(AU96-1)*100</f>
        <v>0</v>
      </c>
      <c r="AW96">
        <f>MAX(0,($B$13+$C$13*DP96)/(1+$D$13*DP96)*DI96/(DK96+273)*$E$13)</f>
        <v>0</v>
      </c>
      <c r="AX96" t="s">
        <v>418</v>
      </c>
      <c r="AY96" t="s">
        <v>418</v>
      </c>
      <c r="AZ96">
        <v>0</v>
      </c>
      <c r="BA96">
        <v>0</v>
      </c>
      <c r="BB96">
        <f>1-AZ96/BA96</f>
        <v>0</v>
      </c>
      <c r="BC96">
        <v>0</v>
      </c>
      <c r="BD96" t="s">
        <v>418</v>
      </c>
      <c r="BE96" t="s">
        <v>418</v>
      </c>
      <c r="BF96">
        <v>0</v>
      </c>
      <c r="BG96">
        <v>0</v>
      </c>
      <c r="BH96">
        <f>1-BF96/BG96</f>
        <v>0</v>
      </c>
      <c r="BI96">
        <v>0.5</v>
      </c>
      <c r="BJ96">
        <f>CS96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418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BZ96" t="s">
        <v>418</v>
      </c>
      <c r="CA96" t="s">
        <v>418</v>
      </c>
      <c r="CB96" t="s">
        <v>418</v>
      </c>
      <c r="CC96" t="s">
        <v>418</v>
      </c>
      <c r="CD96" t="s">
        <v>418</v>
      </c>
      <c r="CE96" t="s">
        <v>418</v>
      </c>
      <c r="CF96" t="s">
        <v>418</v>
      </c>
      <c r="CG96" t="s">
        <v>418</v>
      </c>
      <c r="CH96" t="s">
        <v>418</v>
      </c>
      <c r="CI96" t="s">
        <v>418</v>
      </c>
      <c r="CJ96" t="s">
        <v>418</v>
      </c>
      <c r="CK96" t="s">
        <v>418</v>
      </c>
      <c r="CL96" t="s">
        <v>418</v>
      </c>
      <c r="CM96" t="s">
        <v>418</v>
      </c>
      <c r="CN96" t="s">
        <v>418</v>
      </c>
      <c r="CO96" t="s">
        <v>418</v>
      </c>
      <c r="CP96" t="s">
        <v>418</v>
      </c>
      <c r="CQ96" t="s">
        <v>418</v>
      </c>
      <c r="CR96">
        <f>$B$11*DQ96+$C$11*DR96+$F$11*EC96*(1-EF96)</f>
        <v>0</v>
      </c>
      <c r="CS96">
        <f>CR96*CT96</f>
        <v>0</v>
      </c>
      <c r="CT96">
        <f>($B$11*$D$9+$C$11*$D$9+$F$11*((EP96+EH96)/MAX(EP96+EH96+EQ96, 0.1)*$I$9+EQ96/MAX(EP96+EH96+EQ96, 0.1)*$J$9))/($B$11+$C$11+$F$11)</f>
        <v>0</v>
      </c>
      <c r="CU96">
        <f>($B$11*$K$9+$C$11*$K$9+$F$11*((EP96+EH96)/MAX(EP96+EH96+EQ96, 0.1)*$P$9+EQ96/MAX(EP96+EH96+EQ96, 0.1)*$Q$9))/($B$11+$C$11+$F$11)</f>
        <v>0</v>
      </c>
      <c r="CV96">
        <v>6</v>
      </c>
      <c r="CW96">
        <v>0.5</v>
      </c>
      <c r="CX96" t="s">
        <v>419</v>
      </c>
      <c r="CY96">
        <v>2</v>
      </c>
      <c r="CZ96" t="b">
        <v>1</v>
      </c>
      <c r="DA96">
        <v>1658964692.814286</v>
      </c>
      <c r="DB96">
        <v>423.756</v>
      </c>
      <c r="DC96">
        <v>419.9825714285714</v>
      </c>
      <c r="DD96">
        <v>18.56992857142857</v>
      </c>
      <c r="DE96">
        <v>17.49977142857143</v>
      </c>
      <c r="DF96">
        <v>425.7367142857142</v>
      </c>
      <c r="DG96">
        <v>18.67547142857143</v>
      </c>
      <c r="DH96">
        <v>500.0051428571428</v>
      </c>
      <c r="DI96">
        <v>90.16218571428571</v>
      </c>
      <c r="DJ96">
        <v>0.09977602857142856</v>
      </c>
      <c r="DK96">
        <v>25.8383</v>
      </c>
      <c r="DL96">
        <v>25.31695714285715</v>
      </c>
      <c r="DM96">
        <v>999.8999999999999</v>
      </c>
      <c r="DN96">
        <v>0</v>
      </c>
      <c r="DO96">
        <v>0</v>
      </c>
      <c r="DP96">
        <v>10010.72857142857</v>
      </c>
      <c r="DQ96">
        <v>0</v>
      </c>
      <c r="DR96">
        <v>0.4496600000000001</v>
      </c>
      <c r="DS96">
        <v>3.773342857142858</v>
      </c>
      <c r="DT96">
        <v>431.7739999999999</v>
      </c>
      <c r="DU96">
        <v>427.4632857142857</v>
      </c>
      <c r="DV96">
        <v>1.070138571428571</v>
      </c>
      <c r="DW96">
        <v>419.9825714285714</v>
      </c>
      <c r="DX96">
        <v>17.49977142857143</v>
      </c>
      <c r="DY96">
        <v>1.674304285714286</v>
      </c>
      <c r="DZ96">
        <v>1.577817142857143</v>
      </c>
      <c r="EA96">
        <v>14.6602</v>
      </c>
      <c r="EB96">
        <v>13.74385714285714</v>
      </c>
      <c r="EC96">
        <v>0.00100019</v>
      </c>
      <c r="ED96">
        <v>0</v>
      </c>
      <c r="EE96">
        <v>0</v>
      </c>
      <c r="EF96">
        <v>0</v>
      </c>
      <c r="EG96">
        <v>1301</v>
      </c>
      <c r="EH96">
        <v>0.00100019</v>
      </c>
      <c r="EI96">
        <v>5.071428571428571</v>
      </c>
      <c r="EJ96">
        <v>1.357142857142857</v>
      </c>
      <c r="EK96">
        <v>34.43714285714286</v>
      </c>
      <c r="EL96">
        <v>38.29414285714286</v>
      </c>
      <c r="EM96">
        <v>36.348</v>
      </c>
      <c r="EN96">
        <v>38.38371428571429</v>
      </c>
      <c r="EO96">
        <v>36.32114285714285</v>
      </c>
      <c r="EP96">
        <v>0</v>
      </c>
      <c r="EQ96">
        <v>0</v>
      </c>
      <c r="ER96">
        <v>0</v>
      </c>
      <c r="ES96">
        <v>4.5</v>
      </c>
      <c r="ET96">
        <v>0</v>
      </c>
      <c r="EU96">
        <v>1198.648846153846</v>
      </c>
      <c r="EV96">
        <v>3125.561285259375</v>
      </c>
      <c r="EW96">
        <v>246234.8607538542</v>
      </c>
      <c r="EX96">
        <v>22505.48023076923</v>
      </c>
      <c r="EY96">
        <v>15</v>
      </c>
      <c r="EZ96">
        <v>1658962562</v>
      </c>
      <c r="FA96" t="s">
        <v>443</v>
      </c>
      <c r="FB96">
        <v>1658962562</v>
      </c>
      <c r="FC96">
        <v>1658962559</v>
      </c>
      <c r="FD96">
        <v>7</v>
      </c>
      <c r="FE96">
        <v>0.025</v>
      </c>
      <c r="FF96">
        <v>-0.013</v>
      </c>
      <c r="FG96">
        <v>-1.97</v>
      </c>
      <c r="FH96">
        <v>-0.111</v>
      </c>
      <c r="FI96">
        <v>420</v>
      </c>
      <c r="FJ96">
        <v>18</v>
      </c>
      <c r="FK96">
        <v>0.6899999999999999</v>
      </c>
      <c r="FL96">
        <v>0.5</v>
      </c>
      <c r="FM96">
        <v>3.786097073170732</v>
      </c>
      <c r="FN96">
        <v>-0.1636854355400695</v>
      </c>
      <c r="FO96">
        <v>0.04873076056845419</v>
      </c>
      <c r="FP96">
        <v>1</v>
      </c>
      <c r="FQ96">
        <v>1117.466764705882</v>
      </c>
      <c r="FR96">
        <v>2145.441459862273</v>
      </c>
      <c r="FS96">
        <v>453.3106151721668</v>
      </c>
      <c r="FT96">
        <v>0</v>
      </c>
      <c r="FU96">
        <v>1.069099268292683</v>
      </c>
      <c r="FV96">
        <v>-0.03819073170731655</v>
      </c>
      <c r="FW96">
        <v>0.004218495507008764</v>
      </c>
      <c r="FX96">
        <v>1</v>
      </c>
      <c r="FY96">
        <v>2</v>
      </c>
      <c r="FZ96">
        <v>3</v>
      </c>
      <c r="GA96" t="s">
        <v>421</v>
      </c>
      <c r="GB96">
        <v>2.98414</v>
      </c>
      <c r="GC96">
        <v>2.71559</v>
      </c>
      <c r="GD96">
        <v>0.0952718</v>
      </c>
      <c r="GE96">
        <v>0.093392</v>
      </c>
      <c r="GF96">
        <v>0.0897637</v>
      </c>
      <c r="GG96">
        <v>0.084367</v>
      </c>
      <c r="GH96">
        <v>28702.6</v>
      </c>
      <c r="GI96">
        <v>28873.8</v>
      </c>
      <c r="GJ96">
        <v>29480.7</v>
      </c>
      <c r="GK96">
        <v>29450.5</v>
      </c>
      <c r="GL96">
        <v>35549.3</v>
      </c>
      <c r="GM96">
        <v>35858.2</v>
      </c>
      <c r="GN96">
        <v>41521.8</v>
      </c>
      <c r="GO96">
        <v>41974.5</v>
      </c>
      <c r="GP96">
        <v>1.94425</v>
      </c>
      <c r="GQ96">
        <v>1.91165</v>
      </c>
      <c r="GR96">
        <v>0.08388610000000001</v>
      </c>
      <c r="GS96">
        <v>0</v>
      </c>
      <c r="GT96">
        <v>24.3191</v>
      </c>
      <c r="GU96">
        <v>999.9</v>
      </c>
      <c r="GV96">
        <v>42.4</v>
      </c>
      <c r="GW96">
        <v>31.4</v>
      </c>
      <c r="GX96">
        <v>21.7026</v>
      </c>
      <c r="GY96">
        <v>62.8661</v>
      </c>
      <c r="GZ96">
        <v>33.8181</v>
      </c>
      <c r="HA96">
        <v>1</v>
      </c>
      <c r="HB96">
        <v>-0.127215</v>
      </c>
      <c r="HC96">
        <v>-0.167239</v>
      </c>
      <c r="HD96">
        <v>20.346</v>
      </c>
      <c r="HE96">
        <v>5.22073</v>
      </c>
      <c r="HF96">
        <v>12.0095</v>
      </c>
      <c r="HG96">
        <v>4.99045</v>
      </c>
      <c r="HH96">
        <v>3.28933</v>
      </c>
      <c r="HI96">
        <v>9999</v>
      </c>
      <c r="HJ96">
        <v>9999</v>
      </c>
      <c r="HK96">
        <v>9999</v>
      </c>
      <c r="HL96">
        <v>161.1</v>
      </c>
      <c r="HM96">
        <v>1.86737</v>
      </c>
      <c r="HN96">
        <v>1.86646</v>
      </c>
      <c r="HO96">
        <v>1.86585</v>
      </c>
      <c r="HP96">
        <v>1.86583</v>
      </c>
      <c r="HQ96">
        <v>1.86768</v>
      </c>
      <c r="HR96">
        <v>1.87012</v>
      </c>
      <c r="HS96">
        <v>1.86874</v>
      </c>
      <c r="HT96">
        <v>1.87025</v>
      </c>
      <c r="HU96">
        <v>0</v>
      </c>
      <c r="HV96">
        <v>0</v>
      </c>
      <c r="HW96">
        <v>0</v>
      </c>
      <c r="HX96">
        <v>0</v>
      </c>
      <c r="HY96" t="s">
        <v>422</v>
      </c>
      <c r="HZ96" t="s">
        <v>423</v>
      </c>
      <c r="IA96" t="s">
        <v>424</v>
      </c>
      <c r="IB96" t="s">
        <v>424</v>
      </c>
      <c r="IC96" t="s">
        <v>424</v>
      </c>
      <c r="ID96" t="s">
        <v>424</v>
      </c>
      <c r="IE96">
        <v>0</v>
      </c>
      <c r="IF96">
        <v>100</v>
      </c>
      <c r="IG96">
        <v>100</v>
      </c>
      <c r="IH96">
        <v>-1.98</v>
      </c>
      <c r="II96">
        <v>-0.1054</v>
      </c>
      <c r="IJ96">
        <v>-0.5726348517053843</v>
      </c>
      <c r="IK96">
        <v>-0.003643892653284941</v>
      </c>
      <c r="IL96">
        <v>8.948238347276123E-07</v>
      </c>
      <c r="IM96">
        <v>-2.445980282225029E-10</v>
      </c>
      <c r="IN96">
        <v>-0.1497648274784824</v>
      </c>
      <c r="IO96">
        <v>-0.01042730378795286</v>
      </c>
      <c r="IP96">
        <v>0.00100284695746963</v>
      </c>
      <c r="IQ96">
        <v>-1.701466411570297E-05</v>
      </c>
      <c r="IR96">
        <v>2</v>
      </c>
      <c r="IS96">
        <v>2310</v>
      </c>
      <c r="IT96">
        <v>1</v>
      </c>
      <c r="IU96">
        <v>25</v>
      </c>
      <c r="IV96">
        <v>35.6</v>
      </c>
      <c r="IW96">
        <v>35.6</v>
      </c>
      <c r="IX96">
        <v>1.04492</v>
      </c>
      <c r="IY96">
        <v>2.21802</v>
      </c>
      <c r="IZ96">
        <v>1.39648</v>
      </c>
      <c r="JA96">
        <v>2.34497</v>
      </c>
      <c r="JB96">
        <v>1.49536</v>
      </c>
      <c r="JC96">
        <v>2.39624</v>
      </c>
      <c r="JD96">
        <v>35.7311</v>
      </c>
      <c r="JE96">
        <v>24.1926</v>
      </c>
      <c r="JF96">
        <v>18</v>
      </c>
      <c r="JG96">
        <v>503.981</v>
      </c>
      <c r="JH96">
        <v>439.708</v>
      </c>
      <c r="JI96">
        <v>25</v>
      </c>
      <c r="JJ96">
        <v>25.7925</v>
      </c>
      <c r="JK96">
        <v>30.0001</v>
      </c>
      <c r="JL96">
        <v>25.7674</v>
      </c>
      <c r="JM96">
        <v>25.7113</v>
      </c>
      <c r="JN96">
        <v>20.9267</v>
      </c>
      <c r="JO96">
        <v>22.1624</v>
      </c>
      <c r="JP96">
        <v>49.0683</v>
      </c>
      <c r="JQ96">
        <v>25</v>
      </c>
      <c r="JR96">
        <v>420</v>
      </c>
      <c r="JS96">
        <v>17.491</v>
      </c>
      <c r="JT96">
        <v>100.809</v>
      </c>
      <c r="JU96">
        <v>100.802</v>
      </c>
    </row>
    <row r="97" spans="1:281">
      <c r="A97">
        <v>81</v>
      </c>
      <c r="B97">
        <v>1658964700.1</v>
      </c>
      <c r="C97">
        <v>2793.599999904633</v>
      </c>
      <c r="D97" t="s">
        <v>606</v>
      </c>
      <c r="E97" t="s">
        <v>607</v>
      </c>
      <c r="F97">
        <v>5</v>
      </c>
      <c r="G97" t="s">
        <v>602</v>
      </c>
      <c r="H97" t="s">
        <v>416</v>
      </c>
      <c r="I97">
        <v>1658964697.6</v>
      </c>
      <c r="J97">
        <f>(K97)/1000</f>
        <v>0</v>
      </c>
      <c r="K97">
        <f>IF(CZ97, AN97, AH97)</f>
        <v>0</v>
      </c>
      <c r="L97">
        <f>IF(CZ97, AI97, AG97)</f>
        <v>0</v>
      </c>
      <c r="M97">
        <f>DB97 - IF(AU97&gt;1, L97*CV97*100.0/(AW97*DP97), 0)</f>
        <v>0</v>
      </c>
      <c r="N97">
        <f>((T97-J97/2)*M97-L97)/(T97+J97/2)</f>
        <v>0</v>
      </c>
      <c r="O97">
        <f>N97*(DI97+DJ97)/1000.0</f>
        <v>0</v>
      </c>
      <c r="P97">
        <f>(DB97 - IF(AU97&gt;1, L97*CV97*100.0/(AW97*DP97), 0))*(DI97+DJ97)/1000.0</f>
        <v>0</v>
      </c>
      <c r="Q97">
        <f>2.0/((1/S97-1/R97)+SIGN(S97)*SQRT((1/S97-1/R97)*(1/S97-1/R97) + 4*CW97/((CW97+1)*(CW97+1))*(2*1/S97*1/R97-1/R97*1/R97)))</f>
        <v>0</v>
      </c>
      <c r="R97">
        <f>IF(LEFT(CX97,1)&lt;&gt;"0",IF(LEFT(CX97,1)="1",3.0,CY97),$D$5+$E$5*(DP97*DI97/($K$5*1000))+$F$5*(DP97*DI97/($K$5*1000))*MAX(MIN(CV97,$J$5),$I$5)*MAX(MIN(CV97,$J$5),$I$5)+$G$5*MAX(MIN(CV97,$J$5),$I$5)*(DP97*DI97/($K$5*1000))+$H$5*(DP97*DI97/($K$5*1000))*(DP97*DI97/($K$5*1000)))</f>
        <v>0</v>
      </c>
      <c r="S97">
        <f>J97*(1000-(1000*0.61365*exp(17.502*W97/(240.97+W97))/(DI97+DJ97)+DD97)/2)/(1000*0.61365*exp(17.502*W97/(240.97+W97))/(DI97+DJ97)-DD97)</f>
        <v>0</v>
      </c>
      <c r="T97">
        <f>1/((CW97+1)/(Q97/1.6)+1/(R97/1.37)) + CW97/((CW97+1)/(Q97/1.6) + CW97/(R97/1.37))</f>
        <v>0</v>
      </c>
      <c r="U97">
        <f>(CR97*CU97)</f>
        <v>0</v>
      </c>
      <c r="V97">
        <f>(DK97+(U97+2*0.95*5.67E-8*(((DK97+$B$7)+273)^4-(DK97+273)^4)-44100*J97)/(1.84*29.3*R97+8*0.95*5.67E-8*(DK97+273)^3))</f>
        <v>0</v>
      </c>
      <c r="W97">
        <f>($C$7*DL97+$D$7*DM97+$E$7*V97)</f>
        <v>0</v>
      </c>
      <c r="X97">
        <f>0.61365*exp(17.502*W97/(240.97+W97))</f>
        <v>0</v>
      </c>
      <c r="Y97">
        <f>(Z97/AA97*100)</f>
        <v>0</v>
      </c>
      <c r="Z97">
        <f>DD97*(DI97+DJ97)/1000</f>
        <v>0</v>
      </c>
      <c r="AA97">
        <f>0.61365*exp(17.502*DK97/(240.97+DK97))</f>
        <v>0</v>
      </c>
      <c r="AB97">
        <f>(X97-DD97*(DI97+DJ97)/1000)</f>
        <v>0</v>
      </c>
      <c r="AC97">
        <f>(-J97*44100)</f>
        <v>0</v>
      </c>
      <c r="AD97">
        <f>2*29.3*R97*0.92*(DK97-W97)</f>
        <v>0</v>
      </c>
      <c r="AE97">
        <f>2*0.95*5.67E-8*(((DK97+$B$7)+273)^4-(W97+273)^4)</f>
        <v>0</v>
      </c>
      <c r="AF97">
        <f>U97+AE97+AC97+AD97</f>
        <v>0</v>
      </c>
      <c r="AG97">
        <f>DH97*AU97*(DC97-DB97*(1000-AU97*DE97)/(1000-AU97*DD97))/(100*CV97)</f>
        <v>0</v>
      </c>
      <c r="AH97">
        <f>1000*DH97*AU97*(DD97-DE97)/(100*CV97*(1000-AU97*DD97))</f>
        <v>0</v>
      </c>
      <c r="AI97">
        <f>(AJ97 - AK97 - DI97*1E3/(8.314*(DK97+273.15)) * AM97/DH97 * AL97) * DH97/(100*CV97) * (1000 - DE97)/1000</f>
        <v>0</v>
      </c>
      <c r="AJ97">
        <v>427.4757584237611</v>
      </c>
      <c r="AK97">
        <v>431.7525454545454</v>
      </c>
      <c r="AL97">
        <v>0.0002195821214398338</v>
      </c>
      <c r="AM97">
        <v>65.19294129675819</v>
      </c>
      <c r="AN97">
        <f>(AP97 - AO97 + DI97*1E3/(8.314*(DK97+273.15)) * AR97/DH97 * AQ97) * DH97/(100*CV97) * 1000/(1000 - AP97)</f>
        <v>0</v>
      </c>
      <c r="AO97">
        <v>17.50315154032711</v>
      </c>
      <c r="AP97">
        <v>18.64267818181817</v>
      </c>
      <c r="AQ97">
        <v>0.01811065393185454</v>
      </c>
      <c r="AR97">
        <v>84.6765936620489</v>
      </c>
      <c r="AS97">
        <v>6</v>
      </c>
      <c r="AT97">
        <v>1</v>
      </c>
      <c r="AU97">
        <f>IF(AS97*$H$13&gt;=AW97,1.0,(AW97/(AW97-AS97*$H$13)))</f>
        <v>0</v>
      </c>
      <c r="AV97">
        <f>(AU97-1)*100</f>
        <v>0</v>
      </c>
      <c r="AW97">
        <f>MAX(0,($B$13+$C$13*DP97)/(1+$D$13*DP97)*DI97/(DK97+273)*$E$13)</f>
        <v>0</v>
      </c>
      <c r="AX97" t="s">
        <v>418</v>
      </c>
      <c r="AY97" t="s">
        <v>418</v>
      </c>
      <c r="AZ97">
        <v>0</v>
      </c>
      <c r="BA97">
        <v>0</v>
      </c>
      <c r="BB97">
        <f>1-AZ97/BA97</f>
        <v>0</v>
      </c>
      <c r="BC97">
        <v>0</v>
      </c>
      <c r="BD97" t="s">
        <v>418</v>
      </c>
      <c r="BE97" t="s">
        <v>418</v>
      </c>
      <c r="BF97">
        <v>0</v>
      </c>
      <c r="BG97">
        <v>0</v>
      </c>
      <c r="BH97">
        <f>1-BF97/BG97</f>
        <v>0</v>
      </c>
      <c r="BI97">
        <v>0.5</v>
      </c>
      <c r="BJ97">
        <f>CS97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418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BZ97" t="s">
        <v>418</v>
      </c>
      <c r="CA97" t="s">
        <v>418</v>
      </c>
      <c r="CB97" t="s">
        <v>418</v>
      </c>
      <c r="CC97" t="s">
        <v>418</v>
      </c>
      <c r="CD97" t="s">
        <v>418</v>
      </c>
      <c r="CE97" t="s">
        <v>418</v>
      </c>
      <c r="CF97" t="s">
        <v>418</v>
      </c>
      <c r="CG97" t="s">
        <v>418</v>
      </c>
      <c r="CH97" t="s">
        <v>418</v>
      </c>
      <c r="CI97" t="s">
        <v>418</v>
      </c>
      <c r="CJ97" t="s">
        <v>418</v>
      </c>
      <c r="CK97" t="s">
        <v>418</v>
      </c>
      <c r="CL97" t="s">
        <v>418</v>
      </c>
      <c r="CM97" t="s">
        <v>418</v>
      </c>
      <c r="CN97" t="s">
        <v>418</v>
      </c>
      <c r="CO97" t="s">
        <v>418</v>
      </c>
      <c r="CP97" t="s">
        <v>418</v>
      </c>
      <c r="CQ97" t="s">
        <v>418</v>
      </c>
      <c r="CR97">
        <f>$B$11*DQ97+$C$11*DR97+$F$11*EC97*(1-EF97)</f>
        <v>0</v>
      </c>
      <c r="CS97">
        <f>CR97*CT97</f>
        <v>0</v>
      </c>
      <c r="CT97">
        <f>($B$11*$D$9+$C$11*$D$9+$F$11*((EP97+EH97)/MAX(EP97+EH97+EQ97, 0.1)*$I$9+EQ97/MAX(EP97+EH97+EQ97, 0.1)*$J$9))/($B$11+$C$11+$F$11)</f>
        <v>0</v>
      </c>
      <c r="CU97">
        <f>($B$11*$K$9+$C$11*$K$9+$F$11*((EP97+EH97)/MAX(EP97+EH97+EQ97, 0.1)*$P$9+EQ97/MAX(EP97+EH97+EQ97, 0.1)*$Q$9))/($B$11+$C$11+$F$11)</f>
        <v>0</v>
      </c>
      <c r="CV97">
        <v>6</v>
      </c>
      <c r="CW97">
        <v>0.5</v>
      </c>
      <c r="CX97" t="s">
        <v>419</v>
      </c>
      <c r="CY97">
        <v>2</v>
      </c>
      <c r="CZ97" t="b">
        <v>1</v>
      </c>
      <c r="DA97">
        <v>1658964697.6</v>
      </c>
      <c r="DB97">
        <v>423.6902222222222</v>
      </c>
      <c r="DC97">
        <v>420.0027777777778</v>
      </c>
      <c r="DD97">
        <v>18.6299</v>
      </c>
      <c r="DE97">
        <v>17.50372222222222</v>
      </c>
      <c r="DF97">
        <v>425.6706666666666</v>
      </c>
      <c r="DG97">
        <v>18.73491111111111</v>
      </c>
      <c r="DH97">
        <v>500.0712222222222</v>
      </c>
      <c r="DI97">
        <v>90.16361111111111</v>
      </c>
      <c r="DJ97">
        <v>0.1000751666666667</v>
      </c>
      <c r="DK97">
        <v>25.88441111111111</v>
      </c>
      <c r="DL97">
        <v>25.69087777777778</v>
      </c>
      <c r="DM97">
        <v>999.9000000000001</v>
      </c>
      <c r="DN97">
        <v>0</v>
      </c>
      <c r="DO97">
        <v>0</v>
      </c>
      <c r="DP97">
        <v>9993.825555555555</v>
      </c>
      <c r="DQ97">
        <v>0</v>
      </c>
      <c r="DR97">
        <v>0.44966</v>
      </c>
      <c r="DS97">
        <v>3.687491111111111</v>
      </c>
      <c r="DT97">
        <v>431.7335555555555</v>
      </c>
      <c r="DU97">
        <v>427.4853333333333</v>
      </c>
      <c r="DV97">
        <v>1.126184444444444</v>
      </c>
      <c r="DW97">
        <v>420.0027777777778</v>
      </c>
      <c r="DX97">
        <v>17.50372222222222</v>
      </c>
      <c r="DY97">
        <v>1.679737777777778</v>
      </c>
      <c r="DZ97">
        <v>1.578198888888889</v>
      </c>
      <c r="EA97">
        <v>14.71045555555556</v>
      </c>
      <c r="EB97">
        <v>13.74755555555556</v>
      </c>
      <c r="EC97">
        <v>0.00100019</v>
      </c>
      <c r="ED97">
        <v>0</v>
      </c>
      <c r="EE97">
        <v>0</v>
      </c>
      <c r="EF97">
        <v>0</v>
      </c>
      <c r="EG97">
        <v>1242</v>
      </c>
      <c r="EH97">
        <v>0.00100019</v>
      </c>
      <c r="EI97">
        <v>-14.44444444444444</v>
      </c>
      <c r="EJ97">
        <v>-2.5</v>
      </c>
      <c r="EK97">
        <v>34.625</v>
      </c>
      <c r="EL97">
        <v>38.43033333333333</v>
      </c>
      <c r="EM97">
        <v>36.38877777777778</v>
      </c>
      <c r="EN97">
        <v>38.52755555555555</v>
      </c>
      <c r="EO97">
        <v>36.44411111111111</v>
      </c>
      <c r="EP97">
        <v>0</v>
      </c>
      <c r="EQ97">
        <v>0</v>
      </c>
      <c r="ER97">
        <v>0</v>
      </c>
      <c r="ES97">
        <v>9.300000190734863</v>
      </c>
      <c r="ET97">
        <v>0</v>
      </c>
      <c r="EU97">
        <v>1283.110384615385</v>
      </c>
      <c r="EV97">
        <v>1091.963621419561</v>
      </c>
      <c r="EW97">
        <v>-83248.6003384667</v>
      </c>
      <c r="EX97">
        <v>22498.711</v>
      </c>
      <c r="EY97">
        <v>15</v>
      </c>
      <c r="EZ97">
        <v>1658962562</v>
      </c>
      <c r="FA97" t="s">
        <v>443</v>
      </c>
      <c r="FB97">
        <v>1658962562</v>
      </c>
      <c r="FC97">
        <v>1658962559</v>
      </c>
      <c r="FD97">
        <v>7</v>
      </c>
      <c r="FE97">
        <v>0.025</v>
      </c>
      <c r="FF97">
        <v>-0.013</v>
      </c>
      <c r="FG97">
        <v>-1.97</v>
      </c>
      <c r="FH97">
        <v>-0.111</v>
      </c>
      <c r="FI97">
        <v>420</v>
      </c>
      <c r="FJ97">
        <v>18</v>
      </c>
      <c r="FK97">
        <v>0.6899999999999999</v>
      </c>
      <c r="FL97">
        <v>0.5</v>
      </c>
      <c r="FM97">
        <v>3.764182195121951</v>
      </c>
      <c r="FN97">
        <v>-0.4650980487804874</v>
      </c>
      <c r="FO97">
        <v>0.06424158031620097</v>
      </c>
      <c r="FP97">
        <v>1</v>
      </c>
      <c r="FQ97">
        <v>1200.143235294118</v>
      </c>
      <c r="FR97">
        <v>1640.955878319416</v>
      </c>
      <c r="FS97">
        <v>444.117391746031</v>
      </c>
      <c r="FT97">
        <v>0</v>
      </c>
      <c r="FU97">
        <v>1.08129243902439</v>
      </c>
      <c r="FV97">
        <v>0.1869972125435567</v>
      </c>
      <c r="FW97">
        <v>0.02505557927064838</v>
      </c>
      <c r="FX97">
        <v>0</v>
      </c>
      <c r="FY97">
        <v>1</v>
      </c>
      <c r="FZ97">
        <v>3</v>
      </c>
      <c r="GA97" t="s">
        <v>444</v>
      </c>
      <c r="GB97">
        <v>2.98408</v>
      </c>
      <c r="GC97">
        <v>2.71557</v>
      </c>
      <c r="GD97">
        <v>0.0952687</v>
      </c>
      <c r="GE97">
        <v>0.09340610000000001</v>
      </c>
      <c r="GF97">
        <v>0.0899281</v>
      </c>
      <c r="GG97">
        <v>0.08437550000000001</v>
      </c>
      <c r="GH97">
        <v>28702.9</v>
      </c>
      <c r="GI97">
        <v>28873.1</v>
      </c>
      <c r="GJ97">
        <v>29480.9</v>
      </c>
      <c r="GK97">
        <v>29450.4</v>
      </c>
      <c r="GL97">
        <v>35542.8</v>
      </c>
      <c r="GM97">
        <v>35857.6</v>
      </c>
      <c r="GN97">
        <v>41521.8</v>
      </c>
      <c r="GO97">
        <v>41974.3</v>
      </c>
      <c r="GP97">
        <v>1.94422</v>
      </c>
      <c r="GQ97">
        <v>1.91173</v>
      </c>
      <c r="GR97">
        <v>0.0734851</v>
      </c>
      <c r="GS97">
        <v>0</v>
      </c>
      <c r="GT97">
        <v>24.321</v>
      </c>
      <c r="GU97">
        <v>999.9</v>
      </c>
      <c r="GV97">
        <v>42.4</v>
      </c>
      <c r="GW97">
        <v>31.4</v>
      </c>
      <c r="GX97">
        <v>21.7021</v>
      </c>
      <c r="GY97">
        <v>62.6061</v>
      </c>
      <c r="GZ97">
        <v>33.9383</v>
      </c>
      <c r="HA97">
        <v>1</v>
      </c>
      <c r="HB97">
        <v>-0.126827</v>
      </c>
      <c r="HC97">
        <v>-0.165877</v>
      </c>
      <c r="HD97">
        <v>20.3523</v>
      </c>
      <c r="HE97">
        <v>5.22118</v>
      </c>
      <c r="HF97">
        <v>12.0099</v>
      </c>
      <c r="HG97">
        <v>4.99055</v>
      </c>
      <c r="HH97">
        <v>3.28933</v>
      </c>
      <c r="HI97">
        <v>9999</v>
      </c>
      <c r="HJ97">
        <v>9999</v>
      </c>
      <c r="HK97">
        <v>9999</v>
      </c>
      <c r="HL97">
        <v>161.1</v>
      </c>
      <c r="HM97">
        <v>1.86737</v>
      </c>
      <c r="HN97">
        <v>1.86645</v>
      </c>
      <c r="HO97">
        <v>1.86584</v>
      </c>
      <c r="HP97">
        <v>1.86584</v>
      </c>
      <c r="HQ97">
        <v>1.86768</v>
      </c>
      <c r="HR97">
        <v>1.87012</v>
      </c>
      <c r="HS97">
        <v>1.86875</v>
      </c>
      <c r="HT97">
        <v>1.87022</v>
      </c>
      <c r="HU97">
        <v>0</v>
      </c>
      <c r="HV97">
        <v>0</v>
      </c>
      <c r="HW97">
        <v>0</v>
      </c>
      <c r="HX97">
        <v>0</v>
      </c>
      <c r="HY97" t="s">
        <v>422</v>
      </c>
      <c r="HZ97" t="s">
        <v>423</v>
      </c>
      <c r="IA97" t="s">
        <v>424</v>
      </c>
      <c r="IB97" t="s">
        <v>424</v>
      </c>
      <c r="IC97" t="s">
        <v>424</v>
      </c>
      <c r="ID97" t="s">
        <v>424</v>
      </c>
      <c r="IE97">
        <v>0</v>
      </c>
      <c r="IF97">
        <v>100</v>
      </c>
      <c r="IG97">
        <v>100</v>
      </c>
      <c r="IH97">
        <v>-1.98</v>
      </c>
      <c r="II97">
        <v>-0.1048</v>
      </c>
      <c r="IJ97">
        <v>-0.5726348517053843</v>
      </c>
      <c r="IK97">
        <v>-0.003643892653284941</v>
      </c>
      <c r="IL97">
        <v>8.948238347276123E-07</v>
      </c>
      <c r="IM97">
        <v>-2.445980282225029E-10</v>
      </c>
      <c r="IN97">
        <v>-0.1497648274784824</v>
      </c>
      <c r="IO97">
        <v>-0.01042730378795286</v>
      </c>
      <c r="IP97">
        <v>0.00100284695746963</v>
      </c>
      <c r="IQ97">
        <v>-1.701466411570297E-05</v>
      </c>
      <c r="IR97">
        <v>2</v>
      </c>
      <c r="IS97">
        <v>2310</v>
      </c>
      <c r="IT97">
        <v>1</v>
      </c>
      <c r="IU97">
        <v>25</v>
      </c>
      <c r="IV97">
        <v>35.6</v>
      </c>
      <c r="IW97">
        <v>35.7</v>
      </c>
      <c r="IX97">
        <v>1.04492</v>
      </c>
      <c r="IY97">
        <v>2.22534</v>
      </c>
      <c r="IZ97">
        <v>1.39648</v>
      </c>
      <c r="JA97">
        <v>2.34497</v>
      </c>
      <c r="JB97">
        <v>1.49536</v>
      </c>
      <c r="JC97">
        <v>2.30591</v>
      </c>
      <c r="JD97">
        <v>35.7544</v>
      </c>
      <c r="JE97">
        <v>24.1926</v>
      </c>
      <c r="JF97">
        <v>18</v>
      </c>
      <c r="JG97">
        <v>503.977</v>
      </c>
      <c r="JH97">
        <v>439.757</v>
      </c>
      <c r="JI97">
        <v>25</v>
      </c>
      <c r="JJ97">
        <v>25.7925</v>
      </c>
      <c r="JK97">
        <v>30.0002</v>
      </c>
      <c r="JL97">
        <v>25.7688</v>
      </c>
      <c r="JM97">
        <v>25.7117</v>
      </c>
      <c r="JN97">
        <v>20.9237</v>
      </c>
      <c r="JO97">
        <v>22.1624</v>
      </c>
      <c r="JP97">
        <v>49.0683</v>
      </c>
      <c r="JQ97">
        <v>25</v>
      </c>
      <c r="JR97">
        <v>420</v>
      </c>
      <c r="JS97">
        <v>17.4622</v>
      </c>
      <c r="JT97">
        <v>100.809</v>
      </c>
      <c r="JU97">
        <v>100.801</v>
      </c>
    </row>
    <row r="98" spans="1:281">
      <c r="A98">
        <v>82</v>
      </c>
      <c r="B98">
        <v>1658964705.1</v>
      </c>
      <c r="C98">
        <v>2798.599999904633</v>
      </c>
      <c r="D98" t="s">
        <v>608</v>
      </c>
      <c r="E98" t="s">
        <v>609</v>
      </c>
      <c r="F98">
        <v>5</v>
      </c>
      <c r="G98" t="s">
        <v>602</v>
      </c>
      <c r="H98" t="s">
        <v>416</v>
      </c>
      <c r="I98">
        <v>1658964702.3</v>
      </c>
      <c r="J98">
        <f>(K98)/1000</f>
        <v>0</v>
      </c>
      <c r="K98">
        <f>IF(CZ98, AN98, AH98)</f>
        <v>0</v>
      </c>
      <c r="L98">
        <f>IF(CZ98, AI98, AG98)</f>
        <v>0</v>
      </c>
      <c r="M98">
        <f>DB98 - IF(AU98&gt;1, L98*CV98*100.0/(AW98*DP98), 0)</f>
        <v>0</v>
      </c>
      <c r="N98">
        <f>((T98-J98/2)*M98-L98)/(T98+J98/2)</f>
        <v>0</v>
      </c>
      <c r="O98">
        <f>N98*(DI98+DJ98)/1000.0</f>
        <v>0</v>
      </c>
      <c r="P98">
        <f>(DB98 - IF(AU98&gt;1, L98*CV98*100.0/(AW98*DP98), 0))*(DI98+DJ98)/1000.0</f>
        <v>0</v>
      </c>
      <c r="Q98">
        <f>2.0/((1/S98-1/R98)+SIGN(S98)*SQRT((1/S98-1/R98)*(1/S98-1/R98) + 4*CW98/((CW98+1)*(CW98+1))*(2*1/S98*1/R98-1/R98*1/R98)))</f>
        <v>0</v>
      </c>
      <c r="R98">
        <f>IF(LEFT(CX98,1)&lt;&gt;"0",IF(LEFT(CX98,1)="1",3.0,CY98),$D$5+$E$5*(DP98*DI98/($K$5*1000))+$F$5*(DP98*DI98/($K$5*1000))*MAX(MIN(CV98,$J$5),$I$5)*MAX(MIN(CV98,$J$5),$I$5)+$G$5*MAX(MIN(CV98,$J$5),$I$5)*(DP98*DI98/($K$5*1000))+$H$5*(DP98*DI98/($K$5*1000))*(DP98*DI98/($K$5*1000)))</f>
        <v>0</v>
      </c>
      <c r="S98">
        <f>J98*(1000-(1000*0.61365*exp(17.502*W98/(240.97+W98))/(DI98+DJ98)+DD98)/2)/(1000*0.61365*exp(17.502*W98/(240.97+W98))/(DI98+DJ98)-DD98)</f>
        <v>0</v>
      </c>
      <c r="T98">
        <f>1/((CW98+1)/(Q98/1.6)+1/(R98/1.37)) + CW98/((CW98+1)/(Q98/1.6) + CW98/(R98/1.37))</f>
        <v>0</v>
      </c>
      <c r="U98">
        <f>(CR98*CU98)</f>
        <v>0</v>
      </c>
      <c r="V98">
        <f>(DK98+(U98+2*0.95*5.67E-8*(((DK98+$B$7)+273)^4-(DK98+273)^4)-44100*J98)/(1.84*29.3*R98+8*0.95*5.67E-8*(DK98+273)^3))</f>
        <v>0</v>
      </c>
      <c r="W98">
        <f>($C$7*DL98+$D$7*DM98+$E$7*V98)</f>
        <v>0</v>
      </c>
      <c r="X98">
        <f>0.61365*exp(17.502*W98/(240.97+W98))</f>
        <v>0</v>
      </c>
      <c r="Y98">
        <f>(Z98/AA98*100)</f>
        <v>0</v>
      </c>
      <c r="Z98">
        <f>DD98*(DI98+DJ98)/1000</f>
        <v>0</v>
      </c>
      <c r="AA98">
        <f>0.61365*exp(17.502*DK98/(240.97+DK98))</f>
        <v>0</v>
      </c>
      <c r="AB98">
        <f>(X98-DD98*(DI98+DJ98)/1000)</f>
        <v>0</v>
      </c>
      <c r="AC98">
        <f>(-J98*44100)</f>
        <v>0</v>
      </c>
      <c r="AD98">
        <f>2*29.3*R98*0.92*(DK98-W98)</f>
        <v>0</v>
      </c>
      <c r="AE98">
        <f>2*0.95*5.67E-8*(((DK98+$B$7)+273)^4-(W98+273)^4)</f>
        <v>0</v>
      </c>
      <c r="AF98">
        <f>U98+AE98+AC98+AD98</f>
        <v>0</v>
      </c>
      <c r="AG98">
        <f>DH98*AU98*(DC98-DB98*(1000-AU98*DE98)/(1000-AU98*DD98))/(100*CV98)</f>
        <v>0</v>
      </c>
      <c r="AH98">
        <f>1000*DH98*AU98*(DD98-DE98)/(100*CV98*(1000-AU98*DD98))</f>
        <v>0</v>
      </c>
      <c r="AI98">
        <f>(AJ98 - AK98 - DI98*1E3/(8.314*(DK98+273.15)) * AM98/DH98 * AL98) * DH98/(100*CV98) * (1000 - DE98)/1000</f>
        <v>0</v>
      </c>
      <c r="AJ98">
        <v>427.5211065966627</v>
      </c>
      <c r="AK98">
        <v>431.7399636363637</v>
      </c>
      <c r="AL98">
        <v>-0.0003123279134259926</v>
      </c>
      <c r="AM98">
        <v>65.19294129675819</v>
      </c>
      <c r="AN98">
        <f>(AP98 - AO98 + DI98*1E3/(8.314*(DK98+273.15)) * AR98/DH98 * AQ98) * DH98/(100*CV98) * 1000/(1000 - AP98)</f>
        <v>0</v>
      </c>
      <c r="AO98">
        <v>17.50597826242167</v>
      </c>
      <c r="AP98">
        <v>18.63378666666667</v>
      </c>
      <c r="AQ98">
        <v>-0.0005608753442755623</v>
      </c>
      <c r="AR98">
        <v>84.6765936620489</v>
      </c>
      <c r="AS98">
        <v>6</v>
      </c>
      <c r="AT98">
        <v>1</v>
      </c>
      <c r="AU98">
        <f>IF(AS98*$H$13&gt;=AW98,1.0,(AW98/(AW98-AS98*$H$13)))</f>
        <v>0</v>
      </c>
      <c r="AV98">
        <f>(AU98-1)*100</f>
        <v>0</v>
      </c>
      <c r="AW98">
        <f>MAX(0,($B$13+$C$13*DP98)/(1+$D$13*DP98)*DI98/(DK98+273)*$E$13)</f>
        <v>0</v>
      </c>
      <c r="AX98" t="s">
        <v>418</v>
      </c>
      <c r="AY98" t="s">
        <v>418</v>
      </c>
      <c r="AZ98">
        <v>0</v>
      </c>
      <c r="BA98">
        <v>0</v>
      </c>
      <c r="BB98">
        <f>1-AZ98/BA98</f>
        <v>0</v>
      </c>
      <c r="BC98">
        <v>0</v>
      </c>
      <c r="BD98" t="s">
        <v>418</v>
      </c>
      <c r="BE98" t="s">
        <v>418</v>
      </c>
      <c r="BF98">
        <v>0</v>
      </c>
      <c r="BG98">
        <v>0</v>
      </c>
      <c r="BH98">
        <f>1-BF98/BG98</f>
        <v>0</v>
      </c>
      <c r="BI98">
        <v>0.5</v>
      </c>
      <c r="BJ98">
        <f>CS98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418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BZ98" t="s">
        <v>418</v>
      </c>
      <c r="CA98" t="s">
        <v>418</v>
      </c>
      <c r="CB98" t="s">
        <v>418</v>
      </c>
      <c r="CC98" t="s">
        <v>418</v>
      </c>
      <c r="CD98" t="s">
        <v>418</v>
      </c>
      <c r="CE98" t="s">
        <v>418</v>
      </c>
      <c r="CF98" t="s">
        <v>418</v>
      </c>
      <c r="CG98" t="s">
        <v>418</v>
      </c>
      <c r="CH98" t="s">
        <v>418</v>
      </c>
      <c r="CI98" t="s">
        <v>418</v>
      </c>
      <c r="CJ98" t="s">
        <v>418</v>
      </c>
      <c r="CK98" t="s">
        <v>418</v>
      </c>
      <c r="CL98" t="s">
        <v>418</v>
      </c>
      <c r="CM98" t="s">
        <v>418</v>
      </c>
      <c r="CN98" t="s">
        <v>418</v>
      </c>
      <c r="CO98" t="s">
        <v>418</v>
      </c>
      <c r="CP98" t="s">
        <v>418</v>
      </c>
      <c r="CQ98" t="s">
        <v>418</v>
      </c>
      <c r="CR98">
        <f>$B$11*DQ98+$C$11*DR98+$F$11*EC98*(1-EF98)</f>
        <v>0</v>
      </c>
      <c r="CS98">
        <f>CR98*CT98</f>
        <v>0</v>
      </c>
      <c r="CT98">
        <f>($B$11*$D$9+$C$11*$D$9+$F$11*((EP98+EH98)/MAX(EP98+EH98+EQ98, 0.1)*$I$9+EQ98/MAX(EP98+EH98+EQ98, 0.1)*$J$9))/($B$11+$C$11+$F$11)</f>
        <v>0</v>
      </c>
      <c r="CU98">
        <f>($B$11*$K$9+$C$11*$K$9+$F$11*((EP98+EH98)/MAX(EP98+EH98+EQ98, 0.1)*$P$9+EQ98/MAX(EP98+EH98+EQ98, 0.1)*$Q$9))/($B$11+$C$11+$F$11)</f>
        <v>0</v>
      </c>
      <c r="CV98">
        <v>6</v>
      </c>
      <c r="CW98">
        <v>0.5</v>
      </c>
      <c r="CX98" t="s">
        <v>419</v>
      </c>
      <c r="CY98">
        <v>2</v>
      </c>
      <c r="CZ98" t="b">
        <v>1</v>
      </c>
      <c r="DA98">
        <v>1658964702.3</v>
      </c>
      <c r="DB98">
        <v>423.7173</v>
      </c>
      <c r="DC98">
        <v>420.0359999999999</v>
      </c>
      <c r="DD98">
        <v>18.64023</v>
      </c>
      <c r="DE98">
        <v>17.50601</v>
      </c>
      <c r="DF98">
        <v>425.698</v>
      </c>
      <c r="DG98">
        <v>18.74516</v>
      </c>
      <c r="DH98">
        <v>500.073</v>
      </c>
      <c r="DI98">
        <v>90.16173000000001</v>
      </c>
      <c r="DJ98">
        <v>0.10007528</v>
      </c>
      <c r="DK98">
        <v>25.82025</v>
      </c>
      <c r="DL98">
        <v>25.40215</v>
      </c>
      <c r="DM98">
        <v>999.9</v>
      </c>
      <c r="DN98">
        <v>0</v>
      </c>
      <c r="DO98">
        <v>0</v>
      </c>
      <c r="DP98">
        <v>9998.381000000001</v>
      </c>
      <c r="DQ98">
        <v>0</v>
      </c>
      <c r="DR98">
        <v>0.44966</v>
      </c>
      <c r="DS98">
        <v>3.681294</v>
      </c>
      <c r="DT98">
        <v>431.7656</v>
      </c>
      <c r="DU98">
        <v>427.5203</v>
      </c>
      <c r="DV98">
        <v>1.134221</v>
      </c>
      <c r="DW98">
        <v>420.0359999999999</v>
      </c>
      <c r="DX98">
        <v>17.50601</v>
      </c>
      <c r="DY98">
        <v>1.680637</v>
      </c>
      <c r="DZ98">
        <v>1.578371</v>
      </c>
      <c r="EA98">
        <v>14.71872</v>
      </c>
      <c r="EB98">
        <v>13.74926</v>
      </c>
      <c r="EC98">
        <v>0.00100019</v>
      </c>
      <c r="ED98">
        <v>0</v>
      </c>
      <c r="EE98">
        <v>0</v>
      </c>
      <c r="EF98">
        <v>0</v>
      </c>
      <c r="EG98">
        <v>1199.4</v>
      </c>
      <c r="EH98">
        <v>0.00100019</v>
      </c>
      <c r="EI98">
        <v>-7.75</v>
      </c>
      <c r="EJ98">
        <v>-1.85</v>
      </c>
      <c r="EK98">
        <v>34.5809</v>
      </c>
      <c r="EL98">
        <v>38.5622</v>
      </c>
      <c r="EM98">
        <v>36.4496</v>
      </c>
      <c r="EN98">
        <v>38.6435</v>
      </c>
      <c r="EO98">
        <v>36.5185</v>
      </c>
      <c r="EP98">
        <v>0</v>
      </c>
      <c r="EQ98">
        <v>0</v>
      </c>
      <c r="ER98">
        <v>0</v>
      </c>
      <c r="ES98">
        <v>14.10000014305115</v>
      </c>
      <c r="ET98">
        <v>0</v>
      </c>
      <c r="EU98">
        <v>1356.283461538462</v>
      </c>
      <c r="EV98">
        <v>-2386.487532611469</v>
      </c>
      <c r="EW98">
        <v>-401691.9532698788</v>
      </c>
      <c r="EX98">
        <v>22495.78792307692</v>
      </c>
      <c r="EY98">
        <v>15</v>
      </c>
      <c r="EZ98">
        <v>1658962562</v>
      </c>
      <c r="FA98" t="s">
        <v>443</v>
      </c>
      <c r="FB98">
        <v>1658962562</v>
      </c>
      <c r="FC98">
        <v>1658962559</v>
      </c>
      <c r="FD98">
        <v>7</v>
      </c>
      <c r="FE98">
        <v>0.025</v>
      </c>
      <c r="FF98">
        <v>-0.013</v>
      </c>
      <c r="FG98">
        <v>-1.97</v>
      </c>
      <c r="FH98">
        <v>-0.111</v>
      </c>
      <c r="FI98">
        <v>420</v>
      </c>
      <c r="FJ98">
        <v>18</v>
      </c>
      <c r="FK98">
        <v>0.6899999999999999</v>
      </c>
      <c r="FL98">
        <v>0.5</v>
      </c>
      <c r="FM98">
        <v>3.740093658536586</v>
      </c>
      <c r="FN98">
        <v>-0.4852777003484237</v>
      </c>
      <c r="FO98">
        <v>0.0654480799530585</v>
      </c>
      <c r="FP98">
        <v>1</v>
      </c>
      <c r="FQ98">
        <v>1249.525588235294</v>
      </c>
      <c r="FR98">
        <v>571.6694510224904</v>
      </c>
      <c r="FS98">
        <v>428.0343171178409</v>
      </c>
      <c r="FT98">
        <v>0</v>
      </c>
      <c r="FU98">
        <v>1.094259024390244</v>
      </c>
      <c r="FV98">
        <v>0.287323275261325</v>
      </c>
      <c r="FW98">
        <v>0.03179716552829122</v>
      </c>
      <c r="FX98">
        <v>0</v>
      </c>
      <c r="FY98">
        <v>1</v>
      </c>
      <c r="FZ98">
        <v>3</v>
      </c>
      <c r="GA98" t="s">
        <v>444</v>
      </c>
      <c r="GB98">
        <v>2.98425</v>
      </c>
      <c r="GC98">
        <v>2.71561</v>
      </c>
      <c r="GD98">
        <v>0.0952619</v>
      </c>
      <c r="GE98">
        <v>0.09340039999999999</v>
      </c>
      <c r="GF98">
        <v>0.0898871</v>
      </c>
      <c r="GG98">
        <v>0.0843802</v>
      </c>
      <c r="GH98">
        <v>28703.3</v>
      </c>
      <c r="GI98">
        <v>28873.2</v>
      </c>
      <c r="GJ98">
        <v>29481.1</v>
      </c>
      <c r="GK98">
        <v>29450.2</v>
      </c>
      <c r="GL98">
        <v>35545.1</v>
      </c>
      <c r="GM98">
        <v>35857.4</v>
      </c>
      <c r="GN98">
        <v>41522.6</v>
      </c>
      <c r="GO98">
        <v>41974.3</v>
      </c>
      <c r="GP98">
        <v>1.94425</v>
      </c>
      <c r="GQ98">
        <v>1.9116</v>
      </c>
      <c r="GR98">
        <v>0.0578538</v>
      </c>
      <c r="GS98">
        <v>0</v>
      </c>
      <c r="GT98">
        <v>24.3249</v>
      </c>
      <c r="GU98">
        <v>999.9</v>
      </c>
      <c r="GV98">
        <v>42.4</v>
      </c>
      <c r="GW98">
        <v>31.4</v>
      </c>
      <c r="GX98">
        <v>21.7044</v>
      </c>
      <c r="GY98">
        <v>63.0961</v>
      </c>
      <c r="GZ98">
        <v>33.8021</v>
      </c>
      <c r="HA98">
        <v>1</v>
      </c>
      <c r="HB98">
        <v>-0.127025</v>
      </c>
      <c r="HC98">
        <v>-0.16677</v>
      </c>
      <c r="HD98">
        <v>20.3528</v>
      </c>
      <c r="HE98">
        <v>5.22478</v>
      </c>
      <c r="HF98">
        <v>12.0099</v>
      </c>
      <c r="HG98">
        <v>4.9914</v>
      </c>
      <c r="HH98">
        <v>3.29</v>
      </c>
      <c r="HI98">
        <v>9999</v>
      </c>
      <c r="HJ98">
        <v>9999</v>
      </c>
      <c r="HK98">
        <v>9999</v>
      </c>
      <c r="HL98">
        <v>161.1</v>
      </c>
      <c r="HM98">
        <v>1.86737</v>
      </c>
      <c r="HN98">
        <v>1.86646</v>
      </c>
      <c r="HO98">
        <v>1.86585</v>
      </c>
      <c r="HP98">
        <v>1.86584</v>
      </c>
      <c r="HQ98">
        <v>1.86768</v>
      </c>
      <c r="HR98">
        <v>1.87012</v>
      </c>
      <c r="HS98">
        <v>1.86875</v>
      </c>
      <c r="HT98">
        <v>1.87022</v>
      </c>
      <c r="HU98">
        <v>0</v>
      </c>
      <c r="HV98">
        <v>0</v>
      </c>
      <c r="HW98">
        <v>0</v>
      </c>
      <c r="HX98">
        <v>0</v>
      </c>
      <c r="HY98" t="s">
        <v>422</v>
      </c>
      <c r="HZ98" t="s">
        <v>423</v>
      </c>
      <c r="IA98" t="s">
        <v>424</v>
      </c>
      <c r="IB98" t="s">
        <v>424</v>
      </c>
      <c r="IC98" t="s">
        <v>424</v>
      </c>
      <c r="ID98" t="s">
        <v>424</v>
      </c>
      <c r="IE98">
        <v>0</v>
      </c>
      <c r="IF98">
        <v>100</v>
      </c>
      <c r="IG98">
        <v>100</v>
      </c>
      <c r="IH98">
        <v>-1.98</v>
      </c>
      <c r="II98">
        <v>-0.105</v>
      </c>
      <c r="IJ98">
        <v>-0.5726348517053843</v>
      </c>
      <c r="IK98">
        <v>-0.003643892653284941</v>
      </c>
      <c r="IL98">
        <v>8.948238347276123E-07</v>
      </c>
      <c r="IM98">
        <v>-2.445980282225029E-10</v>
      </c>
      <c r="IN98">
        <v>-0.1497648274784824</v>
      </c>
      <c r="IO98">
        <v>-0.01042730378795286</v>
      </c>
      <c r="IP98">
        <v>0.00100284695746963</v>
      </c>
      <c r="IQ98">
        <v>-1.701466411570297E-05</v>
      </c>
      <c r="IR98">
        <v>2</v>
      </c>
      <c r="IS98">
        <v>2310</v>
      </c>
      <c r="IT98">
        <v>1</v>
      </c>
      <c r="IU98">
        <v>25</v>
      </c>
      <c r="IV98">
        <v>35.7</v>
      </c>
      <c r="IW98">
        <v>35.8</v>
      </c>
      <c r="IX98">
        <v>1.04492</v>
      </c>
      <c r="IY98">
        <v>2.21558</v>
      </c>
      <c r="IZ98">
        <v>1.39648</v>
      </c>
      <c r="JA98">
        <v>2.34497</v>
      </c>
      <c r="JB98">
        <v>1.49536</v>
      </c>
      <c r="JC98">
        <v>2.40356</v>
      </c>
      <c r="JD98">
        <v>35.7311</v>
      </c>
      <c r="JE98">
        <v>24.1926</v>
      </c>
      <c r="JF98">
        <v>18</v>
      </c>
      <c r="JG98">
        <v>503.993</v>
      </c>
      <c r="JH98">
        <v>439.687</v>
      </c>
      <c r="JI98">
        <v>24.9999</v>
      </c>
      <c r="JJ98">
        <v>25.7945</v>
      </c>
      <c r="JK98">
        <v>30.0001</v>
      </c>
      <c r="JL98">
        <v>25.7688</v>
      </c>
      <c r="JM98">
        <v>25.7124</v>
      </c>
      <c r="JN98">
        <v>20.925</v>
      </c>
      <c r="JO98">
        <v>22.1624</v>
      </c>
      <c r="JP98">
        <v>49.0683</v>
      </c>
      <c r="JQ98">
        <v>25</v>
      </c>
      <c r="JR98">
        <v>420</v>
      </c>
      <c r="JS98">
        <v>17.4599</v>
      </c>
      <c r="JT98">
        <v>100.81</v>
      </c>
      <c r="JU98">
        <v>100.801</v>
      </c>
    </row>
    <row r="99" spans="1:281">
      <c r="A99">
        <v>83</v>
      </c>
      <c r="B99">
        <v>1658964710.1</v>
      </c>
      <c r="C99">
        <v>2803.599999904633</v>
      </c>
      <c r="D99" t="s">
        <v>610</v>
      </c>
      <c r="E99" t="s">
        <v>611</v>
      </c>
      <c r="F99">
        <v>5</v>
      </c>
      <c r="G99" t="s">
        <v>602</v>
      </c>
      <c r="H99" t="s">
        <v>416</v>
      </c>
      <c r="I99">
        <v>1658964707.6</v>
      </c>
      <c r="J99">
        <f>(K99)/1000</f>
        <v>0</v>
      </c>
      <c r="K99">
        <f>IF(CZ99, AN99, AH99)</f>
        <v>0</v>
      </c>
      <c r="L99">
        <f>IF(CZ99, AI99, AG99)</f>
        <v>0</v>
      </c>
      <c r="M99">
        <f>DB99 - IF(AU99&gt;1, L99*CV99*100.0/(AW99*DP99), 0)</f>
        <v>0</v>
      </c>
      <c r="N99">
        <f>((T99-J99/2)*M99-L99)/(T99+J99/2)</f>
        <v>0</v>
      </c>
      <c r="O99">
        <f>N99*(DI99+DJ99)/1000.0</f>
        <v>0</v>
      </c>
      <c r="P99">
        <f>(DB99 - IF(AU99&gt;1, L99*CV99*100.0/(AW99*DP99), 0))*(DI99+DJ99)/1000.0</f>
        <v>0</v>
      </c>
      <c r="Q99">
        <f>2.0/((1/S99-1/R99)+SIGN(S99)*SQRT((1/S99-1/R99)*(1/S99-1/R99) + 4*CW99/((CW99+1)*(CW99+1))*(2*1/S99*1/R99-1/R99*1/R99)))</f>
        <v>0</v>
      </c>
      <c r="R99">
        <f>IF(LEFT(CX99,1)&lt;&gt;"0",IF(LEFT(CX99,1)="1",3.0,CY99),$D$5+$E$5*(DP99*DI99/($K$5*1000))+$F$5*(DP99*DI99/($K$5*1000))*MAX(MIN(CV99,$J$5),$I$5)*MAX(MIN(CV99,$J$5),$I$5)+$G$5*MAX(MIN(CV99,$J$5),$I$5)*(DP99*DI99/($K$5*1000))+$H$5*(DP99*DI99/($K$5*1000))*(DP99*DI99/($K$5*1000)))</f>
        <v>0</v>
      </c>
      <c r="S99">
        <f>J99*(1000-(1000*0.61365*exp(17.502*W99/(240.97+W99))/(DI99+DJ99)+DD99)/2)/(1000*0.61365*exp(17.502*W99/(240.97+W99))/(DI99+DJ99)-DD99)</f>
        <v>0</v>
      </c>
      <c r="T99">
        <f>1/((CW99+1)/(Q99/1.6)+1/(R99/1.37)) + CW99/((CW99+1)/(Q99/1.6) + CW99/(R99/1.37))</f>
        <v>0</v>
      </c>
      <c r="U99">
        <f>(CR99*CU99)</f>
        <v>0</v>
      </c>
      <c r="V99">
        <f>(DK99+(U99+2*0.95*5.67E-8*(((DK99+$B$7)+273)^4-(DK99+273)^4)-44100*J99)/(1.84*29.3*R99+8*0.95*5.67E-8*(DK99+273)^3))</f>
        <v>0</v>
      </c>
      <c r="W99">
        <f>($C$7*DL99+$D$7*DM99+$E$7*V99)</f>
        <v>0</v>
      </c>
      <c r="X99">
        <f>0.61365*exp(17.502*W99/(240.97+W99))</f>
        <v>0</v>
      </c>
      <c r="Y99">
        <f>(Z99/AA99*100)</f>
        <v>0</v>
      </c>
      <c r="Z99">
        <f>DD99*(DI99+DJ99)/1000</f>
        <v>0</v>
      </c>
      <c r="AA99">
        <f>0.61365*exp(17.502*DK99/(240.97+DK99))</f>
        <v>0</v>
      </c>
      <c r="AB99">
        <f>(X99-DD99*(DI99+DJ99)/1000)</f>
        <v>0</v>
      </c>
      <c r="AC99">
        <f>(-J99*44100)</f>
        <v>0</v>
      </c>
      <c r="AD99">
        <f>2*29.3*R99*0.92*(DK99-W99)</f>
        <v>0</v>
      </c>
      <c r="AE99">
        <f>2*0.95*5.67E-8*(((DK99+$B$7)+273)^4-(W99+273)^4)</f>
        <v>0</v>
      </c>
      <c r="AF99">
        <f>U99+AE99+AC99+AD99</f>
        <v>0</v>
      </c>
      <c r="AG99">
        <f>DH99*AU99*(DC99-DB99*(1000-AU99*DE99)/(1000-AU99*DD99))/(100*CV99)</f>
        <v>0</v>
      </c>
      <c r="AH99">
        <f>1000*DH99*AU99*(DD99-DE99)/(100*CV99*(1000-AU99*DD99))</f>
        <v>0</v>
      </c>
      <c r="AI99">
        <f>(AJ99 - AK99 - DI99*1E3/(8.314*(DK99+273.15)) * AM99/DH99 * AL99) * DH99/(100*CV99) * (1000 - DE99)/1000</f>
        <v>0</v>
      </c>
      <c r="AJ99">
        <v>427.4104514188776</v>
      </c>
      <c r="AK99">
        <v>431.7145393939392</v>
      </c>
      <c r="AL99">
        <v>-0.0002401152299979321</v>
      </c>
      <c r="AM99">
        <v>65.19294129675819</v>
      </c>
      <c r="AN99">
        <f>(AP99 - AO99 + DI99*1E3/(8.314*(DK99+273.15)) * AR99/DH99 * AQ99) * DH99/(100*CV99) * 1000/(1000 - AP99)</f>
        <v>0</v>
      </c>
      <c r="AO99">
        <v>17.50734330765856</v>
      </c>
      <c r="AP99">
        <v>18.61613757575757</v>
      </c>
      <c r="AQ99">
        <v>-0.00059124045609029</v>
      </c>
      <c r="AR99">
        <v>84.6765936620489</v>
      </c>
      <c r="AS99">
        <v>6</v>
      </c>
      <c r="AT99">
        <v>1</v>
      </c>
      <c r="AU99">
        <f>IF(AS99*$H$13&gt;=AW99,1.0,(AW99/(AW99-AS99*$H$13)))</f>
        <v>0</v>
      </c>
      <c r="AV99">
        <f>(AU99-1)*100</f>
        <v>0</v>
      </c>
      <c r="AW99">
        <f>MAX(0,($B$13+$C$13*DP99)/(1+$D$13*DP99)*DI99/(DK99+273)*$E$13)</f>
        <v>0</v>
      </c>
      <c r="AX99" t="s">
        <v>418</v>
      </c>
      <c r="AY99" t="s">
        <v>418</v>
      </c>
      <c r="AZ99">
        <v>0</v>
      </c>
      <c r="BA99">
        <v>0</v>
      </c>
      <c r="BB99">
        <f>1-AZ99/BA99</f>
        <v>0</v>
      </c>
      <c r="BC99">
        <v>0</v>
      </c>
      <c r="BD99" t="s">
        <v>418</v>
      </c>
      <c r="BE99" t="s">
        <v>418</v>
      </c>
      <c r="BF99">
        <v>0</v>
      </c>
      <c r="BG99">
        <v>0</v>
      </c>
      <c r="BH99">
        <f>1-BF99/BG99</f>
        <v>0</v>
      </c>
      <c r="BI99">
        <v>0.5</v>
      </c>
      <c r="BJ99">
        <f>CS99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418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BZ99" t="s">
        <v>418</v>
      </c>
      <c r="CA99" t="s">
        <v>418</v>
      </c>
      <c r="CB99" t="s">
        <v>418</v>
      </c>
      <c r="CC99" t="s">
        <v>418</v>
      </c>
      <c r="CD99" t="s">
        <v>418</v>
      </c>
      <c r="CE99" t="s">
        <v>418</v>
      </c>
      <c r="CF99" t="s">
        <v>418</v>
      </c>
      <c r="CG99" t="s">
        <v>418</v>
      </c>
      <c r="CH99" t="s">
        <v>418</v>
      </c>
      <c r="CI99" t="s">
        <v>418</v>
      </c>
      <c r="CJ99" t="s">
        <v>418</v>
      </c>
      <c r="CK99" t="s">
        <v>418</v>
      </c>
      <c r="CL99" t="s">
        <v>418</v>
      </c>
      <c r="CM99" t="s">
        <v>418</v>
      </c>
      <c r="CN99" t="s">
        <v>418</v>
      </c>
      <c r="CO99" t="s">
        <v>418</v>
      </c>
      <c r="CP99" t="s">
        <v>418</v>
      </c>
      <c r="CQ99" t="s">
        <v>418</v>
      </c>
      <c r="CR99">
        <f>$B$11*DQ99+$C$11*DR99+$F$11*EC99*(1-EF99)</f>
        <v>0</v>
      </c>
      <c r="CS99">
        <f>CR99*CT99</f>
        <v>0</v>
      </c>
      <c r="CT99">
        <f>($B$11*$D$9+$C$11*$D$9+$F$11*((EP99+EH99)/MAX(EP99+EH99+EQ99, 0.1)*$I$9+EQ99/MAX(EP99+EH99+EQ99, 0.1)*$J$9))/($B$11+$C$11+$F$11)</f>
        <v>0</v>
      </c>
      <c r="CU99">
        <f>($B$11*$K$9+$C$11*$K$9+$F$11*((EP99+EH99)/MAX(EP99+EH99+EQ99, 0.1)*$P$9+EQ99/MAX(EP99+EH99+EQ99, 0.1)*$Q$9))/($B$11+$C$11+$F$11)</f>
        <v>0</v>
      </c>
      <c r="CV99">
        <v>6</v>
      </c>
      <c r="CW99">
        <v>0.5</v>
      </c>
      <c r="CX99" t="s">
        <v>419</v>
      </c>
      <c r="CY99">
        <v>2</v>
      </c>
      <c r="CZ99" t="b">
        <v>1</v>
      </c>
      <c r="DA99">
        <v>1658964707.6</v>
      </c>
      <c r="DB99">
        <v>423.6974444444444</v>
      </c>
      <c r="DC99">
        <v>419.954</v>
      </c>
      <c r="DD99">
        <v>18.62345555555556</v>
      </c>
      <c r="DE99">
        <v>17.50788888888889</v>
      </c>
      <c r="DF99">
        <v>425.6777777777777</v>
      </c>
      <c r="DG99">
        <v>18.72853333333333</v>
      </c>
      <c r="DH99">
        <v>500.0576666666667</v>
      </c>
      <c r="DI99">
        <v>90.16240000000001</v>
      </c>
      <c r="DJ99">
        <v>0.09999065555555554</v>
      </c>
      <c r="DK99">
        <v>25.79396666666667</v>
      </c>
      <c r="DL99">
        <v>25.20534444444445</v>
      </c>
      <c r="DM99">
        <v>999.9000000000001</v>
      </c>
      <c r="DN99">
        <v>0</v>
      </c>
      <c r="DO99">
        <v>0</v>
      </c>
      <c r="DP99">
        <v>9996.804444444444</v>
      </c>
      <c r="DQ99">
        <v>0</v>
      </c>
      <c r="DR99">
        <v>0.44966</v>
      </c>
      <c r="DS99">
        <v>3.743544444444444</v>
      </c>
      <c r="DT99">
        <v>431.7376666666667</v>
      </c>
      <c r="DU99">
        <v>427.4374444444445</v>
      </c>
      <c r="DV99">
        <v>1.115561111111111</v>
      </c>
      <c r="DW99">
        <v>419.954</v>
      </c>
      <c r="DX99">
        <v>17.50788888888889</v>
      </c>
      <c r="DY99">
        <v>1.679136666666667</v>
      </c>
      <c r="DZ99">
        <v>1.578554444444444</v>
      </c>
      <c r="EA99">
        <v>14.70487777777778</v>
      </c>
      <c r="EB99">
        <v>13.75102222222222</v>
      </c>
      <c r="EC99">
        <v>0.00100019</v>
      </c>
      <c r="ED99">
        <v>0</v>
      </c>
      <c r="EE99">
        <v>0</v>
      </c>
      <c r="EF99">
        <v>0</v>
      </c>
      <c r="EG99">
        <v>1190.111111111111</v>
      </c>
      <c r="EH99">
        <v>0.00100019</v>
      </c>
      <c r="EI99">
        <v>-2.222222222222222</v>
      </c>
      <c r="EJ99">
        <v>-0.05555555555555555</v>
      </c>
      <c r="EK99">
        <v>34.562</v>
      </c>
      <c r="EL99">
        <v>38.69411111111111</v>
      </c>
      <c r="EM99">
        <v>36.51377777777778</v>
      </c>
      <c r="EN99">
        <v>38.77755555555555</v>
      </c>
      <c r="EO99">
        <v>36.59</v>
      </c>
      <c r="EP99">
        <v>0</v>
      </c>
      <c r="EQ99">
        <v>0</v>
      </c>
      <c r="ER99">
        <v>0</v>
      </c>
      <c r="ES99">
        <v>19.5</v>
      </c>
      <c r="ET99">
        <v>0</v>
      </c>
      <c r="EU99">
        <v>1209.442307692308</v>
      </c>
      <c r="EV99">
        <v>-311.47008452791</v>
      </c>
      <c r="EW99">
        <v>20.76922997815969</v>
      </c>
      <c r="EX99">
        <v>-6.788461538461538</v>
      </c>
      <c r="EY99">
        <v>15</v>
      </c>
      <c r="EZ99">
        <v>1658962562</v>
      </c>
      <c r="FA99" t="s">
        <v>443</v>
      </c>
      <c r="FB99">
        <v>1658962562</v>
      </c>
      <c r="FC99">
        <v>1658962559</v>
      </c>
      <c r="FD99">
        <v>7</v>
      </c>
      <c r="FE99">
        <v>0.025</v>
      </c>
      <c r="FF99">
        <v>-0.013</v>
      </c>
      <c r="FG99">
        <v>-1.97</v>
      </c>
      <c r="FH99">
        <v>-0.111</v>
      </c>
      <c r="FI99">
        <v>420</v>
      </c>
      <c r="FJ99">
        <v>18</v>
      </c>
      <c r="FK99">
        <v>0.6899999999999999</v>
      </c>
      <c r="FL99">
        <v>0.5</v>
      </c>
      <c r="FM99">
        <v>3.718546341463414</v>
      </c>
      <c r="FN99">
        <v>-0.07857616724737941</v>
      </c>
      <c r="FO99">
        <v>0.04442333899641854</v>
      </c>
      <c r="FP99">
        <v>1</v>
      </c>
      <c r="FQ99">
        <v>1317.290294117647</v>
      </c>
      <c r="FR99">
        <v>-1593.35035539314</v>
      </c>
      <c r="FS99">
        <v>393.9258295556284</v>
      </c>
      <c r="FT99">
        <v>0</v>
      </c>
      <c r="FU99">
        <v>1.10933512195122</v>
      </c>
      <c r="FV99">
        <v>0.1892464808362365</v>
      </c>
      <c r="FW99">
        <v>0.02743329382977884</v>
      </c>
      <c r="FX99">
        <v>0</v>
      </c>
      <c r="FY99">
        <v>1</v>
      </c>
      <c r="FZ99">
        <v>3</v>
      </c>
      <c r="GA99" t="s">
        <v>444</v>
      </c>
      <c r="GB99">
        <v>2.98379</v>
      </c>
      <c r="GC99">
        <v>2.71525</v>
      </c>
      <c r="GD99">
        <v>0.0952614</v>
      </c>
      <c r="GE99">
        <v>0.0933987</v>
      </c>
      <c r="GF99">
        <v>0.0898268</v>
      </c>
      <c r="GG99">
        <v>0.0843883</v>
      </c>
      <c r="GH99">
        <v>28703.2</v>
      </c>
      <c r="GI99">
        <v>28873.6</v>
      </c>
      <c r="GJ99">
        <v>29481</v>
      </c>
      <c r="GK99">
        <v>29450.6</v>
      </c>
      <c r="GL99">
        <v>35547.5</v>
      </c>
      <c r="GM99">
        <v>35857.6</v>
      </c>
      <c r="GN99">
        <v>41522.6</v>
      </c>
      <c r="GO99">
        <v>41974.8</v>
      </c>
      <c r="GP99">
        <v>1.94412</v>
      </c>
      <c r="GQ99">
        <v>1.91182</v>
      </c>
      <c r="GR99">
        <v>0.0501126</v>
      </c>
      <c r="GS99">
        <v>0</v>
      </c>
      <c r="GT99">
        <v>24.3285</v>
      </c>
      <c r="GU99">
        <v>999.9</v>
      </c>
      <c r="GV99">
        <v>42.4</v>
      </c>
      <c r="GW99">
        <v>31.4</v>
      </c>
      <c r="GX99">
        <v>21.7048</v>
      </c>
      <c r="GY99">
        <v>62.5061</v>
      </c>
      <c r="GZ99">
        <v>34.1266</v>
      </c>
      <c r="HA99">
        <v>1</v>
      </c>
      <c r="HB99">
        <v>-0.12669</v>
      </c>
      <c r="HC99">
        <v>-0.166119</v>
      </c>
      <c r="HD99">
        <v>20.3523</v>
      </c>
      <c r="HE99">
        <v>5.22193</v>
      </c>
      <c r="HF99">
        <v>12.0099</v>
      </c>
      <c r="HG99">
        <v>4.9907</v>
      </c>
      <c r="HH99">
        <v>3.28948</v>
      </c>
      <c r="HI99">
        <v>9999</v>
      </c>
      <c r="HJ99">
        <v>9999</v>
      </c>
      <c r="HK99">
        <v>9999</v>
      </c>
      <c r="HL99">
        <v>161.1</v>
      </c>
      <c r="HM99">
        <v>1.86737</v>
      </c>
      <c r="HN99">
        <v>1.86645</v>
      </c>
      <c r="HO99">
        <v>1.86586</v>
      </c>
      <c r="HP99">
        <v>1.86584</v>
      </c>
      <c r="HQ99">
        <v>1.86768</v>
      </c>
      <c r="HR99">
        <v>1.87012</v>
      </c>
      <c r="HS99">
        <v>1.86875</v>
      </c>
      <c r="HT99">
        <v>1.87025</v>
      </c>
      <c r="HU99">
        <v>0</v>
      </c>
      <c r="HV99">
        <v>0</v>
      </c>
      <c r="HW99">
        <v>0</v>
      </c>
      <c r="HX99">
        <v>0</v>
      </c>
      <c r="HY99" t="s">
        <v>422</v>
      </c>
      <c r="HZ99" t="s">
        <v>423</v>
      </c>
      <c r="IA99" t="s">
        <v>424</v>
      </c>
      <c r="IB99" t="s">
        <v>424</v>
      </c>
      <c r="IC99" t="s">
        <v>424</v>
      </c>
      <c r="ID99" t="s">
        <v>424</v>
      </c>
      <c r="IE99">
        <v>0</v>
      </c>
      <c r="IF99">
        <v>100</v>
      </c>
      <c r="IG99">
        <v>100</v>
      </c>
      <c r="IH99">
        <v>-1.98</v>
      </c>
      <c r="II99">
        <v>-0.1051</v>
      </c>
      <c r="IJ99">
        <v>-0.5726348517053843</v>
      </c>
      <c r="IK99">
        <v>-0.003643892653284941</v>
      </c>
      <c r="IL99">
        <v>8.948238347276123E-07</v>
      </c>
      <c r="IM99">
        <v>-2.445980282225029E-10</v>
      </c>
      <c r="IN99">
        <v>-0.1497648274784824</v>
      </c>
      <c r="IO99">
        <v>-0.01042730378795286</v>
      </c>
      <c r="IP99">
        <v>0.00100284695746963</v>
      </c>
      <c r="IQ99">
        <v>-1.701466411570297E-05</v>
      </c>
      <c r="IR99">
        <v>2</v>
      </c>
      <c r="IS99">
        <v>2310</v>
      </c>
      <c r="IT99">
        <v>1</v>
      </c>
      <c r="IU99">
        <v>25</v>
      </c>
      <c r="IV99">
        <v>35.8</v>
      </c>
      <c r="IW99">
        <v>35.9</v>
      </c>
      <c r="IX99">
        <v>1.04492</v>
      </c>
      <c r="IY99">
        <v>2.22412</v>
      </c>
      <c r="IZ99">
        <v>1.39648</v>
      </c>
      <c r="JA99">
        <v>2.34497</v>
      </c>
      <c r="JB99">
        <v>1.49536</v>
      </c>
      <c r="JC99">
        <v>2.323</v>
      </c>
      <c r="JD99">
        <v>35.7544</v>
      </c>
      <c r="JE99">
        <v>24.1575</v>
      </c>
      <c r="JF99">
        <v>18</v>
      </c>
      <c r="JG99">
        <v>503.933</v>
      </c>
      <c r="JH99">
        <v>439.834</v>
      </c>
      <c r="JI99">
        <v>25</v>
      </c>
      <c r="JJ99">
        <v>25.7947</v>
      </c>
      <c r="JK99">
        <v>30.0001</v>
      </c>
      <c r="JL99">
        <v>25.7709</v>
      </c>
      <c r="JM99">
        <v>25.7138</v>
      </c>
      <c r="JN99">
        <v>20.9255</v>
      </c>
      <c r="JO99">
        <v>21.7686</v>
      </c>
      <c r="JP99">
        <v>49.0683</v>
      </c>
      <c r="JQ99">
        <v>25</v>
      </c>
      <c r="JR99">
        <v>420</v>
      </c>
      <c r="JS99">
        <v>17.717</v>
      </c>
      <c r="JT99">
        <v>100.81</v>
      </c>
      <c r="JU99">
        <v>100.802</v>
      </c>
    </row>
    <row r="100" spans="1:281">
      <c r="A100">
        <v>84</v>
      </c>
      <c r="B100">
        <v>1658964715.1</v>
      </c>
      <c r="C100">
        <v>2808.599999904633</v>
      </c>
      <c r="D100" t="s">
        <v>612</v>
      </c>
      <c r="E100" t="s">
        <v>613</v>
      </c>
      <c r="F100">
        <v>5</v>
      </c>
      <c r="G100" t="s">
        <v>602</v>
      </c>
      <c r="H100" t="s">
        <v>416</v>
      </c>
      <c r="I100">
        <v>1658964712.3</v>
      </c>
      <c r="J100">
        <f>(K100)/1000</f>
        <v>0</v>
      </c>
      <c r="K100">
        <f>IF(CZ100, AN100, AH100)</f>
        <v>0</v>
      </c>
      <c r="L100">
        <f>IF(CZ100, AI100, AG100)</f>
        <v>0</v>
      </c>
      <c r="M100">
        <f>DB100 - IF(AU100&gt;1, L100*CV100*100.0/(AW100*DP100), 0)</f>
        <v>0</v>
      </c>
      <c r="N100">
        <f>((T100-J100/2)*M100-L100)/(T100+J100/2)</f>
        <v>0</v>
      </c>
      <c r="O100">
        <f>N100*(DI100+DJ100)/1000.0</f>
        <v>0</v>
      </c>
      <c r="P100">
        <f>(DB100 - IF(AU100&gt;1, L100*CV100*100.0/(AW100*DP100), 0))*(DI100+DJ100)/1000.0</f>
        <v>0</v>
      </c>
      <c r="Q100">
        <f>2.0/((1/S100-1/R100)+SIGN(S100)*SQRT((1/S100-1/R100)*(1/S100-1/R100) + 4*CW100/((CW100+1)*(CW100+1))*(2*1/S100*1/R100-1/R100*1/R100)))</f>
        <v>0</v>
      </c>
      <c r="R100">
        <f>IF(LEFT(CX100,1)&lt;&gt;"0",IF(LEFT(CX100,1)="1",3.0,CY100),$D$5+$E$5*(DP100*DI100/($K$5*1000))+$F$5*(DP100*DI100/($K$5*1000))*MAX(MIN(CV100,$J$5),$I$5)*MAX(MIN(CV100,$J$5),$I$5)+$G$5*MAX(MIN(CV100,$J$5),$I$5)*(DP100*DI100/($K$5*1000))+$H$5*(DP100*DI100/($K$5*1000))*(DP100*DI100/($K$5*1000)))</f>
        <v>0</v>
      </c>
      <c r="S100">
        <f>J100*(1000-(1000*0.61365*exp(17.502*W100/(240.97+W100))/(DI100+DJ100)+DD100)/2)/(1000*0.61365*exp(17.502*W100/(240.97+W100))/(DI100+DJ100)-DD100)</f>
        <v>0</v>
      </c>
      <c r="T100">
        <f>1/((CW100+1)/(Q100/1.6)+1/(R100/1.37)) + CW100/((CW100+1)/(Q100/1.6) + CW100/(R100/1.37))</f>
        <v>0</v>
      </c>
      <c r="U100">
        <f>(CR100*CU100)</f>
        <v>0</v>
      </c>
      <c r="V100">
        <f>(DK100+(U100+2*0.95*5.67E-8*(((DK100+$B$7)+273)^4-(DK100+273)^4)-44100*J100)/(1.84*29.3*R100+8*0.95*5.67E-8*(DK100+273)^3))</f>
        <v>0</v>
      </c>
      <c r="W100">
        <f>($C$7*DL100+$D$7*DM100+$E$7*V100)</f>
        <v>0</v>
      </c>
      <c r="X100">
        <f>0.61365*exp(17.502*W100/(240.97+W100))</f>
        <v>0</v>
      </c>
      <c r="Y100">
        <f>(Z100/AA100*100)</f>
        <v>0</v>
      </c>
      <c r="Z100">
        <f>DD100*(DI100+DJ100)/1000</f>
        <v>0</v>
      </c>
      <c r="AA100">
        <f>0.61365*exp(17.502*DK100/(240.97+DK100))</f>
        <v>0</v>
      </c>
      <c r="AB100">
        <f>(X100-DD100*(DI100+DJ100)/1000)</f>
        <v>0</v>
      </c>
      <c r="AC100">
        <f>(-J100*44100)</f>
        <v>0</v>
      </c>
      <c r="AD100">
        <f>2*29.3*R100*0.92*(DK100-W100)</f>
        <v>0</v>
      </c>
      <c r="AE100">
        <f>2*0.95*5.67E-8*(((DK100+$B$7)+273)^4-(W100+273)^4)</f>
        <v>0</v>
      </c>
      <c r="AF100">
        <f>U100+AE100+AC100+AD100</f>
        <v>0</v>
      </c>
      <c r="AG100">
        <f>DH100*AU100*(DC100-DB100*(1000-AU100*DE100)/(1000-AU100*DD100))/(100*CV100)</f>
        <v>0</v>
      </c>
      <c r="AH100">
        <f>1000*DH100*AU100*(DD100-DE100)/(100*CV100*(1000-AU100*DD100))</f>
        <v>0</v>
      </c>
      <c r="AI100">
        <f>(AJ100 - AK100 - DI100*1E3/(8.314*(DK100+273.15)) * AM100/DH100 * AL100) * DH100/(100*CV100) * (1000 - DE100)/1000</f>
        <v>0</v>
      </c>
      <c r="AJ100">
        <v>427.5111231560429</v>
      </c>
      <c r="AK100">
        <v>431.7565878787877</v>
      </c>
      <c r="AL100">
        <v>0.0001399146248652425</v>
      </c>
      <c r="AM100">
        <v>65.19294129675819</v>
      </c>
      <c r="AN100">
        <f>(AP100 - AO100 + DI100*1E3/(8.314*(DK100+273.15)) * AR100/DH100 * AQ100) * DH100/(100*CV100) * 1000/(1000 - AP100)</f>
        <v>0</v>
      </c>
      <c r="AO100">
        <v>17.50837979427112</v>
      </c>
      <c r="AP100">
        <v>18.60235939393939</v>
      </c>
      <c r="AQ100">
        <v>-0.0004837162347642618</v>
      </c>
      <c r="AR100">
        <v>84.6765936620489</v>
      </c>
      <c r="AS100">
        <v>6</v>
      </c>
      <c r="AT100">
        <v>1</v>
      </c>
      <c r="AU100">
        <f>IF(AS100*$H$13&gt;=AW100,1.0,(AW100/(AW100-AS100*$H$13)))</f>
        <v>0</v>
      </c>
      <c r="AV100">
        <f>(AU100-1)*100</f>
        <v>0</v>
      </c>
      <c r="AW100">
        <f>MAX(0,($B$13+$C$13*DP100)/(1+$D$13*DP100)*DI100/(DK100+273)*$E$13)</f>
        <v>0</v>
      </c>
      <c r="AX100" t="s">
        <v>418</v>
      </c>
      <c r="AY100" t="s">
        <v>418</v>
      </c>
      <c r="AZ100">
        <v>0</v>
      </c>
      <c r="BA100">
        <v>0</v>
      </c>
      <c r="BB100">
        <f>1-AZ100/BA100</f>
        <v>0</v>
      </c>
      <c r="BC100">
        <v>0</v>
      </c>
      <c r="BD100" t="s">
        <v>418</v>
      </c>
      <c r="BE100" t="s">
        <v>418</v>
      </c>
      <c r="BF100">
        <v>0</v>
      </c>
      <c r="BG100">
        <v>0</v>
      </c>
      <c r="BH100">
        <f>1-BF100/BG100</f>
        <v>0</v>
      </c>
      <c r="BI100">
        <v>0.5</v>
      </c>
      <c r="BJ100">
        <f>CS100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418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BZ100" t="s">
        <v>418</v>
      </c>
      <c r="CA100" t="s">
        <v>418</v>
      </c>
      <c r="CB100" t="s">
        <v>418</v>
      </c>
      <c r="CC100" t="s">
        <v>418</v>
      </c>
      <c r="CD100" t="s">
        <v>418</v>
      </c>
      <c r="CE100" t="s">
        <v>418</v>
      </c>
      <c r="CF100" t="s">
        <v>418</v>
      </c>
      <c r="CG100" t="s">
        <v>418</v>
      </c>
      <c r="CH100" t="s">
        <v>418</v>
      </c>
      <c r="CI100" t="s">
        <v>418</v>
      </c>
      <c r="CJ100" t="s">
        <v>418</v>
      </c>
      <c r="CK100" t="s">
        <v>418</v>
      </c>
      <c r="CL100" t="s">
        <v>418</v>
      </c>
      <c r="CM100" t="s">
        <v>418</v>
      </c>
      <c r="CN100" t="s">
        <v>418</v>
      </c>
      <c r="CO100" t="s">
        <v>418</v>
      </c>
      <c r="CP100" t="s">
        <v>418</v>
      </c>
      <c r="CQ100" t="s">
        <v>418</v>
      </c>
      <c r="CR100">
        <f>$B$11*DQ100+$C$11*DR100+$F$11*EC100*(1-EF100)</f>
        <v>0</v>
      </c>
      <c r="CS100">
        <f>CR100*CT100</f>
        <v>0</v>
      </c>
      <c r="CT100">
        <f>($B$11*$D$9+$C$11*$D$9+$F$11*((EP100+EH100)/MAX(EP100+EH100+EQ100, 0.1)*$I$9+EQ100/MAX(EP100+EH100+EQ100, 0.1)*$J$9))/($B$11+$C$11+$F$11)</f>
        <v>0</v>
      </c>
      <c r="CU100">
        <f>($B$11*$K$9+$C$11*$K$9+$F$11*((EP100+EH100)/MAX(EP100+EH100+EQ100, 0.1)*$P$9+EQ100/MAX(EP100+EH100+EQ100, 0.1)*$Q$9))/($B$11+$C$11+$F$11)</f>
        <v>0</v>
      </c>
      <c r="CV100">
        <v>6</v>
      </c>
      <c r="CW100">
        <v>0.5</v>
      </c>
      <c r="CX100" t="s">
        <v>419</v>
      </c>
      <c r="CY100">
        <v>2</v>
      </c>
      <c r="CZ100" t="b">
        <v>1</v>
      </c>
      <c r="DA100">
        <v>1658964712.3</v>
      </c>
      <c r="DB100">
        <v>423.7108999999999</v>
      </c>
      <c r="DC100">
        <v>420.0097</v>
      </c>
      <c r="DD100">
        <v>18.60768</v>
      </c>
      <c r="DE100">
        <v>17.51655</v>
      </c>
      <c r="DF100">
        <v>425.6915</v>
      </c>
      <c r="DG100">
        <v>18.71286</v>
      </c>
      <c r="DH100">
        <v>500.0389</v>
      </c>
      <c r="DI100">
        <v>90.16193</v>
      </c>
      <c r="DJ100">
        <v>0.09990518000000001</v>
      </c>
      <c r="DK100">
        <v>25.78324</v>
      </c>
      <c r="DL100">
        <v>25.13152</v>
      </c>
      <c r="DM100">
        <v>999.9</v>
      </c>
      <c r="DN100">
        <v>0</v>
      </c>
      <c r="DO100">
        <v>0</v>
      </c>
      <c r="DP100">
        <v>9999.927</v>
      </c>
      <c r="DQ100">
        <v>0</v>
      </c>
      <c r="DR100">
        <v>0.44966</v>
      </c>
      <c r="DS100">
        <v>3.701251000000001</v>
      </c>
      <c r="DT100">
        <v>431.7447</v>
      </c>
      <c r="DU100">
        <v>427.4981</v>
      </c>
      <c r="DV100">
        <v>1.09111</v>
      </c>
      <c r="DW100">
        <v>420.0097</v>
      </c>
      <c r="DX100">
        <v>17.51655</v>
      </c>
      <c r="DY100">
        <v>1.677703</v>
      </c>
      <c r="DZ100">
        <v>1.579327</v>
      </c>
      <c r="EA100">
        <v>14.69165</v>
      </c>
      <c r="EB100">
        <v>13.75855</v>
      </c>
      <c r="EC100">
        <v>0.00100019</v>
      </c>
      <c r="ED100">
        <v>0</v>
      </c>
      <c r="EE100">
        <v>0</v>
      </c>
      <c r="EF100">
        <v>0</v>
      </c>
      <c r="EG100">
        <v>1179.1</v>
      </c>
      <c r="EH100">
        <v>0.00100019</v>
      </c>
      <c r="EI100">
        <v>-8</v>
      </c>
      <c r="EJ100">
        <v>0.35</v>
      </c>
      <c r="EK100">
        <v>34.562</v>
      </c>
      <c r="EL100">
        <v>38.8122</v>
      </c>
      <c r="EM100">
        <v>36.5684</v>
      </c>
      <c r="EN100">
        <v>38.8935</v>
      </c>
      <c r="EO100">
        <v>36.6374</v>
      </c>
      <c r="EP100">
        <v>0</v>
      </c>
      <c r="EQ100">
        <v>0</v>
      </c>
      <c r="ER100">
        <v>0</v>
      </c>
      <c r="ES100">
        <v>24.30000019073486</v>
      </c>
      <c r="ET100">
        <v>0</v>
      </c>
      <c r="EU100">
        <v>1189.519230769231</v>
      </c>
      <c r="EV100">
        <v>-145.9316228477387</v>
      </c>
      <c r="EW100">
        <v>-37.31624020784016</v>
      </c>
      <c r="EX100">
        <v>-6.211538461538462</v>
      </c>
      <c r="EY100">
        <v>15</v>
      </c>
      <c r="EZ100">
        <v>1658962562</v>
      </c>
      <c r="FA100" t="s">
        <v>443</v>
      </c>
      <c r="FB100">
        <v>1658962562</v>
      </c>
      <c r="FC100">
        <v>1658962559</v>
      </c>
      <c r="FD100">
        <v>7</v>
      </c>
      <c r="FE100">
        <v>0.025</v>
      </c>
      <c r="FF100">
        <v>-0.013</v>
      </c>
      <c r="FG100">
        <v>-1.97</v>
      </c>
      <c r="FH100">
        <v>-0.111</v>
      </c>
      <c r="FI100">
        <v>420</v>
      </c>
      <c r="FJ100">
        <v>18</v>
      </c>
      <c r="FK100">
        <v>0.6899999999999999</v>
      </c>
      <c r="FL100">
        <v>0.5</v>
      </c>
      <c r="FM100">
        <v>3.704914</v>
      </c>
      <c r="FN100">
        <v>0.01524900562851719</v>
      </c>
      <c r="FO100">
        <v>0.04069752675532014</v>
      </c>
      <c r="FP100">
        <v>1</v>
      </c>
      <c r="FQ100">
        <v>1205.044117647059</v>
      </c>
      <c r="FR100">
        <v>-264.5912906961748</v>
      </c>
      <c r="FS100">
        <v>30.60117444090389</v>
      </c>
      <c r="FT100">
        <v>0</v>
      </c>
      <c r="FU100">
        <v>1.11670525</v>
      </c>
      <c r="FV100">
        <v>-0.09505992495309602</v>
      </c>
      <c r="FW100">
        <v>0.0178823526119328</v>
      </c>
      <c r="FX100">
        <v>1</v>
      </c>
      <c r="FY100">
        <v>2</v>
      </c>
      <c r="FZ100">
        <v>3</v>
      </c>
      <c r="GA100" t="s">
        <v>421</v>
      </c>
      <c r="GB100">
        <v>2.98428</v>
      </c>
      <c r="GC100">
        <v>2.71549</v>
      </c>
      <c r="GD100">
        <v>0.09526660000000001</v>
      </c>
      <c r="GE100">
        <v>0.09338689999999999</v>
      </c>
      <c r="GF100">
        <v>0.08978360000000001</v>
      </c>
      <c r="GG100">
        <v>0.0845286</v>
      </c>
      <c r="GH100">
        <v>28703.2</v>
      </c>
      <c r="GI100">
        <v>28873.6</v>
      </c>
      <c r="GJ100">
        <v>29481.1</v>
      </c>
      <c r="GK100">
        <v>29450.2</v>
      </c>
      <c r="GL100">
        <v>35549.4</v>
      </c>
      <c r="GM100">
        <v>35851.5</v>
      </c>
      <c r="GN100">
        <v>41522.7</v>
      </c>
      <c r="GO100">
        <v>41974.3</v>
      </c>
      <c r="GP100">
        <v>1.94407</v>
      </c>
      <c r="GQ100">
        <v>1.9119</v>
      </c>
      <c r="GR100">
        <v>0.0472888</v>
      </c>
      <c r="GS100">
        <v>0</v>
      </c>
      <c r="GT100">
        <v>24.3315</v>
      </c>
      <c r="GU100">
        <v>999.9</v>
      </c>
      <c r="GV100">
        <v>42.4</v>
      </c>
      <c r="GW100">
        <v>31.4</v>
      </c>
      <c r="GX100">
        <v>21.7039</v>
      </c>
      <c r="GY100">
        <v>62.9061</v>
      </c>
      <c r="GZ100">
        <v>33.8622</v>
      </c>
      <c r="HA100">
        <v>1</v>
      </c>
      <c r="HB100">
        <v>-0.126692</v>
      </c>
      <c r="HC100">
        <v>-0.166225</v>
      </c>
      <c r="HD100">
        <v>20.3523</v>
      </c>
      <c r="HE100">
        <v>5.22178</v>
      </c>
      <c r="HF100">
        <v>12.0099</v>
      </c>
      <c r="HG100">
        <v>4.99055</v>
      </c>
      <c r="HH100">
        <v>3.2894</v>
      </c>
      <c r="HI100">
        <v>9999</v>
      </c>
      <c r="HJ100">
        <v>9999</v>
      </c>
      <c r="HK100">
        <v>9999</v>
      </c>
      <c r="HL100">
        <v>161.1</v>
      </c>
      <c r="HM100">
        <v>1.86737</v>
      </c>
      <c r="HN100">
        <v>1.86646</v>
      </c>
      <c r="HO100">
        <v>1.86588</v>
      </c>
      <c r="HP100">
        <v>1.86584</v>
      </c>
      <c r="HQ100">
        <v>1.86768</v>
      </c>
      <c r="HR100">
        <v>1.87013</v>
      </c>
      <c r="HS100">
        <v>1.86876</v>
      </c>
      <c r="HT100">
        <v>1.87024</v>
      </c>
      <c r="HU100">
        <v>0</v>
      </c>
      <c r="HV100">
        <v>0</v>
      </c>
      <c r="HW100">
        <v>0</v>
      </c>
      <c r="HX100">
        <v>0</v>
      </c>
      <c r="HY100" t="s">
        <v>422</v>
      </c>
      <c r="HZ100" t="s">
        <v>423</v>
      </c>
      <c r="IA100" t="s">
        <v>424</v>
      </c>
      <c r="IB100" t="s">
        <v>424</v>
      </c>
      <c r="IC100" t="s">
        <v>424</v>
      </c>
      <c r="ID100" t="s">
        <v>424</v>
      </c>
      <c r="IE100">
        <v>0</v>
      </c>
      <c r="IF100">
        <v>100</v>
      </c>
      <c r="IG100">
        <v>100</v>
      </c>
      <c r="IH100">
        <v>-1.981</v>
      </c>
      <c r="II100">
        <v>-0.1053</v>
      </c>
      <c r="IJ100">
        <v>-0.5726348517053843</v>
      </c>
      <c r="IK100">
        <v>-0.003643892653284941</v>
      </c>
      <c r="IL100">
        <v>8.948238347276123E-07</v>
      </c>
      <c r="IM100">
        <v>-2.445980282225029E-10</v>
      </c>
      <c r="IN100">
        <v>-0.1497648274784824</v>
      </c>
      <c r="IO100">
        <v>-0.01042730378795286</v>
      </c>
      <c r="IP100">
        <v>0.00100284695746963</v>
      </c>
      <c r="IQ100">
        <v>-1.701466411570297E-05</v>
      </c>
      <c r="IR100">
        <v>2</v>
      </c>
      <c r="IS100">
        <v>2310</v>
      </c>
      <c r="IT100">
        <v>1</v>
      </c>
      <c r="IU100">
        <v>25</v>
      </c>
      <c r="IV100">
        <v>35.9</v>
      </c>
      <c r="IW100">
        <v>35.9</v>
      </c>
      <c r="IX100">
        <v>1.04492</v>
      </c>
      <c r="IY100">
        <v>2.21924</v>
      </c>
      <c r="IZ100">
        <v>1.39648</v>
      </c>
      <c r="JA100">
        <v>2.34497</v>
      </c>
      <c r="JB100">
        <v>1.49536</v>
      </c>
      <c r="JC100">
        <v>2.40967</v>
      </c>
      <c r="JD100">
        <v>35.7544</v>
      </c>
      <c r="JE100">
        <v>24.1926</v>
      </c>
      <c r="JF100">
        <v>18</v>
      </c>
      <c r="JG100">
        <v>503.901</v>
      </c>
      <c r="JH100">
        <v>439.884</v>
      </c>
      <c r="JI100">
        <v>25</v>
      </c>
      <c r="JJ100">
        <v>25.7955</v>
      </c>
      <c r="JK100">
        <v>30.0001</v>
      </c>
      <c r="JL100">
        <v>25.7709</v>
      </c>
      <c r="JM100">
        <v>25.7145</v>
      </c>
      <c r="JN100">
        <v>20.927</v>
      </c>
      <c r="JO100">
        <v>21.1477</v>
      </c>
      <c r="JP100">
        <v>49.0683</v>
      </c>
      <c r="JQ100">
        <v>25</v>
      </c>
      <c r="JR100">
        <v>420</v>
      </c>
      <c r="JS100">
        <v>17.7555</v>
      </c>
      <c r="JT100">
        <v>100.81</v>
      </c>
      <c r="JU100">
        <v>100.801</v>
      </c>
    </row>
    <row r="101" spans="1:281">
      <c r="A101">
        <v>85</v>
      </c>
      <c r="B101">
        <v>1658964720.1</v>
      </c>
      <c r="C101">
        <v>2813.599999904633</v>
      </c>
      <c r="D101" t="s">
        <v>614</v>
      </c>
      <c r="E101" t="s">
        <v>615</v>
      </c>
      <c r="F101">
        <v>5</v>
      </c>
      <c r="G101" t="s">
        <v>602</v>
      </c>
      <c r="H101" t="s">
        <v>416</v>
      </c>
      <c r="I101">
        <v>1658964717.6</v>
      </c>
      <c r="J101">
        <f>(K101)/1000</f>
        <v>0</v>
      </c>
      <c r="K101">
        <f>IF(CZ101, AN101, AH101)</f>
        <v>0</v>
      </c>
      <c r="L101">
        <f>IF(CZ101, AI101, AG101)</f>
        <v>0</v>
      </c>
      <c r="M101">
        <f>DB101 - IF(AU101&gt;1, L101*CV101*100.0/(AW101*DP101), 0)</f>
        <v>0</v>
      </c>
      <c r="N101">
        <f>((T101-J101/2)*M101-L101)/(T101+J101/2)</f>
        <v>0</v>
      </c>
      <c r="O101">
        <f>N101*(DI101+DJ101)/1000.0</f>
        <v>0</v>
      </c>
      <c r="P101">
        <f>(DB101 - IF(AU101&gt;1, L101*CV101*100.0/(AW101*DP101), 0))*(DI101+DJ101)/1000.0</f>
        <v>0</v>
      </c>
      <c r="Q101">
        <f>2.0/((1/S101-1/R101)+SIGN(S101)*SQRT((1/S101-1/R101)*(1/S101-1/R101) + 4*CW101/((CW101+1)*(CW101+1))*(2*1/S101*1/R101-1/R101*1/R101)))</f>
        <v>0</v>
      </c>
      <c r="R101">
        <f>IF(LEFT(CX101,1)&lt;&gt;"0",IF(LEFT(CX101,1)="1",3.0,CY101),$D$5+$E$5*(DP101*DI101/($K$5*1000))+$F$5*(DP101*DI101/($K$5*1000))*MAX(MIN(CV101,$J$5),$I$5)*MAX(MIN(CV101,$J$5),$I$5)+$G$5*MAX(MIN(CV101,$J$5),$I$5)*(DP101*DI101/($K$5*1000))+$H$5*(DP101*DI101/($K$5*1000))*(DP101*DI101/($K$5*1000)))</f>
        <v>0</v>
      </c>
      <c r="S101">
        <f>J101*(1000-(1000*0.61365*exp(17.502*W101/(240.97+W101))/(DI101+DJ101)+DD101)/2)/(1000*0.61365*exp(17.502*W101/(240.97+W101))/(DI101+DJ101)-DD101)</f>
        <v>0</v>
      </c>
      <c r="T101">
        <f>1/((CW101+1)/(Q101/1.6)+1/(R101/1.37)) + CW101/((CW101+1)/(Q101/1.6) + CW101/(R101/1.37))</f>
        <v>0</v>
      </c>
      <c r="U101">
        <f>(CR101*CU101)</f>
        <v>0</v>
      </c>
      <c r="V101">
        <f>(DK101+(U101+2*0.95*5.67E-8*(((DK101+$B$7)+273)^4-(DK101+273)^4)-44100*J101)/(1.84*29.3*R101+8*0.95*5.67E-8*(DK101+273)^3))</f>
        <v>0</v>
      </c>
      <c r="W101">
        <f>($C$7*DL101+$D$7*DM101+$E$7*V101)</f>
        <v>0</v>
      </c>
      <c r="X101">
        <f>0.61365*exp(17.502*W101/(240.97+W101))</f>
        <v>0</v>
      </c>
      <c r="Y101">
        <f>(Z101/AA101*100)</f>
        <v>0</v>
      </c>
      <c r="Z101">
        <f>DD101*(DI101+DJ101)/1000</f>
        <v>0</v>
      </c>
      <c r="AA101">
        <f>0.61365*exp(17.502*DK101/(240.97+DK101))</f>
        <v>0</v>
      </c>
      <c r="AB101">
        <f>(X101-DD101*(DI101+DJ101)/1000)</f>
        <v>0</v>
      </c>
      <c r="AC101">
        <f>(-J101*44100)</f>
        <v>0</v>
      </c>
      <c r="AD101">
        <f>2*29.3*R101*0.92*(DK101-W101)</f>
        <v>0</v>
      </c>
      <c r="AE101">
        <f>2*0.95*5.67E-8*(((DK101+$B$7)+273)^4-(W101+273)^4)</f>
        <v>0</v>
      </c>
      <c r="AF101">
        <f>U101+AE101+AC101+AD101</f>
        <v>0</v>
      </c>
      <c r="AG101">
        <f>DH101*AU101*(DC101-DB101*(1000-AU101*DE101)/(1000-AU101*DD101))/(100*CV101)</f>
        <v>0</v>
      </c>
      <c r="AH101">
        <f>1000*DH101*AU101*(DD101-DE101)/(100*CV101*(1000-AU101*DD101))</f>
        <v>0</v>
      </c>
      <c r="AI101">
        <f>(AJ101 - AK101 - DI101*1E3/(8.314*(DK101+273.15)) * AM101/DH101 * AL101) * DH101/(100*CV101) * (1000 - DE101)/1000</f>
        <v>0</v>
      </c>
      <c r="AJ101">
        <v>427.5068911066932</v>
      </c>
      <c r="AK101">
        <v>431.7902181818181</v>
      </c>
      <c r="AL101">
        <v>5.107113102380913E-05</v>
      </c>
      <c r="AM101">
        <v>65.19294129675819</v>
      </c>
      <c r="AN101">
        <f>(AP101 - AO101 + DI101*1E3/(8.314*(DK101+273.15)) * AR101/DH101 * AQ101) * DH101/(100*CV101) * 1000/(1000 - AP101)</f>
        <v>0</v>
      </c>
      <c r="AO101">
        <v>17.59728310199906</v>
      </c>
      <c r="AP101">
        <v>18.62509151515151</v>
      </c>
      <c r="AQ101">
        <v>0.0002014754923622792</v>
      </c>
      <c r="AR101">
        <v>84.6765936620489</v>
      </c>
      <c r="AS101">
        <v>6</v>
      </c>
      <c r="AT101">
        <v>1</v>
      </c>
      <c r="AU101">
        <f>IF(AS101*$H$13&gt;=AW101,1.0,(AW101/(AW101-AS101*$H$13)))</f>
        <v>0</v>
      </c>
      <c r="AV101">
        <f>(AU101-1)*100</f>
        <v>0</v>
      </c>
      <c r="AW101">
        <f>MAX(0,($B$13+$C$13*DP101)/(1+$D$13*DP101)*DI101/(DK101+273)*$E$13)</f>
        <v>0</v>
      </c>
      <c r="AX101" t="s">
        <v>418</v>
      </c>
      <c r="AY101" t="s">
        <v>418</v>
      </c>
      <c r="AZ101">
        <v>0</v>
      </c>
      <c r="BA101">
        <v>0</v>
      </c>
      <c r="BB101">
        <f>1-AZ101/BA101</f>
        <v>0</v>
      </c>
      <c r="BC101">
        <v>0</v>
      </c>
      <c r="BD101" t="s">
        <v>418</v>
      </c>
      <c r="BE101" t="s">
        <v>418</v>
      </c>
      <c r="BF101">
        <v>0</v>
      </c>
      <c r="BG101">
        <v>0</v>
      </c>
      <c r="BH101">
        <f>1-BF101/BG101</f>
        <v>0</v>
      </c>
      <c r="BI101">
        <v>0.5</v>
      </c>
      <c r="BJ101">
        <f>CS101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418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BZ101" t="s">
        <v>418</v>
      </c>
      <c r="CA101" t="s">
        <v>418</v>
      </c>
      <c r="CB101" t="s">
        <v>418</v>
      </c>
      <c r="CC101" t="s">
        <v>418</v>
      </c>
      <c r="CD101" t="s">
        <v>418</v>
      </c>
      <c r="CE101" t="s">
        <v>418</v>
      </c>
      <c r="CF101" t="s">
        <v>418</v>
      </c>
      <c r="CG101" t="s">
        <v>418</v>
      </c>
      <c r="CH101" t="s">
        <v>418</v>
      </c>
      <c r="CI101" t="s">
        <v>418</v>
      </c>
      <c r="CJ101" t="s">
        <v>418</v>
      </c>
      <c r="CK101" t="s">
        <v>418</v>
      </c>
      <c r="CL101" t="s">
        <v>418</v>
      </c>
      <c r="CM101" t="s">
        <v>418</v>
      </c>
      <c r="CN101" t="s">
        <v>418</v>
      </c>
      <c r="CO101" t="s">
        <v>418</v>
      </c>
      <c r="CP101" t="s">
        <v>418</v>
      </c>
      <c r="CQ101" t="s">
        <v>418</v>
      </c>
      <c r="CR101">
        <f>$B$11*DQ101+$C$11*DR101+$F$11*EC101*(1-EF101)</f>
        <v>0</v>
      </c>
      <c r="CS101">
        <f>CR101*CT101</f>
        <v>0</v>
      </c>
      <c r="CT101">
        <f>($B$11*$D$9+$C$11*$D$9+$F$11*((EP101+EH101)/MAX(EP101+EH101+EQ101, 0.1)*$I$9+EQ101/MAX(EP101+EH101+EQ101, 0.1)*$J$9))/($B$11+$C$11+$F$11)</f>
        <v>0</v>
      </c>
      <c r="CU101">
        <f>($B$11*$K$9+$C$11*$K$9+$F$11*((EP101+EH101)/MAX(EP101+EH101+EQ101, 0.1)*$P$9+EQ101/MAX(EP101+EH101+EQ101, 0.1)*$Q$9))/($B$11+$C$11+$F$11)</f>
        <v>0</v>
      </c>
      <c r="CV101">
        <v>6</v>
      </c>
      <c r="CW101">
        <v>0.5</v>
      </c>
      <c r="CX101" t="s">
        <v>419</v>
      </c>
      <c r="CY101">
        <v>2</v>
      </c>
      <c r="CZ101" t="b">
        <v>1</v>
      </c>
      <c r="DA101">
        <v>1658964717.6</v>
      </c>
      <c r="DB101">
        <v>423.7502222222222</v>
      </c>
      <c r="DC101">
        <v>419.9713333333333</v>
      </c>
      <c r="DD101">
        <v>18.61105555555555</v>
      </c>
      <c r="DE101">
        <v>17.61955555555556</v>
      </c>
      <c r="DF101">
        <v>425.7307777777777</v>
      </c>
      <c r="DG101">
        <v>18.71621111111111</v>
      </c>
      <c r="DH101">
        <v>500.0731111111111</v>
      </c>
      <c r="DI101">
        <v>90.16113333333334</v>
      </c>
      <c r="DJ101">
        <v>0.1000708888888889</v>
      </c>
      <c r="DK101">
        <v>25.77574444444444</v>
      </c>
      <c r="DL101">
        <v>25.09037777777777</v>
      </c>
      <c r="DM101">
        <v>999.9000000000001</v>
      </c>
      <c r="DN101">
        <v>0</v>
      </c>
      <c r="DO101">
        <v>0</v>
      </c>
      <c r="DP101">
        <v>9987.836666666666</v>
      </c>
      <c r="DQ101">
        <v>0</v>
      </c>
      <c r="DR101">
        <v>0.44966</v>
      </c>
      <c r="DS101">
        <v>3.778623333333333</v>
      </c>
      <c r="DT101">
        <v>431.7862222222222</v>
      </c>
      <c r="DU101">
        <v>427.5041111111111</v>
      </c>
      <c r="DV101">
        <v>0.991502</v>
      </c>
      <c r="DW101">
        <v>419.9713333333333</v>
      </c>
      <c r="DX101">
        <v>17.61955555555556</v>
      </c>
      <c r="DY101">
        <v>1.677993333333333</v>
      </c>
      <c r="DZ101">
        <v>1.588598888888889</v>
      </c>
      <c r="EA101">
        <v>14.69431111111111</v>
      </c>
      <c r="EB101">
        <v>13.84861111111111</v>
      </c>
      <c r="EC101">
        <v>0.00100019</v>
      </c>
      <c r="ED101">
        <v>0</v>
      </c>
      <c r="EE101">
        <v>0</v>
      </c>
      <c r="EF101">
        <v>0</v>
      </c>
      <c r="EG101">
        <v>1168.666666666667</v>
      </c>
      <c r="EH101">
        <v>0.00100019</v>
      </c>
      <c r="EI101">
        <v>-8.722222222222221</v>
      </c>
      <c r="EJ101">
        <v>-3.222222222222222</v>
      </c>
      <c r="EK101">
        <v>34.618</v>
      </c>
      <c r="EL101">
        <v>38.91633333333333</v>
      </c>
      <c r="EM101">
        <v>36.625</v>
      </c>
      <c r="EN101">
        <v>39.02755555555555</v>
      </c>
      <c r="EO101">
        <v>36.687</v>
      </c>
      <c r="EP101">
        <v>0</v>
      </c>
      <c r="EQ101">
        <v>0</v>
      </c>
      <c r="ER101">
        <v>0</v>
      </c>
      <c r="ES101">
        <v>29.10000014305115</v>
      </c>
      <c r="ET101">
        <v>0</v>
      </c>
      <c r="EU101">
        <v>1180.038461538461</v>
      </c>
      <c r="EV101">
        <v>-139.2478620434123</v>
      </c>
      <c r="EW101">
        <v>5.675213678534438</v>
      </c>
      <c r="EX101">
        <v>-8.692307692307692</v>
      </c>
      <c r="EY101">
        <v>15</v>
      </c>
      <c r="EZ101">
        <v>1658962562</v>
      </c>
      <c r="FA101" t="s">
        <v>443</v>
      </c>
      <c r="FB101">
        <v>1658962562</v>
      </c>
      <c r="FC101">
        <v>1658962559</v>
      </c>
      <c r="FD101">
        <v>7</v>
      </c>
      <c r="FE101">
        <v>0.025</v>
      </c>
      <c r="FF101">
        <v>-0.013</v>
      </c>
      <c r="FG101">
        <v>-1.97</v>
      </c>
      <c r="FH101">
        <v>-0.111</v>
      </c>
      <c r="FI101">
        <v>420</v>
      </c>
      <c r="FJ101">
        <v>18</v>
      </c>
      <c r="FK101">
        <v>0.6899999999999999</v>
      </c>
      <c r="FL101">
        <v>0.5</v>
      </c>
      <c r="FM101">
        <v>3.722607804878049</v>
      </c>
      <c r="FN101">
        <v>0.3043302439024377</v>
      </c>
      <c r="FO101">
        <v>0.04818643673717057</v>
      </c>
      <c r="FP101">
        <v>1</v>
      </c>
      <c r="FQ101">
        <v>1184.985294117647</v>
      </c>
      <c r="FR101">
        <v>-133.8961031441148</v>
      </c>
      <c r="FS101">
        <v>19.77129726400698</v>
      </c>
      <c r="FT101">
        <v>0</v>
      </c>
      <c r="FU101">
        <v>1.086134829268293</v>
      </c>
      <c r="FV101">
        <v>-0.5095947595818826</v>
      </c>
      <c r="FW101">
        <v>0.05536063431272656</v>
      </c>
      <c r="FX101">
        <v>0</v>
      </c>
      <c r="FY101">
        <v>1</v>
      </c>
      <c r="FZ101">
        <v>3</v>
      </c>
      <c r="GA101" t="s">
        <v>444</v>
      </c>
      <c r="GB101">
        <v>2.98408</v>
      </c>
      <c r="GC101">
        <v>2.71568</v>
      </c>
      <c r="GD101">
        <v>0.0952682</v>
      </c>
      <c r="GE101">
        <v>0.0933943</v>
      </c>
      <c r="GF101">
        <v>0.08987829999999999</v>
      </c>
      <c r="GG101">
        <v>0.0849419</v>
      </c>
      <c r="GH101">
        <v>28702.5</v>
      </c>
      <c r="GI101">
        <v>28873.2</v>
      </c>
      <c r="GJ101">
        <v>29480.5</v>
      </c>
      <c r="GK101">
        <v>29450</v>
      </c>
      <c r="GL101">
        <v>35544.5</v>
      </c>
      <c r="GM101">
        <v>35834.6</v>
      </c>
      <c r="GN101">
        <v>41521.5</v>
      </c>
      <c r="GO101">
        <v>41973.7</v>
      </c>
      <c r="GP101">
        <v>1.94447</v>
      </c>
      <c r="GQ101">
        <v>1.91188</v>
      </c>
      <c r="GR101">
        <v>0.0452399</v>
      </c>
      <c r="GS101">
        <v>0</v>
      </c>
      <c r="GT101">
        <v>24.3336</v>
      </c>
      <c r="GU101">
        <v>999.9</v>
      </c>
      <c r="GV101">
        <v>42.4</v>
      </c>
      <c r="GW101">
        <v>31.4</v>
      </c>
      <c r="GX101">
        <v>21.7051</v>
      </c>
      <c r="GY101">
        <v>62.9161</v>
      </c>
      <c r="GZ101">
        <v>33.9062</v>
      </c>
      <c r="HA101">
        <v>1</v>
      </c>
      <c r="HB101">
        <v>-0.126646</v>
      </c>
      <c r="HC101">
        <v>-0.165321</v>
      </c>
      <c r="HD101">
        <v>20.3527</v>
      </c>
      <c r="HE101">
        <v>5.22298</v>
      </c>
      <c r="HF101">
        <v>12.0099</v>
      </c>
      <c r="HG101">
        <v>4.99085</v>
      </c>
      <c r="HH101">
        <v>3.28963</v>
      </c>
      <c r="HI101">
        <v>9999</v>
      </c>
      <c r="HJ101">
        <v>9999</v>
      </c>
      <c r="HK101">
        <v>9999</v>
      </c>
      <c r="HL101">
        <v>161.1</v>
      </c>
      <c r="HM101">
        <v>1.86737</v>
      </c>
      <c r="HN101">
        <v>1.86646</v>
      </c>
      <c r="HO101">
        <v>1.8659</v>
      </c>
      <c r="HP101">
        <v>1.86584</v>
      </c>
      <c r="HQ101">
        <v>1.86766</v>
      </c>
      <c r="HR101">
        <v>1.87012</v>
      </c>
      <c r="HS101">
        <v>1.86875</v>
      </c>
      <c r="HT101">
        <v>1.87023</v>
      </c>
      <c r="HU101">
        <v>0</v>
      </c>
      <c r="HV101">
        <v>0</v>
      </c>
      <c r="HW101">
        <v>0</v>
      </c>
      <c r="HX101">
        <v>0</v>
      </c>
      <c r="HY101" t="s">
        <v>422</v>
      </c>
      <c r="HZ101" t="s">
        <v>423</v>
      </c>
      <c r="IA101" t="s">
        <v>424</v>
      </c>
      <c r="IB101" t="s">
        <v>424</v>
      </c>
      <c r="IC101" t="s">
        <v>424</v>
      </c>
      <c r="ID101" t="s">
        <v>424</v>
      </c>
      <c r="IE101">
        <v>0</v>
      </c>
      <c r="IF101">
        <v>100</v>
      </c>
      <c r="IG101">
        <v>100</v>
      </c>
      <c r="IH101">
        <v>-1.98</v>
      </c>
      <c r="II101">
        <v>-0.105</v>
      </c>
      <c r="IJ101">
        <v>-0.5726348517053843</v>
      </c>
      <c r="IK101">
        <v>-0.003643892653284941</v>
      </c>
      <c r="IL101">
        <v>8.948238347276123E-07</v>
      </c>
      <c r="IM101">
        <v>-2.445980282225029E-10</v>
      </c>
      <c r="IN101">
        <v>-0.1497648274784824</v>
      </c>
      <c r="IO101">
        <v>-0.01042730378795286</v>
      </c>
      <c r="IP101">
        <v>0.00100284695746963</v>
      </c>
      <c r="IQ101">
        <v>-1.701466411570297E-05</v>
      </c>
      <c r="IR101">
        <v>2</v>
      </c>
      <c r="IS101">
        <v>2310</v>
      </c>
      <c r="IT101">
        <v>1</v>
      </c>
      <c r="IU101">
        <v>25</v>
      </c>
      <c r="IV101">
        <v>36</v>
      </c>
      <c r="IW101">
        <v>36</v>
      </c>
      <c r="IX101">
        <v>1.04492</v>
      </c>
      <c r="IY101">
        <v>2.22534</v>
      </c>
      <c r="IZ101">
        <v>1.39648</v>
      </c>
      <c r="JA101">
        <v>2.34619</v>
      </c>
      <c r="JB101">
        <v>1.49536</v>
      </c>
      <c r="JC101">
        <v>2.31201</v>
      </c>
      <c r="JD101">
        <v>35.7544</v>
      </c>
      <c r="JE101">
        <v>24.1926</v>
      </c>
      <c r="JF101">
        <v>18</v>
      </c>
      <c r="JG101">
        <v>504.167</v>
      </c>
      <c r="JH101">
        <v>439.881</v>
      </c>
      <c r="JI101">
        <v>25.0001</v>
      </c>
      <c r="JJ101">
        <v>25.7968</v>
      </c>
      <c r="JK101">
        <v>30.0001</v>
      </c>
      <c r="JL101">
        <v>25.7723</v>
      </c>
      <c r="JM101">
        <v>25.7159</v>
      </c>
      <c r="JN101">
        <v>20.9273</v>
      </c>
      <c r="JO101">
        <v>20.848</v>
      </c>
      <c r="JP101">
        <v>49.0683</v>
      </c>
      <c r="JQ101">
        <v>25</v>
      </c>
      <c r="JR101">
        <v>420</v>
      </c>
      <c r="JS101">
        <v>17.7951</v>
      </c>
      <c r="JT101">
        <v>100.808</v>
      </c>
      <c r="JU101">
        <v>100.8</v>
      </c>
    </row>
    <row r="102" spans="1:281">
      <c r="A102">
        <v>86</v>
      </c>
      <c r="B102">
        <v>1658964725.1</v>
      </c>
      <c r="C102">
        <v>2818.599999904633</v>
      </c>
      <c r="D102" t="s">
        <v>616</v>
      </c>
      <c r="E102" t="s">
        <v>617</v>
      </c>
      <c r="F102">
        <v>5</v>
      </c>
      <c r="G102" t="s">
        <v>602</v>
      </c>
      <c r="H102" t="s">
        <v>416</v>
      </c>
      <c r="I102">
        <v>1658964722.3</v>
      </c>
      <c r="J102">
        <f>(K102)/1000</f>
        <v>0</v>
      </c>
      <c r="K102">
        <f>IF(CZ102, AN102, AH102)</f>
        <v>0</v>
      </c>
      <c r="L102">
        <f>IF(CZ102, AI102, AG102)</f>
        <v>0</v>
      </c>
      <c r="M102">
        <f>DB102 - IF(AU102&gt;1, L102*CV102*100.0/(AW102*DP102), 0)</f>
        <v>0</v>
      </c>
      <c r="N102">
        <f>((T102-J102/2)*M102-L102)/(T102+J102/2)</f>
        <v>0</v>
      </c>
      <c r="O102">
        <f>N102*(DI102+DJ102)/1000.0</f>
        <v>0</v>
      </c>
      <c r="P102">
        <f>(DB102 - IF(AU102&gt;1, L102*CV102*100.0/(AW102*DP102), 0))*(DI102+DJ102)/1000.0</f>
        <v>0</v>
      </c>
      <c r="Q102">
        <f>2.0/((1/S102-1/R102)+SIGN(S102)*SQRT((1/S102-1/R102)*(1/S102-1/R102) + 4*CW102/((CW102+1)*(CW102+1))*(2*1/S102*1/R102-1/R102*1/R102)))</f>
        <v>0</v>
      </c>
      <c r="R102">
        <f>IF(LEFT(CX102,1)&lt;&gt;"0",IF(LEFT(CX102,1)="1",3.0,CY102),$D$5+$E$5*(DP102*DI102/($K$5*1000))+$F$5*(DP102*DI102/($K$5*1000))*MAX(MIN(CV102,$J$5),$I$5)*MAX(MIN(CV102,$J$5),$I$5)+$G$5*MAX(MIN(CV102,$J$5),$I$5)*(DP102*DI102/($K$5*1000))+$H$5*(DP102*DI102/($K$5*1000))*(DP102*DI102/($K$5*1000)))</f>
        <v>0</v>
      </c>
      <c r="S102">
        <f>J102*(1000-(1000*0.61365*exp(17.502*W102/(240.97+W102))/(DI102+DJ102)+DD102)/2)/(1000*0.61365*exp(17.502*W102/(240.97+W102))/(DI102+DJ102)-DD102)</f>
        <v>0</v>
      </c>
      <c r="T102">
        <f>1/((CW102+1)/(Q102/1.6)+1/(R102/1.37)) + CW102/((CW102+1)/(Q102/1.6) + CW102/(R102/1.37))</f>
        <v>0</v>
      </c>
      <c r="U102">
        <f>(CR102*CU102)</f>
        <v>0</v>
      </c>
      <c r="V102">
        <f>(DK102+(U102+2*0.95*5.67E-8*(((DK102+$B$7)+273)^4-(DK102+273)^4)-44100*J102)/(1.84*29.3*R102+8*0.95*5.67E-8*(DK102+273)^3))</f>
        <v>0</v>
      </c>
      <c r="W102">
        <f>($C$7*DL102+$D$7*DM102+$E$7*V102)</f>
        <v>0</v>
      </c>
      <c r="X102">
        <f>0.61365*exp(17.502*W102/(240.97+W102))</f>
        <v>0</v>
      </c>
      <c r="Y102">
        <f>(Z102/AA102*100)</f>
        <v>0</v>
      </c>
      <c r="Z102">
        <f>DD102*(DI102+DJ102)/1000</f>
        <v>0</v>
      </c>
      <c r="AA102">
        <f>0.61365*exp(17.502*DK102/(240.97+DK102))</f>
        <v>0</v>
      </c>
      <c r="AB102">
        <f>(X102-DD102*(DI102+DJ102)/1000)</f>
        <v>0</v>
      </c>
      <c r="AC102">
        <f>(-J102*44100)</f>
        <v>0</v>
      </c>
      <c r="AD102">
        <f>2*29.3*R102*0.92*(DK102-W102)</f>
        <v>0</v>
      </c>
      <c r="AE102">
        <f>2*0.95*5.67E-8*(((DK102+$B$7)+273)^4-(W102+273)^4)</f>
        <v>0</v>
      </c>
      <c r="AF102">
        <f>U102+AE102+AC102+AD102</f>
        <v>0</v>
      </c>
      <c r="AG102">
        <f>DH102*AU102*(DC102-DB102*(1000-AU102*DE102)/(1000-AU102*DD102))/(100*CV102)</f>
        <v>0</v>
      </c>
      <c r="AH102">
        <f>1000*DH102*AU102*(DD102-DE102)/(100*CV102*(1000-AU102*DD102))</f>
        <v>0</v>
      </c>
      <c r="AI102">
        <f>(AJ102 - AK102 - DI102*1E3/(8.314*(DK102+273.15)) * AM102/DH102 * AL102) * DH102/(100*CV102) * (1000 - DE102)/1000</f>
        <v>0</v>
      </c>
      <c r="AJ102">
        <v>427.5061679566997</v>
      </c>
      <c r="AK102">
        <v>431.7930727272724</v>
      </c>
      <c r="AL102">
        <v>-0.000124673058103354</v>
      </c>
      <c r="AM102">
        <v>65.19294129675819</v>
      </c>
      <c r="AN102">
        <f>(AP102 - AO102 + DI102*1E3/(8.314*(DK102+273.15)) * AR102/DH102 * AQ102) * DH102/(100*CV102) * 1000/(1000 - AP102)</f>
        <v>0</v>
      </c>
      <c r="AO102">
        <v>17.68638518846137</v>
      </c>
      <c r="AP102">
        <v>18.67654787878787</v>
      </c>
      <c r="AQ102">
        <v>0.009818299422460257</v>
      </c>
      <c r="AR102">
        <v>84.6765936620489</v>
      </c>
      <c r="AS102">
        <v>6</v>
      </c>
      <c r="AT102">
        <v>1</v>
      </c>
      <c r="AU102">
        <f>IF(AS102*$H$13&gt;=AW102,1.0,(AW102/(AW102-AS102*$H$13)))</f>
        <v>0</v>
      </c>
      <c r="AV102">
        <f>(AU102-1)*100</f>
        <v>0</v>
      </c>
      <c r="AW102">
        <f>MAX(0,($B$13+$C$13*DP102)/(1+$D$13*DP102)*DI102/(DK102+273)*$E$13)</f>
        <v>0</v>
      </c>
      <c r="AX102" t="s">
        <v>418</v>
      </c>
      <c r="AY102" t="s">
        <v>418</v>
      </c>
      <c r="AZ102">
        <v>0</v>
      </c>
      <c r="BA102">
        <v>0</v>
      </c>
      <c r="BB102">
        <f>1-AZ102/BA102</f>
        <v>0</v>
      </c>
      <c r="BC102">
        <v>0</v>
      </c>
      <c r="BD102" t="s">
        <v>418</v>
      </c>
      <c r="BE102" t="s">
        <v>418</v>
      </c>
      <c r="BF102">
        <v>0</v>
      </c>
      <c r="BG102">
        <v>0</v>
      </c>
      <c r="BH102">
        <f>1-BF102/BG102</f>
        <v>0</v>
      </c>
      <c r="BI102">
        <v>0.5</v>
      </c>
      <c r="BJ102">
        <f>CS102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418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BZ102" t="s">
        <v>418</v>
      </c>
      <c r="CA102" t="s">
        <v>418</v>
      </c>
      <c r="CB102" t="s">
        <v>418</v>
      </c>
      <c r="CC102" t="s">
        <v>418</v>
      </c>
      <c r="CD102" t="s">
        <v>418</v>
      </c>
      <c r="CE102" t="s">
        <v>418</v>
      </c>
      <c r="CF102" t="s">
        <v>418</v>
      </c>
      <c r="CG102" t="s">
        <v>418</v>
      </c>
      <c r="CH102" t="s">
        <v>418</v>
      </c>
      <c r="CI102" t="s">
        <v>418</v>
      </c>
      <c r="CJ102" t="s">
        <v>418</v>
      </c>
      <c r="CK102" t="s">
        <v>418</v>
      </c>
      <c r="CL102" t="s">
        <v>418</v>
      </c>
      <c r="CM102" t="s">
        <v>418</v>
      </c>
      <c r="CN102" t="s">
        <v>418</v>
      </c>
      <c r="CO102" t="s">
        <v>418</v>
      </c>
      <c r="CP102" t="s">
        <v>418</v>
      </c>
      <c r="CQ102" t="s">
        <v>418</v>
      </c>
      <c r="CR102">
        <f>$B$11*DQ102+$C$11*DR102+$F$11*EC102*(1-EF102)</f>
        <v>0</v>
      </c>
      <c r="CS102">
        <f>CR102*CT102</f>
        <v>0</v>
      </c>
      <c r="CT102">
        <f>($B$11*$D$9+$C$11*$D$9+$F$11*((EP102+EH102)/MAX(EP102+EH102+EQ102, 0.1)*$I$9+EQ102/MAX(EP102+EH102+EQ102, 0.1)*$J$9))/($B$11+$C$11+$F$11)</f>
        <v>0</v>
      </c>
      <c r="CU102">
        <f>($B$11*$K$9+$C$11*$K$9+$F$11*((EP102+EH102)/MAX(EP102+EH102+EQ102, 0.1)*$P$9+EQ102/MAX(EP102+EH102+EQ102, 0.1)*$Q$9))/($B$11+$C$11+$F$11)</f>
        <v>0</v>
      </c>
      <c r="CV102">
        <v>6</v>
      </c>
      <c r="CW102">
        <v>0.5</v>
      </c>
      <c r="CX102" t="s">
        <v>419</v>
      </c>
      <c r="CY102">
        <v>2</v>
      </c>
      <c r="CZ102" t="b">
        <v>1</v>
      </c>
      <c r="DA102">
        <v>1658964722.3</v>
      </c>
      <c r="DB102">
        <v>423.7519</v>
      </c>
      <c r="DC102">
        <v>419.9514</v>
      </c>
      <c r="DD102">
        <v>18.65275</v>
      </c>
      <c r="DE102">
        <v>17.69946</v>
      </c>
      <c r="DF102">
        <v>425.7326</v>
      </c>
      <c r="DG102">
        <v>18.75755</v>
      </c>
      <c r="DH102">
        <v>500.0837</v>
      </c>
      <c r="DI102">
        <v>90.16065999999999</v>
      </c>
      <c r="DJ102">
        <v>0.10005331</v>
      </c>
      <c r="DK102">
        <v>25.77077</v>
      </c>
      <c r="DL102">
        <v>25.07151</v>
      </c>
      <c r="DM102">
        <v>999.9</v>
      </c>
      <c r="DN102">
        <v>0</v>
      </c>
      <c r="DO102">
        <v>0</v>
      </c>
      <c r="DP102">
        <v>9999.559999999999</v>
      </c>
      <c r="DQ102">
        <v>0</v>
      </c>
      <c r="DR102">
        <v>0.44966</v>
      </c>
      <c r="DS102">
        <v>3.80057</v>
      </c>
      <c r="DT102">
        <v>431.8065</v>
      </c>
      <c r="DU102">
        <v>427.5182000000001</v>
      </c>
      <c r="DV102">
        <v>0.9533021999999999</v>
      </c>
      <c r="DW102">
        <v>419.9514</v>
      </c>
      <c r="DX102">
        <v>17.69946</v>
      </c>
      <c r="DY102">
        <v>1.681744</v>
      </c>
      <c r="DZ102">
        <v>1.595794</v>
      </c>
      <c r="EA102">
        <v>14.72894</v>
      </c>
      <c r="EB102">
        <v>13.91824</v>
      </c>
      <c r="EC102">
        <v>0.00100019</v>
      </c>
      <c r="ED102">
        <v>0</v>
      </c>
      <c r="EE102">
        <v>0</v>
      </c>
      <c r="EF102">
        <v>0</v>
      </c>
      <c r="EG102">
        <v>1154.3</v>
      </c>
      <c r="EH102">
        <v>0.00100019</v>
      </c>
      <c r="EI102">
        <v>-11</v>
      </c>
      <c r="EJ102">
        <v>-2.55</v>
      </c>
      <c r="EK102">
        <v>34.625</v>
      </c>
      <c r="EL102">
        <v>39.0185</v>
      </c>
      <c r="EM102">
        <v>36.6808</v>
      </c>
      <c r="EN102">
        <v>39.1372</v>
      </c>
      <c r="EO102">
        <v>36.7437</v>
      </c>
      <c r="EP102">
        <v>0</v>
      </c>
      <c r="EQ102">
        <v>0</v>
      </c>
      <c r="ER102">
        <v>0</v>
      </c>
      <c r="ES102">
        <v>34.5</v>
      </c>
      <c r="ET102">
        <v>0</v>
      </c>
      <c r="EU102">
        <v>1167.16</v>
      </c>
      <c r="EV102">
        <v>-153.6923074804608</v>
      </c>
      <c r="EW102">
        <v>-17.42307740426394</v>
      </c>
      <c r="EX102">
        <v>-9.76</v>
      </c>
      <c r="EY102">
        <v>15</v>
      </c>
      <c r="EZ102">
        <v>1658962562</v>
      </c>
      <c r="FA102" t="s">
        <v>443</v>
      </c>
      <c r="FB102">
        <v>1658962562</v>
      </c>
      <c r="FC102">
        <v>1658962559</v>
      </c>
      <c r="FD102">
        <v>7</v>
      </c>
      <c r="FE102">
        <v>0.025</v>
      </c>
      <c r="FF102">
        <v>-0.013</v>
      </c>
      <c r="FG102">
        <v>-1.97</v>
      </c>
      <c r="FH102">
        <v>-0.111</v>
      </c>
      <c r="FI102">
        <v>420</v>
      </c>
      <c r="FJ102">
        <v>18</v>
      </c>
      <c r="FK102">
        <v>0.6899999999999999</v>
      </c>
      <c r="FL102">
        <v>0.5</v>
      </c>
      <c r="FM102">
        <v>3.750467</v>
      </c>
      <c r="FN102">
        <v>0.3568327204502781</v>
      </c>
      <c r="FO102">
        <v>0.05198074702233512</v>
      </c>
      <c r="FP102">
        <v>1</v>
      </c>
      <c r="FQ102">
        <v>1176</v>
      </c>
      <c r="FR102">
        <v>-129.2284180003694</v>
      </c>
      <c r="FS102">
        <v>19.19482160559426</v>
      </c>
      <c r="FT102">
        <v>0</v>
      </c>
      <c r="FU102">
        <v>1.0443281</v>
      </c>
      <c r="FV102">
        <v>-0.6846535609756144</v>
      </c>
      <c r="FW102">
        <v>0.0682898366840923</v>
      </c>
      <c r="FX102">
        <v>0</v>
      </c>
      <c r="FY102">
        <v>1</v>
      </c>
      <c r="FZ102">
        <v>3</v>
      </c>
      <c r="GA102" t="s">
        <v>444</v>
      </c>
      <c r="GB102">
        <v>2.98418</v>
      </c>
      <c r="GC102">
        <v>2.7157</v>
      </c>
      <c r="GD102">
        <v>0.0952674</v>
      </c>
      <c r="GE102">
        <v>0.09338639999999999</v>
      </c>
      <c r="GF102">
        <v>0.09005730000000001</v>
      </c>
      <c r="GG102">
        <v>0.08521040000000001</v>
      </c>
      <c r="GH102">
        <v>28702.6</v>
      </c>
      <c r="GI102">
        <v>28873</v>
      </c>
      <c r="GJ102">
        <v>29480.5</v>
      </c>
      <c r="GK102">
        <v>29449.6</v>
      </c>
      <c r="GL102">
        <v>35537.6</v>
      </c>
      <c r="GM102">
        <v>35823.6</v>
      </c>
      <c r="GN102">
        <v>41521.6</v>
      </c>
      <c r="GO102">
        <v>41973.4</v>
      </c>
      <c r="GP102">
        <v>1.94433</v>
      </c>
      <c r="GQ102">
        <v>1.9119</v>
      </c>
      <c r="GR102">
        <v>0.0447556</v>
      </c>
      <c r="GS102">
        <v>0</v>
      </c>
      <c r="GT102">
        <v>24.3339</v>
      </c>
      <c r="GU102">
        <v>999.9</v>
      </c>
      <c r="GV102">
        <v>42.4</v>
      </c>
      <c r="GW102">
        <v>31.4</v>
      </c>
      <c r="GX102">
        <v>21.7037</v>
      </c>
      <c r="GY102">
        <v>62.7761</v>
      </c>
      <c r="GZ102">
        <v>33.9183</v>
      </c>
      <c r="HA102">
        <v>1</v>
      </c>
      <c r="HB102">
        <v>-0.126636</v>
      </c>
      <c r="HC102">
        <v>-0.164869</v>
      </c>
      <c r="HD102">
        <v>20.3529</v>
      </c>
      <c r="HE102">
        <v>5.22463</v>
      </c>
      <c r="HF102">
        <v>12.0099</v>
      </c>
      <c r="HG102">
        <v>4.9915</v>
      </c>
      <c r="HH102">
        <v>3.29</v>
      </c>
      <c r="HI102">
        <v>9999</v>
      </c>
      <c r="HJ102">
        <v>9999</v>
      </c>
      <c r="HK102">
        <v>9999</v>
      </c>
      <c r="HL102">
        <v>161.1</v>
      </c>
      <c r="HM102">
        <v>1.86737</v>
      </c>
      <c r="HN102">
        <v>1.86646</v>
      </c>
      <c r="HO102">
        <v>1.8659</v>
      </c>
      <c r="HP102">
        <v>1.86584</v>
      </c>
      <c r="HQ102">
        <v>1.86767</v>
      </c>
      <c r="HR102">
        <v>1.87013</v>
      </c>
      <c r="HS102">
        <v>1.86876</v>
      </c>
      <c r="HT102">
        <v>1.87025</v>
      </c>
      <c r="HU102">
        <v>0</v>
      </c>
      <c r="HV102">
        <v>0</v>
      </c>
      <c r="HW102">
        <v>0</v>
      </c>
      <c r="HX102">
        <v>0</v>
      </c>
      <c r="HY102" t="s">
        <v>422</v>
      </c>
      <c r="HZ102" t="s">
        <v>423</v>
      </c>
      <c r="IA102" t="s">
        <v>424</v>
      </c>
      <c r="IB102" t="s">
        <v>424</v>
      </c>
      <c r="IC102" t="s">
        <v>424</v>
      </c>
      <c r="ID102" t="s">
        <v>424</v>
      </c>
      <c r="IE102">
        <v>0</v>
      </c>
      <c r="IF102">
        <v>100</v>
      </c>
      <c r="IG102">
        <v>100</v>
      </c>
      <c r="IH102">
        <v>-1.98</v>
      </c>
      <c r="II102">
        <v>-0.1046</v>
      </c>
      <c r="IJ102">
        <v>-0.5726348517053843</v>
      </c>
      <c r="IK102">
        <v>-0.003643892653284941</v>
      </c>
      <c r="IL102">
        <v>8.948238347276123E-07</v>
      </c>
      <c r="IM102">
        <v>-2.445980282225029E-10</v>
      </c>
      <c r="IN102">
        <v>-0.1497648274784824</v>
      </c>
      <c r="IO102">
        <v>-0.01042730378795286</v>
      </c>
      <c r="IP102">
        <v>0.00100284695746963</v>
      </c>
      <c r="IQ102">
        <v>-1.701466411570297E-05</v>
      </c>
      <c r="IR102">
        <v>2</v>
      </c>
      <c r="IS102">
        <v>2310</v>
      </c>
      <c r="IT102">
        <v>1</v>
      </c>
      <c r="IU102">
        <v>25</v>
      </c>
      <c r="IV102">
        <v>36.1</v>
      </c>
      <c r="IW102">
        <v>36.1</v>
      </c>
      <c r="IX102">
        <v>1.04492</v>
      </c>
      <c r="IY102">
        <v>2.21558</v>
      </c>
      <c r="IZ102">
        <v>1.39648</v>
      </c>
      <c r="JA102">
        <v>2.34497</v>
      </c>
      <c r="JB102">
        <v>1.49536</v>
      </c>
      <c r="JC102">
        <v>2.40601</v>
      </c>
      <c r="JD102">
        <v>35.7544</v>
      </c>
      <c r="JE102">
        <v>24.1926</v>
      </c>
      <c r="JF102">
        <v>18</v>
      </c>
      <c r="JG102">
        <v>504.079</v>
      </c>
      <c r="JH102">
        <v>439.905</v>
      </c>
      <c r="JI102">
        <v>25.0001</v>
      </c>
      <c r="JJ102">
        <v>25.7968</v>
      </c>
      <c r="JK102">
        <v>30.0001</v>
      </c>
      <c r="JL102">
        <v>25.7731</v>
      </c>
      <c r="JM102">
        <v>25.7172</v>
      </c>
      <c r="JN102">
        <v>20.9304</v>
      </c>
      <c r="JO102">
        <v>20.848</v>
      </c>
      <c r="JP102">
        <v>49.0683</v>
      </c>
      <c r="JQ102">
        <v>25</v>
      </c>
      <c r="JR102">
        <v>420</v>
      </c>
      <c r="JS102">
        <v>17.8115</v>
      </c>
      <c r="JT102">
        <v>100.808</v>
      </c>
      <c r="JU102">
        <v>100.799</v>
      </c>
    </row>
    <row r="103" spans="1:281">
      <c r="A103">
        <v>87</v>
      </c>
      <c r="B103">
        <v>1658964730.1</v>
      </c>
      <c r="C103">
        <v>2823.599999904633</v>
      </c>
      <c r="D103" t="s">
        <v>618</v>
      </c>
      <c r="E103" t="s">
        <v>619</v>
      </c>
      <c r="F103">
        <v>5</v>
      </c>
      <c r="G103" t="s">
        <v>602</v>
      </c>
      <c r="H103" t="s">
        <v>416</v>
      </c>
      <c r="I103">
        <v>1658964727.6</v>
      </c>
      <c r="J103">
        <f>(K103)/1000</f>
        <v>0</v>
      </c>
      <c r="K103">
        <f>IF(CZ103, AN103, AH103)</f>
        <v>0</v>
      </c>
      <c r="L103">
        <f>IF(CZ103, AI103, AG103)</f>
        <v>0</v>
      </c>
      <c r="M103">
        <f>DB103 - IF(AU103&gt;1, L103*CV103*100.0/(AW103*DP103), 0)</f>
        <v>0</v>
      </c>
      <c r="N103">
        <f>((T103-J103/2)*M103-L103)/(T103+J103/2)</f>
        <v>0</v>
      </c>
      <c r="O103">
        <f>N103*(DI103+DJ103)/1000.0</f>
        <v>0</v>
      </c>
      <c r="P103">
        <f>(DB103 - IF(AU103&gt;1, L103*CV103*100.0/(AW103*DP103), 0))*(DI103+DJ103)/1000.0</f>
        <v>0</v>
      </c>
      <c r="Q103">
        <f>2.0/((1/S103-1/R103)+SIGN(S103)*SQRT((1/S103-1/R103)*(1/S103-1/R103) + 4*CW103/((CW103+1)*(CW103+1))*(2*1/S103*1/R103-1/R103*1/R103)))</f>
        <v>0</v>
      </c>
      <c r="R103">
        <f>IF(LEFT(CX103,1)&lt;&gt;"0",IF(LEFT(CX103,1)="1",3.0,CY103),$D$5+$E$5*(DP103*DI103/($K$5*1000))+$F$5*(DP103*DI103/($K$5*1000))*MAX(MIN(CV103,$J$5),$I$5)*MAX(MIN(CV103,$J$5),$I$5)+$G$5*MAX(MIN(CV103,$J$5),$I$5)*(DP103*DI103/($K$5*1000))+$H$5*(DP103*DI103/($K$5*1000))*(DP103*DI103/($K$5*1000)))</f>
        <v>0</v>
      </c>
      <c r="S103">
        <f>J103*(1000-(1000*0.61365*exp(17.502*W103/(240.97+W103))/(DI103+DJ103)+DD103)/2)/(1000*0.61365*exp(17.502*W103/(240.97+W103))/(DI103+DJ103)-DD103)</f>
        <v>0</v>
      </c>
      <c r="T103">
        <f>1/((CW103+1)/(Q103/1.6)+1/(R103/1.37)) + CW103/((CW103+1)/(Q103/1.6) + CW103/(R103/1.37))</f>
        <v>0</v>
      </c>
      <c r="U103">
        <f>(CR103*CU103)</f>
        <v>0</v>
      </c>
      <c r="V103">
        <f>(DK103+(U103+2*0.95*5.67E-8*(((DK103+$B$7)+273)^4-(DK103+273)^4)-44100*J103)/(1.84*29.3*R103+8*0.95*5.67E-8*(DK103+273)^3))</f>
        <v>0</v>
      </c>
      <c r="W103">
        <f>($C$7*DL103+$D$7*DM103+$E$7*V103)</f>
        <v>0</v>
      </c>
      <c r="X103">
        <f>0.61365*exp(17.502*W103/(240.97+W103))</f>
        <v>0</v>
      </c>
      <c r="Y103">
        <f>(Z103/AA103*100)</f>
        <v>0</v>
      </c>
      <c r="Z103">
        <f>DD103*(DI103+DJ103)/1000</f>
        <v>0</v>
      </c>
      <c r="AA103">
        <f>0.61365*exp(17.502*DK103/(240.97+DK103))</f>
        <v>0</v>
      </c>
      <c r="AB103">
        <f>(X103-DD103*(DI103+DJ103)/1000)</f>
        <v>0</v>
      </c>
      <c r="AC103">
        <f>(-J103*44100)</f>
        <v>0</v>
      </c>
      <c r="AD103">
        <f>2*29.3*R103*0.92*(DK103-W103)</f>
        <v>0</v>
      </c>
      <c r="AE103">
        <f>2*0.95*5.67E-8*(((DK103+$B$7)+273)^4-(W103+273)^4)</f>
        <v>0</v>
      </c>
      <c r="AF103">
        <f>U103+AE103+AC103+AD103</f>
        <v>0</v>
      </c>
      <c r="AG103">
        <f>DH103*AU103*(DC103-DB103*(1000-AU103*DE103)/(1000-AU103*DD103))/(100*CV103)</f>
        <v>0</v>
      </c>
      <c r="AH103">
        <f>1000*DH103*AU103*(DD103-DE103)/(100*CV103*(1000-AU103*DD103))</f>
        <v>0</v>
      </c>
      <c r="AI103">
        <f>(AJ103 - AK103 - DI103*1E3/(8.314*(DK103+273.15)) * AM103/DH103 * AL103) * DH103/(100*CV103) * (1000 - DE103)/1000</f>
        <v>0</v>
      </c>
      <c r="AJ103">
        <v>427.5906983929835</v>
      </c>
      <c r="AK103">
        <v>431.8079636363636</v>
      </c>
      <c r="AL103">
        <v>5.292678159139434E-05</v>
      </c>
      <c r="AM103">
        <v>65.19294129675819</v>
      </c>
      <c r="AN103">
        <f>(AP103 - AO103 + DI103*1E3/(8.314*(DK103+273.15)) * AR103/DH103 * AQ103) * DH103/(100*CV103) * 1000/(1000 - AP103)</f>
        <v>0</v>
      </c>
      <c r="AO103">
        <v>17.76531227310084</v>
      </c>
      <c r="AP103">
        <v>18.73261757575757</v>
      </c>
      <c r="AQ103">
        <v>0.01285978853849003</v>
      </c>
      <c r="AR103">
        <v>84.6765936620489</v>
      </c>
      <c r="AS103">
        <v>6</v>
      </c>
      <c r="AT103">
        <v>1</v>
      </c>
      <c r="AU103">
        <f>IF(AS103*$H$13&gt;=AW103,1.0,(AW103/(AW103-AS103*$H$13)))</f>
        <v>0</v>
      </c>
      <c r="AV103">
        <f>(AU103-1)*100</f>
        <v>0</v>
      </c>
      <c r="AW103">
        <f>MAX(0,($B$13+$C$13*DP103)/(1+$D$13*DP103)*DI103/(DK103+273)*$E$13)</f>
        <v>0</v>
      </c>
      <c r="AX103" t="s">
        <v>418</v>
      </c>
      <c r="AY103" t="s">
        <v>418</v>
      </c>
      <c r="AZ103">
        <v>0</v>
      </c>
      <c r="BA103">
        <v>0</v>
      </c>
      <c r="BB103">
        <f>1-AZ103/BA103</f>
        <v>0</v>
      </c>
      <c r="BC103">
        <v>0</v>
      </c>
      <c r="BD103" t="s">
        <v>418</v>
      </c>
      <c r="BE103" t="s">
        <v>418</v>
      </c>
      <c r="BF103">
        <v>0</v>
      </c>
      <c r="BG103">
        <v>0</v>
      </c>
      <c r="BH103">
        <f>1-BF103/BG103</f>
        <v>0</v>
      </c>
      <c r="BI103">
        <v>0.5</v>
      </c>
      <c r="BJ103">
        <f>CS103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418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BZ103" t="s">
        <v>418</v>
      </c>
      <c r="CA103" t="s">
        <v>418</v>
      </c>
      <c r="CB103" t="s">
        <v>418</v>
      </c>
      <c r="CC103" t="s">
        <v>418</v>
      </c>
      <c r="CD103" t="s">
        <v>418</v>
      </c>
      <c r="CE103" t="s">
        <v>418</v>
      </c>
      <c r="CF103" t="s">
        <v>418</v>
      </c>
      <c r="CG103" t="s">
        <v>418</v>
      </c>
      <c r="CH103" t="s">
        <v>418</v>
      </c>
      <c r="CI103" t="s">
        <v>418</v>
      </c>
      <c r="CJ103" t="s">
        <v>418</v>
      </c>
      <c r="CK103" t="s">
        <v>418</v>
      </c>
      <c r="CL103" t="s">
        <v>418</v>
      </c>
      <c r="CM103" t="s">
        <v>418</v>
      </c>
      <c r="CN103" t="s">
        <v>418</v>
      </c>
      <c r="CO103" t="s">
        <v>418</v>
      </c>
      <c r="CP103" t="s">
        <v>418</v>
      </c>
      <c r="CQ103" t="s">
        <v>418</v>
      </c>
      <c r="CR103">
        <f>$B$11*DQ103+$C$11*DR103+$F$11*EC103*(1-EF103)</f>
        <v>0</v>
      </c>
      <c r="CS103">
        <f>CR103*CT103</f>
        <v>0</v>
      </c>
      <c r="CT103">
        <f>($B$11*$D$9+$C$11*$D$9+$F$11*((EP103+EH103)/MAX(EP103+EH103+EQ103, 0.1)*$I$9+EQ103/MAX(EP103+EH103+EQ103, 0.1)*$J$9))/($B$11+$C$11+$F$11)</f>
        <v>0</v>
      </c>
      <c r="CU103">
        <f>($B$11*$K$9+$C$11*$K$9+$F$11*((EP103+EH103)/MAX(EP103+EH103+EQ103, 0.1)*$P$9+EQ103/MAX(EP103+EH103+EQ103, 0.1)*$Q$9))/($B$11+$C$11+$F$11)</f>
        <v>0</v>
      </c>
      <c r="CV103">
        <v>6</v>
      </c>
      <c r="CW103">
        <v>0.5</v>
      </c>
      <c r="CX103" t="s">
        <v>419</v>
      </c>
      <c r="CY103">
        <v>2</v>
      </c>
      <c r="CZ103" t="b">
        <v>1</v>
      </c>
      <c r="DA103">
        <v>1658964727.6</v>
      </c>
      <c r="DB103">
        <v>423.7215555555556</v>
      </c>
      <c r="DC103">
        <v>419.9936666666667</v>
      </c>
      <c r="DD103">
        <v>18.71134444444445</v>
      </c>
      <c r="DE103">
        <v>17.7687</v>
      </c>
      <c r="DF103">
        <v>425.7021111111112</v>
      </c>
      <c r="DG103">
        <v>18.81562222222222</v>
      </c>
      <c r="DH103">
        <v>500.063888888889</v>
      </c>
      <c r="DI103">
        <v>90.15998888888889</v>
      </c>
      <c r="DJ103">
        <v>0.1000441222222222</v>
      </c>
      <c r="DK103">
        <v>25.76667777777778</v>
      </c>
      <c r="DL103">
        <v>25.06477777777778</v>
      </c>
      <c r="DM103">
        <v>999.9000000000001</v>
      </c>
      <c r="DN103">
        <v>0</v>
      </c>
      <c r="DO103">
        <v>0</v>
      </c>
      <c r="DP103">
        <v>9994.290000000001</v>
      </c>
      <c r="DQ103">
        <v>0</v>
      </c>
      <c r="DR103">
        <v>1.376147777777778</v>
      </c>
      <c r="DS103">
        <v>3.728102222222222</v>
      </c>
      <c r="DT103">
        <v>431.8011111111111</v>
      </c>
      <c r="DU103">
        <v>427.5913333333334</v>
      </c>
      <c r="DV103">
        <v>0.9426518888888888</v>
      </c>
      <c r="DW103">
        <v>419.9936666666667</v>
      </c>
      <c r="DX103">
        <v>17.7687</v>
      </c>
      <c r="DY103">
        <v>1.687015555555555</v>
      </c>
      <c r="DZ103">
        <v>1.602026666666667</v>
      </c>
      <c r="EA103">
        <v>14.77746666666667</v>
      </c>
      <c r="EB103">
        <v>13.9783</v>
      </c>
      <c r="EC103">
        <v>0.00100019</v>
      </c>
      <c r="ED103">
        <v>0</v>
      </c>
      <c r="EE103">
        <v>0</v>
      </c>
      <c r="EF103">
        <v>0</v>
      </c>
      <c r="EG103">
        <v>1161.833333333333</v>
      </c>
      <c r="EH103">
        <v>0.00100019</v>
      </c>
      <c r="EI103">
        <v>-0.05555555555555555</v>
      </c>
      <c r="EJ103">
        <v>1.777777777777778</v>
      </c>
      <c r="EK103">
        <v>34.625</v>
      </c>
      <c r="EL103">
        <v>39.13177777777778</v>
      </c>
      <c r="EM103">
        <v>36.729</v>
      </c>
      <c r="EN103">
        <v>39.27755555555555</v>
      </c>
      <c r="EO103">
        <v>36.80511111111111</v>
      </c>
      <c r="EP103">
        <v>0</v>
      </c>
      <c r="EQ103">
        <v>0</v>
      </c>
      <c r="ER103">
        <v>0</v>
      </c>
      <c r="ES103">
        <v>39.30000019073486</v>
      </c>
      <c r="ET103">
        <v>0</v>
      </c>
      <c r="EU103">
        <v>1159.84</v>
      </c>
      <c r="EV103">
        <v>-111.4230767475504</v>
      </c>
      <c r="EW103">
        <v>54.3076913316809</v>
      </c>
      <c r="EX103">
        <v>-6.72</v>
      </c>
      <c r="EY103">
        <v>15</v>
      </c>
      <c r="EZ103">
        <v>1658962562</v>
      </c>
      <c r="FA103" t="s">
        <v>443</v>
      </c>
      <c r="FB103">
        <v>1658962562</v>
      </c>
      <c r="FC103">
        <v>1658962559</v>
      </c>
      <c r="FD103">
        <v>7</v>
      </c>
      <c r="FE103">
        <v>0.025</v>
      </c>
      <c r="FF103">
        <v>-0.013</v>
      </c>
      <c r="FG103">
        <v>-1.97</v>
      </c>
      <c r="FH103">
        <v>-0.111</v>
      </c>
      <c r="FI103">
        <v>420</v>
      </c>
      <c r="FJ103">
        <v>18</v>
      </c>
      <c r="FK103">
        <v>0.6899999999999999</v>
      </c>
      <c r="FL103">
        <v>0.5</v>
      </c>
      <c r="FM103">
        <v>3.7540015</v>
      </c>
      <c r="FN103">
        <v>0.2015941463414604</v>
      </c>
      <c r="FO103">
        <v>0.05076046840554173</v>
      </c>
      <c r="FP103">
        <v>1</v>
      </c>
      <c r="FQ103">
        <v>1166.161764705882</v>
      </c>
      <c r="FR103">
        <v>-87.54010682237461</v>
      </c>
      <c r="FS103">
        <v>16.44899451076645</v>
      </c>
      <c r="FT103">
        <v>0</v>
      </c>
      <c r="FU103">
        <v>0.999620925</v>
      </c>
      <c r="FV103">
        <v>-0.6121143151969968</v>
      </c>
      <c r="FW103">
        <v>0.06344490673623357</v>
      </c>
      <c r="FX103">
        <v>0</v>
      </c>
      <c r="FY103">
        <v>1</v>
      </c>
      <c r="FZ103">
        <v>3</v>
      </c>
      <c r="GA103" t="s">
        <v>444</v>
      </c>
      <c r="GB103">
        <v>2.98404</v>
      </c>
      <c r="GC103">
        <v>2.71554</v>
      </c>
      <c r="GD103">
        <v>0.09526080000000001</v>
      </c>
      <c r="GE103">
        <v>0.0933993</v>
      </c>
      <c r="GF103">
        <v>0.0902401</v>
      </c>
      <c r="GG103">
        <v>0.08530069999999999</v>
      </c>
      <c r="GH103">
        <v>28702.5</v>
      </c>
      <c r="GI103">
        <v>28872.8</v>
      </c>
      <c r="GJ103">
        <v>29480.2</v>
      </c>
      <c r="GK103">
        <v>29449.8</v>
      </c>
      <c r="GL103">
        <v>35530</v>
      </c>
      <c r="GM103">
        <v>35820.2</v>
      </c>
      <c r="GN103">
        <v>41521.2</v>
      </c>
      <c r="GO103">
        <v>41973.5</v>
      </c>
      <c r="GP103">
        <v>1.9446</v>
      </c>
      <c r="GQ103">
        <v>1.91195</v>
      </c>
      <c r="GR103">
        <v>0.044629</v>
      </c>
      <c r="GS103">
        <v>0</v>
      </c>
      <c r="GT103">
        <v>24.3351</v>
      </c>
      <c r="GU103">
        <v>999.9</v>
      </c>
      <c r="GV103">
        <v>42.4</v>
      </c>
      <c r="GW103">
        <v>31.4</v>
      </c>
      <c r="GX103">
        <v>21.7071</v>
      </c>
      <c r="GY103">
        <v>63.0561</v>
      </c>
      <c r="GZ103">
        <v>33.8021</v>
      </c>
      <c r="HA103">
        <v>1</v>
      </c>
      <c r="HB103">
        <v>-0.12656</v>
      </c>
      <c r="HC103">
        <v>-0.165542</v>
      </c>
      <c r="HD103">
        <v>20.3528</v>
      </c>
      <c r="HE103">
        <v>5.22508</v>
      </c>
      <c r="HF103">
        <v>12.0099</v>
      </c>
      <c r="HG103">
        <v>4.9915</v>
      </c>
      <c r="HH103">
        <v>3.29</v>
      </c>
      <c r="HI103">
        <v>9999</v>
      </c>
      <c r="HJ103">
        <v>9999</v>
      </c>
      <c r="HK103">
        <v>9999</v>
      </c>
      <c r="HL103">
        <v>161.1</v>
      </c>
      <c r="HM103">
        <v>1.86737</v>
      </c>
      <c r="HN103">
        <v>1.86646</v>
      </c>
      <c r="HO103">
        <v>1.86588</v>
      </c>
      <c r="HP103">
        <v>1.86583</v>
      </c>
      <c r="HQ103">
        <v>1.86767</v>
      </c>
      <c r="HR103">
        <v>1.87012</v>
      </c>
      <c r="HS103">
        <v>1.86875</v>
      </c>
      <c r="HT103">
        <v>1.87022</v>
      </c>
      <c r="HU103">
        <v>0</v>
      </c>
      <c r="HV103">
        <v>0</v>
      </c>
      <c r="HW103">
        <v>0</v>
      </c>
      <c r="HX103">
        <v>0</v>
      </c>
      <c r="HY103" t="s">
        <v>422</v>
      </c>
      <c r="HZ103" t="s">
        <v>423</v>
      </c>
      <c r="IA103" t="s">
        <v>424</v>
      </c>
      <c r="IB103" t="s">
        <v>424</v>
      </c>
      <c r="IC103" t="s">
        <v>424</v>
      </c>
      <c r="ID103" t="s">
        <v>424</v>
      </c>
      <c r="IE103">
        <v>0</v>
      </c>
      <c r="IF103">
        <v>100</v>
      </c>
      <c r="IG103">
        <v>100</v>
      </c>
      <c r="IH103">
        <v>-1.98</v>
      </c>
      <c r="II103">
        <v>-0.104</v>
      </c>
      <c r="IJ103">
        <v>-0.5726348517053843</v>
      </c>
      <c r="IK103">
        <v>-0.003643892653284941</v>
      </c>
      <c r="IL103">
        <v>8.948238347276123E-07</v>
      </c>
      <c r="IM103">
        <v>-2.445980282225029E-10</v>
      </c>
      <c r="IN103">
        <v>-0.1497648274784824</v>
      </c>
      <c r="IO103">
        <v>-0.01042730378795286</v>
      </c>
      <c r="IP103">
        <v>0.00100284695746963</v>
      </c>
      <c r="IQ103">
        <v>-1.701466411570297E-05</v>
      </c>
      <c r="IR103">
        <v>2</v>
      </c>
      <c r="IS103">
        <v>2310</v>
      </c>
      <c r="IT103">
        <v>1</v>
      </c>
      <c r="IU103">
        <v>25</v>
      </c>
      <c r="IV103">
        <v>36.1</v>
      </c>
      <c r="IW103">
        <v>36.2</v>
      </c>
      <c r="IX103">
        <v>1.04492</v>
      </c>
      <c r="IY103">
        <v>2.229</v>
      </c>
      <c r="IZ103">
        <v>1.39648</v>
      </c>
      <c r="JA103">
        <v>2.34497</v>
      </c>
      <c r="JB103">
        <v>1.49536</v>
      </c>
      <c r="JC103">
        <v>2.28882</v>
      </c>
      <c r="JD103">
        <v>35.7544</v>
      </c>
      <c r="JE103">
        <v>24.1926</v>
      </c>
      <c r="JF103">
        <v>18</v>
      </c>
      <c r="JG103">
        <v>504.265</v>
      </c>
      <c r="JH103">
        <v>439.943</v>
      </c>
      <c r="JI103">
        <v>24.9999</v>
      </c>
      <c r="JJ103">
        <v>25.799</v>
      </c>
      <c r="JK103">
        <v>30.0002</v>
      </c>
      <c r="JL103">
        <v>25.7744</v>
      </c>
      <c r="JM103">
        <v>25.7181</v>
      </c>
      <c r="JN103">
        <v>20.9294</v>
      </c>
      <c r="JO103">
        <v>20.848</v>
      </c>
      <c r="JP103">
        <v>49.0683</v>
      </c>
      <c r="JQ103">
        <v>25</v>
      </c>
      <c r="JR103">
        <v>420</v>
      </c>
      <c r="JS103">
        <v>17.8107</v>
      </c>
      <c r="JT103">
        <v>100.807</v>
      </c>
      <c r="JU103">
        <v>100.799</v>
      </c>
    </row>
    <row r="104" spans="1:281">
      <c r="A104">
        <v>88</v>
      </c>
      <c r="B104">
        <v>1658964735.1</v>
      </c>
      <c r="C104">
        <v>2828.599999904633</v>
      </c>
      <c r="D104" t="s">
        <v>620</v>
      </c>
      <c r="E104" t="s">
        <v>621</v>
      </c>
      <c r="F104">
        <v>5</v>
      </c>
      <c r="G104" t="s">
        <v>602</v>
      </c>
      <c r="H104" t="s">
        <v>416</v>
      </c>
      <c r="I104">
        <v>1658964732.3</v>
      </c>
      <c r="J104">
        <f>(K104)/1000</f>
        <v>0</v>
      </c>
      <c r="K104">
        <f>IF(CZ104, AN104, AH104)</f>
        <v>0</v>
      </c>
      <c r="L104">
        <f>IF(CZ104, AI104, AG104)</f>
        <v>0</v>
      </c>
      <c r="M104">
        <f>DB104 - IF(AU104&gt;1, L104*CV104*100.0/(AW104*DP104), 0)</f>
        <v>0</v>
      </c>
      <c r="N104">
        <f>((T104-J104/2)*M104-L104)/(T104+J104/2)</f>
        <v>0</v>
      </c>
      <c r="O104">
        <f>N104*(DI104+DJ104)/1000.0</f>
        <v>0</v>
      </c>
      <c r="P104">
        <f>(DB104 - IF(AU104&gt;1, L104*CV104*100.0/(AW104*DP104), 0))*(DI104+DJ104)/1000.0</f>
        <v>0</v>
      </c>
      <c r="Q104">
        <f>2.0/((1/S104-1/R104)+SIGN(S104)*SQRT((1/S104-1/R104)*(1/S104-1/R104) + 4*CW104/((CW104+1)*(CW104+1))*(2*1/S104*1/R104-1/R104*1/R104)))</f>
        <v>0</v>
      </c>
      <c r="R104">
        <f>IF(LEFT(CX104,1)&lt;&gt;"0",IF(LEFT(CX104,1)="1",3.0,CY104),$D$5+$E$5*(DP104*DI104/($K$5*1000))+$F$5*(DP104*DI104/($K$5*1000))*MAX(MIN(CV104,$J$5),$I$5)*MAX(MIN(CV104,$J$5),$I$5)+$G$5*MAX(MIN(CV104,$J$5),$I$5)*(DP104*DI104/($K$5*1000))+$H$5*(DP104*DI104/($K$5*1000))*(DP104*DI104/($K$5*1000)))</f>
        <v>0</v>
      </c>
      <c r="S104">
        <f>J104*(1000-(1000*0.61365*exp(17.502*W104/(240.97+W104))/(DI104+DJ104)+DD104)/2)/(1000*0.61365*exp(17.502*W104/(240.97+W104))/(DI104+DJ104)-DD104)</f>
        <v>0</v>
      </c>
      <c r="T104">
        <f>1/((CW104+1)/(Q104/1.6)+1/(R104/1.37)) + CW104/((CW104+1)/(Q104/1.6) + CW104/(R104/1.37))</f>
        <v>0</v>
      </c>
      <c r="U104">
        <f>(CR104*CU104)</f>
        <v>0</v>
      </c>
      <c r="V104">
        <f>(DK104+(U104+2*0.95*5.67E-8*(((DK104+$B$7)+273)^4-(DK104+273)^4)-44100*J104)/(1.84*29.3*R104+8*0.95*5.67E-8*(DK104+273)^3))</f>
        <v>0</v>
      </c>
      <c r="W104">
        <f>($C$7*DL104+$D$7*DM104+$E$7*V104)</f>
        <v>0</v>
      </c>
      <c r="X104">
        <f>0.61365*exp(17.502*W104/(240.97+W104))</f>
        <v>0</v>
      </c>
      <c r="Y104">
        <f>(Z104/AA104*100)</f>
        <v>0</v>
      </c>
      <c r="Z104">
        <f>DD104*(DI104+DJ104)/1000</f>
        <v>0</v>
      </c>
      <c r="AA104">
        <f>0.61365*exp(17.502*DK104/(240.97+DK104))</f>
        <v>0</v>
      </c>
      <c r="AB104">
        <f>(X104-DD104*(DI104+DJ104)/1000)</f>
        <v>0</v>
      </c>
      <c r="AC104">
        <f>(-J104*44100)</f>
        <v>0</v>
      </c>
      <c r="AD104">
        <f>2*29.3*R104*0.92*(DK104-W104)</f>
        <v>0</v>
      </c>
      <c r="AE104">
        <f>2*0.95*5.67E-8*(((DK104+$B$7)+273)^4-(W104+273)^4)</f>
        <v>0</v>
      </c>
      <c r="AF104">
        <f>U104+AE104+AC104+AD104</f>
        <v>0</v>
      </c>
      <c r="AG104">
        <f>DH104*AU104*(DC104-DB104*(1000-AU104*DE104)/(1000-AU104*DD104))/(100*CV104)</f>
        <v>0</v>
      </c>
      <c r="AH104">
        <f>1000*DH104*AU104*(DD104-DE104)/(100*CV104*(1000-AU104*DD104))</f>
        <v>0</v>
      </c>
      <c r="AI104">
        <f>(AJ104 - AK104 - DI104*1E3/(8.314*(DK104+273.15)) * AM104/DH104 * AL104) * DH104/(100*CV104) * (1000 - DE104)/1000</f>
        <v>0</v>
      </c>
      <c r="AJ104">
        <v>427.5827531101647</v>
      </c>
      <c r="AK104">
        <v>431.8075696969694</v>
      </c>
      <c r="AL104">
        <v>-5.80152888779037E-05</v>
      </c>
      <c r="AM104">
        <v>65.19294129675819</v>
      </c>
      <c r="AN104">
        <f>(AP104 - AO104 + DI104*1E3/(8.314*(DK104+273.15)) * AR104/DH104 * AQ104) * DH104/(100*CV104) * 1000/(1000 - AP104)</f>
        <v>0</v>
      </c>
      <c r="AO104">
        <v>17.77854848043869</v>
      </c>
      <c r="AP104">
        <v>18.76708545454546</v>
      </c>
      <c r="AQ104">
        <v>0.007546972012481165</v>
      </c>
      <c r="AR104">
        <v>84.6765936620489</v>
      </c>
      <c r="AS104">
        <v>6</v>
      </c>
      <c r="AT104">
        <v>1</v>
      </c>
      <c r="AU104">
        <f>IF(AS104*$H$13&gt;=AW104,1.0,(AW104/(AW104-AS104*$H$13)))</f>
        <v>0</v>
      </c>
      <c r="AV104">
        <f>(AU104-1)*100</f>
        <v>0</v>
      </c>
      <c r="AW104">
        <f>MAX(0,($B$13+$C$13*DP104)/(1+$D$13*DP104)*DI104/(DK104+273)*$E$13)</f>
        <v>0</v>
      </c>
      <c r="AX104" t="s">
        <v>418</v>
      </c>
      <c r="AY104" t="s">
        <v>418</v>
      </c>
      <c r="AZ104">
        <v>0</v>
      </c>
      <c r="BA104">
        <v>0</v>
      </c>
      <c r="BB104">
        <f>1-AZ104/BA104</f>
        <v>0</v>
      </c>
      <c r="BC104">
        <v>0</v>
      </c>
      <c r="BD104" t="s">
        <v>418</v>
      </c>
      <c r="BE104" t="s">
        <v>418</v>
      </c>
      <c r="BF104">
        <v>0</v>
      </c>
      <c r="BG104">
        <v>0</v>
      </c>
      <c r="BH104">
        <f>1-BF104/BG104</f>
        <v>0</v>
      </c>
      <c r="BI104">
        <v>0.5</v>
      </c>
      <c r="BJ104">
        <f>CS104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418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BZ104" t="s">
        <v>418</v>
      </c>
      <c r="CA104" t="s">
        <v>418</v>
      </c>
      <c r="CB104" t="s">
        <v>418</v>
      </c>
      <c r="CC104" t="s">
        <v>418</v>
      </c>
      <c r="CD104" t="s">
        <v>418</v>
      </c>
      <c r="CE104" t="s">
        <v>418</v>
      </c>
      <c r="CF104" t="s">
        <v>418</v>
      </c>
      <c r="CG104" t="s">
        <v>418</v>
      </c>
      <c r="CH104" t="s">
        <v>418</v>
      </c>
      <c r="CI104" t="s">
        <v>418</v>
      </c>
      <c r="CJ104" t="s">
        <v>418</v>
      </c>
      <c r="CK104" t="s">
        <v>418</v>
      </c>
      <c r="CL104" t="s">
        <v>418</v>
      </c>
      <c r="CM104" t="s">
        <v>418</v>
      </c>
      <c r="CN104" t="s">
        <v>418</v>
      </c>
      <c r="CO104" t="s">
        <v>418</v>
      </c>
      <c r="CP104" t="s">
        <v>418</v>
      </c>
      <c r="CQ104" t="s">
        <v>418</v>
      </c>
      <c r="CR104">
        <f>$B$11*DQ104+$C$11*DR104+$F$11*EC104*(1-EF104)</f>
        <v>0</v>
      </c>
      <c r="CS104">
        <f>CR104*CT104</f>
        <v>0</v>
      </c>
      <c r="CT104">
        <f>($B$11*$D$9+$C$11*$D$9+$F$11*((EP104+EH104)/MAX(EP104+EH104+EQ104, 0.1)*$I$9+EQ104/MAX(EP104+EH104+EQ104, 0.1)*$J$9))/($B$11+$C$11+$F$11)</f>
        <v>0</v>
      </c>
      <c r="CU104">
        <f>($B$11*$K$9+$C$11*$K$9+$F$11*((EP104+EH104)/MAX(EP104+EH104+EQ104, 0.1)*$P$9+EQ104/MAX(EP104+EH104+EQ104, 0.1)*$Q$9))/($B$11+$C$11+$F$11)</f>
        <v>0</v>
      </c>
      <c r="CV104">
        <v>6</v>
      </c>
      <c r="CW104">
        <v>0.5</v>
      </c>
      <c r="CX104" t="s">
        <v>419</v>
      </c>
      <c r="CY104">
        <v>2</v>
      </c>
      <c r="CZ104" t="b">
        <v>1</v>
      </c>
      <c r="DA104">
        <v>1658964732.3</v>
      </c>
      <c r="DB104">
        <v>423.7149000000001</v>
      </c>
      <c r="DC104">
        <v>419.9872999999999</v>
      </c>
      <c r="DD104">
        <v>18.75266</v>
      </c>
      <c r="DE104">
        <v>17.77939</v>
      </c>
      <c r="DF104">
        <v>425.6956</v>
      </c>
      <c r="DG104">
        <v>18.85657</v>
      </c>
      <c r="DH104">
        <v>500.0623000000001</v>
      </c>
      <c r="DI104">
        <v>90.15898</v>
      </c>
      <c r="DJ104">
        <v>0.10000106</v>
      </c>
      <c r="DK104">
        <v>25.76236</v>
      </c>
      <c r="DL104">
        <v>25.05924</v>
      </c>
      <c r="DM104">
        <v>999.9</v>
      </c>
      <c r="DN104">
        <v>0</v>
      </c>
      <c r="DO104">
        <v>0</v>
      </c>
      <c r="DP104">
        <v>9996.120000000001</v>
      </c>
      <c r="DQ104">
        <v>0</v>
      </c>
      <c r="DR104">
        <v>1.2842024</v>
      </c>
      <c r="DS104">
        <v>3.727780000000001</v>
      </c>
      <c r="DT104">
        <v>431.8126999999999</v>
      </c>
      <c r="DU104">
        <v>427.5894999999999</v>
      </c>
      <c r="DV104">
        <v>0.9732666</v>
      </c>
      <c r="DW104">
        <v>419.9872999999999</v>
      </c>
      <c r="DX104">
        <v>17.77939</v>
      </c>
      <c r="DY104">
        <v>1.69072</v>
      </c>
      <c r="DZ104">
        <v>1.602972</v>
      </c>
      <c r="EA104">
        <v>14.81151</v>
      </c>
      <c r="EB104">
        <v>13.98742</v>
      </c>
      <c r="EC104">
        <v>0.00100019</v>
      </c>
      <c r="ED104">
        <v>0</v>
      </c>
      <c r="EE104">
        <v>0</v>
      </c>
      <c r="EF104">
        <v>0</v>
      </c>
      <c r="EG104">
        <v>1150.05</v>
      </c>
      <c r="EH104">
        <v>0.00100019</v>
      </c>
      <c r="EI104">
        <v>-12</v>
      </c>
      <c r="EJ104">
        <v>-0.85</v>
      </c>
      <c r="EK104">
        <v>34.6746</v>
      </c>
      <c r="EL104">
        <v>39.2248</v>
      </c>
      <c r="EM104">
        <v>36.7624</v>
      </c>
      <c r="EN104">
        <v>39.3872</v>
      </c>
      <c r="EO104">
        <v>36.8246</v>
      </c>
      <c r="EP104">
        <v>0</v>
      </c>
      <c r="EQ104">
        <v>0</v>
      </c>
      <c r="ER104">
        <v>0</v>
      </c>
      <c r="ES104">
        <v>44.10000014305115</v>
      </c>
      <c r="ET104">
        <v>0</v>
      </c>
      <c r="EU104">
        <v>1152.32</v>
      </c>
      <c r="EV104">
        <v>-62.76923126134938</v>
      </c>
      <c r="EW104">
        <v>31.03846028829237</v>
      </c>
      <c r="EX104">
        <v>-7.46</v>
      </c>
      <c r="EY104">
        <v>15</v>
      </c>
      <c r="EZ104">
        <v>1658962562</v>
      </c>
      <c r="FA104" t="s">
        <v>443</v>
      </c>
      <c r="FB104">
        <v>1658962562</v>
      </c>
      <c r="FC104">
        <v>1658962559</v>
      </c>
      <c r="FD104">
        <v>7</v>
      </c>
      <c r="FE104">
        <v>0.025</v>
      </c>
      <c r="FF104">
        <v>-0.013</v>
      </c>
      <c r="FG104">
        <v>-1.97</v>
      </c>
      <c r="FH104">
        <v>-0.111</v>
      </c>
      <c r="FI104">
        <v>420</v>
      </c>
      <c r="FJ104">
        <v>18</v>
      </c>
      <c r="FK104">
        <v>0.6899999999999999</v>
      </c>
      <c r="FL104">
        <v>0.5</v>
      </c>
      <c r="FM104">
        <v>3.760218048780488</v>
      </c>
      <c r="FN104">
        <v>-0.2306464808362469</v>
      </c>
      <c r="FO104">
        <v>0.04218093357393066</v>
      </c>
      <c r="FP104">
        <v>1</v>
      </c>
      <c r="FQ104">
        <v>1157.176470588235</v>
      </c>
      <c r="FR104">
        <v>-95.90527110283871</v>
      </c>
      <c r="FS104">
        <v>18.49120711269086</v>
      </c>
      <c r="FT104">
        <v>0</v>
      </c>
      <c r="FU104">
        <v>0.9689041707317073</v>
      </c>
      <c r="FV104">
        <v>-0.1406854494773539</v>
      </c>
      <c r="FW104">
        <v>0.03075342898739985</v>
      </c>
      <c r="FX104">
        <v>0</v>
      </c>
      <c r="FY104">
        <v>1</v>
      </c>
      <c r="FZ104">
        <v>3</v>
      </c>
      <c r="GA104" t="s">
        <v>444</v>
      </c>
      <c r="GB104">
        <v>2.98421</v>
      </c>
      <c r="GC104">
        <v>2.71566</v>
      </c>
      <c r="GD104">
        <v>0.0952605</v>
      </c>
      <c r="GE104">
        <v>0.09338920000000001</v>
      </c>
      <c r="GF104">
        <v>0.0903501</v>
      </c>
      <c r="GG104">
        <v>0.08532380000000001</v>
      </c>
      <c r="GH104">
        <v>28702</v>
      </c>
      <c r="GI104">
        <v>28873.1</v>
      </c>
      <c r="GJ104">
        <v>29479.7</v>
      </c>
      <c r="GK104">
        <v>29449.8</v>
      </c>
      <c r="GL104">
        <v>35525</v>
      </c>
      <c r="GM104">
        <v>35819</v>
      </c>
      <c r="GN104">
        <v>41520.4</v>
      </c>
      <c r="GO104">
        <v>41973.2</v>
      </c>
      <c r="GP104">
        <v>1.94455</v>
      </c>
      <c r="GQ104">
        <v>1.91188</v>
      </c>
      <c r="GR104">
        <v>0.0437051</v>
      </c>
      <c r="GS104">
        <v>0</v>
      </c>
      <c r="GT104">
        <v>24.3342</v>
      </c>
      <c r="GU104">
        <v>999.9</v>
      </c>
      <c r="GV104">
        <v>42.4</v>
      </c>
      <c r="GW104">
        <v>31.4</v>
      </c>
      <c r="GX104">
        <v>21.7032</v>
      </c>
      <c r="GY104">
        <v>63.1561</v>
      </c>
      <c r="GZ104">
        <v>33.9103</v>
      </c>
      <c r="HA104">
        <v>1</v>
      </c>
      <c r="HB104">
        <v>-0.126443</v>
      </c>
      <c r="HC104">
        <v>-0.165904</v>
      </c>
      <c r="HD104">
        <v>20.3527</v>
      </c>
      <c r="HE104">
        <v>5.22478</v>
      </c>
      <c r="HF104">
        <v>12.0099</v>
      </c>
      <c r="HG104">
        <v>4.9915</v>
      </c>
      <c r="HH104">
        <v>3.29</v>
      </c>
      <c r="HI104">
        <v>9999</v>
      </c>
      <c r="HJ104">
        <v>9999</v>
      </c>
      <c r="HK104">
        <v>9999</v>
      </c>
      <c r="HL104">
        <v>161.1</v>
      </c>
      <c r="HM104">
        <v>1.86737</v>
      </c>
      <c r="HN104">
        <v>1.86645</v>
      </c>
      <c r="HO104">
        <v>1.86586</v>
      </c>
      <c r="HP104">
        <v>1.86584</v>
      </c>
      <c r="HQ104">
        <v>1.86766</v>
      </c>
      <c r="HR104">
        <v>1.87012</v>
      </c>
      <c r="HS104">
        <v>1.86876</v>
      </c>
      <c r="HT104">
        <v>1.87024</v>
      </c>
      <c r="HU104">
        <v>0</v>
      </c>
      <c r="HV104">
        <v>0</v>
      </c>
      <c r="HW104">
        <v>0</v>
      </c>
      <c r="HX104">
        <v>0</v>
      </c>
      <c r="HY104" t="s">
        <v>422</v>
      </c>
      <c r="HZ104" t="s">
        <v>423</v>
      </c>
      <c r="IA104" t="s">
        <v>424</v>
      </c>
      <c r="IB104" t="s">
        <v>424</v>
      </c>
      <c r="IC104" t="s">
        <v>424</v>
      </c>
      <c r="ID104" t="s">
        <v>424</v>
      </c>
      <c r="IE104">
        <v>0</v>
      </c>
      <c r="IF104">
        <v>100</v>
      </c>
      <c r="IG104">
        <v>100</v>
      </c>
      <c r="IH104">
        <v>-1.981</v>
      </c>
      <c r="II104">
        <v>-0.1038</v>
      </c>
      <c r="IJ104">
        <v>-0.5726348517053843</v>
      </c>
      <c r="IK104">
        <v>-0.003643892653284941</v>
      </c>
      <c r="IL104">
        <v>8.948238347276123E-07</v>
      </c>
      <c r="IM104">
        <v>-2.445980282225029E-10</v>
      </c>
      <c r="IN104">
        <v>-0.1497648274784824</v>
      </c>
      <c r="IO104">
        <v>-0.01042730378795286</v>
      </c>
      <c r="IP104">
        <v>0.00100284695746963</v>
      </c>
      <c r="IQ104">
        <v>-1.701466411570297E-05</v>
      </c>
      <c r="IR104">
        <v>2</v>
      </c>
      <c r="IS104">
        <v>2310</v>
      </c>
      <c r="IT104">
        <v>1</v>
      </c>
      <c r="IU104">
        <v>25</v>
      </c>
      <c r="IV104">
        <v>36.2</v>
      </c>
      <c r="IW104">
        <v>36.3</v>
      </c>
      <c r="IX104">
        <v>1.04492</v>
      </c>
      <c r="IY104">
        <v>2.21191</v>
      </c>
      <c r="IZ104">
        <v>1.39648</v>
      </c>
      <c r="JA104">
        <v>2.34497</v>
      </c>
      <c r="JB104">
        <v>1.49536</v>
      </c>
      <c r="JC104">
        <v>2.40723</v>
      </c>
      <c r="JD104">
        <v>35.7544</v>
      </c>
      <c r="JE104">
        <v>24.1926</v>
      </c>
      <c r="JF104">
        <v>18</v>
      </c>
      <c r="JG104">
        <v>504.241</v>
      </c>
      <c r="JH104">
        <v>439.898</v>
      </c>
      <c r="JI104">
        <v>24.9998</v>
      </c>
      <c r="JJ104">
        <v>25.799</v>
      </c>
      <c r="JK104">
        <v>30.0002</v>
      </c>
      <c r="JL104">
        <v>25.7752</v>
      </c>
      <c r="JM104">
        <v>25.7181</v>
      </c>
      <c r="JN104">
        <v>20.9297</v>
      </c>
      <c r="JO104">
        <v>20.848</v>
      </c>
      <c r="JP104">
        <v>49.0683</v>
      </c>
      <c r="JQ104">
        <v>25</v>
      </c>
      <c r="JR104">
        <v>420</v>
      </c>
      <c r="JS104">
        <v>17.8172</v>
      </c>
      <c r="JT104">
        <v>100.805</v>
      </c>
      <c r="JU104">
        <v>100.799</v>
      </c>
    </row>
    <row r="105" spans="1:281">
      <c r="A105">
        <v>89</v>
      </c>
      <c r="B105">
        <v>1658964740.1</v>
      </c>
      <c r="C105">
        <v>2833.599999904633</v>
      </c>
      <c r="D105" t="s">
        <v>622</v>
      </c>
      <c r="E105" t="s">
        <v>623</v>
      </c>
      <c r="F105">
        <v>5</v>
      </c>
      <c r="G105" t="s">
        <v>602</v>
      </c>
      <c r="H105" t="s">
        <v>416</v>
      </c>
      <c r="I105">
        <v>1658964737.6</v>
      </c>
      <c r="J105">
        <f>(K105)/1000</f>
        <v>0</v>
      </c>
      <c r="K105">
        <f>IF(CZ105, AN105, AH105)</f>
        <v>0</v>
      </c>
      <c r="L105">
        <f>IF(CZ105, AI105, AG105)</f>
        <v>0</v>
      </c>
      <c r="M105">
        <f>DB105 - IF(AU105&gt;1, L105*CV105*100.0/(AW105*DP105), 0)</f>
        <v>0</v>
      </c>
      <c r="N105">
        <f>((T105-J105/2)*M105-L105)/(T105+J105/2)</f>
        <v>0</v>
      </c>
      <c r="O105">
        <f>N105*(DI105+DJ105)/1000.0</f>
        <v>0</v>
      </c>
      <c r="P105">
        <f>(DB105 - IF(AU105&gt;1, L105*CV105*100.0/(AW105*DP105), 0))*(DI105+DJ105)/1000.0</f>
        <v>0</v>
      </c>
      <c r="Q105">
        <f>2.0/((1/S105-1/R105)+SIGN(S105)*SQRT((1/S105-1/R105)*(1/S105-1/R105) + 4*CW105/((CW105+1)*(CW105+1))*(2*1/S105*1/R105-1/R105*1/R105)))</f>
        <v>0</v>
      </c>
      <c r="R105">
        <f>IF(LEFT(CX105,1)&lt;&gt;"0",IF(LEFT(CX105,1)="1",3.0,CY105),$D$5+$E$5*(DP105*DI105/($K$5*1000))+$F$5*(DP105*DI105/($K$5*1000))*MAX(MIN(CV105,$J$5),$I$5)*MAX(MIN(CV105,$J$5),$I$5)+$G$5*MAX(MIN(CV105,$J$5),$I$5)*(DP105*DI105/($K$5*1000))+$H$5*(DP105*DI105/($K$5*1000))*(DP105*DI105/($K$5*1000)))</f>
        <v>0</v>
      </c>
      <c r="S105">
        <f>J105*(1000-(1000*0.61365*exp(17.502*W105/(240.97+W105))/(DI105+DJ105)+DD105)/2)/(1000*0.61365*exp(17.502*W105/(240.97+W105))/(DI105+DJ105)-DD105)</f>
        <v>0</v>
      </c>
      <c r="T105">
        <f>1/((CW105+1)/(Q105/1.6)+1/(R105/1.37)) + CW105/((CW105+1)/(Q105/1.6) + CW105/(R105/1.37))</f>
        <v>0</v>
      </c>
      <c r="U105">
        <f>(CR105*CU105)</f>
        <v>0</v>
      </c>
      <c r="V105">
        <f>(DK105+(U105+2*0.95*5.67E-8*(((DK105+$B$7)+273)^4-(DK105+273)^4)-44100*J105)/(1.84*29.3*R105+8*0.95*5.67E-8*(DK105+273)^3))</f>
        <v>0</v>
      </c>
      <c r="W105">
        <f>($C$7*DL105+$D$7*DM105+$E$7*V105)</f>
        <v>0</v>
      </c>
      <c r="X105">
        <f>0.61365*exp(17.502*W105/(240.97+W105))</f>
        <v>0</v>
      </c>
      <c r="Y105">
        <f>(Z105/AA105*100)</f>
        <v>0</v>
      </c>
      <c r="Z105">
        <f>DD105*(DI105+DJ105)/1000</f>
        <v>0</v>
      </c>
      <c r="AA105">
        <f>0.61365*exp(17.502*DK105/(240.97+DK105))</f>
        <v>0</v>
      </c>
      <c r="AB105">
        <f>(X105-DD105*(DI105+DJ105)/1000)</f>
        <v>0</v>
      </c>
      <c r="AC105">
        <f>(-J105*44100)</f>
        <v>0</v>
      </c>
      <c r="AD105">
        <f>2*29.3*R105*0.92*(DK105-W105)</f>
        <v>0</v>
      </c>
      <c r="AE105">
        <f>2*0.95*5.67E-8*(((DK105+$B$7)+273)^4-(W105+273)^4)</f>
        <v>0</v>
      </c>
      <c r="AF105">
        <f>U105+AE105+AC105+AD105</f>
        <v>0</v>
      </c>
      <c r="AG105">
        <f>DH105*AU105*(DC105-DB105*(1000-AU105*DE105)/(1000-AU105*DD105))/(100*CV105)</f>
        <v>0</v>
      </c>
      <c r="AH105">
        <f>1000*DH105*AU105*(DD105-DE105)/(100*CV105*(1000-AU105*DD105))</f>
        <v>0</v>
      </c>
      <c r="AI105">
        <f>(AJ105 - AK105 - DI105*1E3/(8.314*(DK105+273.15)) * AM105/DH105 * AL105) * DH105/(100*CV105) * (1000 - DE105)/1000</f>
        <v>0</v>
      </c>
      <c r="AJ105">
        <v>427.6376534545109</v>
      </c>
      <c r="AK105">
        <v>431.8559212121211</v>
      </c>
      <c r="AL105">
        <v>0.000241178960757484</v>
      </c>
      <c r="AM105">
        <v>65.19294129675819</v>
      </c>
      <c r="AN105">
        <f>(AP105 - AO105 + DI105*1E3/(8.314*(DK105+273.15)) * AR105/DH105 * AQ105) * DH105/(100*CV105) * 1000/(1000 - AP105)</f>
        <v>0</v>
      </c>
      <c r="AO105">
        <v>17.78472319630692</v>
      </c>
      <c r="AP105">
        <v>18.7838406060606</v>
      </c>
      <c r="AQ105">
        <v>0.001769868338362005</v>
      </c>
      <c r="AR105">
        <v>84.6765936620489</v>
      </c>
      <c r="AS105">
        <v>6</v>
      </c>
      <c r="AT105">
        <v>1</v>
      </c>
      <c r="AU105">
        <f>IF(AS105*$H$13&gt;=AW105,1.0,(AW105/(AW105-AS105*$H$13)))</f>
        <v>0</v>
      </c>
      <c r="AV105">
        <f>(AU105-1)*100</f>
        <v>0</v>
      </c>
      <c r="AW105">
        <f>MAX(0,($B$13+$C$13*DP105)/(1+$D$13*DP105)*DI105/(DK105+273)*$E$13)</f>
        <v>0</v>
      </c>
      <c r="AX105" t="s">
        <v>418</v>
      </c>
      <c r="AY105" t="s">
        <v>418</v>
      </c>
      <c r="AZ105">
        <v>0</v>
      </c>
      <c r="BA105">
        <v>0</v>
      </c>
      <c r="BB105">
        <f>1-AZ105/BA105</f>
        <v>0</v>
      </c>
      <c r="BC105">
        <v>0</v>
      </c>
      <c r="BD105" t="s">
        <v>418</v>
      </c>
      <c r="BE105" t="s">
        <v>418</v>
      </c>
      <c r="BF105">
        <v>0</v>
      </c>
      <c r="BG105">
        <v>0</v>
      </c>
      <c r="BH105">
        <f>1-BF105/BG105</f>
        <v>0</v>
      </c>
      <c r="BI105">
        <v>0.5</v>
      </c>
      <c r="BJ105">
        <f>CS105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418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BZ105" t="s">
        <v>418</v>
      </c>
      <c r="CA105" t="s">
        <v>418</v>
      </c>
      <c r="CB105" t="s">
        <v>418</v>
      </c>
      <c r="CC105" t="s">
        <v>418</v>
      </c>
      <c r="CD105" t="s">
        <v>418</v>
      </c>
      <c r="CE105" t="s">
        <v>418</v>
      </c>
      <c r="CF105" t="s">
        <v>418</v>
      </c>
      <c r="CG105" t="s">
        <v>418</v>
      </c>
      <c r="CH105" t="s">
        <v>418</v>
      </c>
      <c r="CI105" t="s">
        <v>418</v>
      </c>
      <c r="CJ105" t="s">
        <v>418</v>
      </c>
      <c r="CK105" t="s">
        <v>418</v>
      </c>
      <c r="CL105" t="s">
        <v>418</v>
      </c>
      <c r="CM105" t="s">
        <v>418</v>
      </c>
      <c r="CN105" t="s">
        <v>418</v>
      </c>
      <c r="CO105" t="s">
        <v>418</v>
      </c>
      <c r="CP105" t="s">
        <v>418</v>
      </c>
      <c r="CQ105" t="s">
        <v>418</v>
      </c>
      <c r="CR105">
        <f>$B$11*DQ105+$C$11*DR105+$F$11*EC105*(1-EF105)</f>
        <v>0</v>
      </c>
      <c r="CS105">
        <f>CR105*CT105</f>
        <v>0</v>
      </c>
      <c r="CT105">
        <f>($B$11*$D$9+$C$11*$D$9+$F$11*((EP105+EH105)/MAX(EP105+EH105+EQ105, 0.1)*$I$9+EQ105/MAX(EP105+EH105+EQ105, 0.1)*$J$9))/($B$11+$C$11+$F$11)</f>
        <v>0</v>
      </c>
      <c r="CU105">
        <f>($B$11*$K$9+$C$11*$K$9+$F$11*((EP105+EH105)/MAX(EP105+EH105+EQ105, 0.1)*$P$9+EQ105/MAX(EP105+EH105+EQ105, 0.1)*$Q$9))/($B$11+$C$11+$F$11)</f>
        <v>0</v>
      </c>
      <c r="CV105">
        <v>6</v>
      </c>
      <c r="CW105">
        <v>0.5</v>
      </c>
      <c r="CX105" t="s">
        <v>419</v>
      </c>
      <c r="CY105">
        <v>2</v>
      </c>
      <c r="CZ105" t="b">
        <v>1</v>
      </c>
      <c r="DA105">
        <v>1658964737.6</v>
      </c>
      <c r="DB105">
        <v>423.7176666666667</v>
      </c>
      <c r="DC105">
        <v>420.0217777777777</v>
      </c>
      <c r="DD105">
        <v>18.77765555555555</v>
      </c>
      <c r="DE105">
        <v>17.78558888888889</v>
      </c>
      <c r="DF105">
        <v>425.6982222222222</v>
      </c>
      <c r="DG105">
        <v>18.88133333333333</v>
      </c>
      <c r="DH105">
        <v>500.0065555555556</v>
      </c>
      <c r="DI105">
        <v>90.15932222222222</v>
      </c>
      <c r="DJ105">
        <v>0.09980065555555556</v>
      </c>
      <c r="DK105">
        <v>25.75894444444444</v>
      </c>
      <c r="DL105">
        <v>25.05448888888889</v>
      </c>
      <c r="DM105">
        <v>999.9000000000001</v>
      </c>
      <c r="DN105">
        <v>0</v>
      </c>
      <c r="DO105">
        <v>0</v>
      </c>
      <c r="DP105">
        <v>10015.70888888889</v>
      </c>
      <c r="DQ105">
        <v>0</v>
      </c>
      <c r="DR105">
        <v>0.44966</v>
      </c>
      <c r="DS105">
        <v>3.695668888888889</v>
      </c>
      <c r="DT105">
        <v>431.8263333333333</v>
      </c>
      <c r="DU105">
        <v>427.6276666666667</v>
      </c>
      <c r="DV105">
        <v>0.992069</v>
      </c>
      <c r="DW105">
        <v>420.0217777777777</v>
      </c>
      <c r="DX105">
        <v>17.78558888888889</v>
      </c>
      <c r="DY105">
        <v>1.69298</v>
      </c>
      <c r="DZ105">
        <v>1.603536666666667</v>
      </c>
      <c r="EA105">
        <v>14.83222222222222</v>
      </c>
      <c r="EB105">
        <v>13.99283333333333</v>
      </c>
      <c r="EC105">
        <v>0.00100019</v>
      </c>
      <c r="ED105">
        <v>0</v>
      </c>
      <c r="EE105">
        <v>0</v>
      </c>
      <c r="EF105">
        <v>0</v>
      </c>
      <c r="EG105">
        <v>1137.722222222222</v>
      </c>
      <c r="EH105">
        <v>0.00100019</v>
      </c>
      <c r="EI105">
        <v>-1.166666666666667</v>
      </c>
      <c r="EJ105">
        <v>-0.6111111111111112</v>
      </c>
      <c r="EK105">
        <v>34.687</v>
      </c>
      <c r="EL105">
        <v>39.30511111111111</v>
      </c>
      <c r="EM105">
        <v>36.812</v>
      </c>
      <c r="EN105">
        <v>39.479</v>
      </c>
      <c r="EO105">
        <v>36.875</v>
      </c>
      <c r="EP105">
        <v>0</v>
      </c>
      <c r="EQ105">
        <v>0</v>
      </c>
      <c r="ER105">
        <v>0</v>
      </c>
      <c r="ES105">
        <v>49.5</v>
      </c>
      <c r="ET105">
        <v>0</v>
      </c>
      <c r="EU105">
        <v>1145.673076923077</v>
      </c>
      <c r="EV105">
        <v>-115.9829057989886</v>
      </c>
      <c r="EW105">
        <v>19.96581051241483</v>
      </c>
      <c r="EX105">
        <v>-5.230769230769231</v>
      </c>
      <c r="EY105">
        <v>15</v>
      </c>
      <c r="EZ105">
        <v>1658962562</v>
      </c>
      <c r="FA105" t="s">
        <v>443</v>
      </c>
      <c r="FB105">
        <v>1658962562</v>
      </c>
      <c r="FC105">
        <v>1658962559</v>
      </c>
      <c r="FD105">
        <v>7</v>
      </c>
      <c r="FE105">
        <v>0.025</v>
      </c>
      <c r="FF105">
        <v>-0.013</v>
      </c>
      <c r="FG105">
        <v>-1.97</v>
      </c>
      <c r="FH105">
        <v>-0.111</v>
      </c>
      <c r="FI105">
        <v>420</v>
      </c>
      <c r="FJ105">
        <v>18</v>
      </c>
      <c r="FK105">
        <v>0.6899999999999999</v>
      </c>
      <c r="FL105">
        <v>0.5</v>
      </c>
      <c r="FM105">
        <v>3.7418965</v>
      </c>
      <c r="FN105">
        <v>-0.3452782739211962</v>
      </c>
      <c r="FO105">
        <v>0.04777598358746787</v>
      </c>
      <c r="FP105">
        <v>1</v>
      </c>
      <c r="FQ105">
        <v>1148.75</v>
      </c>
      <c r="FR105">
        <v>-58.57142855443018</v>
      </c>
      <c r="FS105">
        <v>14.84342298401393</v>
      </c>
      <c r="FT105">
        <v>0</v>
      </c>
      <c r="FU105">
        <v>0.964116825</v>
      </c>
      <c r="FV105">
        <v>0.1602650318949355</v>
      </c>
      <c r="FW105">
        <v>0.01983689341969591</v>
      </c>
      <c r="FX105">
        <v>0</v>
      </c>
      <c r="FY105">
        <v>1</v>
      </c>
      <c r="FZ105">
        <v>3</v>
      </c>
      <c r="GA105" t="s">
        <v>444</v>
      </c>
      <c r="GB105">
        <v>2.98404</v>
      </c>
      <c r="GC105">
        <v>2.7158</v>
      </c>
      <c r="GD105">
        <v>0.0952684</v>
      </c>
      <c r="GE105">
        <v>0.093399</v>
      </c>
      <c r="GF105">
        <v>0.09040769999999999</v>
      </c>
      <c r="GG105">
        <v>0.0853392</v>
      </c>
      <c r="GH105">
        <v>28702</v>
      </c>
      <c r="GI105">
        <v>28872.7</v>
      </c>
      <c r="GJ105">
        <v>29480</v>
      </c>
      <c r="GK105">
        <v>29449.7</v>
      </c>
      <c r="GL105">
        <v>35522.9</v>
      </c>
      <c r="GM105">
        <v>35818.3</v>
      </c>
      <c r="GN105">
        <v>41520.8</v>
      </c>
      <c r="GO105">
        <v>41973.2</v>
      </c>
      <c r="GP105">
        <v>1.94407</v>
      </c>
      <c r="GQ105">
        <v>1.91177</v>
      </c>
      <c r="GR105">
        <v>0.0440329</v>
      </c>
      <c r="GS105">
        <v>0</v>
      </c>
      <c r="GT105">
        <v>24.3339</v>
      </c>
      <c r="GU105">
        <v>999.9</v>
      </c>
      <c r="GV105">
        <v>42.4</v>
      </c>
      <c r="GW105">
        <v>31.4</v>
      </c>
      <c r="GX105">
        <v>21.704</v>
      </c>
      <c r="GY105">
        <v>62.8661</v>
      </c>
      <c r="GZ105">
        <v>33.762</v>
      </c>
      <c r="HA105">
        <v>1</v>
      </c>
      <c r="HB105">
        <v>-0.126502</v>
      </c>
      <c r="HC105">
        <v>-0.166988</v>
      </c>
      <c r="HD105">
        <v>20.3524</v>
      </c>
      <c r="HE105">
        <v>5.22298</v>
      </c>
      <c r="HF105">
        <v>12.0099</v>
      </c>
      <c r="HG105">
        <v>4.9905</v>
      </c>
      <c r="HH105">
        <v>3.28923</v>
      </c>
      <c r="HI105">
        <v>9999</v>
      </c>
      <c r="HJ105">
        <v>9999</v>
      </c>
      <c r="HK105">
        <v>9999</v>
      </c>
      <c r="HL105">
        <v>161.1</v>
      </c>
      <c r="HM105">
        <v>1.86737</v>
      </c>
      <c r="HN105">
        <v>1.86646</v>
      </c>
      <c r="HO105">
        <v>1.86587</v>
      </c>
      <c r="HP105">
        <v>1.86584</v>
      </c>
      <c r="HQ105">
        <v>1.86767</v>
      </c>
      <c r="HR105">
        <v>1.87012</v>
      </c>
      <c r="HS105">
        <v>1.86874</v>
      </c>
      <c r="HT105">
        <v>1.87024</v>
      </c>
      <c r="HU105">
        <v>0</v>
      </c>
      <c r="HV105">
        <v>0</v>
      </c>
      <c r="HW105">
        <v>0</v>
      </c>
      <c r="HX105">
        <v>0</v>
      </c>
      <c r="HY105" t="s">
        <v>422</v>
      </c>
      <c r="HZ105" t="s">
        <v>423</v>
      </c>
      <c r="IA105" t="s">
        <v>424</v>
      </c>
      <c r="IB105" t="s">
        <v>424</v>
      </c>
      <c r="IC105" t="s">
        <v>424</v>
      </c>
      <c r="ID105" t="s">
        <v>424</v>
      </c>
      <c r="IE105">
        <v>0</v>
      </c>
      <c r="IF105">
        <v>100</v>
      </c>
      <c r="IG105">
        <v>100</v>
      </c>
      <c r="IH105">
        <v>-1.981</v>
      </c>
      <c r="II105">
        <v>-0.1036</v>
      </c>
      <c r="IJ105">
        <v>-0.5726348517053843</v>
      </c>
      <c r="IK105">
        <v>-0.003643892653284941</v>
      </c>
      <c r="IL105">
        <v>8.948238347276123E-07</v>
      </c>
      <c r="IM105">
        <v>-2.445980282225029E-10</v>
      </c>
      <c r="IN105">
        <v>-0.1497648274784824</v>
      </c>
      <c r="IO105">
        <v>-0.01042730378795286</v>
      </c>
      <c r="IP105">
        <v>0.00100284695746963</v>
      </c>
      <c r="IQ105">
        <v>-1.701466411570297E-05</v>
      </c>
      <c r="IR105">
        <v>2</v>
      </c>
      <c r="IS105">
        <v>2310</v>
      </c>
      <c r="IT105">
        <v>1</v>
      </c>
      <c r="IU105">
        <v>25</v>
      </c>
      <c r="IV105">
        <v>36.3</v>
      </c>
      <c r="IW105">
        <v>36.4</v>
      </c>
      <c r="IX105">
        <v>1.04492</v>
      </c>
      <c r="IY105">
        <v>2.23022</v>
      </c>
      <c r="IZ105">
        <v>1.39648</v>
      </c>
      <c r="JA105">
        <v>2.34497</v>
      </c>
      <c r="JB105">
        <v>1.49536</v>
      </c>
      <c r="JC105">
        <v>2.30225</v>
      </c>
      <c r="JD105">
        <v>35.7544</v>
      </c>
      <c r="JE105">
        <v>24.1838</v>
      </c>
      <c r="JF105">
        <v>18</v>
      </c>
      <c r="JG105">
        <v>503.94</v>
      </c>
      <c r="JH105">
        <v>439.848</v>
      </c>
      <c r="JI105">
        <v>24.9997</v>
      </c>
      <c r="JJ105">
        <v>25.801</v>
      </c>
      <c r="JK105">
        <v>30.0002</v>
      </c>
      <c r="JL105">
        <v>25.7752</v>
      </c>
      <c r="JM105">
        <v>25.7194</v>
      </c>
      <c r="JN105">
        <v>20.9292</v>
      </c>
      <c r="JO105">
        <v>20.848</v>
      </c>
      <c r="JP105">
        <v>49.0683</v>
      </c>
      <c r="JQ105">
        <v>25</v>
      </c>
      <c r="JR105">
        <v>420</v>
      </c>
      <c r="JS105">
        <v>17.7385</v>
      </c>
      <c r="JT105">
        <v>100.806</v>
      </c>
      <c r="JU105">
        <v>100.799</v>
      </c>
    </row>
    <row r="106" spans="1:281">
      <c r="A106">
        <v>90</v>
      </c>
      <c r="B106">
        <v>1658964745.1</v>
      </c>
      <c r="C106">
        <v>2838.599999904633</v>
      </c>
      <c r="D106" t="s">
        <v>624</v>
      </c>
      <c r="E106" t="s">
        <v>625</v>
      </c>
      <c r="F106">
        <v>5</v>
      </c>
      <c r="G106" t="s">
        <v>602</v>
      </c>
      <c r="H106" t="s">
        <v>416</v>
      </c>
      <c r="I106">
        <v>1658964742.3</v>
      </c>
      <c r="J106">
        <f>(K106)/1000</f>
        <v>0</v>
      </c>
      <c r="K106">
        <f>IF(CZ106, AN106, AH106)</f>
        <v>0</v>
      </c>
      <c r="L106">
        <f>IF(CZ106, AI106, AG106)</f>
        <v>0</v>
      </c>
      <c r="M106">
        <f>DB106 - IF(AU106&gt;1, L106*CV106*100.0/(AW106*DP106), 0)</f>
        <v>0</v>
      </c>
      <c r="N106">
        <f>((T106-J106/2)*M106-L106)/(T106+J106/2)</f>
        <v>0</v>
      </c>
      <c r="O106">
        <f>N106*(DI106+DJ106)/1000.0</f>
        <v>0</v>
      </c>
      <c r="P106">
        <f>(DB106 - IF(AU106&gt;1, L106*CV106*100.0/(AW106*DP106), 0))*(DI106+DJ106)/1000.0</f>
        <v>0</v>
      </c>
      <c r="Q106">
        <f>2.0/((1/S106-1/R106)+SIGN(S106)*SQRT((1/S106-1/R106)*(1/S106-1/R106) + 4*CW106/((CW106+1)*(CW106+1))*(2*1/S106*1/R106-1/R106*1/R106)))</f>
        <v>0</v>
      </c>
      <c r="R106">
        <f>IF(LEFT(CX106,1)&lt;&gt;"0",IF(LEFT(CX106,1)="1",3.0,CY106),$D$5+$E$5*(DP106*DI106/($K$5*1000))+$F$5*(DP106*DI106/($K$5*1000))*MAX(MIN(CV106,$J$5),$I$5)*MAX(MIN(CV106,$J$5),$I$5)+$G$5*MAX(MIN(CV106,$J$5),$I$5)*(DP106*DI106/($K$5*1000))+$H$5*(DP106*DI106/($K$5*1000))*(DP106*DI106/($K$5*1000)))</f>
        <v>0</v>
      </c>
      <c r="S106">
        <f>J106*(1000-(1000*0.61365*exp(17.502*W106/(240.97+W106))/(DI106+DJ106)+DD106)/2)/(1000*0.61365*exp(17.502*W106/(240.97+W106))/(DI106+DJ106)-DD106)</f>
        <v>0</v>
      </c>
      <c r="T106">
        <f>1/((CW106+1)/(Q106/1.6)+1/(R106/1.37)) + CW106/((CW106+1)/(Q106/1.6) + CW106/(R106/1.37))</f>
        <v>0</v>
      </c>
      <c r="U106">
        <f>(CR106*CU106)</f>
        <v>0</v>
      </c>
      <c r="V106">
        <f>(DK106+(U106+2*0.95*5.67E-8*(((DK106+$B$7)+273)^4-(DK106+273)^4)-44100*J106)/(1.84*29.3*R106+8*0.95*5.67E-8*(DK106+273)^3))</f>
        <v>0</v>
      </c>
      <c r="W106">
        <f>($C$7*DL106+$D$7*DM106+$E$7*V106)</f>
        <v>0</v>
      </c>
      <c r="X106">
        <f>0.61365*exp(17.502*W106/(240.97+W106))</f>
        <v>0</v>
      </c>
      <c r="Y106">
        <f>(Z106/AA106*100)</f>
        <v>0</v>
      </c>
      <c r="Z106">
        <f>DD106*(DI106+DJ106)/1000</f>
        <v>0</v>
      </c>
      <c r="AA106">
        <f>0.61365*exp(17.502*DK106/(240.97+DK106))</f>
        <v>0</v>
      </c>
      <c r="AB106">
        <f>(X106-DD106*(DI106+DJ106)/1000)</f>
        <v>0</v>
      </c>
      <c r="AC106">
        <f>(-J106*44100)</f>
        <v>0</v>
      </c>
      <c r="AD106">
        <f>2*29.3*R106*0.92*(DK106-W106)</f>
        <v>0</v>
      </c>
      <c r="AE106">
        <f>2*0.95*5.67E-8*(((DK106+$B$7)+273)^4-(W106+273)^4)</f>
        <v>0</v>
      </c>
      <c r="AF106">
        <f>U106+AE106+AC106+AD106</f>
        <v>0</v>
      </c>
      <c r="AG106">
        <f>DH106*AU106*(DC106-DB106*(1000-AU106*DE106)/(1000-AU106*DD106))/(100*CV106)</f>
        <v>0</v>
      </c>
      <c r="AH106">
        <f>1000*DH106*AU106*(DD106-DE106)/(100*CV106*(1000-AU106*DD106))</f>
        <v>0</v>
      </c>
      <c r="AI106">
        <f>(AJ106 - AK106 - DI106*1E3/(8.314*(DK106+273.15)) * AM106/DH106 * AL106) * DH106/(100*CV106) * (1000 - DE106)/1000</f>
        <v>0</v>
      </c>
      <c r="AJ106">
        <v>427.5997923317872</v>
      </c>
      <c r="AK106">
        <v>431.8361454545455</v>
      </c>
      <c r="AL106">
        <v>-3.176319787904984E-05</v>
      </c>
      <c r="AM106">
        <v>65.19294129675819</v>
      </c>
      <c r="AN106">
        <f>(AP106 - AO106 + DI106*1E3/(8.314*(DK106+273.15)) * AR106/DH106 * AQ106) * DH106/(100*CV106) * 1000/(1000 - AP106)</f>
        <v>0</v>
      </c>
      <c r="AO106">
        <v>17.78821442307912</v>
      </c>
      <c r="AP106">
        <v>18.79463696969696</v>
      </c>
      <c r="AQ106">
        <v>0.0004632399479379469</v>
      </c>
      <c r="AR106">
        <v>84.6765936620489</v>
      </c>
      <c r="AS106">
        <v>6</v>
      </c>
      <c r="AT106">
        <v>1</v>
      </c>
      <c r="AU106">
        <f>IF(AS106*$H$13&gt;=AW106,1.0,(AW106/(AW106-AS106*$H$13)))</f>
        <v>0</v>
      </c>
      <c r="AV106">
        <f>(AU106-1)*100</f>
        <v>0</v>
      </c>
      <c r="AW106">
        <f>MAX(0,($B$13+$C$13*DP106)/(1+$D$13*DP106)*DI106/(DK106+273)*$E$13)</f>
        <v>0</v>
      </c>
      <c r="AX106" t="s">
        <v>418</v>
      </c>
      <c r="AY106" t="s">
        <v>418</v>
      </c>
      <c r="AZ106">
        <v>0</v>
      </c>
      <c r="BA106">
        <v>0</v>
      </c>
      <c r="BB106">
        <f>1-AZ106/BA106</f>
        <v>0</v>
      </c>
      <c r="BC106">
        <v>0</v>
      </c>
      <c r="BD106" t="s">
        <v>418</v>
      </c>
      <c r="BE106" t="s">
        <v>418</v>
      </c>
      <c r="BF106">
        <v>0</v>
      </c>
      <c r="BG106">
        <v>0</v>
      </c>
      <c r="BH106">
        <f>1-BF106/BG106</f>
        <v>0</v>
      </c>
      <c r="BI106">
        <v>0.5</v>
      </c>
      <c r="BJ106">
        <f>CS106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418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BZ106" t="s">
        <v>418</v>
      </c>
      <c r="CA106" t="s">
        <v>418</v>
      </c>
      <c r="CB106" t="s">
        <v>418</v>
      </c>
      <c r="CC106" t="s">
        <v>418</v>
      </c>
      <c r="CD106" t="s">
        <v>418</v>
      </c>
      <c r="CE106" t="s">
        <v>418</v>
      </c>
      <c r="CF106" t="s">
        <v>418</v>
      </c>
      <c r="CG106" t="s">
        <v>418</v>
      </c>
      <c r="CH106" t="s">
        <v>418</v>
      </c>
      <c r="CI106" t="s">
        <v>418</v>
      </c>
      <c r="CJ106" t="s">
        <v>418</v>
      </c>
      <c r="CK106" t="s">
        <v>418</v>
      </c>
      <c r="CL106" t="s">
        <v>418</v>
      </c>
      <c r="CM106" t="s">
        <v>418</v>
      </c>
      <c r="CN106" t="s">
        <v>418</v>
      </c>
      <c r="CO106" t="s">
        <v>418</v>
      </c>
      <c r="CP106" t="s">
        <v>418</v>
      </c>
      <c r="CQ106" t="s">
        <v>418</v>
      </c>
      <c r="CR106">
        <f>$B$11*DQ106+$C$11*DR106+$F$11*EC106*(1-EF106)</f>
        <v>0</v>
      </c>
      <c r="CS106">
        <f>CR106*CT106</f>
        <v>0</v>
      </c>
      <c r="CT106">
        <f>($B$11*$D$9+$C$11*$D$9+$F$11*((EP106+EH106)/MAX(EP106+EH106+EQ106, 0.1)*$I$9+EQ106/MAX(EP106+EH106+EQ106, 0.1)*$J$9))/($B$11+$C$11+$F$11)</f>
        <v>0</v>
      </c>
      <c r="CU106">
        <f>($B$11*$K$9+$C$11*$K$9+$F$11*((EP106+EH106)/MAX(EP106+EH106+EQ106, 0.1)*$P$9+EQ106/MAX(EP106+EH106+EQ106, 0.1)*$Q$9))/($B$11+$C$11+$F$11)</f>
        <v>0</v>
      </c>
      <c r="CV106">
        <v>6</v>
      </c>
      <c r="CW106">
        <v>0.5</v>
      </c>
      <c r="CX106" t="s">
        <v>419</v>
      </c>
      <c r="CY106">
        <v>2</v>
      </c>
      <c r="CZ106" t="b">
        <v>1</v>
      </c>
      <c r="DA106">
        <v>1658964742.3</v>
      </c>
      <c r="DB106">
        <v>423.7267</v>
      </c>
      <c r="DC106">
        <v>420.0090999999999</v>
      </c>
      <c r="DD106">
        <v>18.78999</v>
      </c>
      <c r="DE106">
        <v>17.78894</v>
      </c>
      <c r="DF106">
        <v>425.7074000000001</v>
      </c>
      <c r="DG106">
        <v>18.89354</v>
      </c>
      <c r="DH106">
        <v>500.0655</v>
      </c>
      <c r="DI106">
        <v>90.15926000000002</v>
      </c>
      <c r="DJ106">
        <v>0.10007321</v>
      </c>
      <c r="DK106">
        <v>25.75638</v>
      </c>
      <c r="DL106">
        <v>25.05123</v>
      </c>
      <c r="DM106">
        <v>999.9</v>
      </c>
      <c r="DN106">
        <v>0</v>
      </c>
      <c r="DO106">
        <v>0</v>
      </c>
      <c r="DP106">
        <v>10004.688</v>
      </c>
      <c r="DQ106">
        <v>0</v>
      </c>
      <c r="DR106">
        <v>0.44966</v>
      </c>
      <c r="DS106">
        <v>3.717648999999999</v>
      </c>
      <c r="DT106">
        <v>431.841</v>
      </c>
      <c r="DU106">
        <v>427.6159</v>
      </c>
      <c r="DV106">
        <v>1.0010536</v>
      </c>
      <c r="DW106">
        <v>420.0090999999999</v>
      </c>
      <c r="DX106">
        <v>17.78894</v>
      </c>
      <c r="DY106">
        <v>1.694092</v>
      </c>
      <c r="DZ106">
        <v>1.60384</v>
      </c>
      <c r="EA106">
        <v>14.8424</v>
      </c>
      <c r="EB106">
        <v>13.99573</v>
      </c>
      <c r="EC106">
        <v>0.00100019</v>
      </c>
      <c r="ED106">
        <v>0</v>
      </c>
      <c r="EE106">
        <v>0</v>
      </c>
      <c r="EF106">
        <v>0</v>
      </c>
      <c r="EG106">
        <v>1124.35</v>
      </c>
      <c r="EH106">
        <v>0.00100019</v>
      </c>
      <c r="EI106">
        <v>-6.15</v>
      </c>
      <c r="EJ106">
        <v>-0.45</v>
      </c>
      <c r="EK106">
        <v>34.7122</v>
      </c>
      <c r="EL106">
        <v>39.3935</v>
      </c>
      <c r="EM106">
        <v>36.8624</v>
      </c>
      <c r="EN106">
        <v>39.5936</v>
      </c>
      <c r="EO106">
        <v>36.9246</v>
      </c>
      <c r="EP106">
        <v>0</v>
      </c>
      <c r="EQ106">
        <v>0</v>
      </c>
      <c r="ER106">
        <v>0</v>
      </c>
      <c r="ES106">
        <v>54.30000019073486</v>
      </c>
      <c r="ET106">
        <v>0</v>
      </c>
      <c r="EU106">
        <v>1134.442307692308</v>
      </c>
      <c r="EV106">
        <v>-118.8205121542141</v>
      </c>
      <c r="EW106">
        <v>33.04273337824627</v>
      </c>
      <c r="EX106">
        <v>-6.096153846153846</v>
      </c>
      <c r="EY106">
        <v>15</v>
      </c>
      <c r="EZ106">
        <v>1658962562</v>
      </c>
      <c r="FA106" t="s">
        <v>443</v>
      </c>
      <c r="FB106">
        <v>1658962562</v>
      </c>
      <c r="FC106">
        <v>1658962559</v>
      </c>
      <c r="FD106">
        <v>7</v>
      </c>
      <c r="FE106">
        <v>0.025</v>
      </c>
      <c r="FF106">
        <v>-0.013</v>
      </c>
      <c r="FG106">
        <v>-1.97</v>
      </c>
      <c r="FH106">
        <v>-0.111</v>
      </c>
      <c r="FI106">
        <v>420</v>
      </c>
      <c r="FJ106">
        <v>18</v>
      </c>
      <c r="FK106">
        <v>0.6899999999999999</v>
      </c>
      <c r="FL106">
        <v>0.5</v>
      </c>
      <c r="FM106">
        <v>3.72319725</v>
      </c>
      <c r="FN106">
        <v>-0.1279048030018883</v>
      </c>
      <c r="FO106">
        <v>0.03373130756341204</v>
      </c>
      <c r="FP106">
        <v>1</v>
      </c>
      <c r="FQ106">
        <v>1141.191176470588</v>
      </c>
      <c r="FR106">
        <v>-100.5118407858734</v>
      </c>
      <c r="FS106">
        <v>17.54783994830164</v>
      </c>
      <c r="FT106">
        <v>0</v>
      </c>
      <c r="FU106">
        <v>0.9753719000000001</v>
      </c>
      <c r="FV106">
        <v>0.2398972908067546</v>
      </c>
      <c r="FW106">
        <v>0.02387237073354885</v>
      </c>
      <c r="FX106">
        <v>0</v>
      </c>
      <c r="FY106">
        <v>1</v>
      </c>
      <c r="FZ106">
        <v>3</v>
      </c>
      <c r="GA106" t="s">
        <v>444</v>
      </c>
      <c r="GB106">
        <v>2.98413</v>
      </c>
      <c r="GC106">
        <v>2.71564</v>
      </c>
      <c r="GD106">
        <v>0.0952662</v>
      </c>
      <c r="GE106">
        <v>0.0933997</v>
      </c>
      <c r="GF106">
        <v>0.0904394</v>
      </c>
      <c r="GG106">
        <v>0.0853526</v>
      </c>
      <c r="GH106">
        <v>28702</v>
      </c>
      <c r="GI106">
        <v>28872.7</v>
      </c>
      <c r="GJ106">
        <v>29479.9</v>
      </c>
      <c r="GK106">
        <v>29449.8</v>
      </c>
      <c r="GL106">
        <v>35521.5</v>
      </c>
      <c r="GM106">
        <v>35818.1</v>
      </c>
      <c r="GN106">
        <v>41520.6</v>
      </c>
      <c r="GO106">
        <v>41973.5</v>
      </c>
      <c r="GP106">
        <v>1.94433</v>
      </c>
      <c r="GQ106">
        <v>1.91185</v>
      </c>
      <c r="GR106">
        <v>0.0433773</v>
      </c>
      <c r="GS106">
        <v>0</v>
      </c>
      <c r="GT106">
        <v>24.3339</v>
      </c>
      <c r="GU106">
        <v>999.9</v>
      </c>
      <c r="GV106">
        <v>42.4</v>
      </c>
      <c r="GW106">
        <v>31.4</v>
      </c>
      <c r="GX106">
        <v>21.7055</v>
      </c>
      <c r="GY106">
        <v>62.7861</v>
      </c>
      <c r="GZ106">
        <v>34.0825</v>
      </c>
      <c r="HA106">
        <v>1</v>
      </c>
      <c r="HB106">
        <v>-0.126331</v>
      </c>
      <c r="HC106">
        <v>-0.167465</v>
      </c>
      <c r="HD106">
        <v>20.3524</v>
      </c>
      <c r="HE106">
        <v>5.22388</v>
      </c>
      <c r="HF106">
        <v>12.0099</v>
      </c>
      <c r="HG106">
        <v>4.9907</v>
      </c>
      <c r="HH106">
        <v>3.28933</v>
      </c>
      <c r="HI106">
        <v>9999</v>
      </c>
      <c r="HJ106">
        <v>9999</v>
      </c>
      <c r="HK106">
        <v>9999</v>
      </c>
      <c r="HL106">
        <v>161.1</v>
      </c>
      <c r="HM106">
        <v>1.86737</v>
      </c>
      <c r="HN106">
        <v>1.86645</v>
      </c>
      <c r="HO106">
        <v>1.86588</v>
      </c>
      <c r="HP106">
        <v>1.86584</v>
      </c>
      <c r="HQ106">
        <v>1.86767</v>
      </c>
      <c r="HR106">
        <v>1.87012</v>
      </c>
      <c r="HS106">
        <v>1.86874</v>
      </c>
      <c r="HT106">
        <v>1.87023</v>
      </c>
      <c r="HU106">
        <v>0</v>
      </c>
      <c r="HV106">
        <v>0</v>
      </c>
      <c r="HW106">
        <v>0</v>
      </c>
      <c r="HX106">
        <v>0</v>
      </c>
      <c r="HY106" t="s">
        <v>422</v>
      </c>
      <c r="HZ106" t="s">
        <v>423</v>
      </c>
      <c r="IA106" t="s">
        <v>424</v>
      </c>
      <c r="IB106" t="s">
        <v>424</v>
      </c>
      <c r="IC106" t="s">
        <v>424</v>
      </c>
      <c r="ID106" t="s">
        <v>424</v>
      </c>
      <c r="IE106">
        <v>0</v>
      </c>
      <c r="IF106">
        <v>100</v>
      </c>
      <c r="IG106">
        <v>100</v>
      </c>
      <c r="IH106">
        <v>-1.98</v>
      </c>
      <c r="II106">
        <v>-0.1035</v>
      </c>
      <c r="IJ106">
        <v>-0.5726348517053843</v>
      </c>
      <c r="IK106">
        <v>-0.003643892653284941</v>
      </c>
      <c r="IL106">
        <v>8.948238347276123E-07</v>
      </c>
      <c r="IM106">
        <v>-2.445980282225029E-10</v>
      </c>
      <c r="IN106">
        <v>-0.1497648274784824</v>
      </c>
      <c r="IO106">
        <v>-0.01042730378795286</v>
      </c>
      <c r="IP106">
        <v>0.00100284695746963</v>
      </c>
      <c r="IQ106">
        <v>-1.701466411570297E-05</v>
      </c>
      <c r="IR106">
        <v>2</v>
      </c>
      <c r="IS106">
        <v>2310</v>
      </c>
      <c r="IT106">
        <v>1</v>
      </c>
      <c r="IU106">
        <v>25</v>
      </c>
      <c r="IV106">
        <v>36.4</v>
      </c>
      <c r="IW106">
        <v>36.4</v>
      </c>
      <c r="IX106">
        <v>1.04492</v>
      </c>
      <c r="IY106">
        <v>2.21436</v>
      </c>
      <c r="IZ106">
        <v>1.39648</v>
      </c>
      <c r="JA106">
        <v>2.34497</v>
      </c>
      <c r="JB106">
        <v>1.49536</v>
      </c>
      <c r="JC106">
        <v>2.40601</v>
      </c>
      <c r="JD106">
        <v>35.7544</v>
      </c>
      <c r="JE106">
        <v>24.2013</v>
      </c>
      <c r="JF106">
        <v>18</v>
      </c>
      <c r="JG106">
        <v>504.117</v>
      </c>
      <c r="JH106">
        <v>439.9</v>
      </c>
      <c r="JI106">
        <v>24.9998</v>
      </c>
      <c r="JJ106">
        <v>25.8012</v>
      </c>
      <c r="JK106">
        <v>30.0002</v>
      </c>
      <c r="JL106">
        <v>25.7774</v>
      </c>
      <c r="JM106">
        <v>25.7203</v>
      </c>
      <c r="JN106">
        <v>20.9275</v>
      </c>
      <c r="JO106">
        <v>20.848</v>
      </c>
      <c r="JP106">
        <v>49.0683</v>
      </c>
      <c r="JQ106">
        <v>25</v>
      </c>
      <c r="JR106">
        <v>420</v>
      </c>
      <c r="JS106">
        <v>17.7196</v>
      </c>
      <c r="JT106">
        <v>100.806</v>
      </c>
      <c r="JU106">
        <v>100.799</v>
      </c>
    </row>
    <row r="107" spans="1:281">
      <c r="A107">
        <v>91</v>
      </c>
      <c r="B107">
        <v>1658964972.6</v>
      </c>
      <c r="C107">
        <v>3066.099999904633</v>
      </c>
      <c r="D107" t="s">
        <v>626</v>
      </c>
      <c r="E107" t="s">
        <v>627</v>
      </c>
      <c r="F107">
        <v>5</v>
      </c>
      <c r="G107" t="s">
        <v>628</v>
      </c>
      <c r="H107" t="s">
        <v>416</v>
      </c>
      <c r="I107">
        <v>1658964969.85</v>
      </c>
      <c r="J107">
        <f>(K107)/1000</f>
        <v>0</v>
      </c>
      <c r="K107">
        <f>IF(CZ107, AN107, AH107)</f>
        <v>0</v>
      </c>
      <c r="L107">
        <f>IF(CZ107, AI107, AG107)</f>
        <v>0</v>
      </c>
      <c r="M107">
        <f>DB107 - IF(AU107&gt;1, L107*CV107*100.0/(AW107*DP107), 0)</f>
        <v>0</v>
      </c>
      <c r="N107">
        <f>((T107-J107/2)*M107-L107)/(T107+J107/2)</f>
        <v>0</v>
      </c>
      <c r="O107">
        <f>N107*(DI107+DJ107)/1000.0</f>
        <v>0</v>
      </c>
      <c r="P107">
        <f>(DB107 - IF(AU107&gt;1, L107*CV107*100.0/(AW107*DP107), 0))*(DI107+DJ107)/1000.0</f>
        <v>0</v>
      </c>
      <c r="Q107">
        <f>2.0/((1/S107-1/R107)+SIGN(S107)*SQRT((1/S107-1/R107)*(1/S107-1/R107) + 4*CW107/((CW107+1)*(CW107+1))*(2*1/S107*1/R107-1/R107*1/R107)))</f>
        <v>0</v>
      </c>
      <c r="R107">
        <f>IF(LEFT(CX107,1)&lt;&gt;"0",IF(LEFT(CX107,1)="1",3.0,CY107),$D$5+$E$5*(DP107*DI107/($K$5*1000))+$F$5*(DP107*DI107/($K$5*1000))*MAX(MIN(CV107,$J$5),$I$5)*MAX(MIN(CV107,$J$5),$I$5)+$G$5*MAX(MIN(CV107,$J$5),$I$5)*(DP107*DI107/($K$5*1000))+$H$5*(DP107*DI107/($K$5*1000))*(DP107*DI107/($K$5*1000)))</f>
        <v>0</v>
      </c>
      <c r="S107">
        <f>J107*(1000-(1000*0.61365*exp(17.502*W107/(240.97+W107))/(DI107+DJ107)+DD107)/2)/(1000*0.61365*exp(17.502*W107/(240.97+W107))/(DI107+DJ107)-DD107)</f>
        <v>0</v>
      </c>
      <c r="T107">
        <f>1/((CW107+1)/(Q107/1.6)+1/(R107/1.37)) + CW107/((CW107+1)/(Q107/1.6) + CW107/(R107/1.37))</f>
        <v>0</v>
      </c>
      <c r="U107">
        <f>(CR107*CU107)</f>
        <v>0</v>
      </c>
      <c r="V107">
        <f>(DK107+(U107+2*0.95*5.67E-8*(((DK107+$B$7)+273)^4-(DK107+273)^4)-44100*J107)/(1.84*29.3*R107+8*0.95*5.67E-8*(DK107+273)^3))</f>
        <v>0</v>
      </c>
      <c r="W107">
        <f>($C$7*DL107+$D$7*DM107+$E$7*V107)</f>
        <v>0</v>
      </c>
      <c r="X107">
        <f>0.61365*exp(17.502*W107/(240.97+W107))</f>
        <v>0</v>
      </c>
      <c r="Y107">
        <f>(Z107/AA107*100)</f>
        <v>0</v>
      </c>
      <c r="Z107">
        <f>DD107*(DI107+DJ107)/1000</f>
        <v>0</v>
      </c>
      <c r="AA107">
        <f>0.61365*exp(17.502*DK107/(240.97+DK107))</f>
        <v>0</v>
      </c>
      <c r="AB107">
        <f>(X107-DD107*(DI107+DJ107)/1000)</f>
        <v>0</v>
      </c>
      <c r="AC107">
        <f>(-J107*44100)</f>
        <v>0</v>
      </c>
      <c r="AD107">
        <f>2*29.3*R107*0.92*(DK107-W107)</f>
        <v>0</v>
      </c>
      <c r="AE107">
        <f>2*0.95*5.67E-8*(((DK107+$B$7)+273)^4-(W107+273)^4)</f>
        <v>0</v>
      </c>
      <c r="AF107">
        <f>U107+AE107+AC107+AD107</f>
        <v>0</v>
      </c>
      <c r="AG107">
        <f>DH107*AU107*(DC107-DB107*(1000-AU107*DE107)/(1000-AU107*DD107))/(100*CV107)</f>
        <v>0</v>
      </c>
      <c r="AH107">
        <f>1000*DH107*AU107*(DD107-DE107)/(100*CV107*(1000-AU107*DD107))</f>
        <v>0</v>
      </c>
      <c r="AI107">
        <f>(AJ107 - AK107 - DI107*1E3/(8.314*(DK107+273.15)) * AM107/DH107 * AL107) * DH107/(100*CV107) * (1000 - DE107)/1000</f>
        <v>0</v>
      </c>
      <c r="AJ107">
        <v>427.7541426420423</v>
      </c>
      <c r="AK107">
        <v>430.5698242424242</v>
      </c>
      <c r="AL107">
        <v>-0.001197438954367404</v>
      </c>
      <c r="AM107">
        <v>65.19829450521021</v>
      </c>
      <c r="AN107">
        <f>(AP107 - AO107 + DI107*1E3/(8.314*(DK107+273.15)) * AR107/DH107 * AQ107) * DH107/(100*CV107) * 1000/(1000 - AP107)</f>
        <v>0</v>
      </c>
      <c r="AO107">
        <v>18.16105703679791</v>
      </c>
      <c r="AP107">
        <v>18.83516181818181</v>
      </c>
      <c r="AQ107">
        <v>-1.695901714248496E-05</v>
      </c>
      <c r="AR107">
        <v>84.69844079854587</v>
      </c>
      <c r="AS107">
        <v>7</v>
      </c>
      <c r="AT107">
        <v>1</v>
      </c>
      <c r="AU107">
        <f>IF(AS107*$H$13&gt;=AW107,1.0,(AW107/(AW107-AS107*$H$13)))</f>
        <v>0</v>
      </c>
      <c r="AV107">
        <f>(AU107-1)*100</f>
        <v>0</v>
      </c>
      <c r="AW107">
        <f>MAX(0,($B$13+$C$13*DP107)/(1+$D$13*DP107)*DI107/(DK107+273)*$E$13)</f>
        <v>0</v>
      </c>
      <c r="AX107" t="s">
        <v>629</v>
      </c>
      <c r="AY107">
        <v>10609.8</v>
      </c>
      <c r="AZ107">
        <v>732.64</v>
      </c>
      <c r="BA107">
        <v>2217.73</v>
      </c>
      <c r="BB107">
        <f>1-AZ107/BA107</f>
        <v>0</v>
      </c>
      <c r="BC107">
        <v>-2.299397137938946</v>
      </c>
      <c r="BD107" t="s">
        <v>418</v>
      </c>
      <c r="BE107" t="s">
        <v>418</v>
      </c>
      <c r="BF107">
        <v>0</v>
      </c>
      <c r="BG107">
        <v>0</v>
      </c>
      <c r="BH107">
        <f>1-BF107/BG107</f>
        <v>0</v>
      </c>
      <c r="BI107">
        <v>0.5</v>
      </c>
      <c r="BJ107">
        <f>CS107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418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BZ107" t="s">
        <v>418</v>
      </c>
      <c r="CA107" t="s">
        <v>418</v>
      </c>
      <c r="CB107" t="s">
        <v>418</v>
      </c>
      <c r="CC107" t="s">
        <v>418</v>
      </c>
      <c r="CD107" t="s">
        <v>418</v>
      </c>
      <c r="CE107" t="s">
        <v>418</v>
      </c>
      <c r="CF107" t="s">
        <v>418</v>
      </c>
      <c r="CG107" t="s">
        <v>418</v>
      </c>
      <c r="CH107" t="s">
        <v>418</v>
      </c>
      <c r="CI107" t="s">
        <v>418</v>
      </c>
      <c r="CJ107" t="s">
        <v>418</v>
      </c>
      <c r="CK107" t="s">
        <v>418</v>
      </c>
      <c r="CL107" t="s">
        <v>418</v>
      </c>
      <c r="CM107" t="s">
        <v>418</v>
      </c>
      <c r="CN107" t="s">
        <v>418</v>
      </c>
      <c r="CO107" t="s">
        <v>418</v>
      </c>
      <c r="CP107" t="s">
        <v>418</v>
      </c>
      <c r="CQ107" t="s">
        <v>418</v>
      </c>
      <c r="CR107">
        <f>$B$11*DQ107+$C$11*DR107+$F$11*EC107*(1-EF107)</f>
        <v>0</v>
      </c>
      <c r="CS107">
        <f>CR107*CT107</f>
        <v>0</v>
      </c>
      <c r="CT107">
        <f>($B$11*$D$9+$C$11*$D$9+$F$11*((EP107+EH107)/MAX(EP107+EH107+EQ107, 0.1)*$I$9+EQ107/MAX(EP107+EH107+EQ107, 0.1)*$J$9))/($B$11+$C$11+$F$11)</f>
        <v>0</v>
      </c>
      <c r="CU107">
        <f>($B$11*$K$9+$C$11*$K$9+$F$11*((EP107+EH107)/MAX(EP107+EH107+EQ107, 0.1)*$P$9+EQ107/MAX(EP107+EH107+EQ107, 0.1)*$Q$9))/($B$11+$C$11+$F$11)</f>
        <v>0</v>
      </c>
      <c r="CV107">
        <v>6</v>
      </c>
      <c r="CW107">
        <v>0.5</v>
      </c>
      <c r="CX107" t="s">
        <v>419</v>
      </c>
      <c r="CY107">
        <v>2</v>
      </c>
      <c r="CZ107" t="b">
        <v>1</v>
      </c>
      <c r="DA107">
        <v>1658964969.85</v>
      </c>
      <c r="DB107">
        <v>422.4952999999999</v>
      </c>
      <c r="DC107">
        <v>419.9938</v>
      </c>
      <c r="DD107">
        <v>18.83499</v>
      </c>
      <c r="DE107">
        <v>18.16105</v>
      </c>
      <c r="DF107">
        <v>424.4721</v>
      </c>
      <c r="DG107">
        <v>18.9381</v>
      </c>
      <c r="DH107">
        <v>500.0529</v>
      </c>
      <c r="DI107">
        <v>90.15781</v>
      </c>
      <c r="DJ107">
        <v>0.10002264</v>
      </c>
      <c r="DK107">
        <v>25.75877</v>
      </c>
      <c r="DL107">
        <v>25.1567</v>
      </c>
      <c r="DM107">
        <v>999.9</v>
      </c>
      <c r="DN107">
        <v>0</v>
      </c>
      <c r="DO107">
        <v>0</v>
      </c>
      <c r="DP107">
        <v>10001.699</v>
      </c>
      <c r="DQ107">
        <v>0</v>
      </c>
      <c r="DR107">
        <v>0.44966</v>
      </c>
      <c r="DS107">
        <v>2.501611</v>
      </c>
      <c r="DT107">
        <v>430.6056</v>
      </c>
      <c r="DU107">
        <v>427.7623</v>
      </c>
      <c r="DV107">
        <v>0.6739368</v>
      </c>
      <c r="DW107">
        <v>419.9938</v>
      </c>
      <c r="DX107">
        <v>18.16105</v>
      </c>
      <c r="DY107">
        <v>1.698119</v>
      </c>
      <c r="DZ107">
        <v>1.637359</v>
      </c>
      <c r="EA107">
        <v>14.87924</v>
      </c>
      <c r="EB107">
        <v>14.31499</v>
      </c>
      <c r="EC107">
        <v>0.00100019</v>
      </c>
      <c r="ED107">
        <v>0</v>
      </c>
      <c r="EE107">
        <v>0</v>
      </c>
      <c r="EF107">
        <v>0</v>
      </c>
      <c r="EG107">
        <v>727.7</v>
      </c>
      <c r="EH107">
        <v>0.00100019</v>
      </c>
      <c r="EI107">
        <v>5.4</v>
      </c>
      <c r="EJ107">
        <v>2.05</v>
      </c>
      <c r="EK107">
        <v>34.4184</v>
      </c>
      <c r="EL107">
        <v>38.04969999999999</v>
      </c>
      <c r="EM107">
        <v>36.3309</v>
      </c>
      <c r="EN107">
        <v>38.1873</v>
      </c>
      <c r="EO107">
        <v>36.125</v>
      </c>
      <c r="EP107">
        <v>0</v>
      </c>
      <c r="EQ107">
        <v>0</v>
      </c>
      <c r="ER107">
        <v>0</v>
      </c>
      <c r="ES107">
        <v>281.7000000476837</v>
      </c>
      <c r="ET107">
        <v>0</v>
      </c>
      <c r="EU107">
        <v>732.64</v>
      </c>
      <c r="EV107">
        <v>-36.65384702393284</v>
      </c>
      <c r="EW107">
        <v>60.88461506942789</v>
      </c>
      <c r="EX107">
        <v>-7.72</v>
      </c>
      <c r="EY107">
        <v>15</v>
      </c>
      <c r="EZ107">
        <v>1658962562</v>
      </c>
      <c r="FA107" t="s">
        <v>443</v>
      </c>
      <c r="FB107">
        <v>1658962562</v>
      </c>
      <c r="FC107">
        <v>1658962559</v>
      </c>
      <c r="FD107">
        <v>7</v>
      </c>
      <c r="FE107">
        <v>0.025</v>
      </c>
      <c r="FF107">
        <v>-0.013</v>
      </c>
      <c r="FG107">
        <v>-1.97</v>
      </c>
      <c r="FH107">
        <v>-0.111</v>
      </c>
      <c r="FI107">
        <v>420</v>
      </c>
      <c r="FJ107">
        <v>18</v>
      </c>
      <c r="FK107">
        <v>0.6899999999999999</v>
      </c>
      <c r="FL107">
        <v>0.5</v>
      </c>
      <c r="FM107">
        <v>2.543552926829268</v>
      </c>
      <c r="FN107">
        <v>-0.1258756097561013</v>
      </c>
      <c r="FO107">
        <v>0.04845826462994591</v>
      </c>
      <c r="FP107">
        <v>1</v>
      </c>
      <c r="FQ107">
        <v>735.2647058823529</v>
      </c>
      <c r="FR107">
        <v>-48.9686786206329</v>
      </c>
      <c r="FS107">
        <v>14.56286337295579</v>
      </c>
      <c r="FT107">
        <v>0</v>
      </c>
      <c r="FU107">
        <v>0.6718958292682927</v>
      </c>
      <c r="FV107">
        <v>0.01530656445993057</v>
      </c>
      <c r="FW107">
        <v>0.00161313430560628</v>
      </c>
      <c r="FX107">
        <v>1</v>
      </c>
      <c r="FY107">
        <v>2</v>
      </c>
      <c r="FZ107">
        <v>3</v>
      </c>
      <c r="GA107" t="s">
        <v>421</v>
      </c>
      <c r="GB107">
        <v>2.9841</v>
      </c>
      <c r="GC107">
        <v>2.71569</v>
      </c>
      <c r="GD107">
        <v>0.0950418</v>
      </c>
      <c r="GE107">
        <v>0.0933986</v>
      </c>
      <c r="GF107">
        <v>0.09056359999999999</v>
      </c>
      <c r="GG107">
        <v>0.08660320000000001</v>
      </c>
      <c r="GH107">
        <v>28708.3</v>
      </c>
      <c r="GI107">
        <v>28873.4</v>
      </c>
      <c r="GJ107">
        <v>29479.2</v>
      </c>
      <c r="GK107">
        <v>29450.5</v>
      </c>
      <c r="GL107">
        <v>35515.8</v>
      </c>
      <c r="GM107">
        <v>35769</v>
      </c>
      <c r="GN107">
        <v>41519.5</v>
      </c>
      <c r="GO107">
        <v>41974.3</v>
      </c>
      <c r="GP107">
        <v>1.94035</v>
      </c>
      <c r="GQ107">
        <v>1.9128</v>
      </c>
      <c r="GR107">
        <v>0.0462085</v>
      </c>
      <c r="GS107">
        <v>0</v>
      </c>
      <c r="GT107">
        <v>24.4036</v>
      </c>
      <c r="GU107">
        <v>999.9</v>
      </c>
      <c r="GV107">
        <v>42.3</v>
      </c>
      <c r="GW107">
        <v>31.4</v>
      </c>
      <c r="GX107">
        <v>21.6529</v>
      </c>
      <c r="GY107">
        <v>63.0361</v>
      </c>
      <c r="GZ107">
        <v>33.5978</v>
      </c>
      <c r="HA107">
        <v>1</v>
      </c>
      <c r="HB107">
        <v>-0.125475</v>
      </c>
      <c r="HC107">
        <v>-0.209055</v>
      </c>
      <c r="HD107">
        <v>20.3511</v>
      </c>
      <c r="HE107">
        <v>5.22762</v>
      </c>
      <c r="HF107">
        <v>12.0099</v>
      </c>
      <c r="HG107">
        <v>4.992</v>
      </c>
      <c r="HH107">
        <v>3.29</v>
      </c>
      <c r="HI107">
        <v>9999</v>
      </c>
      <c r="HJ107">
        <v>9999</v>
      </c>
      <c r="HK107">
        <v>9999</v>
      </c>
      <c r="HL107">
        <v>161.2</v>
      </c>
      <c r="HM107">
        <v>1.86737</v>
      </c>
      <c r="HN107">
        <v>1.86642</v>
      </c>
      <c r="HO107">
        <v>1.86584</v>
      </c>
      <c r="HP107">
        <v>1.8658</v>
      </c>
      <c r="HQ107">
        <v>1.86767</v>
      </c>
      <c r="HR107">
        <v>1.87012</v>
      </c>
      <c r="HS107">
        <v>1.86874</v>
      </c>
      <c r="HT107">
        <v>1.87017</v>
      </c>
      <c r="HU107">
        <v>0</v>
      </c>
      <c r="HV107">
        <v>0</v>
      </c>
      <c r="HW107">
        <v>0</v>
      </c>
      <c r="HX107">
        <v>0</v>
      </c>
      <c r="HY107" t="s">
        <v>422</v>
      </c>
      <c r="HZ107" t="s">
        <v>423</v>
      </c>
      <c r="IA107" t="s">
        <v>424</v>
      </c>
      <c r="IB107" t="s">
        <v>424</v>
      </c>
      <c r="IC107" t="s">
        <v>424</v>
      </c>
      <c r="ID107" t="s">
        <v>424</v>
      </c>
      <c r="IE107">
        <v>0</v>
      </c>
      <c r="IF107">
        <v>100</v>
      </c>
      <c r="IG107">
        <v>100</v>
      </c>
      <c r="IH107">
        <v>-1.977</v>
      </c>
      <c r="II107">
        <v>-0.1031</v>
      </c>
      <c r="IJ107">
        <v>-0.5726348517053843</v>
      </c>
      <c r="IK107">
        <v>-0.003643892653284941</v>
      </c>
      <c r="IL107">
        <v>8.948238347276123E-07</v>
      </c>
      <c r="IM107">
        <v>-2.445980282225029E-10</v>
      </c>
      <c r="IN107">
        <v>-0.1497648274784824</v>
      </c>
      <c r="IO107">
        <v>-0.01042730378795286</v>
      </c>
      <c r="IP107">
        <v>0.00100284695746963</v>
      </c>
      <c r="IQ107">
        <v>-1.701466411570297E-05</v>
      </c>
      <c r="IR107">
        <v>2</v>
      </c>
      <c r="IS107">
        <v>2310</v>
      </c>
      <c r="IT107">
        <v>1</v>
      </c>
      <c r="IU107">
        <v>25</v>
      </c>
      <c r="IV107">
        <v>40.2</v>
      </c>
      <c r="IW107">
        <v>40.2</v>
      </c>
      <c r="IX107">
        <v>1.04492</v>
      </c>
      <c r="IY107">
        <v>2.21924</v>
      </c>
      <c r="IZ107">
        <v>1.39648</v>
      </c>
      <c r="JA107">
        <v>2.34253</v>
      </c>
      <c r="JB107">
        <v>1.49536</v>
      </c>
      <c r="JC107">
        <v>2.3584</v>
      </c>
      <c r="JD107">
        <v>35.7777</v>
      </c>
      <c r="JE107">
        <v>24.1926</v>
      </c>
      <c r="JF107">
        <v>18</v>
      </c>
      <c r="JG107">
        <v>501.878</v>
      </c>
      <c r="JH107">
        <v>440.744</v>
      </c>
      <c r="JI107">
        <v>25</v>
      </c>
      <c r="JJ107">
        <v>25.8272</v>
      </c>
      <c r="JK107">
        <v>30</v>
      </c>
      <c r="JL107">
        <v>25.8099</v>
      </c>
      <c r="JM107">
        <v>25.7546</v>
      </c>
      <c r="JN107">
        <v>20.9288</v>
      </c>
      <c r="JO107">
        <v>19.0978</v>
      </c>
      <c r="JP107">
        <v>48.6976</v>
      </c>
      <c r="JQ107">
        <v>25</v>
      </c>
      <c r="JR107">
        <v>420</v>
      </c>
      <c r="JS107">
        <v>18.1333</v>
      </c>
      <c r="JT107">
        <v>100.803</v>
      </c>
      <c r="JU107">
        <v>100.801</v>
      </c>
    </row>
    <row r="108" spans="1:281">
      <c r="A108">
        <v>92</v>
      </c>
      <c r="B108">
        <v>1658964977.6</v>
      </c>
      <c r="C108">
        <v>3071.099999904633</v>
      </c>
      <c r="D108" t="s">
        <v>630</v>
      </c>
      <c r="E108" t="s">
        <v>631</v>
      </c>
      <c r="F108">
        <v>5</v>
      </c>
      <c r="G108" t="s">
        <v>628</v>
      </c>
      <c r="H108" t="s">
        <v>416</v>
      </c>
      <c r="I108">
        <v>1658964975.314286</v>
      </c>
      <c r="J108">
        <f>(K108)/1000</f>
        <v>0</v>
      </c>
      <c r="K108">
        <f>IF(CZ108, AN108, AH108)</f>
        <v>0</v>
      </c>
      <c r="L108">
        <f>IF(CZ108, AI108, AG108)</f>
        <v>0</v>
      </c>
      <c r="M108">
        <f>DB108 - IF(AU108&gt;1, L108*CV108*100.0/(AW108*DP108), 0)</f>
        <v>0</v>
      </c>
      <c r="N108">
        <f>((T108-J108/2)*M108-L108)/(T108+J108/2)</f>
        <v>0</v>
      </c>
      <c r="O108">
        <f>N108*(DI108+DJ108)/1000.0</f>
        <v>0</v>
      </c>
      <c r="P108">
        <f>(DB108 - IF(AU108&gt;1, L108*CV108*100.0/(AW108*DP108), 0))*(DI108+DJ108)/1000.0</f>
        <v>0</v>
      </c>
      <c r="Q108">
        <f>2.0/((1/S108-1/R108)+SIGN(S108)*SQRT((1/S108-1/R108)*(1/S108-1/R108) + 4*CW108/((CW108+1)*(CW108+1))*(2*1/S108*1/R108-1/R108*1/R108)))</f>
        <v>0</v>
      </c>
      <c r="R108">
        <f>IF(LEFT(CX108,1)&lt;&gt;"0",IF(LEFT(CX108,1)="1",3.0,CY108),$D$5+$E$5*(DP108*DI108/($K$5*1000))+$F$5*(DP108*DI108/($K$5*1000))*MAX(MIN(CV108,$J$5),$I$5)*MAX(MIN(CV108,$J$5),$I$5)+$G$5*MAX(MIN(CV108,$J$5),$I$5)*(DP108*DI108/($K$5*1000))+$H$5*(DP108*DI108/($K$5*1000))*(DP108*DI108/($K$5*1000)))</f>
        <v>0</v>
      </c>
      <c r="S108">
        <f>J108*(1000-(1000*0.61365*exp(17.502*W108/(240.97+W108))/(DI108+DJ108)+DD108)/2)/(1000*0.61365*exp(17.502*W108/(240.97+W108))/(DI108+DJ108)-DD108)</f>
        <v>0</v>
      </c>
      <c r="T108">
        <f>1/((CW108+1)/(Q108/1.6)+1/(R108/1.37)) + CW108/((CW108+1)/(Q108/1.6) + CW108/(R108/1.37))</f>
        <v>0</v>
      </c>
      <c r="U108">
        <f>(CR108*CU108)</f>
        <v>0</v>
      </c>
      <c r="V108">
        <f>(DK108+(U108+2*0.95*5.67E-8*(((DK108+$B$7)+273)^4-(DK108+273)^4)-44100*J108)/(1.84*29.3*R108+8*0.95*5.67E-8*(DK108+273)^3))</f>
        <v>0</v>
      </c>
      <c r="W108">
        <f>($C$7*DL108+$D$7*DM108+$E$7*V108)</f>
        <v>0</v>
      </c>
      <c r="X108">
        <f>0.61365*exp(17.502*W108/(240.97+W108))</f>
        <v>0</v>
      </c>
      <c r="Y108">
        <f>(Z108/AA108*100)</f>
        <v>0</v>
      </c>
      <c r="Z108">
        <f>DD108*(DI108+DJ108)/1000</f>
        <v>0</v>
      </c>
      <c r="AA108">
        <f>0.61365*exp(17.502*DK108/(240.97+DK108))</f>
        <v>0</v>
      </c>
      <c r="AB108">
        <f>(X108-DD108*(DI108+DJ108)/1000)</f>
        <v>0</v>
      </c>
      <c r="AC108">
        <f>(-J108*44100)</f>
        <v>0</v>
      </c>
      <c r="AD108">
        <f>2*29.3*R108*0.92*(DK108-W108)</f>
        <v>0</v>
      </c>
      <c r="AE108">
        <f>2*0.95*5.67E-8*(((DK108+$B$7)+273)^4-(W108+273)^4)</f>
        <v>0</v>
      </c>
      <c r="AF108">
        <f>U108+AE108+AC108+AD108</f>
        <v>0</v>
      </c>
      <c r="AG108">
        <f>DH108*AU108*(DC108-DB108*(1000-AU108*DE108)/(1000-AU108*DD108))/(100*CV108)</f>
        <v>0</v>
      </c>
      <c r="AH108">
        <f>1000*DH108*AU108*(DD108-DE108)/(100*CV108*(1000-AU108*DD108))</f>
        <v>0</v>
      </c>
      <c r="AI108">
        <f>(AJ108 - AK108 - DI108*1E3/(8.314*(DK108+273.15)) * AM108/DH108 * AL108) * DH108/(100*CV108) * (1000 - DE108)/1000</f>
        <v>0</v>
      </c>
      <c r="AJ108">
        <v>427.7827506908557</v>
      </c>
      <c r="AK108">
        <v>430.6018848484846</v>
      </c>
      <c r="AL108">
        <v>0.0003692848576495772</v>
      </c>
      <c r="AM108">
        <v>65.19829450521021</v>
      </c>
      <c r="AN108">
        <f>(AP108 - AO108 + DI108*1E3/(8.314*(DK108+273.15)) * AR108/DH108 * AQ108) * DH108/(100*CV108) * 1000/(1000 - AP108)</f>
        <v>0</v>
      </c>
      <c r="AO108">
        <v>18.16120895290452</v>
      </c>
      <c r="AP108">
        <v>18.85247878787879</v>
      </c>
      <c r="AQ108">
        <v>-3.033872222354503E-05</v>
      </c>
      <c r="AR108">
        <v>84.69844079854587</v>
      </c>
      <c r="AS108">
        <v>7</v>
      </c>
      <c r="AT108">
        <v>1</v>
      </c>
      <c r="AU108">
        <f>IF(AS108*$H$13&gt;=AW108,1.0,(AW108/(AW108-AS108*$H$13)))</f>
        <v>0</v>
      </c>
      <c r="AV108">
        <f>(AU108-1)*100</f>
        <v>0</v>
      </c>
      <c r="AW108">
        <f>MAX(0,($B$13+$C$13*DP108)/(1+$D$13*DP108)*DI108/(DK108+273)*$E$13)</f>
        <v>0</v>
      </c>
      <c r="AX108" t="s">
        <v>418</v>
      </c>
      <c r="AY108" t="s">
        <v>418</v>
      </c>
      <c r="AZ108">
        <v>0</v>
      </c>
      <c r="BA108">
        <v>0</v>
      </c>
      <c r="BB108">
        <f>1-AZ108/BA108</f>
        <v>0</v>
      </c>
      <c r="BC108">
        <v>0</v>
      </c>
      <c r="BD108" t="s">
        <v>418</v>
      </c>
      <c r="BE108" t="s">
        <v>418</v>
      </c>
      <c r="BF108">
        <v>0</v>
      </c>
      <c r="BG108">
        <v>0</v>
      </c>
      <c r="BH108">
        <f>1-BF108/BG108</f>
        <v>0</v>
      </c>
      <c r="BI108">
        <v>0.5</v>
      </c>
      <c r="BJ108">
        <f>CS108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418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BZ108" t="s">
        <v>418</v>
      </c>
      <c r="CA108" t="s">
        <v>418</v>
      </c>
      <c r="CB108" t="s">
        <v>418</v>
      </c>
      <c r="CC108" t="s">
        <v>418</v>
      </c>
      <c r="CD108" t="s">
        <v>418</v>
      </c>
      <c r="CE108" t="s">
        <v>418</v>
      </c>
      <c r="CF108" t="s">
        <v>418</v>
      </c>
      <c r="CG108" t="s">
        <v>418</v>
      </c>
      <c r="CH108" t="s">
        <v>418</v>
      </c>
      <c r="CI108" t="s">
        <v>418</v>
      </c>
      <c r="CJ108" t="s">
        <v>418</v>
      </c>
      <c r="CK108" t="s">
        <v>418</v>
      </c>
      <c r="CL108" t="s">
        <v>418</v>
      </c>
      <c r="CM108" t="s">
        <v>418</v>
      </c>
      <c r="CN108" t="s">
        <v>418</v>
      </c>
      <c r="CO108" t="s">
        <v>418</v>
      </c>
      <c r="CP108" t="s">
        <v>418</v>
      </c>
      <c r="CQ108" t="s">
        <v>418</v>
      </c>
      <c r="CR108">
        <f>$B$11*DQ108+$C$11*DR108+$F$11*EC108*(1-EF108)</f>
        <v>0</v>
      </c>
      <c r="CS108">
        <f>CR108*CT108</f>
        <v>0</v>
      </c>
      <c r="CT108">
        <f>($B$11*$D$9+$C$11*$D$9+$F$11*((EP108+EH108)/MAX(EP108+EH108+EQ108, 0.1)*$I$9+EQ108/MAX(EP108+EH108+EQ108, 0.1)*$J$9))/($B$11+$C$11+$F$11)</f>
        <v>0</v>
      </c>
      <c r="CU108">
        <f>($B$11*$K$9+$C$11*$K$9+$F$11*((EP108+EH108)/MAX(EP108+EH108+EQ108, 0.1)*$P$9+EQ108/MAX(EP108+EH108+EQ108, 0.1)*$Q$9))/($B$11+$C$11+$F$11)</f>
        <v>0</v>
      </c>
      <c r="CV108">
        <v>6</v>
      </c>
      <c r="CW108">
        <v>0.5</v>
      </c>
      <c r="CX108" t="s">
        <v>419</v>
      </c>
      <c r="CY108">
        <v>2</v>
      </c>
      <c r="CZ108" t="b">
        <v>1</v>
      </c>
      <c r="DA108">
        <v>1658964975.314286</v>
      </c>
      <c r="DB108">
        <v>422.4808571428571</v>
      </c>
      <c r="DC108">
        <v>420.0072857142858</v>
      </c>
      <c r="DD108">
        <v>18.8414</v>
      </c>
      <c r="DE108">
        <v>18.16158571428571</v>
      </c>
      <c r="DF108">
        <v>424.4572857142857</v>
      </c>
      <c r="DG108">
        <v>18.94444285714286</v>
      </c>
      <c r="DH108">
        <v>500.0047142857143</v>
      </c>
      <c r="DI108">
        <v>90.15801428571429</v>
      </c>
      <c r="DJ108">
        <v>0.09975358571428572</v>
      </c>
      <c r="DK108">
        <v>25.85911428571429</v>
      </c>
      <c r="DL108">
        <v>25.57025714285714</v>
      </c>
      <c r="DM108">
        <v>999.8999999999999</v>
      </c>
      <c r="DN108">
        <v>0</v>
      </c>
      <c r="DO108">
        <v>0</v>
      </c>
      <c r="DP108">
        <v>10012.95714285714</v>
      </c>
      <c r="DQ108">
        <v>0</v>
      </c>
      <c r="DR108">
        <v>0.4496600000000001</v>
      </c>
      <c r="DS108">
        <v>2.473584285714286</v>
      </c>
      <c r="DT108">
        <v>430.5938571428572</v>
      </c>
      <c r="DU108">
        <v>427.7761428571429</v>
      </c>
      <c r="DV108">
        <v>0.6798047142857143</v>
      </c>
      <c r="DW108">
        <v>420.0072857142858</v>
      </c>
      <c r="DX108">
        <v>18.16158571428571</v>
      </c>
      <c r="DY108">
        <v>1.698704285714286</v>
      </c>
      <c r="DZ108">
        <v>1.637414285714285</v>
      </c>
      <c r="EA108">
        <v>14.88457142857143</v>
      </c>
      <c r="EB108">
        <v>14.31548571428571</v>
      </c>
      <c r="EC108">
        <v>0.00100019</v>
      </c>
      <c r="ED108">
        <v>0</v>
      </c>
      <c r="EE108">
        <v>0</v>
      </c>
      <c r="EF108">
        <v>0</v>
      </c>
      <c r="EG108">
        <v>1036.571428571429</v>
      </c>
      <c r="EH108">
        <v>0.00100019</v>
      </c>
      <c r="EI108">
        <v>-7.214285714285714</v>
      </c>
      <c r="EJ108">
        <v>-0.8571428571428571</v>
      </c>
      <c r="EK108">
        <v>34.45514285714285</v>
      </c>
      <c r="EL108">
        <v>37.94600000000001</v>
      </c>
      <c r="EM108">
        <v>36.23185714285715</v>
      </c>
      <c r="EN108">
        <v>38.06214285714286</v>
      </c>
      <c r="EO108">
        <v>36.07100000000001</v>
      </c>
      <c r="EP108">
        <v>0</v>
      </c>
      <c r="EQ108">
        <v>0</v>
      </c>
      <c r="ER108">
        <v>0</v>
      </c>
      <c r="ES108">
        <v>4.5</v>
      </c>
      <c r="ET108">
        <v>0</v>
      </c>
      <c r="EU108">
        <v>920.2176923076923</v>
      </c>
      <c r="EV108">
        <v>2510.369145984374</v>
      </c>
      <c r="EW108">
        <v>187182.9164023871</v>
      </c>
      <c r="EX108">
        <v>17390.13461538462</v>
      </c>
      <c r="EY108">
        <v>15</v>
      </c>
      <c r="EZ108">
        <v>1658962562</v>
      </c>
      <c r="FA108" t="s">
        <v>443</v>
      </c>
      <c r="FB108">
        <v>1658962562</v>
      </c>
      <c r="FC108">
        <v>1658962559</v>
      </c>
      <c r="FD108">
        <v>7</v>
      </c>
      <c r="FE108">
        <v>0.025</v>
      </c>
      <c r="FF108">
        <v>-0.013</v>
      </c>
      <c r="FG108">
        <v>-1.97</v>
      </c>
      <c r="FH108">
        <v>-0.111</v>
      </c>
      <c r="FI108">
        <v>420</v>
      </c>
      <c r="FJ108">
        <v>18</v>
      </c>
      <c r="FK108">
        <v>0.6899999999999999</v>
      </c>
      <c r="FL108">
        <v>0.5</v>
      </c>
      <c r="FM108">
        <v>2.513374390243902</v>
      </c>
      <c r="FN108">
        <v>-0.2122281533101009</v>
      </c>
      <c r="FO108">
        <v>0.05484989606005587</v>
      </c>
      <c r="FP108">
        <v>1</v>
      </c>
      <c r="FQ108">
        <v>862.4311764705882</v>
      </c>
      <c r="FR108">
        <v>1704.221560966596</v>
      </c>
      <c r="FS108">
        <v>351.3470292591132</v>
      </c>
      <c r="FT108">
        <v>0</v>
      </c>
      <c r="FU108">
        <v>0.6734563902439024</v>
      </c>
      <c r="FV108">
        <v>0.020322668989548</v>
      </c>
      <c r="FW108">
        <v>0.002712246345366439</v>
      </c>
      <c r="FX108">
        <v>1</v>
      </c>
      <c r="FY108">
        <v>2</v>
      </c>
      <c r="FZ108">
        <v>3</v>
      </c>
      <c r="GA108" t="s">
        <v>421</v>
      </c>
      <c r="GB108">
        <v>2.98419</v>
      </c>
      <c r="GC108">
        <v>2.71577</v>
      </c>
      <c r="GD108">
        <v>0.0950419</v>
      </c>
      <c r="GE108">
        <v>0.09339210000000001</v>
      </c>
      <c r="GF108">
        <v>0.090641</v>
      </c>
      <c r="GG108">
        <v>0.08660809999999999</v>
      </c>
      <c r="GH108">
        <v>28708.6</v>
      </c>
      <c r="GI108">
        <v>28873.4</v>
      </c>
      <c r="GJ108">
        <v>29479.6</v>
      </c>
      <c r="GK108">
        <v>29450.3</v>
      </c>
      <c r="GL108">
        <v>35512.7</v>
      </c>
      <c r="GM108">
        <v>35768.6</v>
      </c>
      <c r="GN108">
        <v>41519.5</v>
      </c>
      <c r="GO108">
        <v>41974.1</v>
      </c>
      <c r="GP108">
        <v>1.94045</v>
      </c>
      <c r="GQ108">
        <v>1.91285</v>
      </c>
      <c r="GR108">
        <v>0.09739399999999999</v>
      </c>
      <c r="GS108">
        <v>0</v>
      </c>
      <c r="GT108">
        <v>24.4041</v>
      </c>
      <c r="GU108">
        <v>999.9</v>
      </c>
      <c r="GV108">
        <v>42.3</v>
      </c>
      <c r="GW108">
        <v>31.4</v>
      </c>
      <c r="GX108">
        <v>21.6545</v>
      </c>
      <c r="GY108">
        <v>62.8661</v>
      </c>
      <c r="GZ108">
        <v>33.6458</v>
      </c>
      <c r="HA108">
        <v>1</v>
      </c>
      <c r="HB108">
        <v>-0.125587</v>
      </c>
      <c r="HC108">
        <v>-0.208856</v>
      </c>
      <c r="HD108">
        <v>20.3442</v>
      </c>
      <c r="HE108">
        <v>5.22283</v>
      </c>
      <c r="HF108">
        <v>12.0095</v>
      </c>
      <c r="HG108">
        <v>4.9905</v>
      </c>
      <c r="HH108">
        <v>3.28925</v>
      </c>
      <c r="HI108">
        <v>9999</v>
      </c>
      <c r="HJ108">
        <v>9999</v>
      </c>
      <c r="HK108">
        <v>9999</v>
      </c>
      <c r="HL108">
        <v>161.2</v>
      </c>
      <c r="HM108">
        <v>1.86737</v>
      </c>
      <c r="HN108">
        <v>1.86644</v>
      </c>
      <c r="HO108">
        <v>1.86584</v>
      </c>
      <c r="HP108">
        <v>1.86583</v>
      </c>
      <c r="HQ108">
        <v>1.86768</v>
      </c>
      <c r="HR108">
        <v>1.87012</v>
      </c>
      <c r="HS108">
        <v>1.86874</v>
      </c>
      <c r="HT108">
        <v>1.87022</v>
      </c>
      <c r="HU108">
        <v>0</v>
      </c>
      <c r="HV108">
        <v>0</v>
      </c>
      <c r="HW108">
        <v>0</v>
      </c>
      <c r="HX108">
        <v>0</v>
      </c>
      <c r="HY108" t="s">
        <v>422</v>
      </c>
      <c r="HZ108" t="s">
        <v>423</v>
      </c>
      <c r="IA108" t="s">
        <v>424</v>
      </c>
      <c r="IB108" t="s">
        <v>424</v>
      </c>
      <c r="IC108" t="s">
        <v>424</v>
      </c>
      <c r="ID108" t="s">
        <v>424</v>
      </c>
      <c r="IE108">
        <v>0</v>
      </c>
      <c r="IF108">
        <v>100</v>
      </c>
      <c r="IG108">
        <v>100</v>
      </c>
      <c r="IH108">
        <v>-1.977</v>
      </c>
      <c r="II108">
        <v>-0.1029</v>
      </c>
      <c r="IJ108">
        <v>-0.5726348517053843</v>
      </c>
      <c r="IK108">
        <v>-0.003643892653284941</v>
      </c>
      <c r="IL108">
        <v>8.948238347276123E-07</v>
      </c>
      <c r="IM108">
        <v>-2.445980282225029E-10</v>
      </c>
      <c r="IN108">
        <v>-0.1497648274784824</v>
      </c>
      <c r="IO108">
        <v>-0.01042730378795286</v>
      </c>
      <c r="IP108">
        <v>0.00100284695746963</v>
      </c>
      <c r="IQ108">
        <v>-1.701466411570297E-05</v>
      </c>
      <c r="IR108">
        <v>2</v>
      </c>
      <c r="IS108">
        <v>2310</v>
      </c>
      <c r="IT108">
        <v>1</v>
      </c>
      <c r="IU108">
        <v>25</v>
      </c>
      <c r="IV108">
        <v>40.3</v>
      </c>
      <c r="IW108">
        <v>40.3</v>
      </c>
      <c r="IX108">
        <v>1.04492</v>
      </c>
      <c r="IY108">
        <v>2.21558</v>
      </c>
      <c r="IZ108">
        <v>1.39648</v>
      </c>
      <c r="JA108">
        <v>2.34375</v>
      </c>
      <c r="JB108">
        <v>1.49536</v>
      </c>
      <c r="JC108">
        <v>2.39014</v>
      </c>
      <c r="JD108">
        <v>35.7544</v>
      </c>
      <c r="JE108">
        <v>24.1926</v>
      </c>
      <c r="JF108">
        <v>18</v>
      </c>
      <c r="JG108">
        <v>501.942</v>
      </c>
      <c r="JH108">
        <v>440.77</v>
      </c>
      <c r="JI108">
        <v>25</v>
      </c>
      <c r="JJ108">
        <v>25.8251</v>
      </c>
      <c r="JK108">
        <v>29.9999</v>
      </c>
      <c r="JL108">
        <v>25.8099</v>
      </c>
      <c r="JM108">
        <v>25.7541</v>
      </c>
      <c r="JN108">
        <v>20.9279</v>
      </c>
      <c r="JO108">
        <v>19.0978</v>
      </c>
      <c r="JP108">
        <v>48.6976</v>
      </c>
      <c r="JQ108">
        <v>25</v>
      </c>
      <c r="JR108">
        <v>420</v>
      </c>
      <c r="JS108">
        <v>18.1216</v>
      </c>
      <c r="JT108">
        <v>100.804</v>
      </c>
      <c r="JU108">
        <v>100.801</v>
      </c>
    </row>
    <row r="109" spans="1:281">
      <c r="A109">
        <v>93</v>
      </c>
      <c r="B109">
        <v>1658964982.6</v>
      </c>
      <c r="C109">
        <v>3076.099999904633</v>
      </c>
      <c r="D109" t="s">
        <v>632</v>
      </c>
      <c r="E109" t="s">
        <v>633</v>
      </c>
      <c r="F109">
        <v>5</v>
      </c>
      <c r="G109" t="s">
        <v>628</v>
      </c>
      <c r="H109" t="s">
        <v>416</v>
      </c>
      <c r="I109">
        <v>1658964980.1</v>
      </c>
      <c r="J109">
        <f>(K109)/1000</f>
        <v>0</v>
      </c>
      <c r="K109">
        <f>IF(CZ109, AN109, AH109)</f>
        <v>0</v>
      </c>
      <c r="L109">
        <f>IF(CZ109, AI109, AG109)</f>
        <v>0</v>
      </c>
      <c r="M109">
        <f>DB109 - IF(AU109&gt;1, L109*CV109*100.0/(AW109*DP109), 0)</f>
        <v>0</v>
      </c>
      <c r="N109">
        <f>((T109-J109/2)*M109-L109)/(T109+J109/2)</f>
        <v>0</v>
      </c>
      <c r="O109">
        <f>N109*(DI109+DJ109)/1000.0</f>
        <v>0</v>
      </c>
      <c r="P109">
        <f>(DB109 - IF(AU109&gt;1, L109*CV109*100.0/(AW109*DP109), 0))*(DI109+DJ109)/1000.0</f>
        <v>0</v>
      </c>
      <c r="Q109">
        <f>2.0/((1/S109-1/R109)+SIGN(S109)*SQRT((1/S109-1/R109)*(1/S109-1/R109) + 4*CW109/((CW109+1)*(CW109+1))*(2*1/S109*1/R109-1/R109*1/R109)))</f>
        <v>0</v>
      </c>
      <c r="R109">
        <f>IF(LEFT(CX109,1)&lt;&gt;"0",IF(LEFT(CX109,1)="1",3.0,CY109),$D$5+$E$5*(DP109*DI109/($K$5*1000))+$F$5*(DP109*DI109/($K$5*1000))*MAX(MIN(CV109,$J$5),$I$5)*MAX(MIN(CV109,$J$5),$I$5)+$G$5*MAX(MIN(CV109,$J$5),$I$5)*(DP109*DI109/($K$5*1000))+$H$5*(DP109*DI109/($K$5*1000))*(DP109*DI109/($K$5*1000)))</f>
        <v>0</v>
      </c>
      <c r="S109">
        <f>J109*(1000-(1000*0.61365*exp(17.502*W109/(240.97+W109))/(DI109+DJ109)+DD109)/2)/(1000*0.61365*exp(17.502*W109/(240.97+W109))/(DI109+DJ109)-DD109)</f>
        <v>0</v>
      </c>
      <c r="T109">
        <f>1/((CW109+1)/(Q109/1.6)+1/(R109/1.37)) + CW109/((CW109+1)/(Q109/1.6) + CW109/(R109/1.37))</f>
        <v>0</v>
      </c>
      <c r="U109">
        <f>(CR109*CU109)</f>
        <v>0</v>
      </c>
      <c r="V109">
        <f>(DK109+(U109+2*0.95*5.67E-8*(((DK109+$B$7)+273)^4-(DK109+273)^4)-44100*J109)/(1.84*29.3*R109+8*0.95*5.67E-8*(DK109+273)^3))</f>
        <v>0</v>
      </c>
      <c r="W109">
        <f>($C$7*DL109+$D$7*DM109+$E$7*V109)</f>
        <v>0</v>
      </c>
      <c r="X109">
        <f>0.61365*exp(17.502*W109/(240.97+W109))</f>
        <v>0</v>
      </c>
      <c r="Y109">
        <f>(Z109/AA109*100)</f>
        <v>0</v>
      </c>
      <c r="Z109">
        <f>DD109*(DI109+DJ109)/1000</f>
        <v>0</v>
      </c>
      <c r="AA109">
        <f>0.61365*exp(17.502*DK109/(240.97+DK109))</f>
        <v>0</v>
      </c>
      <c r="AB109">
        <f>(X109-DD109*(DI109+DJ109)/1000)</f>
        <v>0</v>
      </c>
      <c r="AC109">
        <f>(-J109*44100)</f>
        <v>0</v>
      </c>
      <c r="AD109">
        <f>2*29.3*R109*0.92*(DK109-W109)</f>
        <v>0</v>
      </c>
      <c r="AE109">
        <f>2*0.95*5.67E-8*(((DK109+$B$7)+273)^4-(W109+273)^4)</f>
        <v>0</v>
      </c>
      <c r="AF109">
        <f>U109+AE109+AC109+AD109</f>
        <v>0</v>
      </c>
      <c r="AG109">
        <f>DH109*AU109*(DC109-DB109*(1000-AU109*DE109)/(1000-AU109*DD109))/(100*CV109)</f>
        <v>0</v>
      </c>
      <c r="AH109">
        <f>1000*DH109*AU109*(DD109-DE109)/(100*CV109*(1000-AU109*DD109))</f>
        <v>0</v>
      </c>
      <c r="AI109">
        <f>(AJ109 - AK109 - DI109*1E3/(8.314*(DK109+273.15)) * AM109/DH109 * AL109) * DH109/(100*CV109) * (1000 - DE109)/1000</f>
        <v>0</v>
      </c>
      <c r="AJ109">
        <v>427.8142261292575</v>
      </c>
      <c r="AK109">
        <v>430.5327515151513</v>
      </c>
      <c r="AL109">
        <v>-0.0004643918223956478</v>
      </c>
      <c r="AM109">
        <v>65.19829450521021</v>
      </c>
      <c r="AN109">
        <f>(AP109 - AO109 + DI109*1E3/(8.314*(DK109+273.15)) * AR109/DH109 * AQ109) * DH109/(100*CV109) * 1000/(1000 - AP109)</f>
        <v>0</v>
      </c>
      <c r="AO109">
        <v>18.16271606080053</v>
      </c>
      <c r="AP109">
        <v>18.88130424242423</v>
      </c>
      <c r="AQ109">
        <v>0.008724710047143749</v>
      </c>
      <c r="AR109">
        <v>84.69844079854587</v>
      </c>
      <c r="AS109">
        <v>7</v>
      </c>
      <c r="AT109">
        <v>1</v>
      </c>
      <c r="AU109">
        <f>IF(AS109*$H$13&gt;=AW109,1.0,(AW109/(AW109-AS109*$H$13)))</f>
        <v>0</v>
      </c>
      <c r="AV109">
        <f>(AU109-1)*100</f>
        <v>0</v>
      </c>
      <c r="AW109">
        <f>MAX(0,($B$13+$C$13*DP109)/(1+$D$13*DP109)*DI109/(DK109+273)*$E$13)</f>
        <v>0</v>
      </c>
      <c r="AX109" t="s">
        <v>418</v>
      </c>
      <c r="AY109" t="s">
        <v>418</v>
      </c>
      <c r="AZ109">
        <v>0</v>
      </c>
      <c r="BA109">
        <v>0</v>
      </c>
      <c r="BB109">
        <f>1-AZ109/BA109</f>
        <v>0</v>
      </c>
      <c r="BC109">
        <v>0</v>
      </c>
      <c r="BD109" t="s">
        <v>418</v>
      </c>
      <c r="BE109" t="s">
        <v>418</v>
      </c>
      <c r="BF109">
        <v>0</v>
      </c>
      <c r="BG109">
        <v>0</v>
      </c>
      <c r="BH109">
        <f>1-BF109/BG109</f>
        <v>0</v>
      </c>
      <c r="BI109">
        <v>0.5</v>
      </c>
      <c r="BJ109">
        <f>CS109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418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BZ109" t="s">
        <v>418</v>
      </c>
      <c r="CA109" t="s">
        <v>418</v>
      </c>
      <c r="CB109" t="s">
        <v>418</v>
      </c>
      <c r="CC109" t="s">
        <v>418</v>
      </c>
      <c r="CD109" t="s">
        <v>418</v>
      </c>
      <c r="CE109" t="s">
        <v>418</v>
      </c>
      <c r="CF109" t="s">
        <v>418</v>
      </c>
      <c r="CG109" t="s">
        <v>418</v>
      </c>
      <c r="CH109" t="s">
        <v>418</v>
      </c>
      <c r="CI109" t="s">
        <v>418</v>
      </c>
      <c r="CJ109" t="s">
        <v>418</v>
      </c>
      <c r="CK109" t="s">
        <v>418</v>
      </c>
      <c r="CL109" t="s">
        <v>418</v>
      </c>
      <c r="CM109" t="s">
        <v>418</v>
      </c>
      <c r="CN109" t="s">
        <v>418</v>
      </c>
      <c r="CO109" t="s">
        <v>418</v>
      </c>
      <c r="CP109" t="s">
        <v>418</v>
      </c>
      <c r="CQ109" t="s">
        <v>418</v>
      </c>
      <c r="CR109">
        <f>$B$11*DQ109+$C$11*DR109+$F$11*EC109*(1-EF109)</f>
        <v>0</v>
      </c>
      <c r="CS109">
        <f>CR109*CT109</f>
        <v>0</v>
      </c>
      <c r="CT109">
        <f>($B$11*$D$9+$C$11*$D$9+$F$11*((EP109+EH109)/MAX(EP109+EH109+EQ109, 0.1)*$I$9+EQ109/MAX(EP109+EH109+EQ109, 0.1)*$J$9))/($B$11+$C$11+$F$11)</f>
        <v>0</v>
      </c>
      <c r="CU109">
        <f>($B$11*$K$9+$C$11*$K$9+$F$11*((EP109+EH109)/MAX(EP109+EH109+EQ109, 0.1)*$P$9+EQ109/MAX(EP109+EH109+EQ109, 0.1)*$Q$9))/($B$11+$C$11+$F$11)</f>
        <v>0</v>
      </c>
      <c r="CV109">
        <v>6</v>
      </c>
      <c r="CW109">
        <v>0.5</v>
      </c>
      <c r="CX109" t="s">
        <v>419</v>
      </c>
      <c r="CY109">
        <v>2</v>
      </c>
      <c r="CZ109" t="b">
        <v>1</v>
      </c>
      <c r="DA109">
        <v>1658964980.1</v>
      </c>
      <c r="DB109">
        <v>422.4220000000001</v>
      </c>
      <c r="DC109">
        <v>420.0316666666666</v>
      </c>
      <c r="DD109">
        <v>18.87528888888889</v>
      </c>
      <c r="DE109">
        <v>18.16235555555555</v>
      </c>
      <c r="DF109">
        <v>424.3986666666667</v>
      </c>
      <c r="DG109">
        <v>18.97805555555556</v>
      </c>
      <c r="DH109">
        <v>500.0826666666666</v>
      </c>
      <c r="DI109">
        <v>90.15725555555555</v>
      </c>
      <c r="DJ109">
        <v>0.1001529555555556</v>
      </c>
      <c r="DK109">
        <v>25.89293333333334</v>
      </c>
      <c r="DL109">
        <v>25.86075555555555</v>
      </c>
      <c r="DM109">
        <v>999.9000000000001</v>
      </c>
      <c r="DN109">
        <v>0</v>
      </c>
      <c r="DO109">
        <v>0</v>
      </c>
      <c r="DP109">
        <v>10000.41777777778</v>
      </c>
      <c r="DQ109">
        <v>0</v>
      </c>
      <c r="DR109">
        <v>0.4373256666666667</v>
      </c>
      <c r="DS109">
        <v>2.390211111111111</v>
      </c>
      <c r="DT109">
        <v>430.5486666666667</v>
      </c>
      <c r="DU109">
        <v>427.8015555555555</v>
      </c>
      <c r="DV109">
        <v>0.7129529999999999</v>
      </c>
      <c r="DW109">
        <v>420.0316666666666</v>
      </c>
      <c r="DX109">
        <v>18.16235555555555</v>
      </c>
      <c r="DY109">
        <v>1.701744444444445</v>
      </c>
      <c r="DZ109">
        <v>1.637466666666667</v>
      </c>
      <c r="EA109">
        <v>14.91234444444444</v>
      </c>
      <c r="EB109">
        <v>14.31597777777778</v>
      </c>
      <c r="EC109">
        <v>0.00100019</v>
      </c>
      <c r="ED109">
        <v>0</v>
      </c>
      <c r="EE109">
        <v>0</v>
      </c>
      <c r="EF109">
        <v>0</v>
      </c>
      <c r="EG109">
        <v>951.5</v>
      </c>
      <c r="EH109">
        <v>0.00100019</v>
      </c>
      <c r="EI109">
        <v>-8.277777777777779</v>
      </c>
      <c r="EJ109">
        <v>-1.166666666666667</v>
      </c>
      <c r="EK109">
        <v>34.54133333333333</v>
      </c>
      <c r="EL109">
        <v>37.85400000000001</v>
      </c>
      <c r="EM109">
        <v>36.17322222222222</v>
      </c>
      <c r="EN109">
        <v>37.965</v>
      </c>
      <c r="EO109">
        <v>36.062</v>
      </c>
      <c r="EP109">
        <v>0</v>
      </c>
      <c r="EQ109">
        <v>0</v>
      </c>
      <c r="ER109">
        <v>0</v>
      </c>
      <c r="ES109">
        <v>9.300000190734863</v>
      </c>
      <c r="ET109">
        <v>0</v>
      </c>
      <c r="EU109">
        <v>985.0638461538462</v>
      </c>
      <c r="EV109">
        <v>878.2458556940647</v>
      </c>
      <c r="EW109">
        <v>-62773.94432947551</v>
      </c>
      <c r="EX109">
        <v>17394.96153846154</v>
      </c>
      <c r="EY109">
        <v>15</v>
      </c>
      <c r="EZ109">
        <v>1658962562</v>
      </c>
      <c r="FA109" t="s">
        <v>443</v>
      </c>
      <c r="FB109">
        <v>1658962562</v>
      </c>
      <c r="FC109">
        <v>1658962559</v>
      </c>
      <c r="FD109">
        <v>7</v>
      </c>
      <c r="FE109">
        <v>0.025</v>
      </c>
      <c r="FF109">
        <v>-0.013</v>
      </c>
      <c r="FG109">
        <v>-1.97</v>
      </c>
      <c r="FH109">
        <v>-0.111</v>
      </c>
      <c r="FI109">
        <v>420</v>
      </c>
      <c r="FJ109">
        <v>18</v>
      </c>
      <c r="FK109">
        <v>0.6899999999999999</v>
      </c>
      <c r="FL109">
        <v>0.5</v>
      </c>
      <c r="FM109">
        <v>2.48583925</v>
      </c>
      <c r="FN109">
        <v>-0.7075268667917535</v>
      </c>
      <c r="FO109">
        <v>0.07525248967268462</v>
      </c>
      <c r="FP109">
        <v>0</v>
      </c>
      <c r="FQ109">
        <v>920.6958823529412</v>
      </c>
      <c r="FR109">
        <v>1280.673026626244</v>
      </c>
      <c r="FS109">
        <v>343.9764135819374</v>
      </c>
      <c r="FT109">
        <v>0</v>
      </c>
      <c r="FU109">
        <v>0.6839196</v>
      </c>
      <c r="FV109">
        <v>0.1433469568480283</v>
      </c>
      <c r="FW109">
        <v>0.01661776418595474</v>
      </c>
      <c r="FX109">
        <v>0</v>
      </c>
      <c r="FY109">
        <v>0</v>
      </c>
      <c r="FZ109">
        <v>3</v>
      </c>
      <c r="GA109" t="s">
        <v>428</v>
      </c>
      <c r="GB109">
        <v>2.984</v>
      </c>
      <c r="GC109">
        <v>2.71561</v>
      </c>
      <c r="GD109">
        <v>0.09503259999999999</v>
      </c>
      <c r="GE109">
        <v>0.0933874</v>
      </c>
      <c r="GF109">
        <v>0.0907242</v>
      </c>
      <c r="GG109">
        <v>0.08660370000000001</v>
      </c>
      <c r="GH109">
        <v>28708.4</v>
      </c>
      <c r="GI109">
        <v>28873.8</v>
      </c>
      <c r="GJ109">
        <v>29479</v>
      </c>
      <c r="GK109">
        <v>29450.5</v>
      </c>
      <c r="GL109">
        <v>35508.9</v>
      </c>
      <c r="GM109">
        <v>35768.8</v>
      </c>
      <c r="GN109">
        <v>41519</v>
      </c>
      <c r="GO109">
        <v>41974.1</v>
      </c>
      <c r="GP109">
        <v>1.9404</v>
      </c>
      <c r="GQ109">
        <v>1.91317</v>
      </c>
      <c r="GR109">
        <v>0.0759251</v>
      </c>
      <c r="GS109">
        <v>0</v>
      </c>
      <c r="GT109">
        <v>24.4081</v>
      </c>
      <c r="GU109">
        <v>999.9</v>
      </c>
      <c r="GV109">
        <v>42.3</v>
      </c>
      <c r="GW109">
        <v>31.4</v>
      </c>
      <c r="GX109">
        <v>21.654</v>
      </c>
      <c r="GY109">
        <v>62.9661</v>
      </c>
      <c r="GZ109">
        <v>33.2732</v>
      </c>
      <c r="HA109">
        <v>1</v>
      </c>
      <c r="HB109">
        <v>-0.125526</v>
      </c>
      <c r="HC109">
        <v>-0.207405</v>
      </c>
      <c r="HD109">
        <v>20.3518</v>
      </c>
      <c r="HE109">
        <v>5.22373</v>
      </c>
      <c r="HF109">
        <v>12.0099</v>
      </c>
      <c r="HG109">
        <v>4.9908</v>
      </c>
      <c r="HH109">
        <v>3.28933</v>
      </c>
      <c r="HI109">
        <v>9999</v>
      </c>
      <c r="HJ109">
        <v>9999</v>
      </c>
      <c r="HK109">
        <v>9999</v>
      </c>
      <c r="HL109">
        <v>161.2</v>
      </c>
      <c r="HM109">
        <v>1.86737</v>
      </c>
      <c r="HN109">
        <v>1.86645</v>
      </c>
      <c r="HO109">
        <v>1.86584</v>
      </c>
      <c r="HP109">
        <v>1.86582</v>
      </c>
      <c r="HQ109">
        <v>1.86766</v>
      </c>
      <c r="HR109">
        <v>1.87012</v>
      </c>
      <c r="HS109">
        <v>1.86874</v>
      </c>
      <c r="HT109">
        <v>1.87025</v>
      </c>
      <c r="HU109">
        <v>0</v>
      </c>
      <c r="HV109">
        <v>0</v>
      </c>
      <c r="HW109">
        <v>0</v>
      </c>
      <c r="HX109">
        <v>0</v>
      </c>
      <c r="HY109" t="s">
        <v>422</v>
      </c>
      <c r="HZ109" t="s">
        <v>423</v>
      </c>
      <c r="IA109" t="s">
        <v>424</v>
      </c>
      <c r="IB109" t="s">
        <v>424</v>
      </c>
      <c r="IC109" t="s">
        <v>424</v>
      </c>
      <c r="ID109" t="s">
        <v>424</v>
      </c>
      <c r="IE109">
        <v>0</v>
      </c>
      <c r="IF109">
        <v>100</v>
      </c>
      <c r="IG109">
        <v>100</v>
      </c>
      <c r="IH109">
        <v>-1.976</v>
      </c>
      <c r="II109">
        <v>-0.1027</v>
      </c>
      <c r="IJ109">
        <v>-0.5726348517053843</v>
      </c>
      <c r="IK109">
        <v>-0.003643892653284941</v>
      </c>
      <c r="IL109">
        <v>8.948238347276123E-07</v>
      </c>
      <c r="IM109">
        <v>-2.445980282225029E-10</v>
      </c>
      <c r="IN109">
        <v>-0.1497648274784824</v>
      </c>
      <c r="IO109">
        <v>-0.01042730378795286</v>
      </c>
      <c r="IP109">
        <v>0.00100284695746963</v>
      </c>
      <c r="IQ109">
        <v>-1.701466411570297E-05</v>
      </c>
      <c r="IR109">
        <v>2</v>
      </c>
      <c r="IS109">
        <v>2310</v>
      </c>
      <c r="IT109">
        <v>1</v>
      </c>
      <c r="IU109">
        <v>25</v>
      </c>
      <c r="IV109">
        <v>40.3</v>
      </c>
      <c r="IW109">
        <v>40.4</v>
      </c>
      <c r="IX109">
        <v>1.04492</v>
      </c>
      <c r="IY109">
        <v>2.21924</v>
      </c>
      <c r="IZ109">
        <v>1.39648</v>
      </c>
      <c r="JA109">
        <v>2.34253</v>
      </c>
      <c r="JB109">
        <v>1.49536</v>
      </c>
      <c r="JC109">
        <v>2.39014</v>
      </c>
      <c r="JD109">
        <v>35.7544</v>
      </c>
      <c r="JE109">
        <v>24.1926</v>
      </c>
      <c r="JF109">
        <v>18</v>
      </c>
      <c r="JG109">
        <v>501.91</v>
      </c>
      <c r="JH109">
        <v>440.962</v>
      </c>
      <c r="JI109">
        <v>25.0001</v>
      </c>
      <c r="JJ109">
        <v>25.8251</v>
      </c>
      <c r="JK109">
        <v>30</v>
      </c>
      <c r="JL109">
        <v>25.8099</v>
      </c>
      <c r="JM109">
        <v>25.7536</v>
      </c>
      <c r="JN109">
        <v>20.9283</v>
      </c>
      <c r="JO109">
        <v>19.0978</v>
      </c>
      <c r="JP109">
        <v>48.6976</v>
      </c>
      <c r="JQ109">
        <v>25</v>
      </c>
      <c r="JR109">
        <v>420</v>
      </c>
      <c r="JS109">
        <v>18.1079</v>
      </c>
      <c r="JT109">
        <v>100.802</v>
      </c>
      <c r="JU109">
        <v>100.801</v>
      </c>
    </row>
    <row r="110" spans="1:281">
      <c r="A110">
        <v>94</v>
      </c>
      <c r="B110">
        <v>1658964987.6</v>
      </c>
      <c r="C110">
        <v>3081.099999904633</v>
      </c>
      <c r="D110" t="s">
        <v>634</v>
      </c>
      <c r="E110" t="s">
        <v>635</v>
      </c>
      <c r="F110">
        <v>5</v>
      </c>
      <c r="G110" t="s">
        <v>628</v>
      </c>
      <c r="H110" t="s">
        <v>416</v>
      </c>
      <c r="I110">
        <v>1658964984.8</v>
      </c>
      <c r="J110">
        <f>(K110)/1000</f>
        <v>0</v>
      </c>
      <c r="K110">
        <f>IF(CZ110, AN110, AH110)</f>
        <v>0</v>
      </c>
      <c r="L110">
        <f>IF(CZ110, AI110, AG110)</f>
        <v>0</v>
      </c>
      <c r="M110">
        <f>DB110 - IF(AU110&gt;1, L110*CV110*100.0/(AW110*DP110), 0)</f>
        <v>0</v>
      </c>
      <c r="N110">
        <f>((T110-J110/2)*M110-L110)/(T110+J110/2)</f>
        <v>0</v>
      </c>
      <c r="O110">
        <f>N110*(DI110+DJ110)/1000.0</f>
        <v>0</v>
      </c>
      <c r="P110">
        <f>(DB110 - IF(AU110&gt;1, L110*CV110*100.0/(AW110*DP110), 0))*(DI110+DJ110)/1000.0</f>
        <v>0</v>
      </c>
      <c r="Q110">
        <f>2.0/((1/S110-1/R110)+SIGN(S110)*SQRT((1/S110-1/R110)*(1/S110-1/R110) + 4*CW110/((CW110+1)*(CW110+1))*(2*1/S110*1/R110-1/R110*1/R110)))</f>
        <v>0</v>
      </c>
      <c r="R110">
        <f>IF(LEFT(CX110,1)&lt;&gt;"0",IF(LEFT(CX110,1)="1",3.0,CY110),$D$5+$E$5*(DP110*DI110/($K$5*1000))+$F$5*(DP110*DI110/($K$5*1000))*MAX(MIN(CV110,$J$5),$I$5)*MAX(MIN(CV110,$J$5),$I$5)+$G$5*MAX(MIN(CV110,$J$5),$I$5)*(DP110*DI110/($K$5*1000))+$H$5*(DP110*DI110/($K$5*1000))*(DP110*DI110/($K$5*1000)))</f>
        <v>0</v>
      </c>
      <c r="S110">
        <f>J110*(1000-(1000*0.61365*exp(17.502*W110/(240.97+W110))/(DI110+DJ110)+DD110)/2)/(1000*0.61365*exp(17.502*W110/(240.97+W110))/(DI110+DJ110)-DD110)</f>
        <v>0</v>
      </c>
      <c r="T110">
        <f>1/((CW110+1)/(Q110/1.6)+1/(R110/1.37)) + CW110/((CW110+1)/(Q110/1.6) + CW110/(R110/1.37))</f>
        <v>0</v>
      </c>
      <c r="U110">
        <f>(CR110*CU110)</f>
        <v>0</v>
      </c>
      <c r="V110">
        <f>(DK110+(U110+2*0.95*5.67E-8*(((DK110+$B$7)+273)^4-(DK110+273)^4)-44100*J110)/(1.84*29.3*R110+8*0.95*5.67E-8*(DK110+273)^3))</f>
        <v>0</v>
      </c>
      <c r="W110">
        <f>($C$7*DL110+$D$7*DM110+$E$7*V110)</f>
        <v>0</v>
      </c>
      <c r="X110">
        <f>0.61365*exp(17.502*W110/(240.97+W110))</f>
        <v>0</v>
      </c>
      <c r="Y110">
        <f>(Z110/AA110*100)</f>
        <v>0</v>
      </c>
      <c r="Z110">
        <f>DD110*(DI110+DJ110)/1000</f>
        <v>0</v>
      </c>
      <c r="AA110">
        <f>0.61365*exp(17.502*DK110/(240.97+DK110))</f>
        <v>0</v>
      </c>
      <c r="AB110">
        <f>(X110-DD110*(DI110+DJ110)/1000)</f>
        <v>0</v>
      </c>
      <c r="AC110">
        <f>(-J110*44100)</f>
        <v>0</v>
      </c>
      <c r="AD110">
        <f>2*29.3*R110*0.92*(DK110-W110)</f>
        <v>0</v>
      </c>
      <c r="AE110">
        <f>2*0.95*5.67E-8*(((DK110+$B$7)+273)^4-(W110+273)^4)</f>
        <v>0</v>
      </c>
      <c r="AF110">
        <f>U110+AE110+AC110+AD110</f>
        <v>0</v>
      </c>
      <c r="AG110">
        <f>DH110*AU110*(DC110-DB110*(1000-AU110*DE110)/(1000-AU110*DD110))/(100*CV110)</f>
        <v>0</v>
      </c>
      <c r="AH110">
        <f>1000*DH110*AU110*(DD110-DE110)/(100*CV110*(1000-AU110*DD110))</f>
        <v>0</v>
      </c>
      <c r="AI110">
        <f>(AJ110 - AK110 - DI110*1E3/(8.314*(DK110+273.15)) * AM110/DH110 * AL110) * DH110/(100*CV110) * (1000 - DE110)/1000</f>
        <v>0</v>
      </c>
      <c r="AJ110">
        <v>427.773642826155</v>
      </c>
      <c r="AK110">
        <v>430.5746060606061</v>
      </c>
      <c r="AL110">
        <v>0.0004288415757730938</v>
      </c>
      <c r="AM110">
        <v>65.19829450521021</v>
      </c>
      <c r="AN110">
        <f>(AP110 - AO110 + DI110*1E3/(8.314*(DK110+273.15)) * AR110/DH110 * AQ110) * DH110/(100*CV110) * 1000/(1000 - AP110)</f>
        <v>0</v>
      </c>
      <c r="AO110">
        <v>18.1623971885324</v>
      </c>
      <c r="AP110">
        <v>18.87842181818182</v>
      </c>
      <c r="AQ110">
        <v>5.78147327535562E-05</v>
      </c>
      <c r="AR110">
        <v>84.69844079854587</v>
      </c>
      <c r="AS110">
        <v>7</v>
      </c>
      <c r="AT110">
        <v>1</v>
      </c>
      <c r="AU110">
        <f>IF(AS110*$H$13&gt;=AW110,1.0,(AW110/(AW110-AS110*$H$13)))</f>
        <v>0</v>
      </c>
      <c r="AV110">
        <f>(AU110-1)*100</f>
        <v>0</v>
      </c>
      <c r="AW110">
        <f>MAX(0,($B$13+$C$13*DP110)/(1+$D$13*DP110)*DI110/(DK110+273)*$E$13)</f>
        <v>0</v>
      </c>
      <c r="AX110" t="s">
        <v>418</v>
      </c>
      <c r="AY110" t="s">
        <v>418</v>
      </c>
      <c r="AZ110">
        <v>0</v>
      </c>
      <c r="BA110">
        <v>0</v>
      </c>
      <c r="BB110">
        <f>1-AZ110/BA110</f>
        <v>0</v>
      </c>
      <c r="BC110">
        <v>0</v>
      </c>
      <c r="BD110" t="s">
        <v>418</v>
      </c>
      <c r="BE110" t="s">
        <v>418</v>
      </c>
      <c r="BF110">
        <v>0</v>
      </c>
      <c r="BG110">
        <v>0</v>
      </c>
      <c r="BH110">
        <f>1-BF110/BG110</f>
        <v>0</v>
      </c>
      <c r="BI110">
        <v>0.5</v>
      </c>
      <c r="BJ110">
        <f>CS110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418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BZ110" t="s">
        <v>418</v>
      </c>
      <c r="CA110" t="s">
        <v>418</v>
      </c>
      <c r="CB110" t="s">
        <v>418</v>
      </c>
      <c r="CC110" t="s">
        <v>418</v>
      </c>
      <c r="CD110" t="s">
        <v>418</v>
      </c>
      <c r="CE110" t="s">
        <v>418</v>
      </c>
      <c r="CF110" t="s">
        <v>418</v>
      </c>
      <c r="CG110" t="s">
        <v>418</v>
      </c>
      <c r="CH110" t="s">
        <v>418</v>
      </c>
      <c r="CI110" t="s">
        <v>418</v>
      </c>
      <c r="CJ110" t="s">
        <v>418</v>
      </c>
      <c r="CK110" t="s">
        <v>418</v>
      </c>
      <c r="CL110" t="s">
        <v>418</v>
      </c>
      <c r="CM110" t="s">
        <v>418</v>
      </c>
      <c r="CN110" t="s">
        <v>418</v>
      </c>
      <c r="CO110" t="s">
        <v>418</v>
      </c>
      <c r="CP110" t="s">
        <v>418</v>
      </c>
      <c r="CQ110" t="s">
        <v>418</v>
      </c>
      <c r="CR110">
        <f>$B$11*DQ110+$C$11*DR110+$F$11*EC110*(1-EF110)</f>
        <v>0</v>
      </c>
      <c r="CS110">
        <f>CR110*CT110</f>
        <v>0</v>
      </c>
      <c r="CT110">
        <f>($B$11*$D$9+$C$11*$D$9+$F$11*((EP110+EH110)/MAX(EP110+EH110+EQ110, 0.1)*$I$9+EQ110/MAX(EP110+EH110+EQ110, 0.1)*$J$9))/($B$11+$C$11+$F$11)</f>
        <v>0</v>
      </c>
      <c r="CU110">
        <f>($B$11*$K$9+$C$11*$K$9+$F$11*((EP110+EH110)/MAX(EP110+EH110+EQ110, 0.1)*$P$9+EQ110/MAX(EP110+EH110+EQ110, 0.1)*$Q$9))/($B$11+$C$11+$F$11)</f>
        <v>0</v>
      </c>
      <c r="CV110">
        <v>6</v>
      </c>
      <c r="CW110">
        <v>0.5</v>
      </c>
      <c r="CX110" t="s">
        <v>419</v>
      </c>
      <c r="CY110">
        <v>2</v>
      </c>
      <c r="CZ110" t="b">
        <v>1</v>
      </c>
      <c r="DA110">
        <v>1658964984.8</v>
      </c>
      <c r="DB110">
        <v>422.424</v>
      </c>
      <c r="DC110">
        <v>419.9979</v>
      </c>
      <c r="DD110">
        <v>18.88129</v>
      </c>
      <c r="DE110">
        <v>18.16295</v>
      </c>
      <c r="DF110">
        <v>424.4007</v>
      </c>
      <c r="DG110">
        <v>18.98399</v>
      </c>
      <c r="DH110">
        <v>500.099</v>
      </c>
      <c r="DI110">
        <v>90.15595</v>
      </c>
      <c r="DJ110">
        <v>0.10005628</v>
      </c>
      <c r="DK110">
        <v>25.84283</v>
      </c>
      <c r="DL110">
        <v>25.52661</v>
      </c>
      <c r="DM110">
        <v>999.9</v>
      </c>
      <c r="DN110">
        <v>0</v>
      </c>
      <c r="DO110">
        <v>0</v>
      </c>
      <c r="DP110">
        <v>9998.188</v>
      </c>
      <c r="DQ110">
        <v>0</v>
      </c>
      <c r="DR110">
        <v>0.4488168999999999</v>
      </c>
      <c r="DS110">
        <v>2.426033</v>
      </c>
      <c r="DT110">
        <v>430.5532</v>
      </c>
      <c r="DU110">
        <v>427.7674</v>
      </c>
      <c r="DV110">
        <v>0.7183325</v>
      </c>
      <c r="DW110">
        <v>419.9979</v>
      </c>
      <c r="DX110">
        <v>18.16295</v>
      </c>
      <c r="DY110">
        <v>1.70226</v>
      </c>
      <c r="DZ110">
        <v>1.637499</v>
      </c>
      <c r="EA110">
        <v>14.91706</v>
      </c>
      <c r="EB110">
        <v>14.31627</v>
      </c>
      <c r="EC110">
        <v>0.00100019</v>
      </c>
      <c r="ED110">
        <v>0</v>
      </c>
      <c r="EE110">
        <v>0</v>
      </c>
      <c r="EF110">
        <v>0</v>
      </c>
      <c r="EG110">
        <v>922.7</v>
      </c>
      <c r="EH110">
        <v>0.00100019</v>
      </c>
      <c r="EI110">
        <v>-14.2</v>
      </c>
      <c r="EJ110">
        <v>-4.55</v>
      </c>
      <c r="EK110">
        <v>34.4559</v>
      </c>
      <c r="EL110">
        <v>37.931</v>
      </c>
      <c r="EM110">
        <v>36.2059</v>
      </c>
      <c r="EN110">
        <v>38.03099999999999</v>
      </c>
      <c r="EO110">
        <v>36.156</v>
      </c>
      <c r="EP110">
        <v>0</v>
      </c>
      <c r="EQ110">
        <v>0</v>
      </c>
      <c r="ER110">
        <v>0</v>
      </c>
      <c r="ES110">
        <v>14.10000014305115</v>
      </c>
      <c r="ET110">
        <v>0</v>
      </c>
      <c r="EU110">
        <v>1045.217692307692</v>
      </c>
      <c r="EV110">
        <v>-1820.558474889385</v>
      </c>
      <c r="EW110">
        <v>-309845.4159999532</v>
      </c>
      <c r="EX110">
        <v>17388.96153846154</v>
      </c>
      <c r="EY110">
        <v>15</v>
      </c>
      <c r="EZ110">
        <v>1658962562</v>
      </c>
      <c r="FA110" t="s">
        <v>443</v>
      </c>
      <c r="FB110">
        <v>1658962562</v>
      </c>
      <c r="FC110">
        <v>1658962559</v>
      </c>
      <c r="FD110">
        <v>7</v>
      </c>
      <c r="FE110">
        <v>0.025</v>
      </c>
      <c r="FF110">
        <v>-0.013</v>
      </c>
      <c r="FG110">
        <v>-1.97</v>
      </c>
      <c r="FH110">
        <v>-0.111</v>
      </c>
      <c r="FI110">
        <v>420</v>
      </c>
      <c r="FJ110">
        <v>18</v>
      </c>
      <c r="FK110">
        <v>0.6899999999999999</v>
      </c>
      <c r="FL110">
        <v>0.5</v>
      </c>
      <c r="FM110">
        <v>2.452299024390244</v>
      </c>
      <c r="FN110">
        <v>-0.4050413937282213</v>
      </c>
      <c r="FO110">
        <v>0.05508223514270711</v>
      </c>
      <c r="FP110">
        <v>1</v>
      </c>
      <c r="FQ110">
        <v>965.6076470588237</v>
      </c>
      <c r="FR110">
        <v>333.0079939480104</v>
      </c>
      <c r="FS110">
        <v>328.8682149796107</v>
      </c>
      <c r="FT110">
        <v>0</v>
      </c>
      <c r="FU110">
        <v>0.693862</v>
      </c>
      <c r="FV110">
        <v>0.1894813379790939</v>
      </c>
      <c r="FW110">
        <v>0.02032046974802718</v>
      </c>
      <c r="FX110">
        <v>0</v>
      </c>
      <c r="FY110">
        <v>1</v>
      </c>
      <c r="FZ110">
        <v>3</v>
      </c>
      <c r="GA110" t="s">
        <v>444</v>
      </c>
      <c r="GB110">
        <v>2.9841</v>
      </c>
      <c r="GC110">
        <v>2.71558</v>
      </c>
      <c r="GD110">
        <v>0.0950389</v>
      </c>
      <c r="GE110">
        <v>0.09338349999999999</v>
      </c>
      <c r="GF110">
        <v>0.0907066</v>
      </c>
      <c r="GG110">
        <v>0.0866137</v>
      </c>
      <c r="GH110">
        <v>28708.4</v>
      </c>
      <c r="GI110">
        <v>28874</v>
      </c>
      <c r="GJ110">
        <v>29479.3</v>
      </c>
      <c r="GK110">
        <v>29450.6</v>
      </c>
      <c r="GL110">
        <v>35509.6</v>
      </c>
      <c r="GM110">
        <v>35769.1</v>
      </c>
      <c r="GN110">
        <v>41519</v>
      </c>
      <c r="GO110">
        <v>41974.9</v>
      </c>
      <c r="GP110">
        <v>1.94075</v>
      </c>
      <c r="GQ110">
        <v>1.91287</v>
      </c>
      <c r="GR110">
        <v>0.0601411</v>
      </c>
      <c r="GS110">
        <v>0</v>
      </c>
      <c r="GT110">
        <v>24.4128</v>
      </c>
      <c r="GU110">
        <v>999.9</v>
      </c>
      <c r="GV110">
        <v>42.3</v>
      </c>
      <c r="GW110">
        <v>31.4</v>
      </c>
      <c r="GX110">
        <v>21.6554</v>
      </c>
      <c r="GY110">
        <v>63.0961</v>
      </c>
      <c r="GZ110">
        <v>33.125</v>
      </c>
      <c r="HA110">
        <v>1</v>
      </c>
      <c r="HB110">
        <v>-0.125561</v>
      </c>
      <c r="HC110">
        <v>-0.207187</v>
      </c>
      <c r="HD110">
        <v>20.353</v>
      </c>
      <c r="HE110">
        <v>5.22747</v>
      </c>
      <c r="HF110">
        <v>12.0099</v>
      </c>
      <c r="HG110">
        <v>4.99195</v>
      </c>
      <c r="HH110">
        <v>3.29</v>
      </c>
      <c r="HI110">
        <v>9999</v>
      </c>
      <c r="HJ110">
        <v>9999</v>
      </c>
      <c r="HK110">
        <v>9999</v>
      </c>
      <c r="HL110">
        <v>161.2</v>
      </c>
      <c r="HM110">
        <v>1.86737</v>
      </c>
      <c r="HN110">
        <v>1.86645</v>
      </c>
      <c r="HO110">
        <v>1.86584</v>
      </c>
      <c r="HP110">
        <v>1.86582</v>
      </c>
      <c r="HQ110">
        <v>1.86766</v>
      </c>
      <c r="HR110">
        <v>1.87012</v>
      </c>
      <c r="HS110">
        <v>1.86874</v>
      </c>
      <c r="HT110">
        <v>1.87022</v>
      </c>
      <c r="HU110">
        <v>0</v>
      </c>
      <c r="HV110">
        <v>0</v>
      </c>
      <c r="HW110">
        <v>0</v>
      </c>
      <c r="HX110">
        <v>0</v>
      </c>
      <c r="HY110" t="s">
        <v>422</v>
      </c>
      <c r="HZ110" t="s">
        <v>423</v>
      </c>
      <c r="IA110" t="s">
        <v>424</v>
      </c>
      <c r="IB110" t="s">
        <v>424</v>
      </c>
      <c r="IC110" t="s">
        <v>424</v>
      </c>
      <c r="ID110" t="s">
        <v>424</v>
      </c>
      <c r="IE110">
        <v>0</v>
      </c>
      <c r="IF110">
        <v>100</v>
      </c>
      <c r="IG110">
        <v>100</v>
      </c>
      <c r="IH110">
        <v>-1.977</v>
      </c>
      <c r="II110">
        <v>-0.1028</v>
      </c>
      <c r="IJ110">
        <v>-0.5726348517053843</v>
      </c>
      <c r="IK110">
        <v>-0.003643892653284941</v>
      </c>
      <c r="IL110">
        <v>8.948238347276123E-07</v>
      </c>
      <c r="IM110">
        <v>-2.445980282225029E-10</v>
      </c>
      <c r="IN110">
        <v>-0.1497648274784824</v>
      </c>
      <c r="IO110">
        <v>-0.01042730378795286</v>
      </c>
      <c r="IP110">
        <v>0.00100284695746963</v>
      </c>
      <c r="IQ110">
        <v>-1.701466411570297E-05</v>
      </c>
      <c r="IR110">
        <v>2</v>
      </c>
      <c r="IS110">
        <v>2310</v>
      </c>
      <c r="IT110">
        <v>1</v>
      </c>
      <c r="IU110">
        <v>25</v>
      </c>
      <c r="IV110">
        <v>40.4</v>
      </c>
      <c r="IW110">
        <v>40.5</v>
      </c>
      <c r="IX110">
        <v>1.04492</v>
      </c>
      <c r="IY110">
        <v>2.22778</v>
      </c>
      <c r="IZ110">
        <v>1.39648</v>
      </c>
      <c r="JA110">
        <v>2.34253</v>
      </c>
      <c r="JB110">
        <v>1.49536</v>
      </c>
      <c r="JC110">
        <v>2.32544</v>
      </c>
      <c r="JD110">
        <v>35.7544</v>
      </c>
      <c r="JE110">
        <v>24.1926</v>
      </c>
      <c r="JF110">
        <v>18</v>
      </c>
      <c r="JG110">
        <v>502.132</v>
      </c>
      <c r="JH110">
        <v>440.773</v>
      </c>
      <c r="JI110">
        <v>25.0001</v>
      </c>
      <c r="JJ110">
        <v>25.825</v>
      </c>
      <c r="JK110">
        <v>30</v>
      </c>
      <c r="JL110">
        <v>25.8099</v>
      </c>
      <c r="JM110">
        <v>25.7525</v>
      </c>
      <c r="JN110">
        <v>20.9281</v>
      </c>
      <c r="JO110">
        <v>19.0978</v>
      </c>
      <c r="JP110">
        <v>48.6976</v>
      </c>
      <c r="JQ110">
        <v>25</v>
      </c>
      <c r="JR110">
        <v>420</v>
      </c>
      <c r="JS110">
        <v>18.1078</v>
      </c>
      <c r="JT110">
        <v>100.803</v>
      </c>
      <c r="JU110">
        <v>100.802</v>
      </c>
    </row>
    <row r="111" spans="1:281">
      <c r="A111">
        <v>95</v>
      </c>
      <c r="B111">
        <v>1658964992.6</v>
      </c>
      <c r="C111">
        <v>3086.099999904633</v>
      </c>
      <c r="D111" t="s">
        <v>636</v>
      </c>
      <c r="E111" t="s">
        <v>637</v>
      </c>
      <c r="F111">
        <v>5</v>
      </c>
      <c r="G111" t="s">
        <v>628</v>
      </c>
      <c r="H111" t="s">
        <v>416</v>
      </c>
      <c r="I111">
        <v>1658964990.1</v>
      </c>
      <c r="J111">
        <f>(K111)/1000</f>
        <v>0</v>
      </c>
      <c r="K111">
        <f>IF(CZ111, AN111, AH111)</f>
        <v>0</v>
      </c>
      <c r="L111">
        <f>IF(CZ111, AI111, AG111)</f>
        <v>0</v>
      </c>
      <c r="M111">
        <f>DB111 - IF(AU111&gt;1, L111*CV111*100.0/(AW111*DP111), 0)</f>
        <v>0</v>
      </c>
      <c r="N111">
        <f>((T111-J111/2)*M111-L111)/(T111+J111/2)</f>
        <v>0</v>
      </c>
      <c r="O111">
        <f>N111*(DI111+DJ111)/1000.0</f>
        <v>0</v>
      </c>
      <c r="P111">
        <f>(DB111 - IF(AU111&gt;1, L111*CV111*100.0/(AW111*DP111), 0))*(DI111+DJ111)/1000.0</f>
        <v>0</v>
      </c>
      <c r="Q111">
        <f>2.0/((1/S111-1/R111)+SIGN(S111)*SQRT((1/S111-1/R111)*(1/S111-1/R111) + 4*CW111/((CW111+1)*(CW111+1))*(2*1/S111*1/R111-1/R111*1/R111)))</f>
        <v>0</v>
      </c>
      <c r="R111">
        <f>IF(LEFT(CX111,1)&lt;&gt;"0",IF(LEFT(CX111,1)="1",3.0,CY111),$D$5+$E$5*(DP111*DI111/($K$5*1000))+$F$5*(DP111*DI111/($K$5*1000))*MAX(MIN(CV111,$J$5),$I$5)*MAX(MIN(CV111,$J$5),$I$5)+$G$5*MAX(MIN(CV111,$J$5),$I$5)*(DP111*DI111/($K$5*1000))+$H$5*(DP111*DI111/($K$5*1000))*(DP111*DI111/($K$5*1000)))</f>
        <v>0</v>
      </c>
      <c r="S111">
        <f>J111*(1000-(1000*0.61365*exp(17.502*W111/(240.97+W111))/(DI111+DJ111)+DD111)/2)/(1000*0.61365*exp(17.502*W111/(240.97+W111))/(DI111+DJ111)-DD111)</f>
        <v>0</v>
      </c>
      <c r="T111">
        <f>1/((CW111+1)/(Q111/1.6)+1/(R111/1.37)) + CW111/((CW111+1)/(Q111/1.6) + CW111/(R111/1.37))</f>
        <v>0</v>
      </c>
      <c r="U111">
        <f>(CR111*CU111)</f>
        <v>0</v>
      </c>
      <c r="V111">
        <f>(DK111+(U111+2*0.95*5.67E-8*(((DK111+$B$7)+273)^4-(DK111+273)^4)-44100*J111)/(1.84*29.3*R111+8*0.95*5.67E-8*(DK111+273)^3))</f>
        <v>0</v>
      </c>
      <c r="W111">
        <f>($C$7*DL111+$D$7*DM111+$E$7*V111)</f>
        <v>0</v>
      </c>
      <c r="X111">
        <f>0.61365*exp(17.502*W111/(240.97+W111))</f>
        <v>0</v>
      </c>
      <c r="Y111">
        <f>(Z111/AA111*100)</f>
        <v>0</v>
      </c>
      <c r="Z111">
        <f>DD111*(DI111+DJ111)/1000</f>
        <v>0</v>
      </c>
      <c r="AA111">
        <f>0.61365*exp(17.502*DK111/(240.97+DK111))</f>
        <v>0</v>
      </c>
      <c r="AB111">
        <f>(X111-DD111*(DI111+DJ111)/1000)</f>
        <v>0</v>
      </c>
      <c r="AC111">
        <f>(-J111*44100)</f>
        <v>0</v>
      </c>
      <c r="AD111">
        <f>2*29.3*R111*0.92*(DK111-W111)</f>
        <v>0</v>
      </c>
      <c r="AE111">
        <f>2*0.95*5.67E-8*(((DK111+$B$7)+273)^4-(W111+273)^4)</f>
        <v>0</v>
      </c>
      <c r="AF111">
        <f>U111+AE111+AC111+AD111</f>
        <v>0</v>
      </c>
      <c r="AG111">
        <f>DH111*AU111*(DC111-DB111*(1000-AU111*DE111)/(1000-AU111*DD111))/(100*CV111)</f>
        <v>0</v>
      </c>
      <c r="AH111">
        <f>1000*DH111*AU111*(DD111-DE111)/(100*CV111*(1000-AU111*DD111))</f>
        <v>0</v>
      </c>
      <c r="AI111">
        <f>(AJ111 - AK111 - DI111*1E3/(8.314*(DK111+273.15)) * AM111/DH111 * AL111) * DH111/(100*CV111) * (1000 - DE111)/1000</f>
        <v>0</v>
      </c>
      <c r="AJ111">
        <v>427.8173589106664</v>
      </c>
      <c r="AK111">
        <v>430.506587878788</v>
      </c>
      <c r="AL111">
        <v>-0.02360764028385356</v>
      </c>
      <c r="AM111">
        <v>65.19829450521021</v>
      </c>
      <c r="AN111">
        <f>(AP111 - AO111 + DI111*1E3/(8.314*(DK111+273.15)) * AR111/DH111 * AQ111) * DH111/(100*CV111) * 1000/(1000 - AP111)</f>
        <v>0</v>
      </c>
      <c r="AO111">
        <v>18.16575829605244</v>
      </c>
      <c r="AP111">
        <v>18.87006</v>
      </c>
      <c r="AQ111">
        <v>-0.0003492290738633825</v>
      </c>
      <c r="AR111">
        <v>84.69844079854587</v>
      </c>
      <c r="AS111">
        <v>7</v>
      </c>
      <c r="AT111">
        <v>1</v>
      </c>
      <c r="AU111">
        <f>IF(AS111*$H$13&gt;=AW111,1.0,(AW111/(AW111-AS111*$H$13)))</f>
        <v>0</v>
      </c>
      <c r="AV111">
        <f>(AU111-1)*100</f>
        <v>0</v>
      </c>
      <c r="AW111">
        <f>MAX(0,($B$13+$C$13*DP111)/(1+$D$13*DP111)*DI111/(DK111+273)*$E$13)</f>
        <v>0</v>
      </c>
      <c r="AX111" t="s">
        <v>418</v>
      </c>
      <c r="AY111" t="s">
        <v>418</v>
      </c>
      <c r="AZ111">
        <v>0</v>
      </c>
      <c r="BA111">
        <v>0</v>
      </c>
      <c r="BB111">
        <f>1-AZ111/BA111</f>
        <v>0</v>
      </c>
      <c r="BC111">
        <v>0</v>
      </c>
      <c r="BD111" t="s">
        <v>418</v>
      </c>
      <c r="BE111" t="s">
        <v>418</v>
      </c>
      <c r="BF111">
        <v>0</v>
      </c>
      <c r="BG111">
        <v>0</v>
      </c>
      <c r="BH111">
        <f>1-BF111/BG111</f>
        <v>0</v>
      </c>
      <c r="BI111">
        <v>0.5</v>
      </c>
      <c r="BJ111">
        <f>CS111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418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BZ111" t="s">
        <v>418</v>
      </c>
      <c r="CA111" t="s">
        <v>418</v>
      </c>
      <c r="CB111" t="s">
        <v>418</v>
      </c>
      <c r="CC111" t="s">
        <v>418</v>
      </c>
      <c r="CD111" t="s">
        <v>418</v>
      </c>
      <c r="CE111" t="s">
        <v>418</v>
      </c>
      <c r="CF111" t="s">
        <v>418</v>
      </c>
      <c r="CG111" t="s">
        <v>418</v>
      </c>
      <c r="CH111" t="s">
        <v>418</v>
      </c>
      <c r="CI111" t="s">
        <v>418</v>
      </c>
      <c r="CJ111" t="s">
        <v>418</v>
      </c>
      <c r="CK111" t="s">
        <v>418</v>
      </c>
      <c r="CL111" t="s">
        <v>418</v>
      </c>
      <c r="CM111" t="s">
        <v>418</v>
      </c>
      <c r="CN111" t="s">
        <v>418</v>
      </c>
      <c r="CO111" t="s">
        <v>418</v>
      </c>
      <c r="CP111" t="s">
        <v>418</v>
      </c>
      <c r="CQ111" t="s">
        <v>418</v>
      </c>
      <c r="CR111">
        <f>$B$11*DQ111+$C$11*DR111+$F$11*EC111*(1-EF111)</f>
        <v>0</v>
      </c>
      <c r="CS111">
        <f>CR111*CT111</f>
        <v>0</v>
      </c>
      <c r="CT111">
        <f>($B$11*$D$9+$C$11*$D$9+$F$11*((EP111+EH111)/MAX(EP111+EH111+EQ111, 0.1)*$I$9+EQ111/MAX(EP111+EH111+EQ111, 0.1)*$J$9))/($B$11+$C$11+$F$11)</f>
        <v>0</v>
      </c>
      <c r="CU111">
        <f>($B$11*$K$9+$C$11*$K$9+$F$11*((EP111+EH111)/MAX(EP111+EH111+EQ111, 0.1)*$P$9+EQ111/MAX(EP111+EH111+EQ111, 0.1)*$Q$9))/($B$11+$C$11+$F$11)</f>
        <v>0</v>
      </c>
      <c r="CV111">
        <v>6</v>
      </c>
      <c r="CW111">
        <v>0.5</v>
      </c>
      <c r="CX111" t="s">
        <v>419</v>
      </c>
      <c r="CY111">
        <v>2</v>
      </c>
      <c r="CZ111" t="b">
        <v>1</v>
      </c>
      <c r="DA111">
        <v>1658964990.1</v>
      </c>
      <c r="DB111">
        <v>422.4292222222222</v>
      </c>
      <c r="DC111">
        <v>420.026</v>
      </c>
      <c r="DD111">
        <v>18.87343333333333</v>
      </c>
      <c r="DE111">
        <v>18.16557777777778</v>
      </c>
      <c r="DF111">
        <v>424.406</v>
      </c>
      <c r="DG111">
        <v>18.97622222222222</v>
      </c>
      <c r="DH111">
        <v>500.0206666666666</v>
      </c>
      <c r="DI111">
        <v>90.15468888888887</v>
      </c>
      <c r="DJ111">
        <v>0.09988717777777778</v>
      </c>
      <c r="DK111">
        <v>25.82073333333334</v>
      </c>
      <c r="DL111">
        <v>25.33188888888889</v>
      </c>
      <c r="DM111">
        <v>999.9000000000001</v>
      </c>
      <c r="DN111">
        <v>0</v>
      </c>
      <c r="DO111">
        <v>0</v>
      </c>
      <c r="DP111">
        <v>10000.48222222222</v>
      </c>
      <c r="DQ111">
        <v>0</v>
      </c>
      <c r="DR111">
        <v>0.44966</v>
      </c>
      <c r="DS111">
        <v>2.40346</v>
      </c>
      <c r="DT111">
        <v>430.5552222222222</v>
      </c>
      <c r="DU111">
        <v>427.7968888888889</v>
      </c>
      <c r="DV111">
        <v>0.7078838888888889</v>
      </c>
      <c r="DW111">
        <v>420.026</v>
      </c>
      <c r="DX111">
        <v>18.16557777777778</v>
      </c>
      <c r="DY111">
        <v>1.70153</v>
      </c>
      <c r="DZ111">
        <v>1.637712222222222</v>
      </c>
      <c r="EA111">
        <v>14.9104</v>
      </c>
      <c r="EB111">
        <v>14.31828888888889</v>
      </c>
      <c r="EC111">
        <v>0.00100019</v>
      </c>
      <c r="ED111">
        <v>0</v>
      </c>
      <c r="EE111">
        <v>0</v>
      </c>
      <c r="EF111">
        <v>0</v>
      </c>
      <c r="EG111">
        <v>917.4444444444445</v>
      </c>
      <c r="EH111">
        <v>0.00100019</v>
      </c>
      <c r="EI111">
        <v>-11.77777777777778</v>
      </c>
      <c r="EJ111">
        <v>-1.722222222222222</v>
      </c>
      <c r="EK111">
        <v>34.437</v>
      </c>
      <c r="EL111">
        <v>38.10388888888889</v>
      </c>
      <c r="EM111">
        <v>36.28444444444445</v>
      </c>
      <c r="EN111">
        <v>38.22888888888889</v>
      </c>
      <c r="EO111">
        <v>36.27066666666667</v>
      </c>
      <c r="EP111">
        <v>0</v>
      </c>
      <c r="EQ111">
        <v>0</v>
      </c>
      <c r="ER111">
        <v>0</v>
      </c>
      <c r="ES111">
        <v>19.5</v>
      </c>
      <c r="ET111">
        <v>0</v>
      </c>
      <c r="EU111">
        <v>928.74</v>
      </c>
      <c r="EV111">
        <v>-156.9999999969416</v>
      </c>
      <c r="EW111">
        <v>-39.65384635758358</v>
      </c>
      <c r="EX111">
        <v>-10.94</v>
      </c>
      <c r="EY111">
        <v>15</v>
      </c>
      <c r="EZ111">
        <v>1658962562</v>
      </c>
      <c r="FA111" t="s">
        <v>443</v>
      </c>
      <c r="FB111">
        <v>1658962562</v>
      </c>
      <c r="FC111">
        <v>1658962559</v>
      </c>
      <c r="FD111">
        <v>7</v>
      </c>
      <c r="FE111">
        <v>0.025</v>
      </c>
      <c r="FF111">
        <v>-0.013</v>
      </c>
      <c r="FG111">
        <v>-1.97</v>
      </c>
      <c r="FH111">
        <v>-0.111</v>
      </c>
      <c r="FI111">
        <v>420</v>
      </c>
      <c r="FJ111">
        <v>18</v>
      </c>
      <c r="FK111">
        <v>0.6899999999999999</v>
      </c>
      <c r="FL111">
        <v>0.5</v>
      </c>
      <c r="FM111">
        <v>2.424065</v>
      </c>
      <c r="FN111">
        <v>-0.1355531707317089</v>
      </c>
      <c r="FO111">
        <v>0.03747193963487877</v>
      </c>
      <c r="FP111">
        <v>1</v>
      </c>
      <c r="FQ111">
        <v>1014.960588235294</v>
      </c>
      <c r="FR111">
        <v>-1223.018965859011</v>
      </c>
      <c r="FS111">
        <v>302.787651138561</v>
      </c>
      <c r="FT111">
        <v>0</v>
      </c>
      <c r="FU111">
        <v>0.7039576000000001</v>
      </c>
      <c r="FV111">
        <v>0.1162545590994354</v>
      </c>
      <c r="FW111">
        <v>0.01634565227637001</v>
      </c>
      <c r="FX111">
        <v>0</v>
      </c>
      <c r="FY111">
        <v>1</v>
      </c>
      <c r="FZ111">
        <v>3</v>
      </c>
      <c r="GA111" t="s">
        <v>444</v>
      </c>
      <c r="GB111">
        <v>2.98377</v>
      </c>
      <c r="GC111">
        <v>2.71549</v>
      </c>
      <c r="GD111">
        <v>0.0950305</v>
      </c>
      <c r="GE111">
        <v>0.0933794</v>
      </c>
      <c r="GF111">
        <v>0.09068080000000001</v>
      </c>
      <c r="GG111">
        <v>0.08661729999999999</v>
      </c>
      <c r="GH111">
        <v>28708.3</v>
      </c>
      <c r="GI111">
        <v>28873.9</v>
      </c>
      <c r="GJ111">
        <v>29478.8</v>
      </c>
      <c r="GK111">
        <v>29450.4</v>
      </c>
      <c r="GL111">
        <v>35510.2</v>
      </c>
      <c r="GM111">
        <v>35768.6</v>
      </c>
      <c r="GN111">
        <v>41518.4</v>
      </c>
      <c r="GO111">
        <v>41974.4</v>
      </c>
      <c r="GP111">
        <v>1.94033</v>
      </c>
      <c r="GQ111">
        <v>1.91328</v>
      </c>
      <c r="GR111">
        <v>0.0528209</v>
      </c>
      <c r="GS111">
        <v>0</v>
      </c>
      <c r="GT111">
        <v>24.4159</v>
      </c>
      <c r="GU111">
        <v>999.9</v>
      </c>
      <c r="GV111">
        <v>42.3</v>
      </c>
      <c r="GW111">
        <v>31.4</v>
      </c>
      <c r="GX111">
        <v>21.6536</v>
      </c>
      <c r="GY111">
        <v>62.6861</v>
      </c>
      <c r="GZ111">
        <v>33.6579</v>
      </c>
      <c r="HA111">
        <v>1</v>
      </c>
      <c r="HB111">
        <v>-0.125655</v>
      </c>
      <c r="HC111">
        <v>-0.206081</v>
      </c>
      <c r="HD111">
        <v>20.3522</v>
      </c>
      <c r="HE111">
        <v>5.22373</v>
      </c>
      <c r="HF111">
        <v>12.0099</v>
      </c>
      <c r="HG111">
        <v>4.9908</v>
      </c>
      <c r="HH111">
        <v>3.28933</v>
      </c>
      <c r="HI111">
        <v>9999</v>
      </c>
      <c r="HJ111">
        <v>9999</v>
      </c>
      <c r="HK111">
        <v>9999</v>
      </c>
      <c r="HL111">
        <v>161.2</v>
      </c>
      <c r="HM111">
        <v>1.86737</v>
      </c>
      <c r="HN111">
        <v>1.86644</v>
      </c>
      <c r="HO111">
        <v>1.86584</v>
      </c>
      <c r="HP111">
        <v>1.86582</v>
      </c>
      <c r="HQ111">
        <v>1.86766</v>
      </c>
      <c r="HR111">
        <v>1.87012</v>
      </c>
      <c r="HS111">
        <v>1.86874</v>
      </c>
      <c r="HT111">
        <v>1.8702</v>
      </c>
      <c r="HU111">
        <v>0</v>
      </c>
      <c r="HV111">
        <v>0</v>
      </c>
      <c r="HW111">
        <v>0</v>
      </c>
      <c r="HX111">
        <v>0</v>
      </c>
      <c r="HY111" t="s">
        <v>422</v>
      </c>
      <c r="HZ111" t="s">
        <v>423</v>
      </c>
      <c r="IA111" t="s">
        <v>424</v>
      </c>
      <c r="IB111" t="s">
        <v>424</v>
      </c>
      <c r="IC111" t="s">
        <v>424</v>
      </c>
      <c r="ID111" t="s">
        <v>424</v>
      </c>
      <c r="IE111">
        <v>0</v>
      </c>
      <c r="IF111">
        <v>100</v>
      </c>
      <c r="IG111">
        <v>100</v>
      </c>
      <c r="IH111">
        <v>-1.977</v>
      </c>
      <c r="II111">
        <v>-0.1028</v>
      </c>
      <c r="IJ111">
        <v>-0.5726348517053843</v>
      </c>
      <c r="IK111">
        <v>-0.003643892653284941</v>
      </c>
      <c r="IL111">
        <v>8.948238347276123E-07</v>
      </c>
      <c r="IM111">
        <v>-2.445980282225029E-10</v>
      </c>
      <c r="IN111">
        <v>-0.1497648274784824</v>
      </c>
      <c r="IO111">
        <v>-0.01042730378795286</v>
      </c>
      <c r="IP111">
        <v>0.00100284695746963</v>
      </c>
      <c r="IQ111">
        <v>-1.701466411570297E-05</v>
      </c>
      <c r="IR111">
        <v>2</v>
      </c>
      <c r="IS111">
        <v>2310</v>
      </c>
      <c r="IT111">
        <v>1</v>
      </c>
      <c r="IU111">
        <v>25</v>
      </c>
      <c r="IV111">
        <v>40.5</v>
      </c>
      <c r="IW111">
        <v>40.6</v>
      </c>
      <c r="IX111">
        <v>1.04492</v>
      </c>
      <c r="IY111">
        <v>2.22046</v>
      </c>
      <c r="IZ111">
        <v>1.39648</v>
      </c>
      <c r="JA111">
        <v>2.34253</v>
      </c>
      <c r="JB111">
        <v>1.49536</v>
      </c>
      <c r="JC111">
        <v>2.34375</v>
      </c>
      <c r="JD111">
        <v>35.7777</v>
      </c>
      <c r="JE111">
        <v>24.1926</v>
      </c>
      <c r="JF111">
        <v>18</v>
      </c>
      <c r="JG111">
        <v>501.862</v>
      </c>
      <c r="JH111">
        <v>441.014</v>
      </c>
      <c r="JI111">
        <v>25.0001</v>
      </c>
      <c r="JJ111">
        <v>25.8229</v>
      </c>
      <c r="JK111">
        <v>30</v>
      </c>
      <c r="JL111">
        <v>25.8099</v>
      </c>
      <c r="JM111">
        <v>25.7525</v>
      </c>
      <c r="JN111">
        <v>20.9293</v>
      </c>
      <c r="JO111">
        <v>19.0978</v>
      </c>
      <c r="JP111">
        <v>48.6976</v>
      </c>
      <c r="JQ111">
        <v>25</v>
      </c>
      <c r="JR111">
        <v>420</v>
      </c>
      <c r="JS111">
        <v>18.1311</v>
      </c>
      <c r="JT111">
        <v>100.801</v>
      </c>
      <c r="JU111">
        <v>100.801</v>
      </c>
    </row>
    <row r="112" spans="1:281">
      <c r="A112">
        <v>96</v>
      </c>
      <c r="B112">
        <v>1658964997.6</v>
      </c>
      <c r="C112">
        <v>3091.099999904633</v>
      </c>
      <c r="D112" t="s">
        <v>638</v>
      </c>
      <c r="E112" t="s">
        <v>639</v>
      </c>
      <c r="F112">
        <v>5</v>
      </c>
      <c r="G112" t="s">
        <v>628</v>
      </c>
      <c r="H112" t="s">
        <v>416</v>
      </c>
      <c r="I112">
        <v>1658964994.8</v>
      </c>
      <c r="J112">
        <f>(K112)/1000</f>
        <v>0</v>
      </c>
      <c r="K112">
        <f>IF(CZ112, AN112, AH112)</f>
        <v>0</v>
      </c>
      <c r="L112">
        <f>IF(CZ112, AI112, AG112)</f>
        <v>0</v>
      </c>
      <c r="M112">
        <f>DB112 - IF(AU112&gt;1, L112*CV112*100.0/(AW112*DP112), 0)</f>
        <v>0</v>
      </c>
      <c r="N112">
        <f>((T112-J112/2)*M112-L112)/(T112+J112/2)</f>
        <v>0</v>
      </c>
      <c r="O112">
        <f>N112*(DI112+DJ112)/1000.0</f>
        <v>0</v>
      </c>
      <c r="P112">
        <f>(DB112 - IF(AU112&gt;1, L112*CV112*100.0/(AW112*DP112), 0))*(DI112+DJ112)/1000.0</f>
        <v>0</v>
      </c>
      <c r="Q112">
        <f>2.0/((1/S112-1/R112)+SIGN(S112)*SQRT((1/S112-1/R112)*(1/S112-1/R112) + 4*CW112/((CW112+1)*(CW112+1))*(2*1/S112*1/R112-1/R112*1/R112)))</f>
        <v>0</v>
      </c>
      <c r="R112">
        <f>IF(LEFT(CX112,1)&lt;&gt;"0",IF(LEFT(CX112,1)="1",3.0,CY112),$D$5+$E$5*(DP112*DI112/($K$5*1000))+$F$5*(DP112*DI112/($K$5*1000))*MAX(MIN(CV112,$J$5),$I$5)*MAX(MIN(CV112,$J$5),$I$5)+$G$5*MAX(MIN(CV112,$J$5),$I$5)*(DP112*DI112/($K$5*1000))+$H$5*(DP112*DI112/($K$5*1000))*(DP112*DI112/($K$5*1000)))</f>
        <v>0</v>
      </c>
      <c r="S112">
        <f>J112*(1000-(1000*0.61365*exp(17.502*W112/(240.97+W112))/(DI112+DJ112)+DD112)/2)/(1000*0.61365*exp(17.502*W112/(240.97+W112))/(DI112+DJ112)-DD112)</f>
        <v>0</v>
      </c>
      <c r="T112">
        <f>1/((CW112+1)/(Q112/1.6)+1/(R112/1.37)) + CW112/((CW112+1)/(Q112/1.6) + CW112/(R112/1.37))</f>
        <v>0</v>
      </c>
      <c r="U112">
        <f>(CR112*CU112)</f>
        <v>0</v>
      </c>
      <c r="V112">
        <f>(DK112+(U112+2*0.95*5.67E-8*(((DK112+$B$7)+273)^4-(DK112+273)^4)-44100*J112)/(1.84*29.3*R112+8*0.95*5.67E-8*(DK112+273)^3))</f>
        <v>0</v>
      </c>
      <c r="W112">
        <f>($C$7*DL112+$D$7*DM112+$E$7*V112)</f>
        <v>0</v>
      </c>
      <c r="X112">
        <f>0.61365*exp(17.502*W112/(240.97+W112))</f>
        <v>0</v>
      </c>
      <c r="Y112">
        <f>(Z112/AA112*100)</f>
        <v>0</v>
      </c>
      <c r="Z112">
        <f>DD112*(DI112+DJ112)/1000</f>
        <v>0</v>
      </c>
      <c r="AA112">
        <f>0.61365*exp(17.502*DK112/(240.97+DK112))</f>
        <v>0</v>
      </c>
      <c r="AB112">
        <f>(X112-DD112*(DI112+DJ112)/1000)</f>
        <v>0</v>
      </c>
      <c r="AC112">
        <f>(-J112*44100)</f>
        <v>0</v>
      </c>
      <c r="AD112">
        <f>2*29.3*R112*0.92*(DK112-W112)</f>
        <v>0</v>
      </c>
      <c r="AE112">
        <f>2*0.95*5.67E-8*(((DK112+$B$7)+273)^4-(W112+273)^4)</f>
        <v>0</v>
      </c>
      <c r="AF112">
        <f>U112+AE112+AC112+AD112</f>
        <v>0</v>
      </c>
      <c r="AG112">
        <f>DH112*AU112*(DC112-DB112*(1000-AU112*DE112)/(1000-AU112*DD112))/(100*CV112)</f>
        <v>0</v>
      </c>
      <c r="AH112">
        <f>1000*DH112*AU112*(DD112-DE112)/(100*CV112*(1000-AU112*DD112))</f>
        <v>0</v>
      </c>
      <c r="AI112">
        <f>(AJ112 - AK112 - DI112*1E3/(8.314*(DK112+273.15)) * AM112/DH112 * AL112) * DH112/(100*CV112) * (1000 - DE112)/1000</f>
        <v>0</v>
      </c>
      <c r="AJ112">
        <v>427.6804830451965</v>
      </c>
      <c r="AK112">
        <v>430.5129151515152</v>
      </c>
      <c r="AL112">
        <v>-0.001452399658610631</v>
      </c>
      <c r="AM112">
        <v>65.19829450521021</v>
      </c>
      <c r="AN112">
        <f>(AP112 - AO112 + DI112*1E3/(8.314*(DK112+273.15)) * AR112/DH112 * AQ112) * DH112/(100*CV112) * 1000/(1000 - AP112)</f>
        <v>0</v>
      </c>
      <c r="AO112">
        <v>18.16636611663743</v>
      </c>
      <c r="AP112">
        <v>18.86265515151515</v>
      </c>
      <c r="AQ112">
        <v>-8.0250039979317E-05</v>
      </c>
      <c r="AR112">
        <v>84.69844079854587</v>
      </c>
      <c r="AS112">
        <v>7</v>
      </c>
      <c r="AT112">
        <v>1</v>
      </c>
      <c r="AU112">
        <f>IF(AS112*$H$13&gt;=AW112,1.0,(AW112/(AW112-AS112*$H$13)))</f>
        <v>0</v>
      </c>
      <c r="AV112">
        <f>(AU112-1)*100</f>
        <v>0</v>
      </c>
      <c r="AW112">
        <f>MAX(0,($B$13+$C$13*DP112)/(1+$D$13*DP112)*DI112/(DK112+273)*$E$13)</f>
        <v>0</v>
      </c>
      <c r="AX112" t="s">
        <v>418</v>
      </c>
      <c r="AY112" t="s">
        <v>418</v>
      </c>
      <c r="AZ112">
        <v>0</v>
      </c>
      <c r="BA112">
        <v>0</v>
      </c>
      <c r="BB112">
        <f>1-AZ112/BA112</f>
        <v>0</v>
      </c>
      <c r="BC112">
        <v>0</v>
      </c>
      <c r="BD112" t="s">
        <v>418</v>
      </c>
      <c r="BE112" t="s">
        <v>418</v>
      </c>
      <c r="BF112">
        <v>0</v>
      </c>
      <c r="BG112">
        <v>0</v>
      </c>
      <c r="BH112">
        <f>1-BF112/BG112</f>
        <v>0</v>
      </c>
      <c r="BI112">
        <v>0.5</v>
      </c>
      <c r="BJ112">
        <f>CS112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418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BZ112" t="s">
        <v>418</v>
      </c>
      <c r="CA112" t="s">
        <v>418</v>
      </c>
      <c r="CB112" t="s">
        <v>418</v>
      </c>
      <c r="CC112" t="s">
        <v>418</v>
      </c>
      <c r="CD112" t="s">
        <v>418</v>
      </c>
      <c r="CE112" t="s">
        <v>418</v>
      </c>
      <c r="CF112" t="s">
        <v>418</v>
      </c>
      <c r="CG112" t="s">
        <v>418</v>
      </c>
      <c r="CH112" t="s">
        <v>418</v>
      </c>
      <c r="CI112" t="s">
        <v>418</v>
      </c>
      <c r="CJ112" t="s">
        <v>418</v>
      </c>
      <c r="CK112" t="s">
        <v>418</v>
      </c>
      <c r="CL112" t="s">
        <v>418</v>
      </c>
      <c r="CM112" t="s">
        <v>418</v>
      </c>
      <c r="CN112" t="s">
        <v>418</v>
      </c>
      <c r="CO112" t="s">
        <v>418</v>
      </c>
      <c r="CP112" t="s">
        <v>418</v>
      </c>
      <c r="CQ112" t="s">
        <v>418</v>
      </c>
      <c r="CR112">
        <f>$B$11*DQ112+$C$11*DR112+$F$11*EC112*(1-EF112)</f>
        <v>0</v>
      </c>
      <c r="CS112">
        <f>CR112*CT112</f>
        <v>0</v>
      </c>
      <c r="CT112">
        <f>($B$11*$D$9+$C$11*$D$9+$F$11*((EP112+EH112)/MAX(EP112+EH112+EQ112, 0.1)*$I$9+EQ112/MAX(EP112+EH112+EQ112, 0.1)*$J$9))/($B$11+$C$11+$F$11)</f>
        <v>0</v>
      </c>
      <c r="CU112">
        <f>($B$11*$K$9+$C$11*$K$9+$F$11*((EP112+EH112)/MAX(EP112+EH112+EQ112, 0.1)*$P$9+EQ112/MAX(EP112+EH112+EQ112, 0.1)*$Q$9))/($B$11+$C$11+$F$11)</f>
        <v>0</v>
      </c>
      <c r="CV112">
        <v>6</v>
      </c>
      <c r="CW112">
        <v>0.5</v>
      </c>
      <c r="CX112" t="s">
        <v>419</v>
      </c>
      <c r="CY112">
        <v>2</v>
      </c>
      <c r="CZ112" t="b">
        <v>1</v>
      </c>
      <c r="DA112">
        <v>1658964994.8</v>
      </c>
      <c r="DB112">
        <v>422.3983</v>
      </c>
      <c r="DC112">
        <v>419.9379</v>
      </c>
      <c r="DD112">
        <v>18.86667</v>
      </c>
      <c r="DE112">
        <v>18.16668</v>
      </c>
      <c r="DF112">
        <v>424.3747999999999</v>
      </c>
      <c r="DG112">
        <v>18.96949</v>
      </c>
      <c r="DH112">
        <v>500.0458</v>
      </c>
      <c r="DI112">
        <v>90.15669000000001</v>
      </c>
      <c r="DJ112">
        <v>0.09999406000000001</v>
      </c>
      <c r="DK112">
        <v>25.80886</v>
      </c>
      <c r="DL112">
        <v>25.25586</v>
      </c>
      <c r="DM112">
        <v>999.9</v>
      </c>
      <c r="DN112">
        <v>0</v>
      </c>
      <c r="DO112">
        <v>0</v>
      </c>
      <c r="DP112">
        <v>10007.752</v>
      </c>
      <c r="DQ112">
        <v>0</v>
      </c>
      <c r="DR112">
        <v>0.4464282000000001</v>
      </c>
      <c r="DS112">
        <v>2.460479</v>
      </c>
      <c r="DT112">
        <v>430.5208</v>
      </c>
      <c r="DU112">
        <v>427.7078</v>
      </c>
      <c r="DV112">
        <v>0.6999894</v>
      </c>
      <c r="DW112">
        <v>419.9379</v>
      </c>
      <c r="DX112">
        <v>18.16668</v>
      </c>
      <c r="DY112">
        <v>1.700956</v>
      </c>
      <c r="DZ112">
        <v>1.637848</v>
      </c>
      <c r="EA112">
        <v>14.90515</v>
      </c>
      <c r="EB112">
        <v>14.31958</v>
      </c>
      <c r="EC112">
        <v>0.00100019</v>
      </c>
      <c r="ED112">
        <v>0</v>
      </c>
      <c r="EE112">
        <v>0</v>
      </c>
      <c r="EF112">
        <v>0</v>
      </c>
      <c r="EG112">
        <v>910</v>
      </c>
      <c r="EH112">
        <v>0.00100019</v>
      </c>
      <c r="EI112">
        <v>-3.9</v>
      </c>
      <c r="EJ112">
        <v>2.05</v>
      </c>
      <c r="EK112">
        <v>34.437</v>
      </c>
      <c r="EL112">
        <v>38.2247</v>
      </c>
      <c r="EM112">
        <v>36.3309</v>
      </c>
      <c r="EN112">
        <v>38.3497</v>
      </c>
      <c r="EO112">
        <v>36.3561</v>
      </c>
      <c r="EP112">
        <v>0</v>
      </c>
      <c r="EQ112">
        <v>0</v>
      </c>
      <c r="ER112">
        <v>0</v>
      </c>
      <c r="ES112">
        <v>24.30000019073486</v>
      </c>
      <c r="ET112">
        <v>0</v>
      </c>
      <c r="EU112">
        <v>917.4400000000001</v>
      </c>
      <c r="EV112">
        <v>-85.34615430359213</v>
      </c>
      <c r="EW112">
        <v>48.92307555087683</v>
      </c>
      <c r="EX112">
        <v>-9.92</v>
      </c>
      <c r="EY112">
        <v>15</v>
      </c>
      <c r="EZ112">
        <v>1658962562</v>
      </c>
      <c r="FA112" t="s">
        <v>443</v>
      </c>
      <c r="FB112">
        <v>1658962562</v>
      </c>
      <c r="FC112">
        <v>1658962559</v>
      </c>
      <c r="FD112">
        <v>7</v>
      </c>
      <c r="FE112">
        <v>0.025</v>
      </c>
      <c r="FF112">
        <v>-0.013</v>
      </c>
      <c r="FG112">
        <v>-1.97</v>
      </c>
      <c r="FH112">
        <v>-0.111</v>
      </c>
      <c r="FI112">
        <v>420</v>
      </c>
      <c r="FJ112">
        <v>18</v>
      </c>
      <c r="FK112">
        <v>0.6899999999999999</v>
      </c>
      <c r="FL112">
        <v>0.5</v>
      </c>
      <c r="FM112">
        <v>2.42991625</v>
      </c>
      <c r="FN112">
        <v>0.1376169230769161</v>
      </c>
      <c r="FO112">
        <v>0.0423336864498888</v>
      </c>
      <c r="FP112">
        <v>1</v>
      </c>
      <c r="FQ112">
        <v>932.9411764705883</v>
      </c>
      <c r="FR112">
        <v>-221.3750952351304</v>
      </c>
      <c r="FS112">
        <v>29.82023708477831</v>
      </c>
      <c r="FT112">
        <v>0</v>
      </c>
      <c r="FU112">
        <v>0.7090805250000001</v>
      </c>
      <c r="FV112">
        <v>-0.01761598874296547</v>
      </c>
      <c r="FW112">
        <v>0.008877426454180003</v>
      </c>
      <c r="FX112">
        <v>1</v>
      </c>
      <c r="FY112">
        <v>2</v>
      </c>
      <c r="FZ112">
        <v>3</v>
      </c>
      <c r="GA112" t="s">
        <v>421</v>
      </c>
      <c r="GB112">
        <v>2.98445</v>
      </c>
      <c r="GC112">
        <v>2.71589</v>
      </c>
      <c r="GD112">
        <v>0.0950235</v>
      </c>
      <c r="GE112">
        <v>0.0933856</v>
      </c>
      <c r="GF112">
        <v>0.0906531</v>
      </c>
      <c r="GG112">
        <v>0.0866278</v>
      </c>
      <c r="GH112">
        <v>28708.5</v>
      </c>
      <c r="GI112">
        <v>28873.4</v>
      </c>
      <c r="GJ112">
        <v>29478.8</v>
      </c>
      <c r="GK112">
        <v>29450.1</v>
      </c>
      <c r="GL112">
        <v>35511.7</v>
      </c>
      <c r="GM112">
        <v>35767.6</v>
      </c>
      <c r="GN112">
        <v>41519</v>
      </c>
      <c r="GO112">
        <v>41973.8</v>
      </c>
      <c r="GP112">
        <v>1.94125</v>
      </c>
      <c r="GQ112">
        <v>1.91302</v>
      </c>
      <c r="GR112">
        <v>0.0496618</v>
      </c>
      <c r="GS112">
        <v>0</v>
      </c>
      <c r="GT112">
        <v>24.4159</v>
      </c>
      <c r="GU112">
        <v>999.9</v>
      </c>
      <c r="GV112">
        <v>42.3</v>
      </c>
      <c r="GW112">
        <v>31.4</v>
      </c>
      <c r="GX112">
        <v>21.6553</v>
      </c>
      <c r="GY112">
        <v>62.9361</v>
      </c>
      <c r="GZ112">
        <v>33.6138</v>
      </c>
      <c r="HA112">
        <v>1</v>
      </c>
      <c r="HB112">
        <v>-0.12593</v>
      </c>
      <c r="HC112">
        <v>-0.205035</v>
      </c>
      <c r="HD112">
        <v>20.3528</v>
      </c>
      <c r="HE112">
        <v>5.22538</v>
      </c>
      <c r="HF112">
        <v>12.0099</v>
      </c>
      <c r="HG112">
        <v>4.99115</v>
      </c>
      <c r="HH112">
        <v>3.28955</v>
      </c>
      <c r="HI112">
        <v>9999</v>
      </c>
      <c r="HJ112">
        <v>9999</v>
      </c>
      <c r="HK112">
        <v>9999</v>
      </c>
      <c r="HL112">
        <v>161.2</v>
      </c>
      <c r="HM112">
        <v>1.86737</v>
      </c>
      <c r="HN112">
        <v>1.86645</v>
      </c>
      <c r="HO112">
        <v>1.86584</v>
      </c>
      <c r="HP112">
        <v>1.86582</v>
      </c>
      <c r="HQ112">
        <v>1.86765</v>
      </c>
      <c r="HR112">
        <v>1.87012</v>
      </c>
      <c r="HS112">
        <v>1.86874</v>
      </c>
      <c r="HT112">
        <v>1.87024</v>
      </c>
      <c r="HU112">
        <v>0</v>
      </c>
      <c r="HV112">
        <v>0</v>
      </c>
      <c r="HW112">
        <v>0</v>
      </c>
      <c r="HX112">
        <v>0</v>
      </c>
      <c r="HY112" t="s">
        <v>422</v>
      </c>
      <c r="HZ112" t="s">
        <v>423</v>
      </c>
      <c r="IA112" t="s">
        <v>424</v>
      </c>
      <c r="IB112" t="s">
        <v>424</v>
      </c>
      <c r="IC112" t="s">
        <v>424</v>
      </c>
      <c r="ID112" t="s">
        <v>424</v>
      </c>
      <c r="IE112">
        <v>0</v>
      </c>
      <c r="IF112">
        <v>100</v>
      </c>
      <c r="IG112">
        <v>100</v>
      </c>
      <c r="IH112">
        <v>-1.976</v>
      </c>
      <c r="II112">
        <v>-0.1029</v>
      </c>
      <c r="IJ112">
        <v>-0.5726348517053843</v>
      </c>
      <c r="IK112">
        <v>-0.003643892653284941</v>
      </c>
      <c r="IL112">
        <v>8.948238347276123E-07</v>
      </c>
      <c r="IM112">
        <v>-2.445980282225029E-10</v>
      </c>
      <c r="IN112">
        <v>-0.1497648274784824</v>
      </c>
      <c r="IO112">
        <v>-0.01042730378795286</v>
      </c>
      <c r="IP112">
        <v>0.00100284695746963</v>
      </c>
      <c r="IQ112">
        <v>-1.701466411570297E-05</v>
      </c>
      <c r="IR112">
        <v>2</v>
      </c>
      <c r="IS112">
        <v>2310</v>
      </c>
      <c r="IT112">
        <v>1</v>
      </c>
      <c r="IU112">
        <v>25</v>
      </c>
      <c r="IV112">
        <v>40.6</v>
      </c>
      <c r="IW112">
        <v>40.6</v>
      </c>
      <c r="IX112">
        <v>1.04492</v>
      </c>
      <c r="IY112">
        <v>2.2168</v>
      </c>
      <c r="IZ112">
        <v>1.39648</v>
      </c>
      <c r="JA112">
        <v>2.34253</v>
      </c>
      <c r="JB112">
        <v>1.49536</v>
      </c>
      <c r="JC112">
        <v>2.40479</v>
      </c>
      <c r="JD112">
        <v>35.7544</v>
      </c>
      <c r="JE112">
        <v>24.1926</v>
      </c>
      <c r="JF112">
        <v>18</v>
      </c>
      <c r="JG112">
        <v>502.449</v>
      </c>
      <c r="JH112">
        <v>440.863</v>
      </c>
      <c r="JI112">
        <v>25.0001</v>
      </c>
      <c r="JJ112">
        <v>25.8229</v>
      </c>
      <c r="JK112">
        <v>30.0001</v>
      </c>
      <c r="JL112">
        <v>25.8099</v>
      </c>
      <c r="JM112">
        <v>25.7525</v>
      </c>
      <c r="JN112">
        <v>20.9301</v>
      </c>
      <c r="JO112">
        <v>18.4352</v>
      </c>
      <c r="JP112">
        <v>48.6976</v>
      </c>
      <c r="JQ112">
        <v>25</v>
      </c>
      <c r="JR112">
        <v>420</v>
      </c>
      <c r="JS112">
        <v>18.4343</v>
      </c>
      <c r="JT112">
        <v>100.802</v>
      </c>
      <c r="JU112">
        <v>100.8</v>
      </c>
    </row>
    <row r="113" spans="1:281">
      <c r="A113">
        <v>97</v>
      </c>
      <c r="B113">
        <v>1658965002.6</v>
      </c>
      <c r="C113">
        <v>3096.099999904633</v>
      </c>
      <c r="D113" t="s">
        <v>640</v>
      </c>
      <c r="E113" t="s">
        <v>641</v>
      </c>
      <c r="F113">
        <v>5</v>
      </c>
      <c r="G113" t="s">
        <v>628</v>
      </c>
      <c r="H113" t="s">
        <v>416</v>
      </c>
      <c r="I113">
        <v>1658965000.1</v>
      </c>
      <c r="J113">
        <f>(K113)/1000</f>
        <v>0</v>
      </c>
      <c r="K113">
        <f>IF(CZ113, AN113, AH113)</f>
        <v>0</v>
      </c>
      <c r="L113">
        <f>IF(CZ113, AI113, AG113)</f>
        <v>0</v>
      </c>
      <c r="M113">
        <f>DB113 - IF(AU113&gt;1, L113*CV113*100.0/(AW113*DP113), 0)</f>
        <v>0</v>
      </c>
      <c r="N113">
        <f>((T113-J113/2)*M113-L113)/(T113+J113/2)</f>
        <v>0</v>
      </c>
      <c r="O113">
        <f>N113*(DI113+DJ113)/1000.0</f>
        <v>0</v>
      </c>
      <c r="P113">
        <f>(DB113 - IF(AU113&gt;1, L113*CV113*100.0/(AW113*DP113), 0))*(DI113+DJ113)/1000.0</f>
        <v>0</v>
      </c>
      <c r="Q113">
        <f>2.0/((1/S113-1/R113)+SIGN(S113)*SQRT((1/S113-1/R113)*(1/S113-1/R113) + 4*CW113/((CW113+1)*(CW113+1))*(2*1/S113*1/R113-1/R113*1/R113)))</f>
        <v>0</v>
      </c>
      <c r="R113">
        <f>IF(LEFT(CX113,1)&lt;&gt;"0",IF(LEFT(CX113,1)="1",3.0,CY113),$D$5+$E$5*(DP113*DI113/($K$5*1000))+$F$5*(DP113*DI113/($K$5*1000))*MAX(MIN(CV113,$J$5),$I$5)*MAX(MIN(CV113,$J$5),$I$5)+$G$5*MAX(MIN(CV113,$J$5),$I$5)*(DP113*DI113/($K$5*1000))+$H$5*(DP113*DI113/($K$5*1000))*(DP113*DI113/($K$5*1000)))</f>
        <v>0</v>
      </c>
      <c r="S113">
        <f>J113*(1000-(1000*0.61365*exp(17.502*W113/(240.97+W113))/(DI113+DJ113)+DD113)/2)/(1000*0.61365*exp(17.502*W113/(240.97+W113))/(DI113+DJ113)-DD113)</f>
        <v>0</v>
      </c>
      <c r="T113">
        <f>1/((CW113+1)/(Q113/1.6)+1/(R113/1.37)) + CW113/((CW113+1)/(Q113/1.6) + CW113/(R113/1.37))</f>
        <v>0</v>
      </c>
      <c r="U113">
        <f>(CR113*CU113)</f>
        <v>0</v>
      </c>
      <c r="V113">
        <f>(DK113+(U113+2*0.95*5.67E-8*(((DK113+$B$7)+273)^4-(DK113+273)^4)-44100*J113)/(1.84*29.3*R113+8*0.95*5.67E-8*(DK113+273)^3))</f>
        <v>0</v>
      </c>
      <c r="W113">
        <f>($C$7*DL113+$D$7*DM113+$E$7*V113)</f>
        <v>0</v>
      </c>
      <c r="X113">
        <f>0.61365*exp(17.502*W113/(240.97+W113))</f>
        <v>0</v>
      </c>
      <c r="Y113">
        <f>(Z113/AA113*100)</f>
        <v>0</v>
      </c>
      <c r="Z113">
        <f>DD113*(DI113+DJ113)/1000</f>
        <v>0</v>
      </c>
      <c r="AA113">
        <f>0.61365*exp(17.502*DK113/(240.97+DK113))</f>
        <v>0</v>
      </c>
      <c r="AB113">
        <f>(X113-DD113*(DI113+DJ113)/1000)</f>
        <v>0</v>
      </c>
      <c r="AC113">
        <f>(-J113*44100)</f>
        <v>0</v>
      </c>
      <c r="AD113">
        <f>2*29.3*R113*0.92*(DK113-W113)</f>
        <v>0</v>
      </c>
      <c r="AE113">
        <f>2*0.95*5.67E-8*(((DK113+$B$7)+273)^4-(W113+273)^4)</f>
        <v>0</v>
      </c>
      <c r="AF113">
        <f>U113+AE113+AC113+AD113</f>
        <v>0</v>
      </c>
      <c r="AG113">
        <f>DH113*AU113*(DC113-DB113*(1000-AU113*DE113)/(1000-AU113*DD113))/(100*CV113)</f>
        <v>0</v>
      </c>
      <c r="AH113">
        <f>1000*DH113*AU113*(DD113-DE113)/(100*CV113*(1000-AU113*DD113))</f>
        <v>0</v>
      </c>
      <c r="AI113">
        <f>(AJ113 - AK113 - DI113*1E3/(8.314*(DK113+273.15)) * AM113/DH113 * AL113) * DH113/(100*CV113) * (1000 - DE113)/1000</f>
        <v>0</v>
      </c>
      <c r="AJ113">
        <v>427.7948322421565</v>
      </c>
      <c r="AK113">
        <v>430.5086181818182</v>
      </c>
      <c r="AL113">
        <v>-0.0001661973370244291</v>
      </c>
      <c r="AM113">
        <v>65.19829450521021</v>
      </c>
      <c r="AN113">
        <f>(AP113 - AO113 + DI113*1E3/(8.314*(DK113+273.15)) * AR113/DH113 * AQ113) * DH113/(100*CV113) * 1000/(1000 - AP113)</f>
        <v>0</v>
      </c>
      <c r="AO113">
        <v>18.18381777498255</v>
      </c>
      <c r="AP113">
        <v>18.86271333333331</v>
      </c>
      <c r="AQ113">
        <v>-0.0002460065840063575</v>
      </c>
      <c r="AR113">
        <v>84.69844079854587</v>
      </c>
      <c r="AS113">
        <v>7</v>
      </c>
      <c r="AT113">
        <v>1</v>
      </c>
      <c r="AU113">
        <f>IF(AS113*$H$13&gt;=AW113,1.0,(AW113/(AW113-AS113*$H$13)))</f>
        <v>0</v>
      </c>
      <c r="AV113">
        <f>(AU113-1)*100</f>
        <v>0</v>
      </c>
      <c r="AW113">
        <f>MAX(0,($B$13+$C$13*DP113)/(1+$D$13*DP113)*DI113/(DK113+273)*$E$13)</f>
        <v>0</v>
      </c>
      <c r="AX113" t="s">
        <v>418</v>
      </c>
      <c r="AY113" t="s">
        <v>418</v>
      </c>
      <c r="AZ113">
        <v>0</v>
      </c>
      <c r="BA113">
        <v>0</v>
      </c>
      <c r="BB113">
        <f>1-AZ113/BA113</f>
        <v>0</v>
      </c>
      <c r="BC113">
        <v>0</v>
      </c>
      <c r="BD113" t="s">
        <v>418</v>
      </c>
      <c r="BE113" t="s">
        <v>418</v>
      </c>
      <c r="BF113">
        <v>0</v>
      </c>
      <c r="BG113">
        <v>0</v>
      </c>
      <c r="BH113">
        <f>1-BF113/BG113</f>
        <v>0</v>
      </c>
      <c r="BI113">
        <v>0.5</v>
      </c>
      <c r="BJ113">
        <f>CS113</f>
        <v>0</v>
      </c>
      <c r="BK113">
        <f>L113</f>
        <v>0</v>
      </c>
      <c r="BL113">
        <f>BH113*BI113*BJ113</f>
        <v>0</v>
      </c>
      <c r="BM113">
        <f>(BK113-BC113)/BJ113</f>
        <v>0</v>
      </c>
      <c r="BN113">
        <f>(BA113-BG113)/BG113</f>
        <v>0</v>
      </c>
      <c r="BO113">
        <f>AZ113/(BB113+AZ113/BG113)</f>
        <v>0</v>
      </c>
      <c r="BP113" t="s">
        <v>418</v>
      </c>
      <c r="BQ113">
        <v>0</v>
      </c>
      <c r="BR113">
        <f>IF(BQ113&lt;&gt;0, BQ113, BO113)</f>
        <v>0</v>
      </c>
      <c r="BS113">
        <f>1-BR113/BG113</f>
        <v>0</v>
      </c>
      <c r="BT113">
        <f>(BG113-BF113)/(BG113-BR113)</f>
        <v>0</v>
      </c>
      <c r="BU113">
        <f>(BA113-BG113)/(BA113-BR113)</f>
        <v>0</v>
      </c>
      <c r="BV113">
        <f>(BG113-BF113)/(BG113-AZ113)</f>
        <v>0</v>
      </c>
      <c r="BW113">
        <f>(BA113-BG113)/(BA113-AZ113)</f>
        <v>0</v>
      </c>
      <c r="BX113">
        <f>(BT113*BR113/BF113)</f>
        <v>0</v>
      </c>
      <c r="BY113">
        <f>(1-BX113)</f>
        <v>0</v>
      </c>
      <c r="BZ113" t="s">
        <v>418</v>
      </c>
      <c r="CA113" t="s">
        <v>418</v>
      </c>
      <c r="CB113" t="s">
        <v>418</v>
      </c>
      <c r="CC113" t="s">
        <v>418</v>
      </c>
      <c r="CD113" t="s">
        <v>418</v>
      </c>
      <c r="CE113" t="s">
        <v>418</v>
      </c>
      <c r="CF113" t="s">
        <v>418</v>
      </c>
      <c r="CG113" t="s">
        <v>418</v>
      </c>
      <c r="CH113" t="s">
        <v>418</v>
      </c>
      <c r="CI113" t="s">
        <v>418</v>
      </c>
      <c r="CJ113" t="s">
        <v>418</v>
      </c>
      <c r="CK113" t="s">
        <v>418</v>
      </c>
      <c r="CL113" t="s">
        <v>418</v>
      </c>
      <c r="CM113" t="s">
        <v>418</v>
      </c>
      <c r="CN113" t="s">
        <v>418</v>
      </c>
      <c r="CO113" t="s">
        <v>418</v>
      </c>
      <c r="CP113" t="s">
        <v>418</v>
      </c>
      <c r="CQ113" t="s">
        <v>418</v>
      </c>
      <c r="CR113">
        <f>$B$11*DQ113+$C$11*DR113+$F$11*EC113*(1-EF113)</f>
        <v>0</v>
      </c>
      <c r="CS113">
        <f>CR113*CT113</f>
        <v>0</v>
      </c>
      <c r="CT113">
        <f>($B$11*$D$9+$C$11*$D$9+$F$11*((EP113+EH113)/MAX(EP113+EH113+EQ113, 0.1)*$I$9+EQ113/MAX(EP113+EH113+EQ113, 0.1)*$J$9))/($B$11+$C$11+$F$11)</f>
        <v>0</v>
      </c>
      <c r="CU113">
        <f>($B$11*$K$9+$C$11*$K$9+$F$11*((EP113+EH113)/MAX(EP113+EH113+EQ113, 0.1)*$P$9+EQ113/MAX(EP113+EH113+EQ113, 0.1)*$Q$9))/($B$11+$C$11+$F$11)</f>
        <v>0</v>
      </c>
      <c r="CV113">
        <v>6</v>
      </c>
      <c r="CW113">
        <v>0.5</v>
      </c>
      <c r="CX113" t="s">
        <v>419</v>
      </c>
      <c r="CY113">
        <v>2</v>
      </c>
      <c r="CZ113" t="b">
        <v>1</v>
      </c>
      <c r="DA113">
        <v>1658965000.1</v>
      </c>
      <c r="DB113">
        <v>422.3911111111112</v>
      </c>
      <c r="DC113">
        <v>419.9995555555555</v>
      </c>
      <c r="DD113">
        <v>18.85998888888889</v>
      </c>
      <c r="DE113">
        <v>18.20211111111111</v>
      </c>
      <c r="DF113">
        <v>424.3676666666667</v>
      </c>
      <c r="DG113">
        <v>18.96287777777778</v>
      </c>
      <c r="DH113">
        <v>500.052</v>
      </c>
      <c r="DI113">
        <v>90.15349999999999</v>
      </c>
      <c r="DJ113">
        <v>0.09996617777777778</v>
      </c>
      <c r="DK113">
        <v>25.79987777777778</v>
      </c>
      <c r="DL113">
        <v>25.21315555555556</v>
      </c>
      <c r="DM113">
        <v>999.9000000000001</v>
      </c>
      <c r="DN113">
        <v>0</v>
      </c>
      <c r="DO113">
        <v>0</v>
      </c>
      <c r="DP113">
        <v>9994.023333333333</v>
      </c>
      <c r="DQ113">
        <v>0</v>
      </c>
      <c r="DR113">
        <v>0.4423217777777778</v>
      </c>
      <c r="DS113">
        <v>2.391791111111111</v>
      </c>
      <c r="DT113">
        <v>430.5106666666667</v>
      </c>
      <c r="DU113">
        <v>427.7858888888888</v>
      </c>
      <c r="DV113">
        <v>0.6578585555555555</v>
      </c>
      <c r="DW113">
        <v>419.9995555555555</v>
      </c>
      <c r="DX113">
        <v>18.20211111111111</v>
      </c>
      <c r="DY113">
        <v>1.700291111111111</v>
      </c>
      <c r="DZ113">
        <v>1.640984444444444</v>
      </c>
      <c r="EA113">
        <v>14.89908888888889</v>
      </c>
      <c r="EB113">
        <v>14.34913333333333</v>
      </c>
      <c r="EC113">
        <v>0.00100019</v>
      </c>
      <c r="ED113">
        <v>0</v>
      </c>
      <c r="EE113">
        <v>0</v>
      </c>
      <c r="EF113">
        <v>0</v>
      </c>
      <c r="EG113">
        <v>893.2777777777778</v>
      </c>
      <c r="EH113">
        <v>0.00100019</v>
      </c>
      <c r="EI113">
        <v>-10.33333333333333</v>
      </c>
      <c r="EJ113">
        <v>-2.555555555555555</v>
      </c>
      <c r="EK113">
        <v>34.5</v>
      </c>
      <c r="EL113">
        <v>38.38166666666667</v>
      </c>
      <c r="EM113">
        <v>36.39566666666667</v>
      </c>
      <c r="EN113">
        <v>38.49288888888889</v>
      </c>
      <c r="EO113">
        <v>36.444</v>
      </c>
      <c r="EP113">
        <v>0</v>
      </c>
      <c r="EQ113">
        <v>0</v>
      </c>
      <c r="ER113">
        <v>0</v>
      </c>
      <c r="ES113">
        <v>29.10000014305115</v>
      </c>
      <c r="ET113">
        <v>0</v>
      </c>
      <c r="EU113">
        <v>907.36</v>
      </c>
      <c r="EV113">
        <v>-149.000000510461</v>
      </c>
      <c r="EW113">
        <v>16.88461407636981</v>
      </c>
      <c r="EX113">
        <v>-7.2</v>
      </c>
      <c r="EY113">
        <v>15</v>
      </c>
      <c r="EZ113">
        <v>1658962562</v>
      </c>
      <c r="FA113" t="s">
        <v>443</v>
      </c>
      <c r="FB113">
        <v>1658962562</v>
      </c>
      <c r="FC113">
        <v>1658962559</v>
      </c>
      <c r="FD113">
        <v>7</v>
      </c>
      <c r="FE113">
        <v>0.025</v>
      </c>
      <c r="FF113">
        <v>-0.013</v>
      </c>
      <c r="FG113">
        <v>-1.97</v>
      </c>
      <c r="FH113">
        <v>-0.111</v>
      </c>
      <c r="FI113">
        <v>420</v>
      </c>
      <c r="FJ113">
        <v>18</v>
      </c>
      <c r="FK113">
        <v>0.6899999999999999</v>
      </c>
      <c r="FL113">
        <v>0.5</v>
      </c>
      <c r="FM113">
        <v>2.42426425</v>
      </c>
      <c r="FN113">
        <v>-0.09446442776736005</v>
      </c>
      <c r="FO113">
        <v>0.03978420326508372</v>
      </c>
      <c r="FP113">
        <v>1</v>
      </c>
      <c r="FQ113">
        <v>911.9852941176471</v>
      </c>
      <c r="FR113">
        <v>-121.4132927791378</v>
      </c>
      <c r="FS113">
        <v>15.70710091108929</v>
      </c>
      <c r="FT113">
        <v>0</v>
      </c>
      <c r="FU113">
        <v>0.6969988</v>
      </c>
      <c r="FV113">
        <v>-0.2225279099437161</v>
      </c>
      <c r="FW113">
        <v>0.02483749320704486</v>
      </c>
      <c r="FX113">
        <v>0</v>
      </c>
      <c r="FY113">
        <v>1</v>
      </c>
      <c r="FZ113">
        <v>3</v>
      </c>
      <c r="GA113" t="s">
        <v>444</v>
      </c>
      <c r="GB113">
        <v>2.98433</v>
      </c>
      <c r="GC113">
        <v>2.71595</v>
      </c>
      <c r="GD113">
        <v>0.09502629999999999</v>
      </c>
      <c r="GE113">
        <v>0.09338200000000001</v>
      </c>
      <c r="GF113">
        <v>0.0906609</v>
      </c>
      <c r="GG113">
        <v>0.08690630000000001</v>
      </c>
      <c r="GH113">
        <v>28708.6</v>
      </c>
      <c r="GI113">
        <v>28873.2</v>
      </c>
      <c r="GJ113">
        <v>29479</v>
      </c>
      <c r="GK113">
        <v>29449.7</v>
      </c>
      <c r="GL113">
        <v>35511.1</v>
      </c>
      <c r="GM113">
        <v>35756.1</v>
      </c>
      <c r="GN113">
        <v>41518.6</v>
      </c>
      <c r="GO113">
        <v>41973.3</v>
      </c>
      <c r="GP113">
        <v>1.94097</v>
      </c>
      <c r="GQ113">
        <v>1.91315</v>
      </c>
      <c r="GR113">
        <v>0.0474602</v>
      </c>
      <c r="GS113">
        <v>0</v>
      </c>
      <c r="GT113">
        <v>24.4159</v>
      </c>
      <c r="GU113">
        <v>999.9</v>
      </c>
      <c r="GV113">
        <v>42.3</v>
      </c>
      <c r="GW113">
        <v>31.4</v>
      </c>
      <c r="GX113">
        <v>21.6555</v>
      </c>
      <c r="GY113">
        <v>62.8261</v>
      </c>
      <c r="GZ113">
        <v>33.2612</v>
      </c>
      <c r="HA113">
        <v>1</v>
      </c>
      <c r="HB113">
        <v>-0.125927</v>
      </c>
      <c r="HC113">
        <v>-0.205174</v>
      </c>
      <c r="HD113">
        <v>20.3529</v>
      </c>
      <c r="HE113">
        <v>5.22657</v>
      </c>
      <c r="HF113">
        <v>12.0099</v>
      </c>
      <c r="HG113">
        <v>4.9914</v>
      </c>
      <c r="HH113">
        <v>3.28978</v>
      </c>
      <c r="HI113">
        <v>9999</v>
      </c>
      <c r="HJ113">
        <v>9999</v>
      </c>
      <c r="HK113">
        <v>9999</v>
      </c>
      <c r="HL113">
        <v>161.2</v>
      </c>
      <c r="HM113">
        <v>1.86737</v>
      </c>
      <c r="HN113">
        <v>1.86644</v>
      </c>
      <c r="HO113">
        <v>1.86584</v>
      </c>
      <c r="HP113">
        <v>1.86583</v>
      </c>
      <c r="HQ113">
        <v>1.86765</v>
      </c>
      <c r="HR113">
        <v>1.87012</v>
      </c>
      <c r="HS113">
        <v>1.86875</v>
      </c>
      <c r="HT113">
        <v>1.87022</v>
      </c>
      <c r="HU113">
        <v>0</v>
      </c>
      <c r="HV113">
        <v>0</v>
      </c>
      <c r="HW113">
        <v>0</v>
      </c>
      <c r="HX113">
        <v>0</v>
      </c>
      <c r="HY113" t="s">
        <v>422</v>
      </c>
      <c r="HZ113" t="s">
        <v>423</v>
      </c>
      <c r="IA113" t="s">
        <v>424</v>
      </c>
      <c r="IB113" t="s">
        <v>424</v>
      </c>
      <c r="IC113" t="s">
        <v>424</v>
      </c>
      <c r="ID113" t="s">
        <v>424</v>
      </c>
      <c r="IE113">
        <v>0</v>
      </c>
      <c r="IF113">
        <v>100</v>
      </c>
      <c r="IG113">
        <v>100</v>
      </c>
      <c r="IH113">
        <v>-1.977</v>
      </c>
      <c r="II113">
        <v>-0.1029</v>
      </c>
      <c r="IJ113">
        <v>-0.5726348517053843</v>
      </c>
      <c r="IK113">
        <v>-0.003643892653284941</v>
      </c>
      <c r="IL113">
        <v>8.948238347276123E-07</v>
      </c>
      <c r="IM113">
        <v>-2.445980282225029E-10</v>
      </c>
      <c r="IN113">
        <v>-0.1497648274784824</v>
      </c>
      <c r="IO113">
        <v>-0.01042730378795286</v>
      </c>
      <c r="IP113">
        <v>0.00100284695746963</v>
      </c>
      <c r="IQ113">
        <v>-1.701466411570297E-05</v>
      </c>
      <c r="IR113">
        <v>2</v>
      </c>
      <c r="IS113">
        <v>2310</v>
      </c>
      <c r="IT113">
        <v>1</v>
      </c>
      <c r="IU113">
        <v>25</v>
      </c>
      <c r="IV113">
        <v>40.7</v>
      </c>
      <c r="IW113">
        <v>40.7</v>
      </c>
      <c r="IX113">
        <v>1.04492</v>
      </c>
      <c r="IY113">
        <v>2.22046</v>
      </c>
      <c r="IZ113">
        <v>1.39648</v>
      </c>
      <c r="JA113">
        <v>2.34253</v>
      </c>
      <c r="JB113">
        <v>1.49536</v>
      </c>
      <c r="JC113">
        <v>2.36816</v>
      </c>
      <c r="JD113">
        <v>35.7544</v>
      </c>
      <c r="JE113">
        <v>24.1926</v>
      </c>
      <c r="JF113">
        <v>18</v>
      </c>
      <c r="JG113">
        <v>502.274</v>
      </c>
      <c r="JH113">
        <v>440.946</v>
      </c>
      <c r="JI113">
        <v>25</v>
      </c>
      <c r="JJ113">
        <v>25.8229</v>
      </c>
      <c r="JK113">
        <v>30</v>
      </c>
      <c r="JL113">
        <v>25.8099</v>
      </c>
      <c r="JM113">
        <v>25.7535</v>
      </c>
      <c r="JN113">
        <v>20.9306</v>
      </c>
      <c r="JO113">
        <v>18.1604</v>
      </c>
      <c r="JP113">
        <v>48.6976</v>
      </c>
      <c r="JQ113">
        <v>25</v>
      </c>
      <c r="JR113">
        <v>420</v>
      </c>
      <c r="JS113">
        <v>18.4222</v>
      </c>
      <c r="JT113">
        <v>100.802</v>
      </c>
      <c r="JU113">
        <v>100.799</v>
      </c>
    </row>
    <row r="114" spans="1:281">
      <c r="A114">
        <v>98</v>
      </c>
      <c r="B114">
        <v>1658965007.6</v>
      </c>
      <c r="C114">
        <v>3101.099999904633</v>
      </c>
      <c r="D114" t="s">
        <v>642</v>
      </c>
      <c r="E114" t="s">
        <v>643</v>
      </c>
      <c r="F114">
        <v>5</v>
      </c>
      <c r="G114" t="s">
        <v>628</v>
      </c>
      <c r="H114" t="s">
        <v>416</v>
      </c>
      <c r="I114">
        <v>1658965004.8</v>
      </c>
      <c r="J114">
        <f>(K114)/1000</f>
        <v>0</v>
      </c>
      <c r="K114">
        <f>IF(CZ114, AN114, AH114)</f>
        <v>0</v>
      </c>
      <c r="L114">
        <f>IF(CZ114, AI114, AG114)</f>
        <v>0</v>
      </c>
      <c r="M114">
        <f>DB114 - IF(AU114&gt;1, L114*CV114*100.0/(AW114*DP114), 0)</f>
        <v>0</v>
      </c>
      <c r="N114">
        <f>((T114-J114/2)*M114-L114)/(T114+J114/2)</f>
        <v>0</v>
      </c>
      <c r="O114">
        <f>N114*(DI114+DJ114)/1000.0</f>
        <v>0</v>
      </c>
      <c r="P114">
        <f>(DB114 - IF(AU114&gt;1, L114*CV114*100.0/(AW114*DP114), 0))*(DI114+DJ114)/1000.0</f>
        <v>0</v>
      </c>
      <c r="Q114">
        <f>2.0/((1/S114-1/R114)+SIGN(S114)*SQRT((1/S114-1/R114)*(1/S114-1/R114) + 4*CW114/((CW114+1)*(CW114+1))*(2*1/S114*1/R114-1/R114*1/R114)))</f>
        <v>0</v>
      </c>
      <c r="R114">
        <f>IF(LEFT(CX114,1)&lt;&gt;"0",IF(LEFT(CX114,1)="1",3.0,CY114),$D$5+$E$5*(DP114*DI114/($K$5*1000))+$F$5*(DP114*DI114/($K$5*1000))*MAX(MIN(CV114,$J$5),$I$5)*MAX(MIN(CV114,$J$5),$I$5)+$G$5*MAX(MIN(CV114,$J$5),$I$5)*(DP114*DI114/($K$5*1000))+$H$5*(DP114*DI114/($K$5*1000))*(DP114*DI114/($K$5*1000)))</f>
        <v>0</v>
      </c>
      <c r="S114">
        <f>J114*(1000-(1000*0.61365*exp(17.502*W114/(240.97+W114))/(DI114+DJ114)+DD114)/2)/(1000*0.61365*exp(17.502*W114/(240.97+W114))/(DI114+DJ114)-DD114)</f>
        <v>0</v>
      </c>
      <c r="T114">
        <f>1/((CW114+1)/(Q114/1.6)+1/(R114/1.37)) + CW114/((CW114+1)/(Q114/1.6) + CW114/(R114/1.37))</f>
        <v>0</v>
      </c>
      <c r="U114">
        <f>(CR114*CU114)</f>
        <v>0</v>
      </c>
      <c r="V114">
        <f>(DK114+(U114+2*0.95*5.67E-8*(((DK114+$B$7)+273)^4-(DK114+273)^4)-44100*J114)/(1.84*29.3*R114+8*0.95*5.67E-8*(DK114+273)^3))</f>
        <v>0</v>
      </c>
      <c r="W114">
        <f>($C$7*DL114+$D$7*DM114+$E$7*V114)</f>
        <v>0</v>
      </c>
      <c r="X114">
        <f>0.61365*exp(17.502*W114/(240.97+W114))</f>
        <v>0</v>
      </c>
      <c r="Y114">
        <f>(Z114/AA114*100)</f>
        <v>0</v>
      </c>
      <c r="Z114">
        <f>DD114*(DI114+DJ114)/1000</f>
        <v>0</v>
      </c>
      <c r="AA114">
        <f>0.61365*exp(17.502*DK114/(240.97+DK114))</f>
        <v>0</v>
      </c>
      <c r="AB114">
        <f>(X114-DD114*(DI114+DJ114)/1000)</f>
        <v>0</v>
      </c>
      <c r="AC114">
        <f>(-J114*44100)</f>
        <v>0</v>
      </c>
      <c r="AD114">
        <f>2*29.3*R114*0.92*(DK114-W114)</f>
        <v>0</v>
      </c>
      <c r="AE114">
        <f>2*0.95*5.67E-8*(((DK114+$B$7)+273)^4-(W114+273)^4)</f>
        <v>0</v>
      </c>
      <c r="AF114">
        <f>U114+AE114+AC114+AD114</f>
        <v>0</v>
      </c>
      <c r="AG114">
        <f>DH114*AU114*(DC114-DB114*(1000-AU114*DE114)/(1000-AU114*DD114))/(100*CV114)</f>
        <v>0</v>
      </c>
      <c r="AH114">
        <f>1000*DH114*AU114*(DD114-DE114)/(100*CV114*(1000-AU114*DD114))</f>
        <v>0</v>
      </c>
      <c r="AI114">
        <f>(AJ114 - AK114 - DI114*1E3/(8.314*(DK114+273.15)) * AM114/DH114 * AL114) * DH114/(100*CV114) * (1000 - DE114)/1000</f>
        <v>0</v>
      </c>
      <c r="AJ114">
        <v>427.8018432391499</v>
      </c>
      <c r="AK114">
        <v>430.4790727272728</v>
      </c>
      <c r="AL114">
        <v>-0.001263796759239222</v>
      </c>
      <c r="AM114">
        <v>65.19829450521021</v>
      </c>
      <c r="AN114">
        <f>(AP114 - AO114 + DI114*1E3/(8.314*(DK114+273.15)) * AR114/DH114 * AQ114) * DH114/(100*CV114) * 1000/(1000 - AP114)</f>
        <v>0</v>
      </c>
      <c r="AO114">
        <v>18.27429161433801</v>
      </c>
      <c r="AP114">
        <v>18.90135030303029</v>
      </c>
      <c r="AQ114">
        <v>0.007334295113717392</v>
      </c>
      <c r="AR114">
        <v>84.69844079854587</v>
      </c>
      <c r="AS114">
        <v>7</v>
      </c>
      <c r="AT114">
        <v>1</v>
      </c>
      <c r="AU114">
        <f>IF(AS114*$H$13&gt;=AW114,1.0,(AW114/(AW114-AS114*$H$13)))</f>
        <v>0</v>
      </c>
      <c r="AV114">
        <f>(AU114-1)*100</f>
        <v>0</v>
      </c>
      <c r="AW114">
        <f>MAX(0,($B$13+$C$13*DP114)/(1+$D$13*DP114)*DI114/(DK114+273)*$E$13)</f>
        <v>0</v>
      </c>
      <c r="AX114" t="s">
        <v>418</v>
      </c>
      <c r="AY114" t="s">
        <v>418</v>
      </c>
      <c r="AZ114">
        <v>0</v>
      </c>
      <c r="BA114">
        <v>0</v>
      </c>
      <c r="BB114">
        <f>1-AZ114/BA114</f>
        <v>0</v>
      </c>
      <c r="BC114">
        <v>0</v>
      </c>
      <c r="BD114" t="s">
        <v>418</v>
      </c>
      <c r="BE114" t="s">
        <v>418</v>
      </c>
      <c r="BF114">
        <v>0</v>
      </c>
      <c r="BG114">
        <v>0</v>
      </c>
      <c r="BH114">
        <f>1-BF114/BG114</f>
        <v>0</v>
      </c>
      <c r="BI114">
        <v>0.5</v>
      </c>
      <c r="BJ114">
        <f>CS114</f>
        <v>0</v>
      </c>
      <c r="BK114">
        <f>L114</f>
        <v>0</v>
      </c>
      <c r="BL114">
        <f>BH114*BI114*BJ114</f>
        <v>0</v>
      </c>
      <c r="BM114">
        <f>(BK114-BC114)/BJ114</f>
        <v>0</v>
      </c>
      <c r="BN114">
        <f>(BA114-BG114)/BG114</f>
        <v>0</v>
      </c>
      <c r="BO114">
        <f>AZ114/(BB114+AZ114/BG114)</f>
        <v>0</v>
      </c>
      <c r="BP114" t="s">
        <v>418</v>
      </c>
      <c r="BQ114">
        <v>0</v>
      </c>
      <c r="BR114">
        <f>IF(BQ114&lt;&gt;0, BQ114, BO114)</f>
        <v>0</v>
      </c>
      <c r="BS114">
        <f>1-BR114/BG114</f>
        <v>0</v>
      </c>
      <c r="BT114">
        <f>(BG114-BF114)/(BG114-BR114)</f>
        <v>0</v>
      </c>
      <c r="BU114">
        <f>(BA114-BG114)/(BA114-BR114)</f>
        <v>0</v>
      </c>
      <c r="BV114">
        <f>(BG114-BF114)/(BG114-AZ114)</f>
        <v>0</v>
      </c>
      <c r="BW114">
        <f>(BA114-BG114)/(BA114-AZ114)</f>
        <v>0</v>
      </c>
      <c r="BX114">
        <f>(BT114*BR114/BF114)</f>
        <v>0</v>
      </c>
      <c r="BY114">
        <f>(1-BX114)</f>
        <v>0</v>
      </c>
      <c r="BZ114" t="s">
        <v>418</v>
      </c>
      <c r="CA114" t="s">
        <v>418</v>
      </c>
      <c r="CB114" t="s">
        <v>418</v>
      </c>
      <c r="CC114" t="s">
        <v>418</v>
      </c>
      <c r="CD114" t="s">
        <v>418</v>
      </c>
      <c r="CE114" t="s">
        <v>418</v>
      </c>
      <c r="CF114" t="s">
        <v>418</v>
      </c>
      <c r="CG114" t="s">
        <v>418</v>
      </c>
      <c r="CH114" t="s">
        <v>418</v>
      </c>
      <c r="CI114" t="s">
        <v>418</v>
      </c>
      <c r="CJ114" t="s">
        <v>418</v>
      </c>
      <c r="CK114" t="s">
        <v>418</v>
      </c>
      <c r="CL114" t="s">
        <v>418</v>
      </c>
      <c r="CM114" t="s">
        <v>418</v>
      </c>
      <c r="CN114" t="s">
        <v>418</v>
      </c>
      <c r="CO114" t="s">
        <v>418</v>
      </c>
      <c r="CP114" t="s">
        <v>418</v>
      </c>
      <c r="CQ114" t="s">
        <v>418</v>
      </c>
      <c r="CR114">
        <f>$B$11*DQ114+$C$11*DR114+$F$11*EC114*(1-EF114)</f>
        <v>0</v>
      </c>
      <c r="CS114">
        <f>CR114*CT114</f>
        <v>0</v>
      </c>
      <c r="CT114">
        <f>($B$11*$D$9+$C$11*$D$9+$F$11*((EP114+EH114)/MAX(EP114+EH114+EQ114, 0.1)*$I$9+EQ114/MAX(EP114+EH114+EQ114, 0.1)*$J$9))/($B$11+$C$11+$F$11)</f>
        <v>0</v>
      </c>
      <c r="CU114">
        <f>($B$11*$K$9+$C$11*$K$9+$F$11*((EP114+EH114)/MAX(EP114+EH114+EQ114, 0.1)*$P$9+EQ114/MAX(EP114+EH114+EQ114, 0.1)*$Q$9))/($B$11+$C$11+$F$11)</f>
        <v>0</v>
      </c>
      <c r="CV114">
        <v>6</v>
      </c>
      <c r="CW114">
        <v>0.5</v>
      </c>
      <c r="CX114" t="s">
        <v>419</v>
      </c>
      <c r="CY114">
        <v>2</v>
      </c>
      <c r="CZ114" t="b">
        <v>1</v>
      </c>
      <c r="DA114">
        <v>1658965004.8</v>
      </c>
      <c r="DB114">
        <v>422.3734000000001</v>
      </c>
      <c r="DC114">
        <v>419.9821</v>
      </c>
      <c r="DD114">
        <v>18.88174</v>
      </c>
      <c r="DE114">
        <v>18.28359</v>
      </c>
      <c r="DF114">
        <v>424.3497</v>
      </c>
      <c r="DG114">
        <v>18.98444</v>
      </c>
      <c r="DH114">
        <v>500.0529</v>
      </c>
      <c r="DI114">
        <v>90.15347</v>
      </c>
      <c r="DJ114">
        <v>0.09998807</v>
      </c>
      <c r="DK114">
        <v>25.79251</v>
      </c>
      <c r="DL114">
        <v>25.18698</v>
      </c>
      <c r="DM114">
        <v>999.9</v>
      </c>
      <c r="DN114">
        <v>0</v>
      </c>
      <c r="DO114">
        <v>0</v>
      </c>
      <c r="DP114">
        <v>9997.687999999998</v>
      </c>
      <c r="DQ114">
        <v>0</v>
      </c>
      <c r="DR114">
        <v>0.4385591</v>
      </c>
      <c r="DS114">
        <v>2.391227</v>
      </c>
      <c r="DT114">
        <v>430.5021</v>
      </c>
      <c r="DU114">
        <v>427.8040000000001</v>
      </c>
      <c r="DV114">
        <v>0.5981276</v>
      </c>
      <c r="DW114">
        <v>419.9821</v>
      </c>
      <c r="DX114">
        <v>18.28359</v>
      </c>
      <c r="DY114">
        <v>1.702254</v>
      </c>
      <c r="DZ114">
        <v>1.64833</v>
      </c>
      <c r="EA114">
        <v>14.917</v>
      </c>
      <c r="EB114">
        <v>14.41821</v>
      </c>
      <c r="EC114">
        <v>0.00100019</v>
      </c>
      <c r="ED114">
        <v>0</v>
      </c>
      <c r="EE114">
        <v>0</v>
      </c>
      <c r="EF114">
        <v>0</v>
      </c>
      <c r="EG114">
        <v>901.1</v>
      </c>
      <c r="EH114">
        <v>0.00100019</v>
      </c>
      <c r="EI114">
        <v>-16</v>
      </c>
      <c r="EJ114">
        <v>-2.2</v>
      </c>
      <c r="EK114">
        <v>34.5</v>
      </c>
      <c r="EL114">
        <v>38.5123</v>
      </c>
      <c r="EM114">
        <v>36.4559</v>
      </c>
      <c r="EN114">
        <v>38.6123</v>
      </c>
      <c r="EO114">
        <v>36.5062</v>
      </c>
      <c r="EP114">
        <v>0</v>
      </c>
      <c r="EQ114">
        <v>0</v>
      </c>
      <c r="ER114">
        <v>0</v>
      </c>
      <c r="ES114">
        <v>34.5</v>
      </c>
      <c r="ET114">
        <v>0</v>
      </c>
      <c r="EU114">
        <v>902.1923076923077</v>
      </c>
      <c r="EV114">
        <v>-71.82906007965573</v>
      </c>
      <c r="EW114">
        <v>-46.41025799762355</v>
      </c>
      <c r="EX114">
        <v>-8.557692307692308</v>
      </c>
      <c r="EY114">
        <v>15</v>
      </c>
      <c r="EZ114">
        <v>1658962562</v>
      </c>
      <c r="FA114" t="s">
        <v>443</v>
      </c>
      <c r="FB114">
        <v>1658962562</v>
      </c>
      <c r="FC114">
        <v>1658962559</v>
      </c>
      <c r="FD114">
        <v>7</v>
      </c>
      <c r="FE114">
        <v>0.025</v>
      </c>
      <c r="FF114">
        <v>-0.013</v>
      </c>
      <c r="FG114">
        <v>-1.97</v>
      </c>
      <c r="FH114">
        <v>-0.111</v>
      </c>
      <c r="FI114">
        <v>420</v>
      </c>
      <c r="FJ114">
        <v>18</v>
      </c>
      <c r="FK114">
        <v>0.6899999999999999</v>
      </c>
      <c r="FL114">
        <v>0.5</v>
      </c>
      <c r="FM114">
        <v>2.418415609756098</v>
      </c>
      <c r="FN114">
        <v>-0.1839817421602768</v>
      </c>
      <c r="FO114">
        <v>0.04151186571764637</v>
      </c>
      <c r="FP114">
        <v>1</v>
      </c>
      <c r="FQ114">
        <v>905.9264705882352</v>
      </c>
      <c r="FR114">
        <v>-93.80443077786028</v>
      </c>
      <c r="FS114">
        <v>14.66695583362838</v>
      </c>
      <c r="FT114">
        <v>0</v>
      </c>
      <c r="FU114">
        <v>0.6711104390243903</v>
      </c>
      <c r="FV114">
        <v>-0.4135734146341444</v>
      </c>
      <c r="FW114">
        <v>0.04425484354478175</v>
      </c>
      <c r="FX114">
        <v>0</v>
      </c>
      <c r="FY114">
        <v>1</v>
      </c>
      <c r="FZ114">
        <v>3</v>
      </c>
      <c r="GA114" t="s">
        <v>444</v>
      </c>
      <c r="GB114">
        <v>2.98397</v>
      </c>
      <c r="GC114">
        <v>2.71548</v>
      </c>
      <c r="GD114">
        <v>0.0950172</v>
      </c>
      <c r="GE114">
        <v>0.0933847</v>
      </c>
      <c r="GF114">
        <v>0.0907992</v>
      </c>
      <c r="GG114">
        <v>0.0871642</v>
      </c>
      <c r="GH114">
        <v>28708.6</v>
      </c>
      <c r="GI114">
        <v>28873.1</v>
      </c>
      <c r="GJ114">
        <v>29478.7</v>
      </c>
      <c r="GK114">
        <v>29449.8</v>
      </c>
      <c r="GL114">
        <v>35505.5</v>
      </c>
      <c r="GM114">
        <v>35745.9</v>
      </c>
      <c r="GN114">
        <v>41518.5</v>
      </c>
      <c r="GO114">
        <v>41973.4</v>
      </c>
      <c r="GP114">
        <v>1.94068</v>
      </c>
      <c r="GQ114">
        <v>1.91345</v>
      </c>
      <c r="GR114">
        <v>0.0466816</v>
      </c>
      <c r="GS114">
        <v>0</v>
      </c>
      <c r="GT114">
        <v>24.4159</v>
      </c>
      <c r="GU114">
        <v>999.9</v>
      </c>
      <c r="GV114">
        <v>42.3</v>
      </c>
      <c r="GW114">
        <v>31.4</v>
      </c>
      <c r="GX114">
        <v>21.654</v>
      </c>
      <c r="GY114">
        <v>63.0761</v>
      </c>
      <c r="GZ114">
        <v>33.1731</v>
      </c>
      <c r="HA114">
        <v>1</v>
      </c>
      <c r="HB114">
        <v>-0.125826</v>
      </c>
      <c r="HC114">
        <v>-0.204875</v>
      </c>
      <c r="HD114">
        <v>20.3525</v>
      </c>
      <c r="HE114">
        <v>5.22388</v>
      </c>
      <c r="HF114">
        <v>12.0099</v>
      </c>
      <c r="HG114">
        <v>4.99105</v>
      </c>
      <c r="HH114">
        <v>3.28933</v>
      </c>
      <c r="HI114">
        <v>9999</v>
      </c>
      <c r="HJ114">
        <v>9999</v>
      </c>
      <c r="HK114">
        <v>9999</v>
      </c>
      <c r="HL114">
        <v>161.2</v>
      </c>
      <c r="HM114">
        <v>1.86737</v>
      </c>
      <c r="HN114">
        <v>1.86644</v>
      </c>
      <c r="HO114">
        <v>1.86584</v>
      </c>
      <c r="HP114">
        <v>1.86583</v>
      </c>
      <c r="HQ114">
        <v>1.86767</v>
      </c>
      <c r="HR114">
        <v>1.87012</v>
      </c>
      <c r="HS114">
        <v>1.86875</v>
      </c>
      <c r="HT114">
        <v>1.87021</v>
      </c>
      <c r="HU114">
        <v>0</v>
      </c>
      <c r="HV114">
        <v>0</v>
      </c>
      <c r="HW114">
        <v>0</v>
      </c>
      <c r="HX114">
        <v>0</v>
      </c>
      <c r="HY114" t="s">
        <v>422</v>
      </c>
      <c r="HZ114" t="s">
        <v>423</v>
      </c>
      <c r="IA114" t="s">
        <v>424</v>
      </c>
      <c r="IB114" t="s">
        <v>424</v>
      </c>
      <c r="IC114" t="s">
        <v>424</v>
      </c>
      <c r="ID114" t="s">
        <v>424</v>
      </c>
      <c r="IE114">
        <v>0</v>
      </c>
      <c r="IF114">
        <v>100</v>
      </c>
      <c r="IG114">
        <v>100</v>
      </c>
      <c r="IH114">
        <v>-1.977</v>
      </c>
      <c r="II114">
        <v>-0.1025</v>
      </c>
      <c r="IJ114">
        <v>-0.5726348517053843</v>
      </c>
      <c r="IK114">
        <v>-0.003643892653284941</v>
      </c>
      <c r="IL114">
        <v>8.948238347276123E-07</v>
      </c>
      <c r="IM114">
        <v>-2.445980282225029E-10</v>
      </c>
      <c r="IN114">
        <v>-0.1497648274784824</v>
      </c>
      <c r="IO114">
        <v>-0.01042730378795286</v>
      </c>
      <c r="IP114">
        <v>0.00100284695746963</v>
      </c>
      <c r="IQ114">
        <v>-1.701466411570297E-05</v>
      </c>
      <c r="IR114">
        <v>2</v>
      </c>
      <c r="IS114">
        <v>2310</v>
      </c>
      <c r="IT114">
        <v>1</v>
      </c>
      <c r="IU114">
        <v>25</v>
      </c>
      <c r="IV114">
        <v>40.8</v>
      </c>
      <c r="IW114">
        <v>40.8</v>
      </c>
      <c r="IX114">
        <v>1.04492</v>
      </c>
      <c r="IY114">
        <v>2.21924</v>
      </c>
      <c r="IZ114">
        <v>1.39648</v>
      </c>
      <c r="JA114">
        <v>2.34253</v>
      </c>
      <c r="JB114">
        <v>1.49536</v>
      </c>
      <c r="JC114">
        <v>2.37549</v>
      </c>
      <c r="JD114">
        <v>35.7544</v>
      </c>
      <c r="JE114">
        <v>24.1926</v>
      </c>
      <c r="JF114">
        <v>18</v>
      </c>
      <c r="JG114">
        <v>502.084</v>
      </c>
      <c r="JH114">
        <v>441.137</v>
      </c>
      <c r="JI114">
        <v>25</v>
      </c>
      <c r="JJ114">
        <v>25.8207</v>
      </c>
      <c r="JK114">
        <v>30.0001</v>
      </c>
      <c r="JL114">
        <v>25.8099</v>
      </c>
      <c r="JM114">
        <v>25.7546</v>
      </c>
      <c r="JN114">
        <v>20.9299</v>
      </c>
      <c r="JO114">
        <v>17.886</v>
      </c>
      <c r="JP114">
        <v>49.0737</v>
      </c>
      <c r="JQ114">
        <v>25</v>
      </c>
      <c r="JR114">
        <v>420</v>
      </c>
      <c r="JS114">
        <v>18.4504</v>
      </c>
      <c r="JT114">
        <v>100.801</v>
      </c>
      <c r="JU114">
        <v>100.799</v>
      </c>
    </row>
    <row r="115" spans="1:281">
      <c r="A115">
        <v>99</v>
      </c>
      <c r="B115">
        <v>1658965012.6</v>
      </c>
      <c r="C115">
        <v>3106.099999904633</v>
      </c>
      <c r="D115" t="s">
        <v>644</v>
      </c>
      <c r="E115" t="s">
        <v>645</v>
      </c>
      <c r="F115">
        <v>5</v>
      </c>
      <c r="G115" t="s">
        <v>628</v>
      </c>
      <c r="H115" t="s">
        <v>416</v>
      </c>
      <c r="I115">
        <v>1658965010.1</v>
      </c>
      <c r="J115">
        <f>(K115)/1000</f>
        <v>0</v>
      </c>
      <c r="K115">
        <f>IF(CZ115, AN115, AH115)</f>
        <v>0</v>
      </c>
      <c r="L115">
        <f>IF(CZ115, AI115, AG115)</f>
        <v>0</v>
      </c>
      <c r="M115">
        <f>DB115 - IF(AU115&gt;1, L115*CV115*100.0/(AW115*DP115), 0)</f>
        <v>0</v>
      </c>
      <c r="N115">
        <f>((T115-J115/2)*M115-L115)/(T115+J115/2)</f>
        <v>0</v>
      </c>
      <c r="O115">
        <f>N115*(DI115+DJ115)/1000.0</f>
        <v>0</v>
      </c>
      <c r="P115">
        <f>(DB115 - IF(AU115&gt;1, L115*CV115*100.0/(AW115*DP115), 0))*(DI115+DJ115)/1000.0</f>
        <v>0</v>
      </c>
      <c r="Q115">
        <f>2.0/((1/S115-1/R115)+SIGN(S115)*SQRT((1/S115-1/R115)*(1/S115-1/R115) + 4*CW115/((CW115+1)*(CW115+1))*(2*1/S115*1/R115-1/R115*1/R115)))</f>
        <v>0</v>
      </c>
      <c r="R115">
        <f>IF(LEFT(CX115,1)&lt;&gt;"0",IF(LEFT(CX115,1)="1",3.0,CY115),$D$5+$E$5*(DP115*DI115/($K$5*1000))+$F$5*(DP115*DI115/($K$5*1000))*MAX(MIN(CV115,$J$5),$I$5)*MAX(MIN(CV115,$J$5),$I$5)+$G$5*MAX(MIN(CV115,$J$5),$I$5)*(DP115*DI115/($K$5*1000))+$H$5*(DP115*DI115/($K$5*1000))*(DP115*DI115/($K$5*1000)))</f>
        <v>0</v>
      </c>
      <c r="S115">
        <f>J115*(1000-(1000*0.61365*exp(17.502*W115/(240.97+W115))/(DI115+DJ115)+DD115)/2)/(1000*0.61365*exp(17.502*W115/(240.97+W115))/(DI115+DJ115)-DD115)</f>
        <v>0</v>
      </c>
      <c r="T115">
        <f>1/((CW115+1)/(Q115/1.6)+1/(R115/1.37)) + CW115/((CW115+1)/(Q115/1.6) + CW115/(R115/1.37))</f>
        <v>0</v>
      </c>
      <c r="U115">
        <f>(CR115*CU115)</f>
        <v>0</v>
      </c>
      <c r="V115">
        <f>(DK115+(U115+2*0.95*5.67E-8*(((DK115+$B$7)+273)^4-(DK115+273)^4)-44100*J115)/(1.84*29.3*R115+8*0.95*5.67E-8*(DK115+273)^3))</f>
        <v>0</v>
      </c>
      <c r="W115">
        <f>($C$7*DL115+$D$7*DM115+$E$7*V115)</f>
        <v>0</v>
      </c>
      <c r="X115">
        <f>0.61365*exp(17.502*W115/(240.97+W115))</f>
        <v>0</v>
      </c>
      <c r="Y115">
        <f>(Z115/AA115*100)</f>
        <v>0</v>
      </c>
      <c r="Z115">
        <f>DD115*(DI115+DJ115)/1000</f>
        <v>0</v>
      </c>
      <c r="AA115">
        <f>0.61365*exp(17.502*DK115/(240.97+DK115))</f>
        <v>0</v>
      </c>
      <c r="AB115">
        <f>(X115-DD115*(DI115+DJ115)/1000)</f>
        <v>0</v>
      </c>
      <c r="AC115">
        <f>(-J115*44100)</f>
        <v>0</v>
      </c>
      <c r="AD115">
        <f>2*29.3*R115*0.92*(DK115-W115)</f>
        <v>0</v>
      </c>
      <c r="AE115">
        <f>2*0.95*5.67E-8*(((DK115+$B$7)+273)^4-(W115+273)^4)</f>
        <v>0</v>
      </c>
      <c r="AF115">
        <f>U115+AE115+AC115+AD115</f>
        <v>0</v>
      </c>
      <c r="AG115">
        <f>DH115*AU115*(DC115-DB115*(1000-AU115*DE115)/(1000-AU115*DD115))/(100*CV115)</f>
        <v>0</v>
      </c>
      <c r="AH115">
        <f>1000*DH115*AU115*(DD115-DE115)/(100*CV115*(1000-AU115*DD115))</f>
        <v>0</v>
      </c>
      <c r="AI115">
        <f>(AJ115 - AK115 - DI115*1E3/(8.314*(DK115+273.15)) * AM115/DH115 * AL115) * DH115/(100*CV115) * (1000 - DE115)/1000</f>
        <v>0</v>
      </c>
      <c r="AJ115">
        <v>427.8338015976137</v>
      </c>
      <c r="AK115">
        <v>430.5132909090909</v>
      </c>
      <c r="AL115">
        <v>0.0003382320254778912</v>
      </c>
      <c r="AM115">
        <v>65.19829450521021</v>
      </c>
      <c r="AN115">
        <f>(AP115 - AO115 + DI115*1E3/(8.314*(DK115+273.15)) * AR115/DH115 * AQ115) * DH115/(100*CV115) * 1000/(1000 - AP115)</f>
        <v>0</v>
      </c>
      <c r="AO115">
        <v>18.3597561615112</v>
      </c>
      <c r="AP115">
        <v>18.95531212121213</v>
      </c>
      <c r="AQ115">
        <v>0.009368602365752897</v>
      </c>
      <c r="AR115">
        <v>84.69844079854587</v>
      </c>
      <c r="AS115">
        <v>7</v>
      </c>
      <c r="AT115">
        <v>1</v>
      </c>
      <c r="AU115">
        <f>IF(AS115*$H$13&gt;=AW115,1.0,(AW115/(AW115-AS115*$H$13)))</f>
        <v>0</v>
      </c>
      <c r="AV115">
        <f>(AU115-1)*100</f>
        <v>0</v>
      </c>
      <c r="AW115">
        <f>MAX(0,($B$13+$C$13*DP115)/(1+$D$13*DP115)*DI115/(DK115+273)*$E$13)</f>
        <v>0</v>
      </c>
      <c r="AX115" t="s">
        <v>418</v>
      </c>
      <c r="AY115" t="s">
        <v>418</v>
      </c>
      <c r="AZ115">
        <v>0</v>
      </c>
      <c r="BA115">
        <v>0</v>
      </c>
      <c r="BB115">
        <f>1-AZ115/BA115</f>
        <v>0</v>
      </c>
      <c r="BC115">
        <v>0</v>
      </c>
      <c r="BD115" t="s">
        <v>418</v>
      </c>
      <c r="BE115" t="s">
        <v>418</v>
      </c>
      <c r="BF115">
        <v>0</v>
      </c>
      <c r="BG115">
        <v>0</v>
      </c>
      <c r="BH115">
        <f>1-BF115/BG115</f>
        <v>0</v>
      </c>
      <c r="BI115">
        <v>0.5</v>
      </c>
      <c r="BJ115">
        <f>CS115</f>
        <v>0</v>
      </c>
      <c r="BK115">
        <f>L115</f>
        <v>0</v>
      </c>
      <c r="BL115">
        <f>BH115*BI115*BJ115</f>
        <v>0</v>
      </c>
      <c r="BM115">
        <f>(BK115-BC115)/BJ115</f>
        <v>0</v>
      </c>
      <c r="BN115">
        <f>(BA115-BG115)/BG115</f>
        <v>0</v>
      </c>
      <c r="BO115">
        <f>AZ115/(BB115+AZ115/BG115)</f>
        <v>0</v>
      </c>
      <c r="BP115" t="s">
        <v>418</v>
      </c>
      <c r="BQ115">
        <v>0</v>
      </c>
      <c r="BR115">
        <f>IF(BQ115&lt;&gt;0, BQ115, BO115)</f>
        <v>0</v>
      </c>
      <c r="BS115">
        <f>1-BR115/BG115</f>
        <v>0</v>
      </c>
      <c r="BT115">
        <f>(BG115-BF115)/(BG115-BR115)</f>
        <v>0</v>
      </c>
      <c r="BU115">
        <f>(BA115-BG115)/(BA115-BR115)</f>
        <v>0</v>
      </c>
      <c r="BV115">
        <f>(BG115-BF115)/(BG115-AZ115)</f>
        <v>0</v>
      </c>
      <c r="BW115">
        <f>(BA115-BG115)/(BA115-AZ115)</f>
        <v>0</v>
      </c>
      <c r="BX115">
        <f>(BT115*BR115/BF115)</f>
        <v>0</v>
      </c>
      <c r="BY115">
        <f>(1-BX115)</f>
        <v>0</v>
      </c>
      <c r="BZ115" t="s">
        <v>418</v>
      </c>
      <c r="CA115" t="s">
        <v>418</v>
      </c>
      <c r="CB115" t="s">
        <v>418</v>
      </c>
      <c r="CC115" t="s">
        <v>418</v>
      </c>
      <c r="CD115" t="s">
        <v>418</v>
      </c>
      <c r="CE115" t="s">
        <v>418</v>
      </c>
      <c r="CF115" t="s">
        <v>418</v>
      </c>
      <c r="CG115" t="s">
        <v>418</v>
      </c>
      <c r="CH115" t="s">
        <v>418</v>
      </c>
      <c r="CI115" t="s">
        <v>418</v>
      </c>
      <c r="CJ115" t="s">
        <v>418</v>
      </c>
      <c r="CK115" t="s">
        <v>418</v>
      </c>
      <c r="CL115" t="s">
        <v>418</v>
      </c>
      <c r="CM115" t="s">
        <v>418</v>
      </c>
      <c r="CN115" t="s">
        <v>418</v>
      </c>
      <c r="CO115" t="s">
        <v>418</v>
      </c>
      <c r="CP115" t="s">
        <v>418</v>
      </c>
      <c r="CQ115" t="s">
        <v>418</v>
      </c>
      <c r="CR115">
        <f>$B$11*DQ115+$C$11*DR115+$F$11*EC115*(1-EF115)</f>
        <v>0</v>
      </c>
      <c r="CS115">
        <f>CR115*CT115</f>
        <v>0</v>
      </c>
      <c r="CT115">
        <f>($B$11*$D$9+$C$11*$D$9+$F$11*((EP115+EH115)/MAX(EP115+EH115+EQ115, 0.1)*$I$9+EQ115/MAX(EP115+EH115+EQ115, 0.1)*$J$9))/($B$11+$C$11+$F$11)</f>
        <v>0</v>
      </c>
      <c r="CU115">
        <f>($B$11*$K$9+$C$11*$K$9+$F$11*((EP115+EH115)/MAX(EP115+EH115+EQ115, 0.1)*$P$9+EQ115/MAX(EP115+EH115+EQ115, 0.1)*$Q$9))/($B$11+$C$11+$F$11)</f>
        <v>0</v>
      </c>
      <c r="CV115">
        <v>6</v>
      </c>
      <c r="CW115">
        <v>0.5</v>
      </c>
      <c r="CX115" t="s">
        <v>419</v>
      </c>
      <c r="CY115">
        <v>2</v>
      </c>
      <c r="CZ115" t="b">
        <v>1</v>
      </c>
      <c r="DA115">
        <v>1658965010.1</v>
      </c>
      <c r="DB115">
        <v>422.3555555555556</v>
      </c>
      <c r="DC115">
        <v>419.9613333333334</v>
      </c>
      <c r="DD115">
        <v>18.9319</v>
      </c>
      <c r="DE115">
        <v>18.37438888888889</v>
      </c>
      <c r="DF115">
        <v>424.3321111111111</v>
      </c>
      <c r="DG115">
        <v>19.03412222222222</v>
      </c>
      <c r="DH115">
        <v>500.1124444444444</v>
      </c>
      <c r="DI115">
        <v>90.15418888888888</v>
      </c>
      <c r="DJ115">
        <v>0.1000959333333333</v>
      </c>
      <c r="DK115">
        <v>25.78607777777778</v>
      </c>
      <c r="DL115">
        <v>25.18233333333333</v>
      </c>
      <c r="DM115">
        <v>999.9000000000001</v>
      </c>
      <c r="DN115">
        <v>0</v>
      </c>
      <c r="DO115">
        <v>0</v>
      </c>
      <c r="DP115">
        <v>9995.136666666665</v>
      </c>
      <c r="DQ115">
        <v>0</v>
      </c>
      <c r="DR115">
        <v>0.44966</v>
      </c>
      <c r="DS115">
        <v>2.394244444444444</v>
      </c>
      <c r="DT115">
        <v>430.5058888888889</v>
      </c>
      <c r="DU115">
        <v>427.8224444444444</v>
      </c>
      <c r="DV115">
        <v>0.5574975555555556</v>
      </c>
      <c r="DW115">
        <v>419.9613333333334</v>
      </c>
      <c r="DX115">
        <v>18.37438888888889</v>
      </c>
      <c r="DY115">
        <v>1.70679</v>
      </c>
      <c r="DZ115">
        <v>1.656527777777778</v>
      </c>
      <c r="EA115">
        <v>14.95832222222222</v>
      </c>
      <c r="EB115">
        <v>14.49496666666667</v>
      </c>
      <c r="EC115">
        <v>0.00100019</v>
      </c>
      <c r="ED115">
        <v>0</v>
      </c>
      <c r="EE115">
        <v>0</v>
      </c>
      <c r="EF115">
        <v>0</v>
      </c>
      <c r="EG115">
        <v>896.6111111111111</v>
      </c>
      <c r="EH115">
        <v>0.00100019</v>
      </c>
      <c r="EI115">
        <v>-6.5</v>
      </c>
      <c r="EJ115">
        <v>1.222222222222222</v>
      </c>
      <c r="EK115">
        <v>34.54822222222222</v>
      </c>
      <c r="EL115">
        <v>38.65944444444445</v>
      </c>
      <c r="EM115">
        <v>36.5</v>
      </c>
      <c r="EN115">
        <v>38.75666666666667</v>
      </c>
      <c r="EO115">
        <v>36.569</v>
      </c>
      <c r="EP115">
        <v>0</v>
      </c>
      <c r="EQ115">
        <v>0</v>
      </c>
      <c r="ER115">
        <v>0</v>
      </c>
      <c r="ES115">
        <v>39.30000019073486</v>
      </c>
      <c r="ET115">
        <v>0</v>
      </c>
      <c r="EU115">
        <v>896.0192307692307</v>
      </c>
      <c r="EV115">
        <v>23.9829065505546</v>
      </c>
      <c r="EW115">
        <v>-16.90598497781579</v>
      </c>
      <c r="EX115">
        <v>-10.36538461538461</v>
      </c>
      <c r="EY115">
        <v>15</v>
      </c>
      <c r="EZ115">
        <v>1658962562</v>
      </c>
      <c r="FA115" t="s">
        <v>443</v>
      </c>
      <c r="FB115">
        <v>1658962562</v>
      </c>
      <c r="FC115">
        <v>1658962559</v>
      </c>
      <c r="FD115">
        <v>7</v>
      </c>
      <c r="FE115">
        <v>0.025</v>
      </c>
      <c r="FF115">
        <v>-0.013</v>
      </c>
      <c r="FG115">
        <v>-1.97</v>
      </c>
      <c r="FH115">
        <v>-0.111</v>
      </c>
      <c r="FI115">
        <v>420</v>
      </c>
      <c r="FJ115">
        <v>18</v>
      </c>
      <c r="FK115">
        <v>0.6899999999999999</v>
      </c>
      <c r="FL115">
        <v>0.5</v>
      </c>
      <c r="FM115">
        <v>2.4099895</v>
      </c>
      <c r="FN115">
        <v>-0.2725783114446587</v>
      </c>
      <c r="FO115">
        <v>0.04094360499211078</v>
      </c>
      <c r="FP115">
        <v>1</v>
      </c>
      <c r="FQ115">
        <v>900.5735294117648</v>
      </c>
      <c r="FR115">
        <v>-53.69747898638349</v>
      </c>
      <c r="FS115">
        <v>15.47347462449909</v>
      </c>
      <c r="FT115">
        <v>0</v>
      </c>
      <c r="FU115">
        <v>0.629489525</v>
      </c>
      <c r="FV115">
        <v>-0.5753460450281431</v>
      </c>
      <c r="FW115">
        <v>0.05629330586490169</v>
      </c>
      <c r="FX115">
        <v>0</v>
      </c>
      <c r="FY115">
        <v>1</v>
      </c>
      <c r="FZ115">
        <v>3</v>
      </c>
      <c r="GA115" t="s">
        <v>444</v>
      </c>
      <c r="GB115">
        <v>2.984</v>
      </c>
      <c r="GC115">
        <v>2.71554</v>
      </c>
      <c r="GD115">
        <v>0.0950192</v>
      </c>
      <c r="GE115">
        <v>0.0933765</v>
      </c>
      <c r="GF115">
        <v>0.0909899</v>
      </c>
      <c r="GG115">
        <v>0.0874408</v>
      </c>
      <c r="GH115">
        <v>28708.9</v>
      </c>
      <c r="GI115">
        <v>28873.6</v>
      </c>
      <c r="GJ115">
        <v>29479.1</v>
      </c>
      <c r="GK115">
        <v>29450</v>
      </c>
      <c r="GL115">
        <v>35498.5</v>
      </c>
      <c r="GM115">
        <v>35735.2</v>
      </c>
      <c r="GN115">
        <v>41519.1</v>
      </c>
      <c r="GO115">
        <v>41973.8</v>
      </c>
      <c r="GP115">
        <v>1.94068</v>
      </c>
      <c r="GQ115">
        <v>1.9137</v>
      </c>
      <c r="GR115">
        <v>0.0468828</v>
      </c>
      <c r="GS115">
        <v>0</v>
      </c>
      <c r="GT115">
        <v>24.4139</v>
      </c>
      <c r="GU115">
        <v>999.9</v>
      </c>
      <c r="GV115">
        <v>42.3</v>
      </c>
      <c r="GW115">
        <v>31.4</v>
      </c>
      <c r="GX115">
        <v>21.6527</v>
      </c>
      <c r="GY115">
        <v>62.8161</v>
      </c>
      <c r="GZ115">
        <v>33.4054</v>
      </c>
      <c r="HA115">
        <v>1</v>
      </c>
      <c r="HB115">
        <v>-0.125696</v>
      </c>
      <c r="HC115">
        <v>-0.204907</v>
      </c>
      <c r="HD115">
        <v>20.353</v>
      </c>
      <c r="HE115">
        <v>5.22777</v>
      </c>
      <c r="HF115">
        <v>12.0099</v>
      </c>
      <c r="HG115">
        <v>4.99175</v>
      </c>
      <c r="HH115">
        <v>3.29</v>
      </c>
      <c r="HI115">
        <v>9999</v>
      </c>
      <c r="HJ115">
        <v>9999</v>
      </c>
      <c r="HK115">
        <v>9999</v>
      </c>
      <c r="HL115">
        <v>161.2</v>
      </c>
      <c r="HM115">
        <v>1.86737</v>
      </c>
      <c r="HN115">
        <v>1.86644</v>
      </c>
      <c r="HO115">
        <v>1.86584</v>
      </c>
      <c r="HP115">
        <v>1.86583</v>
      </c>
      <c r="HQ115">
        <v>1.86765</v>
      </c>
      <c r="HR115">
        <v>1.87012</v>
      </c>
      <c r="HS115">
        <v>1.86874</v>
      </c>
      <c r="HT115">
        <v>1.87022</v>
      </c>
      <c r="HU115">
        <v>0</v>
      </c>
      <c r="HV115">
        <v>0</v>
      </c>
      <c r="HW115">
        <v>0</v>
      </c>
      <c r="HX115">
        <v>0</v>
      </c>
      <c r="HY115" t="s">
        <v>422</v>
      </c>
      <c r="HZ115" t="s">
        <v>423</v>
      </c>
      <c r="IA115" t="s">
        <v>424</v>
      </c>
      <c r="IB115" t="s">
        <v>424</v>
      </c>
      <c r="IC115" t="s">
        <v>424</v>
      </c>
      <c r="ID115" t="s">
        <v>424</v>
      </c>
      <c r="IE115">
        <v>0</v>
      </c>
      <c r="IF115">
        <v>100</v>
      </c>
      <c r="IG115">
        <v>100</v>
      </c>
      <c r="IH115">
        <v>-1.976</v>
      </c>
      <c r="II115">
        <v>-0.1019</v>
      </c>
      <c r="IJ115">
        <v>-0.5726348517053843</v>
      </c>
      <c r="IK115">
        <v>-0.003643892653284941</v>
      </c>
      <c r="IL115">
        <v>8.948238347276123E-07</v>
      </c>
      <c r="IM115">
        <v>-2.445980282225029E-10</v>
      </c>
      <c r="IN115">
        <v>-0.1497648274784824</v>
      </c>
      <c r="IO115">
        <v>-0.01042730378795286</v>
      </c>
      <c r="IP115">
        <v>0.00100284695746963</v>
      </c>
      <c r="IQ115">
        <v>-1.701466411570297E-05</v>
      </c>
      <c r="IR115">
        <v>2</v>
      </c>
      <c r="IS115">
        <v>2310</v>
      </c>
      <c r="IT115">
        <v>1</v>
      </c>
      <c r="IU115">
        <v>25</v>
      </c>
      <c r="IV115">
        <v>40.8</v>
      </c>
      <c r="IW115">
        <v>40.9</v>
      </c>
      <c r="IX115">
        <v>1.04492</v>
      </c>
      <c r="IY115">
        <v>2.22412</v>
      </c>
      <c r="IZ115">
        <v>1.39648</v>
      </c>
      <c r="JA115">
        <v>2.34375</v>
      </c>
      <c r="JB115">
        <v>1.49536</v>
      </c>
      <c r="JC115">
        <v>2.30835</v>
      </c>
      <c r="JD115">
        <v>35.7544</v>
      </c>
      <c r="JE115">
        <v>24.1926</v>
      </c>
      <c r="JF115">
        <v>18</v>
      </c>
      <c r="JG115">
        <v>502.084</v>
      </c>
      <c r="JH115">
        <v>441.288</v>
      </c>
      <c r="JI115">
        <v>24.9999</v>
      </c>
      <c r="JJ115">
        <v>25.8207</v>
      </c>
      <c r="JK115">
        <v>30.0001</v>
      </c>
      <c r="JL115">
        <v>25.8099</v>
      </c>
      <c r="JM115">
        <v>25.7546</v>
      </c>
      <c r="JN115">
        <v>20.9334</v>
      </c>
      <c r="JO115">
        <v>17.886</v>
      </c>
      <c r="JP115">
        <v>49.0737</v>
      </c>
      <c r="JQ115">
        <v>25</v>
      </c>
      <c r="JR115">
        <v>420</v>
      </c>
      <c r="JS115">
        <v>18.444</v>
      </c>
      <c r="JT115">
        <v>100.803</v>
      </c>
      <c r="JU115">
        <v>100.8</v>
      </c>
    </row>
    <row r="116" spans="1:281">
      <c r="A116">
        <v>100</v>
      </c>
      <c r="B116">
        <v>1658965017.6</v>
      </c>
      <c r="C116">
        <v>3111.099999904633</v>
      </c>
      <c r="D116" t="s">
        <v>646</v>
      </c>
      <c r="E116" t="s">
        <v>647</v>
      </c>
      <c r="F116">
        <v>5</v>
      </c>
      <c r="G116" t="s">
        <v>628</v>
      </c>
      <c r="H116" t="s">
        <v>416</v>
      </c>
      <c r="I116">
        <v>1658965014.8</v>
      </c>
      <c r="J116">
        <f>(K116)/1000</f>
        <v>0</v>
      </c>
      <c r="K116">
        <f>IF(CZ116, AN116, AH116)</f>
        <v>0</v>
      </c>
      <c r="L116">
        <f>IF(CZ116, AI116, AG116)</f>
        <v>0</v>
      </c>
      <c r="M116">
        <f>DB116 - IF(AU116&gt;1, L116*CV116*100.0/(AW116*DP116), 0)</f>
        <v>0</v>
      </c>
      <c r="N116">
        <f>((T116-J116/2)*M116-L116)/(T116+J116/2)</f>
        <v>0</v>
      </c>
      <c r="O116">
        <f>N116*(DI116+DJ116)/1000.0</f>
        <v>0</v>
      </c>
      <c r="P116">
        <f>(DB116 - IF(AU116&gt;1, L116*CV116*100.0/(AW116*DP116), 0))*(DI116+DJ116)/1000.0</f>
        <v>0</v>
      </c>
      <c r="Q116">
        <f>2.0/((1/S116-1/R116)+SIGN(S116)*SQRT((1/S116-1/R116)*(1/S116-1/R116) + 4*CW116/((CW116+1)*(CW116+1))*(2*1/S116*1/R116-1/R116*1/R116)))</f>
        <v>0</v>
      </c>
      <c r="R116">
        <f>IF(LEFT(CX116,1)&lt;&gt;"0",IF(LEFT(CX116,1)="1",3.0,CY116),$D$5+$E$5*(DP116*DI116/($K$5*1000))+$F$5*(DP116*DI116/($K$5*1000))*MAX(MIN(CV116,$J$5),$I$5)*MAX(MIN(CV116,$J$5),$I$5)+$G$5*MAX(MIN(CV116,$J$5),$I$5)*(DP116*DI116/($K$5*1000))+$H$5*(DP116*DI116/($K$5*1000))*(DP116*DI116/($K$5*1000)))</f>
        <v>0</v>
      </c>
      <c r="S116">
        <f>J116*(1000-(1000*0.61365*exp(17.502*W116/(240.97+W116))/(DI116+DJ116)+DD116)/2)/(1000*0.61365*exp(17.502*W116/(240.97+W116))/(DI116+DJ116)-DD116)</f>
        <v>0</v>
      </c>
      <c r="T116">
        <f>1/((CW116+1)/(Q116/1.6)+1/(R116/1.37)) + CW116/((CW116+1)/(Q116/1.6) + CW116/(R116/1.37))</f>
        <v>0</v>
      </c>
      <c r="U116">
        <f>(CR116*CU116)</f>
        <v>0</v>
      </c>
      <c r="V116">
        <f>(DK116+(U116+2*0.95*5.67E-8*(((DK116+$B$7)+273)^4-(DK116+273)^4)-44100*J116)/(1.84*29.3*R116+8*0.95*5.67E-8*(DK116+273)^3))</f>
        <v>0</v>
      </c>
      <c r="W116">
        <f>($C$7*DL116+$D$7*DM116+$E$7*V116)</f>
        <v>0</v>
      </c>
      <c r="X116">
        <f>0.61365*exp(17.502*W116/(240.97+W116))</f>
        <v>0</v>
      </c>
      <c r="Y116">
        <f>(Z116/AA116*100)</f>
        <v>0</v>
      </c>
      <c r="Z116">
        <f>DD116*(DI116+DJ116)/1000</f>
        <v>0</v>
      </c>
      <c r="AA116">
        <f>0.61365*exp(17.502*DK116/(240.97+DK116))</f>
        <v>0</v>
      </c>
      <c r="AB116">
        <f>(X116-DD116*(DI116+DJ116)/1000)</f>
        <v>0</v>
      </c>
      <c r="AC116">
        <f>(-J116*44100)</f>
        <v>0</v>
      </c>
      <c r="AD116">
        <f>2*29.3*R116*0.92*(DK116-W116)</f>
        <v>0</v>
      </c>
      <c r="AE116">
        <f>2*0.95*5.67E-8*(((DK116+$B$7)+273)^4-(W116+273)^4)</f>
        <v>0</v>
      </c>
      <c r="AF116">
        <f>U116+AE116+AC116+AD116</f>
        <v>0</v>
      </c>
      <c r="AG116">
        <f>DH116*AU116*(DC116-DB116*(1000-AU116*DE116)/(1000-AU116*DD116))/(100*CV116)</f>
        <v>0</v>
      </c>
      <c r="AH116">
        <f>1000*DH116*AU116*(DD116-DE116)/(100*CV116*(1000-AU116*DD116))</f>
        <v>0</v>
      </c>
      <c r="AI116">
        <f>(AJ116 - AK116 - DI116*1E3/(8.314*(DK116+273.15)) * AM116/DH116 * AL116) * DH116/(100*CV116) * (1000 - DE116)/1000</f>
        <v>0</v>
      </c>
      <c r="AJ116">
        <v>427.8212040567531</v>
      </c>
      <c r="AK116">
        <v>430.4694303030304</v>
      </c>
      <c r="AL116">
        <v>-0.0008189510641047315</v>
      </c>
      <c r="AM116">
        <v>65.19829450521021</v>
      </c>
      <c r="AN116">
        <f>(AP116 - AO116 + DI116*1E3/(8.314*(DK116+273.15)) * AR116/DH116 * AQ116) * DH116/(100*CV116) * 1000/(1000 - AP116)</f>
        <v>0</v>
      </c>
      <c r="AO116">
        <v>18.41896425834543</v>
      </c>
      <c r="AP116">
        <v>19.01010181818182</v>
      </c>
      <c r="AQ116">
        <v>0.0123984635790679</v>
      </c>
      <c r="AR116">
        <v>84.69844079854587</v>
      </c>
      <c r="AS116">
        <v>7</v>
      </c>
      <c r="AT116">
        <v>1</v>
      </c>
      <c r="AU116">
        <f>IF(AS116*$H$13&gt;=AW116,1.0,(AW116/(AW116-AS116*$H$13)))</f>
        <v>0</v>
      </c>
      <c r="AV116">
        <f>(AU116-1)*100</f>
        <v>0</v>
      </c>
      <c r="AW116">
        <f>MAX(0,($B$13+$C$13*DP116)/(1+$D$13*DP116)*DI116/(DK116+273)*$E$13)</f>
        <v>0</v>
      </c>
      <c r="AX116" t="s">
        <v>418</v>
      </c>
      <c r="AY116" t="s">
        <v>418</v>
      </c>
      <c r="AZ116">
        <v>0</v>
      </c>
      <c r="BA116">
        <v>0</v>
      </c>
      <c r="BB116">
        <f>1-AZ116/BA116</f>
        <v>0</v>
      </c>
      <c r="BC116">
        <v>0</v>
      </c>
      <c r="BD116" t="s">
        <v>418</v>
      </c>
      <c r="BE116" t="s">
        <v>418</v>
      </c>
      <c r="BF116">
        <v>0</v>
      </c>
      <c r="BG116">
        <v>0</v>
      </c>
      <c r="BH116">
        <f>1-BF116/BG116</f>
        <v>0</v>
      </c>
      <c r="BI116">
        <v>0.5</v>
      </c>
      <c r="BJ116">
        <f>CS116</f>
        <v>0</v>
      </c>
      <c r="BK116">
        <f>L116</f>
        <v>0</v>
      </c>
      <c r="BL116">
        <f>BH116*BI116*BJ116</f>
        <v>0</v>
      </c>
      <c r="BM116">
        <f>(BK116-BC116)/BJ116</f>
        <v>0</v>
      </c>
      <c r="BN116">
        <f>(BA116-BG116)/BG116</f>
        <v>0</v>
      </c>
      <c r="BO116">
        <f>AZ116/(BB116+AZ116/BG116)</f>
        <v>0</v>
      </c>
      <c r="BP116" t="s">
        <v>418</v>
      </c>
      <c r="BQ116">
        <v>0</v>
      </c>
      <c r="BR116">
        <f>IF(BQ116&lt;&gt;0, BQ116, BO116)</f>
        <v>0</v>
      </c>
      <c r="BS116">
        <f>1-BR116/BG116</f>
        <v>0</v>
      </c>
      <c r="BT116">
        <f>(BG116-BF116)/(BG116-BR116)</f>
        <v>0</v>
      </c>
      <c r="BU116">
        <f>(BA116-BG116)/(BA116-BR116)</f>
        <v>0</v>
      </c>
      <c r="BV116">
        <f>(BG116-BF116)/(BG116-AZ116)</f>
        <v>0</v>
      </c>
      <c r="BW116">
        <f>(BA116-BG116)/(BA116-AZ116)</f>
        <v>0</v>
      </c>
      <c r="BX116">
        <f>(BT116*BR116/BF116)</f>
        <v>0</v>
      </c>
      <c r="BY116">
        <f>(1-BX116)</f>
        <v>0</v>
      </c>
      <c r="BZ116" t="s">
        <v>418</v>
      </c>
      <c r="CA116" t="s">
        <v>418</v>
      </c>
      <c r="CB116" t="s">
        <v>418</v>
      </c>
      <c r="CC116" t="s">
        <v>418</v>
      </c>
      <c r="CD116" t="s">
        <v>418</v>
      </c>
      <c r="CE116" t="s">
        <v>418</v>
      </c>
      <c r="CF116" t="s">
        <v>418</v>
      </c>
      <c r="CG116" t="s">
        <v>418</v>
      </c>
      <c r="CH116" t="s">
        <v>418</v>
      </c>
      <c r="CI116" t="s">
        <v>418</v>
      </c>
      <c r="CJ116" t="s">
        <v>418</v>
      </c>
      <c r="CK116" t="s">
        <v>418</v>
      </c>
      <c r="CL116" t="s">
        <v>418</v>
      </c>
      <c r="CM116" t="s">
        <v>418</v>
      </c>
      <c r="CN116" t="s">
        <v>418</v>
      </c>
      <c r="CO116" t="s">
        <v>418</v>
      </c>
      <c r="CP116" t="s">
        <v>418</v>
      </c>
      <c r="CQ116" t="s">
        <v>418</v>
      </c>
      <c r="CR116">
        <f>$B$11*DQ116+$C$11*DR116+$F$11*EC116*(1-EF116)</f>
        <v>0</v>
      </c>
      <c r="CS116">
        <f>CR116*CT116</f>
        <v>0</v>
      </c>
      <c r="CT116">
        <f>($B$11*$D$9+$C$11*$D$9+$F$11*((EP116+EH116)/MAX(EP116+EH116+EQ116, 0.1)*$I$9+EQ116/MAX(EP116+EH116+EQ116, 0.1)*$J$9))/($B$11+$C$11+$F$11)</f>
        <v>0</v>
      </c>
      <c r="CU116">
        <f>($B$11*$K$9+$C$11*$K$9+$F$11*((EP116+EH116)/MAX(EP116+EH116+EQ116, 0.1)*$P$9+EQ116/MAX(EP116+EH116+EQ116, 0.1)*$Q$9))/($B$11+$C$11+$F$11)</f>
        <v>0</v>
      </c>
      <c r="CV116">
        <v>6</v>
      </c>
      <c r="CW116">
        <v>0.5</v>
      </c>
      <c r="CX116" t="s">
        <v>419</v>
      </c>
      <c r="CY116">
        <v>2</v>
      </c>
      <c r="CZ116" t="b">
        <v>1</v>
      </c>
      <c r="DA116">
        <v>1658965014.8</v>
      </c>
      <c r="DB116">
        <v>422.3211</v>
      </c>
      <c r="DC116">
        <v>419.9441</v>
      </c>
      <c r="DD116">
        <v>18.9866</v>
      </c>
      <c r="DE116">
        <v>18.41965</v>
      </c>
      <c r="DF116">
        <v>424.2974</v>
      </c>
      <c r="DG116">
        <v>19.08835</v>
      </c>
      <c r="DH116">
        <v>500.0523999999999</v>
      </c>
      <c r="DI116">
        <v>90.15419</v>
      </c>
      <c r="DJ116">
        <v>0.10000242</v>
      </c>
      <c r="DK116">
        <v>25.7817</v>
      </c>
      <c r="DL116">
        <v>25.17872</v>
      </c>
      <c r="DM116">
        <v>999.9</v>
      </c>
      <c r="DN116">
        <v>0</v>
      </c>
      <c r="DO116">
        <v>0</v>
      </c>
      <c r="DP116">
        <v>10006.253</v>
      </c>
      <c r="DQ116">
        <v>0</v>
      </c>
      <c r="DR116">
        <v>0.44966</v>
      </c>
      <c r="DS116">
        <v>2.377052</v>
      </c>
      <c r="DT116">
        <v>430.4949</v>
      </c>
      <c r="DU116">
        <v>427.8245</v>
      </c>
      <c r="DV116">
        <v>0.5669503</v>
      </c>
      <c r="DW116">
        <v>419.9441</v>
      </c>
      <c r="DX116">
        <v>18.41965</v>
      </c>
      <c r="DY116">
        <v>1.711722</v>
      </c>
      <c r="DZ116">
        <v>1.66061</v>
      </c>
      <c r="EA116">
        <v>15.00314</v>
      </c>
      <c r="EB116">
        <v>14.53302</v>
      </c>
      <c r="EC116">
        <v>0.00100019</v>
      </c>
      <c r="ED116">
        <v>0</v>
      </c>
      <c r="EE116">
        <v>0</v>
      </c>
      <c r="EF116">
        <v>0</v>
      </c>
      <c r="EG116">
        <v>875.75</v>
      </c>
      <c r="EH116">
        <v>0.00100019</v>
      </c>
      <c r="EI116">
        <v>-15.4</v>
      </c>
      <c r="EJ116">
        <v>-3.8</v>
      </c>
      <c r="EK116">
        <v>34.562</v>
      </c>
      <c r="EL116">
        <v>38.7747</v>
      </c>
      <c r="EM116">
        <v>36.5558</v>
      </c>
      <c r="EN116">
        <v>38.8747</v>
      </c>
      <c r="EO116">
        <v>36.6312</v>
      </c>
      <c r="EP116">
        <v>0</v>
      </c>
      <c r="EQ116">
        <v>0</v>
      </c>
      <c r="ER116">
        <v>0</v>
      </c>
      <c r="ES116">
        <v>44.10000014305115</v>
      </c>
      <c r="ET116">
        <v>0</v>
      </c>
      <c r="EU116">
        <v>891.6538461538462</v>
      </c>
      <c r="EV116">
        <v>-128.3076919693183</v>
      </c>
      <c r="EW116">
        <v>-39.79487357027071</v>
      </c>
      <c r="EX116">
        <v>-15.73076923076923</v>
      </c>
      <c r="EY116">
        <v>15</v>
      </c>
      <c r="EZ116">
        <v>1658962562</v>
      </c>
      <c r="FA116" t="s">
        <v>443</v>
      </c>
      <c r="FB116">
        <v>1658962562</v>
      </c>
      <c r="FC116">
        <v>1658962559</v>
      </c>
      <c r="FD116">
        <v>7</v>
      </c>
      <c r="FE116">
        <v>0.025</v>
      </c>
      <c r="FF116">
        <v>-0.013</v>
      </c>
      <c r="FG116">
        <v>-1.97</v>
      </c>
      <c r="FH116">
        <v>-0.111</v>
      </c>
      <c r="FI116">
        <v>420</v>
      </c>
      <c r="FJ116">
        <v>18</v>
      </c>
      <c r="FK116">
        <v>0.6899999999999999</v>
      </c>
      <c r="FL116">
        <v>0.5</v>
      </c>
      <c r="FM116">
        <v>2.390125365853659</v>
      </c>
      <c r="FN116">
        <v>-0.0497755400696865</v>
      </c>
      <c r="FO116">
        <v>0.02143435071841011</v>
      </c>
      <c r="FP116">
        <v>1</v>
      </c>
      <c r="FQ116">
        <v>892.8970588235294</v>
      </c>
      <c r="FR116">
        <v>-48.74713501170127</v>
      </c>
      <c r="FS116">
        <v>15.36170726752109</v>
      </c>
      <c r="FT116">
        <v>0</v>
      </c>
      <c r="FU116">
        <v>0.6014259268292682</v>
      </c>
      <c r="FV116">
        <v>-0.4294494564459942</v>
      </c>
      <c r="FW116">
        <v>0.0472602687762091</v>
      </c>
      <c r="FX116">
        <v>0</v>
      </c>
      <c r="FY116">
        <v>1</v>
      </c>
      <c r="FZ116">
        <v>3</v>
      </c>
      <c r="GA116" t="s">
        <v>444</v>
      </c>
      <c r="GB116">
        <v>2.98415</v>
      </c>
      <c r="GC116">
        <v>2.7157</v>
      </c>
      <c r="GD116">
        <v>0.0950077</v>
      </c>
      <c r="GE116">
        <v>0.0933827</v>
      </c>
      <c r="GF116">
        <v>0.09116639999999999</v>
      </c>
      <c r="GG116">
        <v>0.08749750000000001</v>
      </c>
      <c r="GH116">
        <v>28709.1</v>
      </c>
      <c r="GI116">
        <v>28873.8</v>
      </c>
      <c r="GJ116">
        <v>29478.9</v>
      </c>
      <c r="GK116">
        <v>29450.4</v>
      </c>
      <c r="GL116">
        <v>35491.4</v>
      </c>
      <c r="GM116">
        <v>35733.3</v>
      </c>
      <c r="GN116">
        <v>41519</v>
      </c>
      <c r="GO116">
        <v>41974.2</v>
      </c>
      <c r="GP116">
        <v>1.94115</v>
      </c>
      <c r="GQ116">
        <v>1.91373</v>
      </c>
      <c r="GR116">
        <v>0.0465252</v>
      </c>
      <c r="GS116">
        <v>0</v>
      </c>
      <c r="GT116">
        <v>24.4118</v>
      </c>
      <c r="GU116">
        <v>999.9</v>
      </c>
      <c r="GV116">
        <v>42.3</v>
      </c>
      <c r="GW116">
        <v>31.4</v>
      </c>
      <c r="GX116">
        <v>21.6553</v>
      </c>
      <c r="GY116">
        <v>63.0361</v>
      </c>
      <c r="GZ116">
        <v>33.6298</v>
      </c>
      <c r="HA116">
        <v>1</v>
      </c>
      <c r="HB116">
        <v>-0.125747</v>
      </c>
      <c r="HC116">
        <v>-0.206544</v>
      </c>
      <c r="HD116">
        <v>20.353</v>
      </c>
      <c r="HE116">
        <v>5.22747</v>
      </c>
      <c r="HF116">
        <v>12.0099</v>
      </c>
      <c r="HG116">
        <v>4.9919</v>
      </c>
      <c r="HH116">
        <v>3.29</v>
      </c>
      <c r="HI116">
        <v>9999</v>
      </c>
      <c r="HJ116">
        <v>9999</v>
      </c>
      <c r="HK116">
        <v>9999</v>
      </c>
      <c r="HL116">
        <v>161.2</v>
      </c>
      <c r="HM116">
        <v>1.86737</v>
      </c>
      <c r="HN116">
        <v>1.86645</v>
      </c>
      <c r="HO116">
        <v>1.86584</v>
      </c>
      <c r="HP116">
        <v>1.86582</v>
      </c>
      <c r="HQ116">
        <v>1.86764</v>
      </c>
      <c r="HR116">
        <v>1.87012</v>
      </c>
      <c r="HS116">
        <v>1.86874</v>
      </c>
      <c r="HT116">
        <v>1.87019</v>
      </c>
      <c r="HU116">
        <v>0</v>
      </c>
      <c r="HV116">
        <v>0</v>
      </c>
      <c r="HW116">
        <v>0</v>
      </c>
      <c r="HX116">
        <v>0</v>
      </c>
      <c r="HY116" t="s">
        <v>422</v>
      </c>
      <c r="HZ116" t="s">
        <v>423</v>
      </c>
      <c r="IA116" t="s">
        <v>424</v>
      </c>
      <c r="IB116" t="s">
        <v>424</v>
      </c>
      <c r="IC116" t="s">
        <v>424</v>
      </c>
      <c r="ID116" t="s">
        <v>424</v>
      </c>
      <c r="IE116">
        <v>0</v>
      </c>
      <c r="IF116">
        <v>100</v>
      </c>
      <c r="IG116">
        <v>100</v>
      </c>
      <c r="IH116">
        <v>-1.977</v>
      </c>
      <c r="II116">
        <v>-0.1015</v>
      </c>
      <c r="IJ116">
        <v>-0.5726348517053843</v>
      </c>
      <c r="IK116">
        <v>-0.003643892653284941</v>
      </c>
      <c r="IL116">
        <v>8.948238347276123E-07</v>
      </c>
      <c r="IM116">
        <v>-2.445980282225029E-10</v>
      </c>
      <c r="IN116">
        <v>-0.1497648274784824</v>
      </c>
      <c r="IO116">
        <v>-0.01042730378795286</v>
      </c>
      <c r="IP116">
        <v>0.00100284695746963</v>
      </c>
      <c r="IQ116">
        <v>-1.701466411570297E-05</v>
      </c>
      <c r="IR116">
        <v>2</v>
      </c>
      <c r="IS116">
        <v>2310</v>
      </c>
      <c r="IT116">
        <v>1</v>
      </c>
      <c r="IU116">
        <v>25</v>
      </c>
      <c r="IV116">
        <v>40.9</v>
      </c>
      <c r="IW116">
        <v>41</v>
      </c>
      <c r="IX116">
        <v>1.04492</v>
      </c>
      <c r="IY116">
        <v>2.21558</v>
      </c>
      <c r="IZ116">
        <v>1.39648</v>
      </c>
      <c r="JA116">
        <v>2.34375</v>
      </c>
      <c r="JB116">
        <v>1.49536</v>
      </c>
      <c r="JC116">
        <v>2.39502</v>
      </c>
      <c r="JD116">
        <v>35.7544</v>
      </c>
      <c r="JE116">
        <v>24.1926</v>
      </c>
      <c r="JF116">
        <v>18</v>
      </c>
      <c r="JG116">
        <v>502.385</v>
      </c>
      <c r="JH116">
        <v>441.303</v>
      </c>
      <c r="JI116">
        <v>24.9997</v>
      </c>
      <c r="JJ116">
        <v>25.8207</v>
      </c>
      <c r="JK116">
        <v>30.0002</v>
      </c>
      <c r="JL116">
        <v>25.8099</v>
      </c>
      <c r="JM116">
        <v>25.7546</v>
      </c>
      <c r="JN116">
        <v>20.9336</v>
      </c>
      <c r="JO116">
        <v>17.886</v>
      </c>
      <c r="JP116">
        <v>49.0737</v>
      </c>
      <c r="JQ116">
        <v>25</v>
      </c>
      <c r="JR116">
        <v>420</v>
      </c>
      <c r="JS116">
        <v>18.4358</v>
      </c>
      <c r="JT116">
        <v>100.802</v>
      </c>
      <c r="JU116">
        <v>100.801</v>
      </c>
    </row>
    <row r="117" spans="1:281">
      <c r="A117">
        <v>101</v>
      </c>
      <c r="B117">
        <v>1658965022.6</v>
      </c>
      <c r="C117">
        <v>3116.099999904633</v>
      </c>
      <c r="D117" t="s">
        <v>648</v>
      </c>
      <c r="E117" t="s">
        <v>649</v>
      </c>
      <c r="F117">
        <v>5</v>
      </c>
      <c r="G117" t="s">
        <v>628</v>
      </c>
      <c r="H117" t="s">
        <v>416</v>
      </c>
      <c r="I117">
        <v>1658965020.1</v>
      </c>
      <c r="J117">
        <f>(K117)/1000</f>
        <v>0</v>
      </c>
      <c r="K117">
        <f>IF(CZ117, AN117, AH117)</f>
        <v>0</v>
      </c>
      <c r="L117">
        <f>IF(CZ117, AI117, AG117)</f>
        <v>0</v>
      </c>
      <c r="M117">
        <f>DB117 - IF(AU117&gt;1, L117*CV117*100.0/(AW117*DP117), 0)</f>
        <v>0</v>
      </c>
      <c r="N117">
        <f>((T117-J117/2)*M117-L117)/(T117+J117/2)</f>
        <v>0</v>
      </c>
      <c r="O117">
        <f>N117*(DI117+DJ117)/1000.0</f>
        <v>0</v>
      </c>
      <c r="P117">
        <f>(DB117 - IF(AU117&gt;1, L117*CV117*100.0/(AW117*DP117), 0))*(DI117+DJ117)/1000.0</f>
        <v>0</v>
      </c>
      <c r="Q117">
        <f>2.0/((1/S117-1/R117)+SIGN(S117)*SQRT((1/S117-1/R117)*(1/S117-1/R117) + 4*CW117/((CW117+1)*(CW117+1))*(2*1/S117*1/R117-1/R117*1/R117)))</f>
        <v>0</v>
      </c>
      <c r="R117">
        <f>IF(LEFT(CX117,1)&lt;&gt;"0",IF(LEFT(CX117,1)="1",3.0,CY117),$D$5+$E$5*(DP117*DI117/($K$5*1000))+$F$5*(DP117*DI117/($K$5*1000))*MAX(MIN(CV117,$J$5),$I$5)*MAX(MIN(CV117,$J$5),$I$5)+$G$5*MAX(MIN(CV117,$J$5),$I$5)*(DP117*DI117/($K$5*1000))+$H$5*(DP117*DI117/($K$5*1000))*(DP117*DI117/($K$5*1000)))</f>
        <v>0</v>
      </c>
      <c r="S117">
        <f>J117*(1000-(1000*0.61365*exp(17.502*W117/(240.97+W117))/(DI117+DJ117)+DD117)/2)/(1000*0.61365*exp(17.502*W117/(240.97+W117))/(DI117+DJ117)-DD117)</f>
        <v>0</v>
      </c>
      <c r="T117">
        <f>1/((CW117+1)/(Q117/1.6)+1/(R117/1.37)) + CW117/((CW117+1)/(Q117/1.6) + CW117/(R117/1.37))</f>
        <v>0</v>
      </c>
      <c r="U117">
        <f>(CR117*CU117)</f>
        <v>0</v>
      </c>
      <c r="V117">
        <f>(DK117+(U117+2*0.95*5.67E-8*(((DK117+$B$7)+273)^4-(DK117+273)^4)-44100*J117)/(1.84*29.3*R117+8*0.95*5.67E-8*(DK117+273)^3))</f>
        <v>0</v>
      </c>
      <c r="W117">
        <f>($C$7*DL117+$D$7*DM117+$E$7*V117)</f>
        <v>0</v>
      </c>
      <c r="X117">
        <f>0.61365*exp(17.502*W117/(240.97+W117))</f>
        <v>0</v>
      </c>
      <c r="Y117">
        <f>(Z117/AA117*100)</f>
        <v>0</v>
      </c>
      <c r="Z117">
        <f>DD117*(DI117+DJ117)/1000</f>
        <v>0</v>
      </c>
      <c r="AA117">
        <f>0.61365*exp(17.502*DK117/(240.97+DK117))</f>
        <v>0</v>
      </c>
      <c r="AB117">
        <f>(X117-DD117*(DI117+DJ117)/1000)</f>
        <v>0</v>
      </c>
      <c r="AC117">
        <f>(-J117*44100)</f>
        <v>0</v>
      </c>
      <c r="AD117">
        <f>2*29.3*R117*0.92*(DK117-W117)</f>
        <v>0</v>
      </c>
      <c r="AE117">
        <f>2*0.95*5.67E-8*(((DK117+$B$7)+273)^4-(W117+273)^4)</f>
        <v>0</v>
      </c>
      <c r="AF117">
        <f>U117+AE117+AC117+AD117</f>
        <v>0</v>
      </c>
      <c r="AG117">
        <f>DH117*AU117*(DC117-DB117*(1000-AU117*DE117)/(1000-AU117*DD117))/(100*CV117)</f>
        <v>0</v>
      </c>
      <c r="AH117">
        <f>1000*DH117*AU117*(DD117-DE117)/(100*CV117*(1000-AU117*DD117))</f>
        <v>0</v>
      </c>
      <c r="AI117">
        <f>(AJ117 - AK117 - DI117*1E3/(8.314*(DK117+273.15)) * AM117/DH117 * AL117) * DH117/(100*CV117) * (1000 - DE117)/1000</f>
        <v>0</v>
      </c>
      <c r="AJ117">
        <v>427.9215708887541</v>
      </c>
      <c r="AK117">
        <v>430.5449030303028</v>
      </c>
      <c r="AL117">
        <v>0.001080584888650536</v>
      </c>
      <c r="AM117">
        <v>65.19829450521021</v>
      </c>
      <c r="AN117">
        <f>(AP117 - AO117 + DI117*1E3/(8.314*(DK117+273.15)) * AR117/DH117 * AQ117) * DH117/(100*CV117) * 1000/(1000 - AP117)</f>
        <v>0</v>
      </c>
      <c r="AO117">
        <v>18.42933410248132</v>
      </c>
      <c r="AP117">
        <v>19.04147696969698</v>
      </c>
      <c r="AQ117">
        <v>0.006937846454385293</v>
      </c>
      <c r="AR117">
        <v>84.69844079854587</v>
      </c>
      <c r="AS117">
        <v>7</v>
      </c>
      <c r="AT117">
        <v>1</v>
      </c>
      <c r="AU117">
        <f>IF(AS117*$H$13&gt;=AW117,1.0,(AW117/(AW117-AS117*$H$13)))</f>
        <v>0</v>
      </c>
      <c r="AV117">
        <f>(AU117-1)*100</f>
        <v>0</v>
      </c>
      <c r="AW117">
        <f>MAX(0,($B$13+$C$13*DP117)/(1+$D$13*DP117)*DI117/(DK117+273)*$E$13)</f>
        <v>0</v>
      </c>
      <c r="AX117" t="s">
        <v>418</v>
      </c>
      <c r="AY117" t="s">
        <v>418</v>
      </c>
      <c r="AZ117">
        <v>0</v>
      </c>
      <c r="BA117">
        <v>0</v>
      </c>
      <c r="BB117">
        <f>1-AZ117/BA117</f>
        <v>0</v>
      </c>
      <c r="BC117">
        <v>0</v>
      </c>
      <c r="BD117" t="s">
        <v>418</v>
      </c>
      <c r="BE117" t="s">
        <v>418</v>
      </c>
      <c r="BF117">
        <v>0</v>
      </c>
      <c r="BG117">
        <v>0</v>
      </c>
      <c r="BH117">
        <f>1-BF117/BG117</f>
        <v>0</v>
      </c>
      <c r="BI117">
        <v>0.5</v>
      </c>
      <c r="BJ117">
        <f>CS117</f>
        <v>0</v>
      </c>
      <c r="BK117">
        <f>L117</f>
        <v>0</v>
      </c>
      <c r="BL117">
        <f>BH117*BI117*BJ117</f>
        <v>0</v>
      </c>
      <c r="BM117">
        <f>(BK117-BC117)/BJ117</f>
        <v>0</v>
      </c>
      <c r="BN117">
        <f>(BA117-BG117)/BG117</f>
        <v>0</v>
      </c>
      <c r="BO117">
        <f>AZ117/(BB117+AZ117/BG117)</f>
        <v>0</v>
      </c>
      <c r="BP117" t="s">
        <v>418</v>
      </c>
      <c r="BQ117">
        <v>0</v>
      </c>
      <c r="BR117">
        <f>IF(BQ117&lt;&gt;0, BQ117, BO117)</f>
        <v>0</v>
      </c>
      <c r="BS117">
        <f>1-BR117/BG117</f>
        <v>0</v>
      </c>
      <c r="BT117">
        <f>(BG117-BF117)/(BG117-BR117)</f>
        <v>0</v>
      </c>
      <c r="BU117">
        <f>(BA117-BG117)/(BA117-BR117)</f>
        <v>0</v>
      </c>
      <c r="BV117">
        <f>(BG117-BF117)/(BG117-AZ117)</f>
        <v>0</v>
      </c>
      <c r="BW117">
        <f>(BA117-BG117)/(BA117-AZ117)</f>
        <v>0</v>
      </c>
      <c r="BX117">
        <f>(BT117*BR117/BF117)</f>
        <v>0</v>
      </c>
      <c r="BY117">
        <f>(1-BX117)</f>
        <v>0</v>
      </c>
      <c r="BZ117" t="s">
        <v>418</v>
      </c>
      <c r="CA117" t="s">
        <v>418</v>
      </c>
      <c r="CB117" t="s">
        <v>418</v>
      </c>
      <c r="CC117" t="s">
        <v>418</v>
      </c>
      <c r="CD117" t="s">
        <v>418</v>
      </c>
      <c r="CE117" t="s">
        <v>418</v>
      </c>
      <c r="CF117" t="s">
        <v>418</v>
      </c>
      <c r="CG117" t="s">
        <v>418</v>
      </c>
      <c r="CH117" t="s">
        <v>418</v>
      </c>
      <c r="CI117" t="s">
        <v>418</v>
      </c>
      <c r="CJ117" t="s">
        <v>418</v>
      </c>
      <c r="CK117" t="s">
        <v>418</v>
      </c>
      <c r="CL117" t="s">
        <v>418</v>
      </c>
      <c r="CM117" t="s">
        <v>418</v>
      </c>
      <c r="CN117" t="s">
        <v>418</v>
      </c>
      <c r="CO117" t="s">
        <v>418</v>
      </c>
      <c r="CP117" t="s">
        <v>418</v>
      </c>
      <c r="CQ117" t="s">
        <v>418</v>
      </c>
      <c r="CR117">
        <f>$B$11*DQ117+$C$11*DR117+$F$11*EC117*(1-EF117)</f>
        <v>0</v>
      </c>
      <c r="CS117">
        <f>CR117*CT117</f>
        <v>0</v>
      </c>
      <c r="CT117">
        <f>($B$11*$D$9+$C$11*$D$9+$F$11*((EP117+EH117)/MAX(EP117+EH117+EQ117, 0.1)*$I$9+EQ117/MAX(EP117+EH117+EQ117, 0.1)*$J$9))/($B$11+$C$11+$F$11)</f>
        <v>0</v>
      </c>
      <c r="CU117">
        <f>($B$11*$K$9+$C$11*$K$9+$F$11*((EP117+EH117)/MAX(EP117+EH117+EQ117, 0.1)*$P$9+EQ117/MAX(EP117+EH117+EQ117, 0.1)*$Q$9))/($B$11+$C$11+$F$11)</f>
        <v>0</v>
      </c>
      <c r="CV117">
        <v>6</v>
      </c>
      <c r="CW117">
        <v>0.5</v>
      </c>
      <c r="CX117" t="s">
        <v>419</v>
      </c>
      <c r="CY117">
        <v>2</v>
      </c>
      <c r="CZ117" t="b">
        <v>1</v>
      </c>
      <c r="DA117">
        <v>1658965020.1</v>
      </c>
      <c r="DB117">
        <v>422.3173333333333</v>
      </c>
      <c r="DC117">
        <v>420.0217777777777</v>
      </c>
      <c r="DD117">
        <v>19.03065555555555</v>
      </c>
      <c r="DE117">
        <v>18.43036666666667</v>
      </c>
      <c r="DF117">
        <v>424.2935555555555</v>
      </c>
      <c r="DG117">
        <v>19.13196666666667</v>
      </c>
      <c r="DH117">
        <v>500.0423333333334</v>
      </c>
      <c r="DI117">
        <v>90.15325555555555</v>
      </c>
      <c r="DJ117">
        <v>0.09984182222222222</v>
      </c>
      <c r="DK117">
        <v>25.77662222222222</v>
      </c>
      <c r="DL117">
        <v>25.16542222222222</v>
      </c>
      <c r="DM117">
        <v>999.9000000000001</v>
      </c>
      <c r="DN117">
        <v>0</v>
      </c>
      <c r="DO117">
        <v>0</v>
      </c>
      <c r="DP117">
        <v>10004.15555555556</v>
      </c>
      <c r="DQ117">
        <v>0</v>
      </c>
      <c r="DR117">
        <v>0.44966</v>
      </c>
      <c r="DS117">
        <v>2.29559</v>
      </c>
      <c r="DT117">
        <v>430.5103333333333</v>
      </c>
      <c r="DU117">
        <v>427.9083333333334</v>
      </c>
      <c r="DV117">
        <v>0.6002810000000001</v>
      </c>
      <c r="DW117">
        <v>420.0217777777777</v>
      </c>
      <c r="DX117">
        <v>18.43036666666667</v>
      </c>
      <c r="DY117">
        <v>1.715673333333333</v>
      </c>
      <c r="DZ117">
        <v>1.661557777777778</v>
      </c>
      <c r="EA117">
        <v>15.03896666666667</v>
      </c>
      <c r="EB117">
        <v>14.54186666666667</v>
      </c>
      <c r="EC117">
        <v>0.00100019</v>
      </c>
      <c r="ED117">
        <v>0</v>
      </c>
      <c r="EE117">
        <v>0</v>
      </c>
      <c r="EF117">
        <v>0</v>
      </c>
      <c r="EG117">
        <v>873.8888888888889</v>
      </c>
      <c r="EH117">
        <v>0.00100019</v>
      </c>
      <c r="EI117">
        <v>-6.888888888888889</v>
      </c>
      <c r="EJ117">
        <v>-1.666666666666667</v>
      </c>
      <c r="EK117">
        <v>34.597</v>
      </c>
      <c r="EL117">
        <v>38.89566666666667</v>
      </c>
      <c r="EM117">
        <v>36.625</v>
      </c>
      <c r="EN117">
        <v>39.00666666666667</v>
      </c>
      <c r="EO117">
        <v>36.687</v>
      </c>
      <c r="EP117">
        <v>0</v>
      </c>
      <c r="EQ117">
        <v>0</v>
      </c>
      <c r="ER117">
        <v>0</v>
      </c>
      <c r="ES117">
        <v>49.5</v>
      </c>
      <c r="ET117">
        <v>0</v>
      </c>
      <c r="EU117">
        <v>882.7</v>
      </c>
      <c r="EV117">
        <v>-95.57692362888332</v>
      </c>
      <c r="EW117">
        <v>29.38461416618825</v>
      </c>
      <c r="EX117">
        <v>-12.6</v>
      </c>
      <c r="EY117">
        <v>15</v>
      </c>
      <c r="EZ117">
        <v>1658962562</v>
      </c>
      <c r="FA117" t="s">
        <v>443</v>
      </c>
      <c r="FB117">
        <v>1658962562</v>
      </c>
      <c r="FC117">
        <v>1658962559</v>
      </c>
      <c r="FD117">
        <v>7</v>
      </c>
      <c r="FE117">
        <v>0.025</v>
      </c>
      <c r="FF117">
        <v>-0.013</v>
      </c>
      <c r="FG117">
        <v>-1.97</v>
      </c>
      <c r="FH117">
        <v>-0.111</v>
      </c>
      <c r="FI117">
        <v>420</v>
      </c>
      <c r="FJ117">
        <v>18</v>
      </c>
      <c r="FK117">
        <v>0.6899999999999999</v>
      </c>
      <c r="FL117">
        <v>0.5</v>
      </c>
      <c r="FM117">
        <v>2.36395875</v>
      </c>
      <c r="FN117">
        <v>-0.3561281425891289</v>
      </c>
      <c r="FO117">
        <v>0.04626279515915027</v>
      </c>
      <c r="FP117">
        <v>1</v>
      </c>
      <c r="FQ117">
        <v>887.8676470588235</v>
      </c>
      <c r="FR117">
        <v>-109.0679908016956</v>
      </c>
      <c r="FS117">
        <v>17.52741920179444</v>
      </c>
      <c r="FT117">
        <v>0</v>
      </c>
      <c r="FU117">
        <v>0.580686375</v>
      </c>
      <c r="FV117">
        <v>0.01398075422138719</v>
      </c>
      <c r="FW117">
        <v>0.01986475713378784</v>
      </c>
      <c r="FX117">
        <v>1</v>
      </c>
      <c r="FY117">
        <v>2</v>
      </c>
      <c r="FZ117">
        <v>3</v>
      </c>
      <c r="GA117" t="s">
        <v>421</v>
      </c>
      <c r="GB117">
        <v>2.98393</v>
      </c>
      <c r="GC117">
        <v>2.71551</v>
      </c>
      <c r="GD117">
        <v>0.0950197</v>
      </c>
      <c r="GE117">
        <v>0.0933833</v>
      </c>
      <c r="GF117">
        <v>0.0912678</v>
      </c>
      <c r="GG117">
        <v>0.0875179</v>
      </c>
      <c r="GH117">
        <v>28708.9</v>
      </c>
      <c r="GI117">
        <v>28874</v>
      </c>
      <c r="GJ117">
        <v>29479.1</v>
      </c>
      <c r="GK117">
        <v>29450.6</v>
      </c>
      <c r="GL117">
        <v>35487.4</v>
      </c>
      <c r="GM117">
        <v>35732.6</v>
      </c>
      <c r="GN117">
        <v>41519</v>
      </c>
      <c r="GO117">
        <v>41974.4</v>
      </c>
      <c r="GP117">
        <v>1.94083</v>
      </c>
      <c r="GQ117">
        <v>1.9137</v>
      </c>
      <c r="GR117">
        <v>0.0459366</v>
      </c>
      <c r="GS117">
        <v>0</v>
      </c>
      <c r="GT117">
        <v>24.4098</v>
      </c>
      <c r="GU117">
        <v>999.9</v>
      </c>
      <c r="GV117">
        <v>42.3</v>
      </c>
      <c r="GW117">
        <v>31.4</v>
      </c>
      <c r="GX117">
        <v>21.6541</v>
      </c>
      <c r="GY117">
        <v>62.8361</v>
      </c>
      <c r="GZ117">
        <v>33.4696</v>
      </c>
      <c r="HA117">
        <v>1</v>
      </c>
      <c r="HB117">
        <v>-0.126105</v>
      </c>
      <c r="HC117">
        <v>-0.207819</v>
      </c>
      <c r="HD117">
        <v>20.3523</v>
      </c>
      <c r="HE117">
        <v>5.22358</v>
      </c>
      <c r="HF117">
        <v>12.0099</v>
      </c>
      <c r="HG117">
        <v>4.99085</v>
      </c>
      <c r="HH117">
        <v>3.28923</v>
      </c>
      <c r="HI117">
        <v>9999</v>
      </c>
      <c r="HJ117">
        <v>9999</v>
      </c>
      <c r="HK117">
        <v>9999</v>
      </c>
      <c r="HL117">
        <v>161.2</v>
      </c>
      <c r="HM117">
        <v>1.86736</v>
      </c>
      <c r="HN117">
        <v>1.86646</v>
      </c>
      <c r="HO117">
        <v>1.86584</v>
      </c>
      <c r="HP117">
        <v>1.86583</v>
      </c>
      <c r="HQ117">
        <v>1.86766</v>
      </c>
      <c r="HR117">
        <v>1.87012</v>
      </c>
      <c r="HS117">
        <v>1.86874</v>
      </c>
      <c r="HT117">
        <v>1.8702</v>
      </c>
      <c r="HU117">
        <v>0</v>
      </c>
      <c r="HV117">
        <v>0</v>
      </c>
      <c r="HW117">
        <v>0</v>
      </c>
      <c r="HX117">
        <v>0</v>
      </c>
      <c r="HY117" t="s">
        <v>422</v>
      </c>
      <c r="HZ117" t="s">
        <v>423</v>
      </c>
      <c r="IA117" t="s">
        <v>424</v>
      </c>
      <c r="IB117" t="s">
        <v>424</v>
      </c>
      <c r="IC117" t="s">
        <v>424</v>
      </c>
      <c r="ID117" t="s">
        <v>424</v>
      </c>
      <c r="IE117">
        <v>0</v>
      </c>
      <c r="IF117">
        <v>100</v>
      </c>
      <c r="IG117">
        <v>100</v>
      </c>
      <c r="IH117">
        <v>-1.976</v>
      </c>
      <c r="II117">
        <v>-0.1012</v>
      </c>
      <c r="IJ117">
        <v>-0.5726348517053843</v>
      </c>
      <c r="IK117">
        <v>-0.003643892653284941</v>
      </c>
      <c r="IL117">
        <v>8.948238347276123E-07</v>
      </c>
      <c r="IM117">
        <v>-2.445980282225029E-10</v>
      </c>
      <c r="IN117">
        <v>-0.1497648274784824</v>
      </c>
      <c r="IO117">
        <v>-0.01042730378795286</v>
      </c>
      <c r="IP117">
        <v>0.00100284695746963</v>
      </c>
      <c r="IQ117">
        <v>-1.701466411570297E-05</v>
      </c>
      <c r="IR117">
        <v>2</v>
      </c>
      <c r="IS117">
        <v>2310</v>
      </c>
      <c r="IT117">
        <v>1</v>
      </c>
      <c r="IU117">
        <v>25</v>
      </c>
      <c r="IV117">
        <v>41</v>
      </c>
      <c r="IW117">
        <v>41.1</v>
      </c>
      <c r="IX117">
        <v>1.04492</v>
      </c>
      <c r="IY117">
        <v>2.2168</v>
      </c>
      <c r="IZ117">
        <v>1.39648</v>
      </c>
      <c r="JA117">
        <v>2.34253</v>
      </c>
      <c r="JB117">
        <v>1.49536</v>
      </c>
      <c r="JC117">
        <v>2.40723</v>
      </c>
      <c r="JD117">
        <v>35.7544</v>
      </c>
      <c r="JE117">
        <v>24.1926</v>
      </c>
      <c r="JF117">
        <v>18</v>
      </c>
      <c r="JG117">
        <v>502.179</v>
      </c>
      <c r="JH117">
        <v>441.288</v>
      </c>
      <c r="JI117">
        <v>24.9997</v>
      </c>
      <c r="JJ117">
        <v>25.8207</v>
      </c>
      <c r="JK117">
        <v>30</v>
      </c>
      <c r="JL117">
        <v>25.8099</v>
      </c>
      <c r="JM117">
        <v>25.7546</v>
      </c>
      <c r="JN117">
        <v>20.9345</v>
      </c>
      <c r="JO117">
        <v>17.886</v>
      </c>
      <c r="JP117">
        <v>49.0737</v>
      </c>
      <c r="JQ117">
        <v>25</v>
      </c>
      <c r="JR117">
        <v>420</v>
      </c>
      <c r="JS117">
        <v>18.3587</v>
      </c>
      <c r="JT117">
        <v>100.802</v>
      </c>
      <c r="JU117">
        <v>100.802</v>
      </c>
    </row>
    <row r="118" spans="1:281">
      <c r="A118">
        <v>102</v>
      </c>
      <c r="B118">
        <v>1658965027.6</v>
      </c>
      <c r="C118">
        <v>3121.099999904633</v>
      </c>
      <c r="D118" t="s">
        <v>650</v>
      </c>
      <c r="E118" t="s">
        <v>651</v>
      </c>
      <c r="F118">
        <v>5</v>
      </c>
      <c r="G118" t="s">
        <v>628</v>
      </c>
      <c r="H118" t="s">
        <v>416</v>
      </c>
      <c r="I118">
        <v>1658965024.8</v>
      </c>
      <c r="J118">
        <f>(K118)/1000</f>
        <v>0</v>
      </c>
      <c r="K118">
        <f>IF(CZ118, AN118, AH118)</f>
        <v>0</v>
      </c>
      <c r="L118">
        <f>IF(CZ118, AI118, AG118)</f>
        <v>0</v>
      </c>
      <c r="M118">
        <f>DB118 - IF(AU118&gt;1, L118*CV118*100.0/(AW118*DP118), 0)</f>
        <v>0</v>
      </c>
      <c r="N118">
        <f>((T118-J118/2)*M118-L118)/(T118+J118/2)</f>
        <v>0</v>
      </c>
      <c r="O118">
        <f>N118*(DI118+DJ118)/1000.0</f>
        <v>0</v>
      </c>
      <c r="P118">
        <f>(DB118 - IF(AU118&gt;1, L118*CV118*100.0/(AW118*DP118), 0))*(DI118+DJ118)/1000.0</f>
        <v>0</v>
      </c>
      <c r="Q118">
        <f>2.0/((1/S118-1/R118)+SIGN(S118)*SQRT((1/S118-1/R118)*(1/S118-1/R118) + 4*CW118/((CW118+1)*(CW118+1))*(2*1/S118*1/R118-1/R118*1/R118)))</f>
        <v>0</v>
      </c>
      <c r="R118">
        <f>IF(LEFT(CX118,1)&lt;&gt;"0",IF(LEFT(CX118,1)="1",3.0,CY118),$D$5+$E$5*(DP118*DI118/($K$5*1000))+$F$5*(DP118*DI118/($K$5*1000))*MAX(MIN(CV118,$J$5),$I$5)*MAX(MIN(CV118,$J$5),$I$5)+$G$5*MAX(MIN(CV118,$J$5),$I$5)*(DP118*DI118/($K$5*1000))+$H$5*(DP118*DI118/($K$5*1000))*(DP118*DI118/($K$5*1000)))</f>
        <v>0</v>
      </c>
      <c r="S118">
        <f>J118*(1000-(1000*0.61365*exp(17.502*W118/(240.97+W118))/(DI118+DJ118)+DD118)/2)/(1000*0.61365*exp(17.502*W118/(240.97+W118))/(DI118+DJ118)-DD118)</f>
        <v>0</v>
      </c>
      <c r="T118">
        <f>1/((CW118+1)/(Q118/1.6)+1/(R118/1.37)) + CW118/((CW118+1)/(Q118/1.6) + CW118/(R118/1.37))</f>
        <v>0</v>
      </c>
      <c r="U118">
        <f>(CR118*CU118)</f>
        <v>0</v>
      </c>
      <c r="V118">
        <f>(DK118+(U118+2*0.95*5.67E-8*(((DK118+$B$7)+273)^4-(DK118+273)^4)-44100*J118)/(1.84*29.3*R118+8*0.95*5.67E-8*(DK118+273)^3))</f>
        <v>0</v>
      </c>
      <c r="W118">
        <f>($C$7*DL118+$D$7*DM118+$E$7*V118)</f>
        <v>0</v>
      </c>
      <c r="X118">
        <f>0.61365*exp(17.502*W118/(240.97+W118))</f>
        <v>0</v>
      </c>
      <c r="Y118">
        <f>(Z118/AA118*100)</f>
        <v>0</v>
      </c>
      <c r="Z118">
        <f>DD118*(DI118+DJ118)/1000</f>
        <v>0</v>
      </c>
      <c r="AA118">
        <f>0.61365*exp(17.502*DK118/(240.97+DK118))</f>
        <v>0</v>
      </c>
      <c r="AB118">
        <f>(X118-DD118*(DI118+DJ118)/1000)</f>
        <v>0</v>
      </c>
      <c r="AC118">
        <f>(-J118*44100)</f>
        <v>0</v>
      </c>
      <c r="AD118">
        <f>2*29.3*R118*0.92*(DK118-W118)</f>
        <v>0</v>
      </c>
      <c r="AE118">
        <f>2*0.95*5.67E-8*(((DK118+$B$7)+273)^4-(W118+273)^4)</f>
        <v>0</v>
      </c>
      <c r="AF118">
        <f>U118+AE118+AC118+AD118</f>
        <v>0</v>
      </c>
      <c r="AG118">
        <f>DH118*AU118*(DC118-DB118*(1000-AU118*DE118)/(1000-AU118*DD118))/(100*CV118)</f>
        <v>0</v>
      </c>
      <c r="AH118">
        <f>1000*DH118*AU118*(DD118-DE118)/(100*CV118*(1000-AU118*DD118))</f>
        <v>0</v>
      </c>
      <c r="AI118">
        <f>(AJ118 - AK118 - DI118*1E3/(8.314*(DK118+273.15)) * AM118/DH118 * AL118) * DH118/(100*CV118) * (1000 - DE118)/1000</f>
        <v>0</v>
      </c>
      <c r="AJ118">
        <v>427.8970931068544</v>
      </c>
      <c r="AK118">
        <v>430.5419575757574</v>
      </c>
      <c r="AL118">
        <v>0.0002145182504323376</v>
      </c>
      <c r="AM118">
        <v>65.19829450521021</v>
      </c>
      <c r="AN118">
        <f>(AP118 - AO118 + DI118*1E3/(8.314*(DK118+273.15)) * AR118/DH118 * AQ118) * DH118/(100*CV118) * 1000/(1000 - AP118)</f>
        <v>0</v>
      </c>
      <c r="AO118">
        <v>18.43341884883536</v>
      </c>
      <c r="AP118">
        <v>19.05739515151515</v>
      </c>
      <c r="AQ118">
        <v>0.00165597703367278</v>
      </c>
      <c r="AR118">
        <v>84.69844079854587</v>
      </c>
      <c r="AS118">
        <v>7</v>
      </c>
      <c r="AT118">
        <v>1</v>
      </c>
      <c r="AU118">
        <f>IF(AS118*$H$13&gt;=AW118,1.0,(AW118/(AW118-AS118*$H$13)))</f>
        <v>0</v>
      </c>
      <c r="AV118">
        <f>(AU118-1)*100</f>
        <v>0</v>
      </c>
      <c r="AW118">
        <f>MAX(0,($B$13+$C$13*DP118)/(1+$D$13*DP118)*DI118/(DK118+273)*$E$13)</f>
        <v>0</v>
      </c>
      <c r="AX118" t="s">
        <v>418</v>
      </c>
      <c r="AY118" t="s">
        <v>418</v>
      </c>
      <c r="AZ118">
        <v>0</v>
      </c>
      <c r="BA118">
        <v>0</v>
      </c>
      <c r="BB118">
        <f>1-AZ118/BA118</f>
        <v>0</v>
      </c>
      <c r="BC118">
        <v>0</v>
      </c>
      <c r="BD118" t="s">
        <v>418</v>
      </c>
      <c r="BE118" t="s">
        <v>418</v>
      </c>
      <c r="BF118">
        <v>0</v>
      </c>
      <c r="BG118">
        <v>0</v>
      </c>
      <c r="BH118">
        <f>1-BF118/BG118</f>
        <v>0</v>
      </c>
      <c r="BI118">
        <v>0.5</v>
      </c>
      <c r="BJ118">
        <f>CS118</f>
        <v>0</v>
      </c>
      <c r="BK118">
        <f>L118</f>
        <v>0</v>
      </c>
      <c r="BL118">
        <f>BH118*BI118*BJ118</f>
        <v>0</v>
      </c>
      <c r="BM118">
        <f>(BK118-BC118)/BJ118</f>
        <v>0</v>
      </c>
      <c r="BN118">
        <f>(BA118-BG118)/BG118</f>
        <v>0</v>
      </c>
      <c r="BO118">
        <f>AZ118/(BB118+AZ118/BG118)</f>
        <v>0</v>
      </c>
      <c r="BP118" t="s">
        <v>418</v>
      </c>
      <c r="BQ118">
        <v>0</v>
      </c>
      <c r="BR118">
        <f>IF(BQ118&lt;&gt;0, BQ118, BO118)</f>
        <v>0</v>
      </c>
      <c r="BS118">
        <f>1-BR118/BG118</f>
        <v>0</v>
      </c>
      <c r="BT118">
        <f>(BG118-BF118)/(BG118-BR118)</f>
        <v>0</v>
      </c>
      <c r="BU118">
        <f>(BA118-BG118)/(BA118-BR118)</f>
        <v>0</v>
      </c>
      <c r="BV118">
        <f>(BG118-BF118)/(BG118-AZ118)</f>
        <v>0</v>
      </c>
      <c r="BW118">
        <f>(BA118-BG118)/(BA118-AZ118)</f>
        <v>0</v>
      </c>
      <c r="BX118">
        <f>(BT118*BR118/BF118)</f>
        <v>0</v>
      </c>
      <c r="BY118">
        <f>(1-BX118)</f>
        <v>0</v>
      </c>
      <c r="BZ118" t="s">
        <v>418</v>
      </c>
      <c r="CA118" t="s">
        <v>418</v>
      </c>
      <c r="CB118" t="s">
        <v>418</v>
      </c>
      <c r="CC118" t="s">
        <v>418</v>
      </c>
      <c r="CD118" t="s">
        <v>418</v>
      </c>
      <c r="CE118" t="s">
        <v>418</v>
      </c>
      <c r="CF118" t="s">
        <v>418</v>
      </c>
      <c r="CG118" t="s">
        <v>418</v>
      </c>
      <c r="CH118" t="s">
        <v>418</v>
      </c>
      <c r="CI118" t="s">
        <v>418</v>
      </c>
      <c r="CJ118" t="s">
        <v>418</v>
      </c>
      <c r="CK118" t="s">
        <v>418</v>
      </c>
      <c r="CL118" t="s">
        <v>418</v>
      </c>
      <c r="CM118" t="s">
        <v>418</v>
      </c>
      <c r="CN118" t="s">
        <v>418</v>
      </c>
      <c r="CO118" t="s">
        <v>418</v>
      </c>
      <c r="CP118" t="s">
        <v>418</v>
      </c>
      <c r="CQ118" t="s">
        <v>418</v>
      </c>
      <c r="CR118">
        <f>$B$11*DQ118+$C$11*DR118+$F$11*EC118*(1-EF118)</f>
        <v>0</v>
      </c>
      <c r="CS118">
        <f>CR118*CT118</f>
        <v>0</v>
      </c>
      <c r="CT118">
        <f>($B$11*$D$9+$C$11*$D$9+$F$11*((EP118+EH118)/MAX(EP118+EH118+EQ118, 0.1)*$I$9+EQ118/MAX(EP118+EH118+EQ118, 0.1)*$J$9))/($B$11+$C$11+$F$11)</f>
        <v>0</v>
      </c>
      <c r="CU118">
        <f>($B$11*$K$9+$C$11*$K$9+$F$11*((EP118+EH118)/MAX(EP118+EH118+EQ118, 0.1)*$P$9+EQ118/MAX(EP118+EH118+EQ118, 0.1)*$Q$9))/($B$11+$C$11+$F$11)</f>
        <v>0</v>
      </c>
      <c r="CV118">
        <v>6</v>
      </c>
      <c r="CW118">
        <v>0.5</v>
      </c>
      <c r="CX118" t="s">
        <v>419</v>
      </c>
      <c r="CY118">
        <v>2</v>
      </c>
      <c r="CZ118" t="b">
        <v>1</v>
      </c>
      <c r="DA118">
        <v>1658965024.8</v>
      </c>
      <c r="DB118">
        <v>422.3334</v>
      </c>
      <c r="DC118">
        <v>420.0093</v>
      </c>
      <c r="DD118">
        <v>19.05093</v>
      </c>
      <c r="DE118">
        <v>18.4339</v>
      </c>
      <c r="DF118">
        <v>424.3099</v>
      </c>
      <c r="DG118">
        <v>19.15207</v>
      </c>
      <c r="DH118">
        <v>500.0469</v>
      </c>
      <c r="DI118">
        <v>90.15376000000001</v>
      </c>
      <c r="DJ118">
        <v>0.10002906</v>
      </c>
      <c r="DK118">
        <v>25.77414</v>
      </c>
      <c r="DL118">
        <v>25.17361</v>
      </c>
      <c r="DM118">
        <v>999.9</v>
      </c>
      <c r="DN118">
        <v>0</v>
      </c>
      <c r="DO118">
        <v>0</v>
      </c>
      <c r="DP118">
        <v>10000.81</v>
      </c>
      <c r="DQ118">
        <v>0</v>
      </c>
      <c r="DR118">
        <v>0.44966</v>
      </c>
      <c r="DS118">
        <v>2.32421</v>
      </c>
      <c r="DT118">
        <v>430.5355</v>
      </c>
      <c r="DU118">
        <v>427.8972000000001</v>
      </c>
      <c r="DV118">
        <v>0.6170244</v>
      </c>
      <c r="DW118">
        <v>420.0093</v>
      </c>
      <c r="DX118">
        <v>18.4339</v>
      </c>
      <c r="DY118">
        <v>1.717512</v>
      </c>
      <c r="DZ118">
        <v>1.661885</v>
      </c>
      <c r="EA118">
        <v>15.05562</v>
      </c>
      <c r="EB118">
        <v>14.54491</v>
      </c>
      <c r="EC118">
        <v>0.00100019</v>
      </c>
      <c r="ED118">
        <v>0</v>
      </c>
      <c r="EE118">
        <v>0</v>
      </c>
      <c r="EF118">
        <v>0</v>
      </c>
      <c r="EG118">
        <v>874.6</v>
      </c>
      <c r="EH118">
        <v>0.00100019</v>
      </c>
      <c r="EI118">
        <v>-3.2</v>
      </c>
      <c r="EJ118">
        <v>-1.25</v>
      </c>
      <c r="EK118">
        <v>34.625</v>
      </c>
      <c r="EL118">
        <v>38.9873</v>
      </c>
      <c r="EM118">
        <v>36.66840000000001</v>
      </c>
      <c r="EN118">
        <v>39.1123</v>
      </c>
      <c r="EO118">
        <v>36.7185</v>
      </c>
      <c r="EP118">
        <v>0</v>
      </c>
      <c r="EQ118">
        <v>0</v>
      </c>
      <c r="ER118">
        <v>0</v>
      </c>
      <c r="ES118">
        <v>54.30000019073486</v>
      </c>
      <c r="ET118">
        <v>0</v>
      </c>
      <c r="EU118">
        <v>876.1799999999999</v>
      </c>
      <c r="EV118">
        <v>2.499999683637867</v>
      </c>
      <c r="EW118">
        <v>69.65384470910945</v>
      </c>
      <c r="EX118">
        <v>-12.02</v>
      </c>
      <c r="EY118">
        <v>15</v>
      </c>
      <c r="EZ118">
        <v>1658962562</v>
      </c>
      <c r="FA118" t="s">
        <v>443</v>
      </c>
      <c r="FB118">
        <v>1658962562</v>
      </c>
      <c r="FC118">
        <v>1658962559</v>
      </c>
      <c r="FD118">
        <v>7</v>
      </c>
      <c r="FE118">
        <v>0.025</v>
      </c>
      <c r="FF118">
        <v>-0.013</v>
      </c>
      <c r="FG118">
        <v>-1.97</v>
      </c>
      <c r="FH118">
        <v>-0.111</v>
      </c>
      <c r="FI118">
        <v>420</v>
      </c>
      <c r="FJ118">
        <v>18</v>
      </c>
      <c r="FK118">
        <v>0.6899999999999999</v>
      </c>
      <c r="FL118">
        <v>0.5</v>
      </c>
      <c r="FM118">
        <v>2.35093725</v>
      </c>
      <c r="FN118">
        <v>-0.2676169981238309</v>
      </c>
      <c r="FO118">
        <v>0.04322452984056045</v>
      </c>
      <c r="FP118">
        <v>1</v>
      </c>
      <c r="FQ118">
        <v>883.0735294117648</v>
      </c>
      <c r="FR118">
        <v>-93.11688324599379</v>
      </c>
      <c r="FS118">
        <v>18.2672691674856</v>
      </c>
      <c r="FT118">
        <v>0</v>
      </c>
      <c r="FU118">
        <v>0.58380475</v>
      </c>
      <c r="FV118">
        <v>0.2055258686679174</v>
      </c>
      <c r="FW118">
        <v>0.02343099425627304</v>
      </c>
      <c r="FX118">
        <v>0</v>
      </c>
      <c r="FY118">
        <v>1</v>
      </c>
      <c r="FZ118">
        <v>3</v>
      </c>
      <c r="GA118" t="s">
        <v>444</v>
      </c>
      <c r="GB118">
        <v>2.98401</v>
      </c>
      <c r="GC118">
        <v>2.7156</v>
      </c>
      <c r="GD118">
        <v>0.0950191</v>
      </c>
      <c r="GE118">
        <v>0.09339310000000001</v>
      </c>
      <c r="GF118">
        <v>0.0913176</v>
      </c>
      <c r="GG118">
        <v>0.08752740000000001</v>
      </c>
      <c r="GH118">
        <v>28708.9</v>
      </c>
      <c r="GI118">
        <v>28873.5</v>
      </c>
      <c r="GJ118">
        <v>29479.1</v>
      </c>
      <c r="GK118">
        <v>29450.4</v>
      </c>
      <c r="GL118">
        <v>35485.4</v>
      </c>
      <c r="GM118">
        <v>35731.8</v>
      </c>
      <c r="GN118">
        <v>41518.9</v>
      </c>
      <c r="GO118">
        <v>41973.8</v>
      </c>
      <c r="GP118">
        <v>1.94123</v>
      </c>
      <c r="GQ118">
        <v>1.91355</v>
      </c>
      <c r="GR118">
        <v>0.0468157</v>
      </c>
      <c r="GS118">
        <v>0</v>
      </c>
      <c r="GT118">
        <v>24.4077</v>
      </c>
      <c r="GU118">
        <v>999.9</v>
      </c>
      <c r="GV118">
        <v>42.3</v>
      </c>
      <c r="GW118">
        <v>31.4</v>
      </c>
      <c r="GX118">
        <v>21.655</v>
      </c>
      <c r="GY118">
        <v>62.9661</v>
      </c>
      <c r="GZ118">
        <v>33.1731</v>
      </c>
      <c r="HA118">
        <v>1</v>
      </c>
      <c r="HB118">
        <v>-0.126021</v>
      </c>
      <c r="HC118">
        <v>-0.208837</v>
      </c>
      <c r="HD118">
        <v>20.3525</v>
      </c>
      <c r="HE118">
        <v>5.22388</v>
      </c>
      <c r="HF118">
        <v>12.0099</v>
      </c>
      <c r="HG118">
        <v>4.99095</v>
      </c>
      <c r="HH118">
        <v>3.28933</v>
      </c>
      <c r="HI118">
        <v>9999</v>
      </c>
      <c r="HJ118">
        <v>9999</v>
      </c>
      <c r="HK118">
        <v>9999</v>
      </c>
      <c r="HL118">
        <v>161.2</v>
      </c>
      <c r="HM118">
        <v>1.86737</v>
      </c>
      <c r="HN118">
        <v>1.86644</v>
      </c>
      <c r="HO118">
        <v>1.86585</v>
      </c>
      <c r="HP118">
        <v>1.86584</v>
      </c>
      <c r="HQ118">
        <v>1.86768</v>
      </c>
      <c r="HR118">
        <v>1.87012</v>
      </c>
      <c r="HS118">
        <v>1.86874</v>
      </c>
      <c r="HT118">
        <v>1.87022</v>
      </c>
      <c r="HU118">
        <v>0</v>
      </c>
      <c r="HV118">
        <v>0</v>
      </c>
      <c r="HW118">
        <v>0</v>
      </c>
      <c r="HX118">
        <v>0</v>
      </c>
      <c r="HY118" t="s">
        <v>422</v>
      </c>
      <c r="HZ118" t="s">
        <v>423</v>
      </c>
      <c r="IA118" t="s">
        <v>424</v>
      </c>
      <c r="IB118" t="s">
        <v>424</v>
      </c>
      <c r="IC118" t="s">
        <v>424</v>
      </c>
      <c r="ID118" t="s">
        <v>424</v>
      </c>
      <c r="IE118">
        <v>0</v>
      </c>
      <c r="IF118">
        <v>100</v>
      </c>
      <c r="IG118">
        <v>100</v>
      </c>
      <c r="IH118">
        <v>-1.977</v>
      </c>
      <c r="II118">
        <v>-0.101</v>
      </c>
      <c r="IJ118">
        <v>-0.5726348517053843</v>
      </c>
      <c r="IK118">
        <v>-0.003643892653284941</v>
      </c>
      <c r="IL118">
        <v>8.948238347276123E-07</v>
      </c>
      <c r="IM118">
        <v>-2.445980282225029E-10</v>
      </c>
      <c r="IN118">
        <v>-0.1497648274784824</v>
      </c>
      <c r="IO118">
        <v>-0.01042730378795286</v>
      </c>
      <c r="IP118">
        <v>0.00100284695746963</v>
      </c>
      <c r="IQ118">
        <v>-1.701466411570297E-05</v>
      </c>
      <c r="IR118">
        <v>2</v>
      </c>
      <c r="IS118">
        <v>2310</v>
      </c>
      <c r="IT118">
        <v>1</v>
      </c>
      <c r="IU118">
        <v>25</v>
      </c>
      <c r="IV118">
        <v>41.1</v>
      </c>
      <c r="IW118">
        <v>41.1</v>
      </c>
      <c r="IX118">
        <v>1.04492</v>
      </c>
      <c r="IY118">
        <v>2.22046</v>
      </c>
      <c r="IZ118">
        <v>1.39771</v>
      </c>
      <c r="JA118">
        <v>2.34253</v>
      </c>
      <c r="JB118">
        <v>1.49536</v>
      </c>
      <c r="JC118">
        <v>2.3584</v>
      </c>
      <c r="JD118">
        <v>35.7544</v>
      </c>
      <c r="JE118">
        <v>24.1926</v>
      </c>
      <c r="JF118">
        <v>18</v>
      </c>
      <c r="JG118">
        <v>502.433</v>
      </c>
      <c r="JH118">
        <v>441.197</v>
      </c>
      <c r="JI118">
        <v>24.9997</v>
      </c>
      <c r="JJ118">
        <v>25.8191</v>
      </c>
      <c r="JK118">
        <v>30.0001</v>
      </c>
      <c r="JL118">
        <v>25.8099</v>
      </c>
      <c r="JM118">
        <v>25.7546</v>
      </c>
      <c r="JN118">
        <v>20.9334</v>
      </c>
      <c r="JO118">
        <v>17.886</v>
      </c>
      <c r="JP118">
        <v>49.0737</v>
      </c>
      <c r="JQ118">
        <v>25</v>
      </c>
      <c r="JR118">
        <v>420</v>
      </c>
      <c r="JS118">
        <v>18.3271</v>
      </c>
      <c r="JT118">
        <v>100.802</v>
      </c>
      <c r="JU118">
        <v>100.8</v>
      </c>
    </row>
    <row r="119" spans="1:281">
      <c r="A119">
        <v>103</v>
      </c>
      <c r="B119">
        <v>1658965400.5</v>
      </c>
      <c r="C119">
        <v>3494</v>
      </c>
      <c r="D119" t="s">
        <v>652</v>
      </c>
      <c r="E119" t="s">
        <v>653</v>
      </c>
      <c r="F119">
        <v>5</v>
      </c>
      <c r="G119" t="s">
        <v>654</v>
      </c>
      <c r="H119" t="s">
        <v>416</v>
      </c>
      <c r="I119">
        <v>1658965397.75</v>
      </c>
      <c r="J119">
        <f>(K119)/1000</f>
        <v>0</v>
      </c>
      <c r="K119">
        <f>IF(CZ119, AN119, AH119)</f>
        <v>0</v>
      </c>
      <c r="L119">
        <f>IF(CZ119, AI119, AG119)</f>
        <v>0</v>
      </c>
      <c r="M119">
        <f>DB119 - IF(AU119&gt;1, L119*CV119*100.0/(AW119*DP119), 0)</f>
        <v>0</v>
      </c>
      <c r="N119">
        <f>((T119-J119/2)*M119-L119)/(T119+J119/2)</f>
        <v>0</v>
      </c>
      <c r="O119">
        <f>N119*(DI119+DJ119)/1000.0</f>
        <v>0</v>
      </c>
      <c r="P119">
        <f>(DB119 - IF(AU119&gt;1, L119*CV119*100.0/(AW119*DP119), 0))*(DI119+DJ119)/1000.0</f>
        <v>0</v>
      </c>
      <c r="Q119">
        <f>2.0/((1/S119-1/R119)+SIGN(S119)*SQRT((1/S119-1/R119)*(1/S119-1/R119) + 4*CW119/((CW119+1)*(CW119+1))*(2*1/S119*1/R119-1/R119*1/R119)))</f>
        <v>0</v>
      </c>
      <c r="R119">
        <f>IF(LEFT(CX119,1)&lt;&gt;"0",IF(LEFT(CX119,1)="1",3.0,CY119),$D$5+$E$5*(DP119*DI119/($K$5*1000))+$F$5*(DP119*DI119/($K$5*1000))*MAX(MIN(CV119,$J$5),$I$5)*MAX(MIN(CV119,$J$5),$I$5)+$G$5*MAX(MIN(CV119,$J$5),$I$5)*(DP119*DI119/($K$5*1000))+$H$5*(DP119*DI119/($K$5*1000))*(DP119*DI119/($K$5*1000)))</f>
        <v>0</v>
      </c>
      <c r="S119">
        <f>J119*(1000-(1000*0.61365*exp(17.502*W119/(240.97+W119))/(DI119+DJ119)+DD119)/2)/(1000*0.61365*exp(17.502*W119/(240.97+W119))/(DI119+DJ119)-DD119)</f>
        <v>0</v>
      </c>
      <c r="T119">
        <f>1/((CW119+1)/(Q119/1.6)+1/(R119/1.37)) + CW119/((CW119+1)/(Q119/1.6) + CW119/(R119/1.37))</f>
        <v>0</v>
      </c>
      <c r="U119">
        <f>(CR119*CU119)</f>
        <v>0</v>
      </c>
      <c r="V119">
        <f>(DK119+(U119+2*0.95*5.67E-8*(((DK119+$B$7)+273)^4-(DK119+273)^4)-44100*J119)/(1.84*29.3*R119+8*0.95*5.67E-8*(DK119+273)^3))</f>
        <v>0</v>
      </c>
      <c r="W119">
        <f>($C$7*DL119+$D$7*DM119+$E$7*V119)</f>
        <v>0</v>
      </c>
      <c r="X119">
        <f>0.61365*exp(17.502*W119/(240.97+W119))</f>
        <v>0</v>
      </c>
      <c r="Y119">
        <f>(Z119/AA119*100)</f>
        <v>0</v>
      </c>
      <c r="Z119">
        <f>DD119*(DI119+DJ119)/1000</f>
        <v>0</v>
      </c>
      <c r="AA119">
        <f>0.61365*exp(17.502*DK119/(240.97+DK119))</f>
        <v>0</v>
      </c>
      <c r="AB119">
        <f>(X119-DD119*(DI119+DJ119)/1000)</f>
        <v>0</v>
      </c>
      <c r="AC119">
        <f>(-J119*44100)</f>
        <v>0</v>
      </c>
      <c r="AD119">
        <f>2*29.3*R119*0.92*(DK119-W119)</f>
        <v>0</v>
      </c>
      <c r="AE119">
        <f>2*0.95*5.67E-8*(((DK119+$B$7)+273)^4-(W119+273)^4)</f>
        <v>0</v>
      </c>
      <c r="AF119">
        <f>U119+AE119+AC119+AD119</f>
        <v>0</v>
      </c>
      <c r="AG119">
        <f>DH119*AU119*(DC119-DB119*(1000-AU119*DE119)/(1000-AU119*DD119))/(100*CV119)</f>
        <v>0</v>
      </c>
      <c r="AH119">
        <f>1000*DH119*AU119*(DD119-DE119)/(100*CV119*(1000-AU119*DD119))</f>
        <v>0</v>
      </c>
      <c r="AI119">
        <f>(AJ119 - AK119 - DI119*1E3/(8.314*(DK119+273.15)) * AM119/DH119 * AL119) * DH119/(100*CV119) * (1000 - DE119)/1000</f>
        <v>0</v>
      </c>
      <c r="AJ119">
        <v>427.7961737199068</v>
      </c>
      <c r="AK119">
        <v>430.6556848484847</v>
      </c>
      <c r="AL119">
        <v>0.0002006085287965039</v>
      </c>
      <c r="AM119">
        <v>65.20290633217948</v>
      </c>
      <c r="AN119">
        <f>(AP119 - AO119 + DI119*1E3/(8.314*(DK119+273.15)) * AR119/DH119 * AQ119) * DH119/(100*CV119) * 1000/(1000 - AP119)</f>
        <v>0</v>
      </c>
      <c r="AO119">
        <v>18.2684383348291</v>
      </c>
      <c r="AP119">
        <v>18.86388121212121</v>
      </c>
      <c r="AQ119">
        <v>-1.593163818724141E-05</v>
      </c>
      <c r="AR119">
        <v>84.70536915044475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MAX(0,($B$13+$C$13*DP119)/(1+$D$13*DP119)*DI119/(DK119+273)*$E$13)</f>
        <v>0</v>
      </c>
      <c r="AX119" t="s">
        <v>655</v>
      </c>
      <c r="AY119">
        <v>10481.9</v>
      </c>
      <c r="AZ119">
        <v>906.0599999999999</v>
      </c>
      <c r="BA119">
        <v>2916.75</v>
      </c>
      <c r="BB119">
        <f>1-AZ119/BA119</f>
        <v>0</v>
      </c>
      <c r="BC119">
        <v>-2.340535062120765</v>
      </c>
      <c r="BD119" t="s">
        <v>418</v>
      </c>
      <c r="BE119" t="s">
        <v>418</v>
      </c>
      <c r="BF119">
        <v>0</v>
      </c>
      <c r="BG119">
        <v>0</v>
      </c>
      <c r="BH119">
        <f>1-BF119/BG119</f>
        <v>0</v>
      </c>
      <c r="BI119">
        <v>0.5</v>
      </c>
      <c r="BJ119">
        <f>CS119</f>
        <v>0</v>
      </c>
      <c r="BK119">
        <f>L119</f>
        <v>0</v>
      </c>
      <c r="BL119">
        <f>BH119*BI119*BJ119</f>
        <v>0</v>
      </c>
      <c r="BM119">
        <f>(BK119-BC119)/BJ119</f>
        <v>0</v>
      </c>
      <c r="BN119">
        <f>(BA119-BG119)/BG119</f>
        <v>0</v>
      </c>
      <c r="BO119">
        <f>AZ119/(BB119+AZ119/BG119)</f>
        <v>0</v>
      </c>
      <c r="BP119" t="s">
        <v>418</v>
      </c>
      <c r="BQ119">
        <v>0</v>
      </c>
      <c r="BR119">
        <f>IF(BQ119&lt;&gt;0, BQ119, BO119)</f>
        <v>0</v>
      </c>
      <c r="BS119">
        <f>1-BR119/BG119</f>
        <v>0</v>
      </c>
      <c r="BT119">
        <f>(BG119-BF119)/(BG119-BR119)</f>
        <v>0</v>
      </c>
      <c r="BU119">
        <f>(BA119-BG119)/(BA119-BR119)</f>
        <v>0</v>
      </c>
      <c r="BV119">
        <f>(BG119-BF119)/(BG119-AZ119)</f>
        <v>0</v>
      </c>
      <c r="BW119">
        <f>(BA119-BG119)/(BA119-AZ119)</f>
        <v>0</v>
      </c>
      <c r="BX119">
        <f>(BT119*BR119/BF119)</f>
        <v>0</v>
      </c>
      <c r="BY119">
        <f>(1-BX119)</f>
        <v>0</v>
      </c>
      <c r="BZ119" t="s">
        <v>418</v>
      </c>
      <c r="CA119" t="s">
        <v>418</v>
      </c>
      <c r="CB119" t="s">
        <v>418</v>
      </c>
      <c r="CC119" t="s">
        <v>418</v>
      </c>
      <c r="CD119" t="s">
        <v>418</v>
      </c>
      <c r="CE119" t="s">
        <v>418</v>
      </c>
      <c r="CF119" t="s">
        <v>418</v>
      </c>
      <c r="CG119" t="s">
        <v>418</v>
      </c>
      <c r="CH119" t="s">
        <v>418</v>
      </c>
      <c r="CI119" t="s">
        <v>418</v>
      </c>
      <c r="CJ119" t="s">
        <v>418</v>
      </c>
      <c r="CK119" t="s">
        <v>418</v>
      </c>
      <c r="CL119" t="s">
        <v>418</v>
      </c>
      <c r="CM119" t="s">
        <v>418</v>
      </c>
      <c r="CN119" t="s">
        <v>418</v>
      </c>
      <c r="CO119" t="s">
        <v>418</v>
      </c>
      <c r="CP119" t="s">
        <v>418</v>
      </c>
      <c r="CQ119" t="s">
        <v>418</v>
      </c>
      <c r="CR119">
        <f>$B$11*DQ119+$C$11*DR119+$F$11*EC119*(1-EF119)</f>
        <v>0</v>
      </c>
      <c r="CS119">
        <f>CR119*CT119</f>
        <v>0</v>
      </c>
      <c r="CT119">
        <f>($B$11*$D$9+$C$11*$D$9+$F$11*((EP119+EH119)/MAX(EP119+EH119+EQ119, 0.1)*$I$9+EQ119/MAX(EP119+EH119+EQ119, 0.1)*$J$9))/($B$11+$C$11+$F$11)</f>
        <v>0</v>
      </c>
      <c r="CU119">
        <f>($B$11*$K$9+$C$11*$K$9+$F$11*((EP119+EH119)/MAX(EP119+EH119+EQ119, 0.1)*$P$9+EQ119/MAX(EP119+EH119+EQ119, 0.1)*$Q$9))/($B$11+$C$11+$F$11)</f>
        <v>0</v>
      </c>
      <c r="CV119">
        <v>6</v>
      </c>
      <c r="CW119">
        <v>0.5</v>
      </c>
      <c r="CX119" t="s">
        <v>419</v>
      </c>
      <c r="CY119">
        <v>2</v>
      </c>
      <c r="CZ119" t="b">
        <v>1</v>
      </c>
      <c r="DA119">
        <v>1658965397.75</v>
      </c>
      <c r="DB119">
        <v>422.5174999999999</v>
      </c>
      <c r="DC119">
        <v>419.9802</v>
      </c>
      <c r="DD119">
        <v>18.86519</v>
      </c>
      <c r="DE119">
        <v>18.26824</v>
      </c>
      <c r="DF119">
        <v>424.4943</v>
      </c>
      <c r="DG119">
        <v>18.96805</v>
      </c>
      <c r="DH119">
        <v>500.0778999999999</v>
      </c>
      <c r="DI119">
        <v>90.15688</v>
      </c>
      <c r="DJ119">
        <v>0.1000898</v>
      </c>
      <c r="DK119">
        <v>25.73313</v>
      </c>
      <c r="DL119">
        <v>25.15114</v>
      </c>
      <c r="DM119">
        <v>999.9</v>
      </c>
      <c r="DN119">
        <v>0</v>
      </c>
      <c r="DO119">
        <v>0</v>
      </c>
      <c r="DP119">
        <v>9990.998000000001</v>
      </c>
      <c r="DQ119">
        <v>0</v>
      </c>
      <c r="DR119">
        <v>0.44966</v>
      </c>
      <c r="DS119">
        <v>2.53706</v>
      </c>
      <c r="DT119">
        <v>430.6414</v>
      </c>
      <c r="DU119">
        <v>427.7954</v>
      </c>
      <c r="DV119">
        <v>0.5969487</v>
      </c>
      <c r="DW119">
        <v>419.9802</v>
      </c>
      <c r="DX119">
        <v>18.26824</v>
      </c>
      <c r="DY119">
        <v>1.700828</v>
      </c>
      <c r="DZ119">
        <v>1.647009</v>
      </c>
      <c r="EA119">
        <v>14.90398</v>
      </c>
      <c r="EB119">
        <v>14.40579</v>
      </c>
      <c r="EC119">
        <v>0.00100019</v>
      </c>
      <c r="ED119">
        <v>0</v>
      </c>
      <c r="EE119">
        <v>0</v>
      </c>
      <c r="EF119">
        <v>0</v>
      </c>
      <c r="EG119">
        <v>900.1</v>
      </c>
      <c r="EH119">
        <v>0.00100019</v>
      </c>
      <c r="EI119">
        <v>-9.449999999999999</v>
      </c>
      <c r="EJ119">
        <v>-0.8</v>
      </c>
      <c r="EK119">
        <v>34.875</v>
      </c>
      <c r="EL119">
        <v>40.0935</v>
      </c>
      <c r="EM119">
        <v>37.156</v>
      </c>
      <c r="EN119">
        <v>40.69969999999999</v>
      </c>
      <c r="EO119">
        <v>37.2059</v>
      </c>
      <c r="EP119">
        <v>0</v>
      </c>
      <c r="EQ119">
        <v>0</v>
      </c>
      <c r="ER119">
        <v>0</v>
      </c>
      <c r="ES119">
        <v>427.5</v>
      </c>
      <c r="ET119">
        <v>0</v>
      </c>
      <c r="EU119">
        <v>906.0599999999999</v>
      </c>
      <c r="EV119">
        <v>-10.9615388129342</v>
      </c>
      <c r="EW119">
        <v>10.23077015152576</v>
      </c>
      <c r="EX119">
        <v>-14.22</v>
      </c>
      <c r="EY119">
        <v>15</v>
      </c>
      <c r="EZ119">
        <v>1658962562</v>
      </c>
      <c r="FA119" t="s">
        <v>443</v>
      </c>
      <c r="FB119">
        <v>1658962562</v>
      </c>
      <c r="FC119">
        <v>1658962559</v>
      </c>
      <c r="FD119">
        <v>7</v>
      </c>
      <c r="FE119">
        <v>0.025</v>
      </c>
      <c r="FF119">
        <v>-0.013</v>
      </c>
      <c r="FG119">
        <v>-1.97</v>
      </c>
      <c r="FH119">
        <v>-0.111</v>
      </c>
      <c r="FI119">
        <v>420</v>
      </c>
      <c r="FJ119">
        <v>18</v>
      </c>
      <c r="FK119">
        <v>0.6899999999999999</v>
      </c>
      <c r="FL119">
        <v>0.5</v>
      </c>
      <c r="FM119">
        <v>2.5484525</v>
      </c>
      <c r="FN119">
        <v>-0.03007902439025089</v>
      </c>
      <c r="FO119">
        <v>0.02838366288465958</v>
      </c>
      <c r="FP119">
        <v>1</v>
      </c>
      <c r="FQ119">
        <v>907.2058823529412</v>
      </c>
      <c r="FR119">
        <v>-40.90145138304654</v>
      </c>
      <c r="FS119">
        <v>20.0975992299998</v>
      </c>
      <c r="FT119">
        <v>0</v>
      </c>
      <c r="FU119">
        <v>0.6047442500000001</v>
      </c>
      <c r="FV119">
        <v>-0.06512663414634244</v>
      </c>
      <c r="FW119">
        <v>0.006352979028573919</v>
      </c>
      <c r="FX119">
        <v>1</v>
      </c>
      <c r="FY119">
        <v>2</v>
      </c>
      <c r="FZ119">
        <v>3</v>
      </c>
      <c r="GA119" t="s">
        <v>421</v>
      </c>
      <c r="GB119">
        <v>2.98411</v>
      </c>
      <c r="GC119">
        <v>2.71569</v>
      </c>
      <c r="GD119">
        <v>0.0950686</v>
      </c>
      <c r="GE119">
        <v>0.0934022</v>
      </c>
      <c r="GF119">
        <v>0.0906728</v>
      </c>
      <c r="GG119">
        <v>0.0869742</v>
      </c>
      <c r="GH119">
        <v>28710.3</v>
      </c>
      <c r="GI119">
        <v>28877</v>
      </c>
      <c r="GJ119">
        <v>29481.6</v>
      </c>
      <c r="GK119">
        <v>29454</v>
      </c>
      <c r="GL119">
        <v>35513.6</v>
      </c>
      <c r="GM119">
        <v>35758.5</v>
      </c>
      <c r="GN119">
        <v>41522.2</v>
      </c>
      <c r="GO119">
        <v>41979.3</v>
      </c>
      <c r="GP119">
        <v>1.9605</v>
      </c>
      <c r="GQ119">
        <v>1.9152</v>
      </c>
      <c r="GR119">
        <v>0.0484847</v>
      </c>
      <c r="GS119">
        <v>0</v>
      </c>
      <c r="GT119">
        <v>24.3579</v>
      </c>
      <c r="GU119">
        <v>999.9</v>
      </c>
      <c r="GV119">
        <v>42.5</v>
      </c>
      <c r="GW119">
        <v>31.4</v>
      </c>
      <c r="GX119">
        <v>21.7556</v>
      </c>
      <c r="GY119">
        <v>62.9261</v>
      </c>
      <c r="GZ119">
        <v>33.2171</v>
      </c>
      <c r="HA119">
        <v>1</v>
      </c>
      <c r="HB119">
        <v>-0.132762</v>
      </c>
      <c r="HC119">
        <v>-0.250847</v>
      </c>
      <c r="HD119">
        <v>20.3529</v>
      </c>
      <c r="HE119">
        <v>5.22418</v>
      </c>
      <c r="HF119">
        <v>12.0099</v>
      </c>
      <c r="HG119">
        <v>4.9919</v>
      </c>
      <c r="HH119">
        <v>3.29</v>
      </c>
      <c r="HI119">
        <v>9999</v>
      </c>
      <c r="HJ119">
        <v>9999</v>
      </c>
      <c r="HK119">
        <v>9999</v>
      </c>
      <c r="HL119">
        <v>161.3</v>
      </c>
      <c r="HM119">
        <v>1.86737</v>
      </c>
      <c r="HN119">
        <v>1.86644</v>
      </c>
      <c r="HO119">
        <v>1.86584</v>
      </c>
      <c r="HP119">
        <v>1.86584</v>
      </c>
      <c r="HQ119">
        <v>1.86767</v>
      </c>
      <c r="HR119">
        <v>1.87012</v>
      </c>
      <c r="HS119">
        <v>1.86874</v>
      </c>
      <c r="HT119">
        <v>1.87024</v>
      </c>
      <c r="HU119">
        <v>0</v>
      </c>
      <c r="HV119">
        <v>0</v>
      </c>
      <c r="HW119">
        <v>0</v>
      </c>
      <c r="HX119">
        <v>0</v>
      </c>
      <c r="HY119" t="s">
        <v>422</v>
      </c>
      <c r="HZ119" t="s">
        <v>423</v>
      </c>
      <c r="IA119" t="s">
        <v>424</v>
      </c>
      <c r="IB119" t="s">
        <v>424</v>
      </c>
      <c r="IC119" t="s">
        <v>424</v>
      </c>
      <c r="ID119" t="s">
        <v>424</v>
      </c>
      <c r="IE119">
        <v>0</v>
      </c>
      <c r="IF119">
        <v>100</v>
      </c>
      <c r="IG119">
        <v>100</v>
      </c>
      <c r="IH119">
        <v>-1.977</v>
      </c>
      <c r="II119">
        <v>-0.1029</v>
      </c>
      <c r="IJ119">
        <v>-0.5726348517053843</v>
      </c>
      <c r="IK119">
        <v>-0.003643892653284941</v>
      </c>
      <c r="IL119">
        <v>8.948238347276123E-07</v>
      </c>
      <c r="IM119">
        <v>-2.445980282225029E-10</v>
      </c>
      <c r="IN119">
        <v>-0.1497648274784824</v>
      </c>
      <c r="IO119">
        <v>-0.01042730378795286</v>
      </c>
      <c r="IP119">
        <v>0.00100284695746963</v>
      </c>
      <c r="IQ119">
        <v>-1.701466411570297E-05</v>
      </c>
      <c r="IR119">
        <v>2</v>
      </c>
      <c r="IS119">
        <v>2310</v>
      </c>
      <c r="IT119">
        <v>1</v>
      </c>
      <c r="IU119">
        <v>25</v>
      </c>
      <c r="IV119">
        <v>47.3</v>
      </c>
      <c r="IW119">
        <v>47.4</v>
      </c>
      <c r="IX119">
        <v>1.04492</v>
      </c>
      <c r="IY119">
        <v>2.22412</v>
      </c>
      <c r="IZ119">
        <v>1.39648</v>
      </c>
      <c r="JA119">
        <v>2.34253</v>
      </c>
      <c r="JB119">
        <v>1.49536</v>
      </c>
      <c r="JC119">
        <v>2.36206</v>
      </c>
      <c r="JD119">
        <v>35.7544</v>
      </c>
      <c r="JE119">
        <v>24.1926</v>
      </c>
      <c r="JF119">
        <v>18</v>
      </c>
      <c r="JG119">
        <v>514.216</v>
      </c>
      <c r="JH119">
        <v>441.732</v>
      </c>
      <c r="JI119">
        <v>24.9997</v>
      </c>
      <c r="JJ119">
        <v>25.7398</v>
      </c>
      <c r="JK119">
        <v>30</v>
      </c>
      <c r="JL119">
        <v>25.7472</v>
      </c>
      <c r="JM119">
        <v>25.6963</v>
      </c>
      <c r="JN119">
        <v>20.9287</v>
      </c>
      <c r="JO119">
        <v>19.3121</v>
      </c>
      <c r="JP119">
        <v>49.4444</v>
      </c>
      <c r="JQ119">
        <v>25</v>
      </c>
      <c r="JR119">
        <v>420</v>
      </c>
      <c r="JS119">
        <v>18.2509</v>
      </c>
      <c r="JT119">
        <v>100.81</v>
      </c>
      <c r="JU119">
        <v>100.813</v>
      </c>
    </row>
    <row r="120" spans="1:281">
      <c r="A120">
        <v>104</v>
      </c>
      <c r="B120">
        <v>1658965405.5</v>
      </c>
      <c r="C120">
        <v>3499</v>
      </c>
      <c r="D120" t="s">
        <v>656</v>
      </c>
      <c r="E120" t="s">
        <v>657</v>
      </c>
      <c r="F120">
        <v>5</v>
      </c>
      <c r="G120" t="s">
        <v>654</v>
      </c>
      <c r="H120" t="s">
        <v>416</v>
      </c>
      <c r="I120">
        <v>1658965403.214286</v>
      </c>
      <c r="J120">
        <f>(K120)/1000</f>
        <v>0</v>
      </c>
      <c r="K120">
        <f>IF(CZ120, AN120, AH120)</f>
        <v>0</v>
      </c>
      <c r="L120">
        <f>IF(CZ120, AI120, AG120)</f>
        <v>0</v>
      </c>
      <c r="M120">
        <f>DB120 - IF(AU120&gt;1, L120*CV120*100.0/(AW120*DP120), 0)</f>
        <v>0</v>
      </c>
      <c r="N120">
        <f>((T120-J120/2)*M120-L120)/(T120+J120/2)</f>
        <v>0</v>
      </c>
      <c r="O120">
        <f>N120*(DI120+DJ120)/1000.0</f>
        <v>0</v>
      </c>
      <c r="P120">
        <f>(DB120 - IF(AU120&gt;1, L120*CV120*100.0/(AW120*DP120), 0))*(DI120+DJ120)/1000.0</f>
        <v>0</v>
      </c>
      <c r="Q120">
        <f>2.0/((1/S120-1/R120)+SIGN(S120)*SQRT((1/S120-1/R120)*(1/S120-1/R120) + 4*CW120/((CW120+1)*(CW120+1))*(2*1/S120*1/R120-1/R120*1/R120)))</f>
        <v>0</v>
      </c>
      <c r="R120">
        <f>IF(LEFT(CX120,1)&lt;&gt;"0",IF(LEFT(CX120,1)="1",3.0,CY120),$D$5+$E$5*(DP120*DI120/($K$5*1000))+$F$5*(DP120*DI120/($K$5*1000))*MAX(MIN(CV120,$J$5),$I$5)*MAX(MIN(CV120,$J$5),$I$5)+$G$5*MAX(MIN(CV120,$J$5),$I$5)*(DP120*DI120/($K$5*1000))+$H$5*(DP120*DI120/($K$5*1000))*(DP120*DI120/($K$5*1000)))</f>
        <v>0</v>
      </c>
      <c r="S120">
        <f>J120*(1000-(1000*0.61365*exp(17.502*W120/(240.97+W120))/(DI120+DJ120)+DD120)/2)/(1000*0.61365*exp(17.502*W120/(240.97+W120))/(DI120+DJ120)-DD120)</f>
        <v>0</v>
      </c>
      <c r="T120">
        <f>1/((CW120+1)/(Q120/1.6)+1/(R120/1.37)) + CW120/((CW120+1)/(Q120/1.6) + CW120/(R120/1.37))</f>
        <v>0</v>
      </c>
      <c r="U120">
        <f>(CR120*CU120)</f>
        <v>0</v>
      </c>
      <c r="V120">
        <f>(DK120+(U120+2*0.95*5.67E-8*(((DK120+$B$7)+273)^4-(DK120+273)^4)-44100*J120)/(1.84*29.3*R120+8*0.95*5.67E-8*(DK120+273)^3))</f>
        <v>0</v>
      </c>
      <c r="W120">
        <f>($C$7*DL120+$D$7*DM120+$E$7*V120)</f>
        <v>0</v>
      </c>
      <c r="X120">
        <f>0.61365*exp(17.502*W120/(240.97+W120))</f>
        <v>0</v>
      </c>
      <c r="Y120">
        <f>(Z120/AA120*100)</f>
        <v>0</v>
      </c>
      <c r="Z120">
        <f>DD120*(DI120+DJ120)/1000</f>
        <v>0</v>
      </c>
      <c r="AA120">
        <f>0.61365*exp(17.502*DK120/(240.97+DK120))</f>
        <v>0</v>
      </c>
      <c r="AB120">
        <f>(X120-DD120*(DI120+DJ120)/1000)</f>
        <v>0</v>
      </c>
      <c r="AC120">
        <f>(-J120*44100)</f>
        <v>0</v>
      </c>
      <c r="AD120">
        <f>2*29.3*R120*0.92*(DK120-W120)</f>
        <v>0</v>
      </c>
      <c r="AE120">
        <f>2*0.95*5.67E-8*(((DK120+$B$7)+273)^4-(W120+273)^4)</f>
        <v>0</v>
      </c>
      <c r="AF120">
        <f>U120+AE120+AC120+AD120</f>
        <v>0</v>
      </c>
      <c r="AG120">
        <f>DH120*AU120*(DC120-DB120*(1000-AU120*DE120)/(1000-AU120*DD120))/(100*CV120)</f>
        <v>0</v>
      </c>
      <c r="AH120">
        <f>1000*DH120*AU120*(DD120-DE120)/(100*CV120*(1000-AU120*DD120))</f>
        <v>0</v>
      </c>
      <c r="AI120">
        <f>(AJ120 - AK120 - DI120*1E3/(8.314*(DK120+273.15)) * AM120/DH120 * AL120) * DH120/(100*CV120) * (1000 - DE120)/1000</f>
        <v>0</v>
      </c>
      <c r="AJ120">
        <v>427.8487190690158</v>
      </c>
      <c r="AK120">
        <v>430.6210848484848</v>
      </c>
      <c r="AL120">
        <v>-0.0003455120610261295</v>
      </c>
      <c r="AM120">
        <v>65.20290633217948</v>
      </c>
      <c r="AN120">
        <f>(AP120 - AO120 + DI120*1E3/(8.314*(DK120+273.15)) * AR120/DH120 * AQ120) * DH120/(100*CV120) * 1000/(1000 - AP120)</f>
        <v>0</v>
      </c>
      <c r="AO120">
        <v>18.2676400991022</v>
      </c>
      <c r="AP120">
        <v>18.87930545454546</v>
      </c>
      <c r="AQ120">
        <v>-3.616909101134581E-05</v>
      </c>
      <c r="AR120">
        <v>84.70536915044475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MAX(0,($B$13+$C$13*DP120)/(1+$D$13*DP120)*DI120/(DK120+273)*$E$13)</f>
        <v>0</v>
      </c>
      <c r="AX120" t="s">
        <v>418</v>
      </c>
      <c r="AY120" t="s">
        <v>418</v>
      </c>
      <c r="AZ120">
        <v>0</v>
      </c>
      <c r="BA120">
        <v>0</v>
      </c>
      <c r="BB120">
        <f>1-AZ120/BA120</f>
        <v>0</v>
      </c>
      <c r="BC120">
        <v>0</v>
      </c>
      <c r="BD120" t="s">
        <v>418</v>
      </c>
      <c r="BE120" t="s">
        <v>418</v>
      </c>
      <c r="BF120">
        <v>0</v>
      </c>
      <c r="BG120">
        <v>0</v>
      </c>
      <c r="BH120">
        <f>1-BF120/BG120</f>
        <v>0</v>
      </c>
      <c r="BI120">
        <v>0.5</v>
      </c>
      <c r="BJ120">
        <f>CS120</f>
        <v>0</v>
      </c>
      <c r="BK120">
        <f>L120</f>
        <v>0</v>
      </c>
      <c r="BL120">
        <f>BH120*BI120*BJ120</f>
        <v>0</v>
      </c>
      <c r="BM120">
        <f>(BK120-BC120)/BJ120</f>
        <v>0</v>
      </c>
      <c r="BN120">
        <f>(BA120-BG120)/BG120</f>
        <v>0</v>
      </c>
      <c r="BO120">
        <f>AZ120/(BB120+AZ120/BG120)</f>
        <v>0</v>
      </c>
      <c r="BP120" t="s">
        <v>418</v>
      </c>
      <c r="BQ120">
        <v>0</v>
      </c>
      <c r="BR120">
        <f>IF(BQ120&lt;&gt;0, BQ120, BO120)</f>
        <v>0</v>
      </c>
      <c r="BS120">
        <f>1-BR120/BG120</f>
        <v>0</v>
      </c>
      <c r="BT120">
        <f>(BG120-BF120)/(BG120-BR120)</f>
        <v>0</v>
      </c>
      <c r="BU120">
        <f>(BA120-BG120)/(BA120-BR120)</f>
        <v>0</v>
      </c>
      <c r="BV120">
        <f>(BG120-BF120)/(BG120-AZ120)</f>
        <v>0</v>
      </c>
      <c r="BW120">
        <f>(BA120-BG120)/(BA120-AZ120)</f>
        <v>0</v>
      </c>
      <c r="BX120">
        <f>(BT120*BR120/BF120)</f>
        <v>0</v>
      </c>
      <c r="BY120">
        <f>(1-BX120)</f>
        <v>0</v>
      </c>
      <c r="BZ120" t="s">
        <v>418</v>
      </c>
      <c r="CA120" t="s">
        <v>418</v>
      </c>
      <c r="CB120" t="s">
        <v>418</v>
      </c>
      <c r="CC120" t="s">
        <v>418</v>
      </c>
      <c r="CD120" t="s">
        <v>418</v>
      </c>
      <c r="CE120" t="s">
        <v>418</v>
      </c>
      <c r="CF120" t="s">
        <v>418</v>
      </c>
      <c r="CG120" t="s">
        <v>418</v>
      </c>
      <c r="CH120" t="s">
        <v>418</v>
      </c>
      <c r="CI120" t="s">
        <v>418</v>
      </c>
      <c r="CJ120" t="s">
        <v>418</v>
      </c>
      <c r="CK120" t="s">
        <v>418</v>
      </c>
      <c r="CL120" t="s">
        <v>418</v>
      </c>
      <c r="CM120" t="s">
        <v>418</v>
      </c>
      <c r="CN120" t="s">
        <v>418</v>
      </c>
      <c r="CO120" t="s">
        <v>418</v>
      </c>
      <c r="CP120" t="s">
        <v>418</v>
      </c>
      <c r="CQ120" t="s">
        <v>418</v>
      </c>
      <c r="CR120">
        <f>$B$11*DQ120+$C$11*DR120+$F$11*EC120*(1-EF120)</f>
        <v>0</v>
      </c>
      <c r="CS120">
        <f>CR120*CT120</f>
        <v>0</v>
      </c>
      <c r="CT120">
        <f>($B$11*$D$9+$C$11*$D$9+$F$11*((EP120+EH120)/MAX(EP120+EH120+EQ120, 0.1)*$I$9+EQ120/MAX(EP120+EH120+EQ120, 0.1)*$J$9))/($B$11+$C$11+$F$11)</f>
        <v>0</v>
      </c>
      <c r="CU120">
        <f>($B$11*$K$9+$C$11*$K$9+$F$11*((EP120+EH120)/MAX(EP120+EH120+EQ120, 0.1)*$P$9+EQ120/MAX(EP120+EH120+EQ120, 0.1)*$Q$9))/($B$11+$C$11+$F$11)</f>
        <v>0</v>
      </c>
      <c r="CV120">
        <v>6</v>
      </c>
      <c r="CW120">
        <v>0.5</v>
      </c>
      <c r="CX120" t="s">
        <v>419</v>
      </c>
      <c r="CY120">
        <v>2</v>
      </c>
      <c r="CZ120" t="b">
        <v>1</v>
      </c>
      <c r="DA120">
        <v>1658965403.214286</v>
      </c>
      <c r="DB120">
        <v>422.5105714285714</v>
      </c>
      <c r="DC120">
        <v>420.0292857142857</v>
      </c>
      <c r="DD120">
        <v>18.86861428571428</v>
      </c>
      <c r="DE120">
        <v>18.26795714285714</v>
      </c>
      <c r="DF120">
        <v>424.4874285714286</v>
      </c>
      <c r="DG120">
        <v>18.97144285714285</v>
      </c>
      <c r="DH120">
        <v>500.0152857142857</v>
      </c>
      <c r="DI120">
        <v>90.15584285714286</v>
      </c>
      <c r="DJ120">
        <v>0.09985077142857143</v>
      </c>
      <c r="DK120">
        <v>25.83714285714286</v>
      </c>
      <c r="DL120">
        <v>25.4934</v>
      </c>
      <c r="DM120">
        <v>999.8999999999999</v>
      </c>
      <c r="DN120">
        <v>0</v>
      </c>
      <c r="DO120">
        <v>0</v>
      </c>
      <c r="DP120">
        <v>9990.267142857143</v>
      </c>
      <c r="DQ120">
        <v>0</v>
      </c>
      <c r="DR120">
        <v>0.4384184285714285</v>
      </c>
      <c r="DS120">
        <v>2.481004285714286</v>
      </c>
      <c r="DT120">
        <v>430.6358571428572</v>
      </c>
      <c r="DU120">
        <v>427.8451428571429</v>
      </c>
      <c r="DV120">
        <v>0.6006405714285714</v>
      </c>
      <c r="DW120">
        <v>420.0292857142857</v>
      </c>
      <c r="DX120">
        <v>18.26795714285714</v>
      </c>
      <c r="DY120">
        <v>1.701115714285715</v>
      </c>
      <c r="DZ120">
        <v>1.646962857142857</v>
      </c>
      <c r="EA120">
        <v>14.90662857142857</v>
      </c>
      <c r="EB120">
        <v>14.40538571428571</v>
      </c>
      <c r="EC120">
        <v>0.00100019</v>
      </c>
      <c r="ED120">
        <v>0</v>
      </c>
      <c r="EE120">
        <v>0</v>
      </c>
      <c r="EF120">
        <v>0</v>
      </c>
      <c r="EG120">
        <v>1308.428571428571</v>
      </c>
      <c r="EH120">
        <v>0.00100019</v>
      </c>
      <c r="EI120">
        <v>-10</v>
      </c>
      <c r="EJ120">
        <v>0.07142857142857142</v>
      </c>
      <c r="EK120">
        <v>34.99985714285715</v>
      </c>
      <c r="EL120">
        <v>40.14271428571429</v>
      </c>
      <c r="EM120">
        <v>37.187</v>
      </c>
      <c r="EN120">
        <v>40.78542857142858</v>
      </c>
      <c r="EO120">
        <v>37.25</v>
      </c>
      <c r="EP120">
        <v>0</v>
      </c>
      <c r="EQ120">
        <v>0</v>
      </c>
      <c r="ER120">
        <v>0</v>
      </c>
      <c r="ES120">
        <v>4.100000143051147</v>
      </c>
      <c r="ET120">
        <v>0</v>
      </c>
      <c r="EU120">
        <v>1163.02</v>
      </c>
      <c r="EV120">
        <v>3437.09217077843</v>
      </c>
      <c r="EW120">
        <v>247514.8825116503</v>
      </c>
      <c r="EX120">
        <v>22507.63461538462</v>
      </c>
      <c r="EY120">
        <v>15</v>
      </c>
      <c r="EZ120">
        <v>1658962562</v>
      </c>
      <c r="FA120" t="s">
        <v>443</v>
      </c>
      <c r="FB120">
        <v>1658962562</v>
      </c>
      <c r="FC120">
        <v>1658962559</v>
      </c>
      <c r="FD120">
        <v>7</v>
      </c>
      <c r="FE120">
        <v>0.025</v>
      </c>
      <c r="FF120">
        <v>-0.013</v>
      </c>
      <c r="FG120">
        <v>-1.97</v>
      </c>
      <c r="FH120">
        <v>-0.111</v>
      </c>
      <c r="FI120">
        <v>420</v>
      </c>
      <c r="FJ120">
        <v>18</v>
      </c>
      <c r="FK120">
        <v>0.6899999999999999</v>
      </c>
      <c r="FL120">
        <v>0.5</v>
      </c>
      <c r="FM120">
        <v>2.535863</v>
      </c>
      <c r="FN120">
        <v>-0.2720019512195131</v>
      </c>
      <c r="FO120">
        <v>0.03911008407047985</v>
      </c>
      <c r="FP120">
        <v>1</v>
      </c>
      <c r="FQ120">
        <v>1101.838823529412</v>
      </c>
      <c r="FR120">
        <v>2357.430228185559</v>
      </c>
      <c r="FS120">
        <v>478.142100676977</v>
      </c>
      <c r="FT120">
        <v>0</v>
      </c>
      <c r="FU120">
        <v>0.6003247999999999</v>
      </c>
      <c r="FV120">
        <v>-0.02535494183865002</v>
      </c>
      <c r="FW120">
        <v>0.004305708380742942</v>
      </c>
      <c r="FX120">
        <v>1</v>
      </c>
      <c r="FY120">
        <v>2</v>
      </c>
      <c r="FZ120">
        <v>3</v>
      </c>
      <c r="GA120" t="s">
        <v>421</v>
      </c>
      <c r="GB120">
        <v>2.98417</v>
      </c>
      <c r="GC120">
        <v>2.71559</v>
      </c>
      <c r="GD120">
        <v>0.09506100000000001</v>
      </c>
      <c r="GE120">
        <v>0.093405</v>
      </c>
      <c r="GF120">
        <v>0.0907428</v>
      </c>
      <c r="GG120">
        <v>0.0869761</v>
      </c>
      <c r="GH120">
        <v>28711.1</v>
      </c>
      <c r="GI120">
        <v>28877.2</v>
      </c>
      <c r="GJ120">
        <v>29482.1</v>
      </c>
      <c r="GK120">
        <v>29454.2</v>
      </c>
      <c r="GL120">
        <v>35511.9</v>
      </c>
      <c r="GM120">
        <v>35758.5</v>
      </c>
      <c r="GN120">
        <v>41523.5</v>
      </c>
      <c r="GO120">
        <v>41979.4</v>
      </c>
      <c r="GP120">
        <v>1.96052</v>
      </c>
      <c r="GQ120">
        <v>1.91515</v>
      </c>
      <c r="GR120">
        <v>0.09388100000000001</v>
      </c>
      <c r="GS120">
        <v>0</v>
      </c>
      <c r="GT120">
        <v>24.36</v>
      </c>
      <c r="GU120">
        <v>999.9</v>
      </c>
      <c r="GV120">
        <v>42.5</v>
      </c>
      <c r="GW120">
        <v>31.4</v>
      </c>
      <c r="GX120">
        <v>21.7573</v>
      </c>
      <c r="GY120">
        <v>62.9661</v>
      </c>
      <c r="GZ120">
        <v>33.4615</v>
      </c>
      <c r="HA120">
        <v>1</v>
      </c>
      <c r="HB120">
        <v>-0.132894</v>
      </c>
      <c r="HC120">
        <v>-0.252402</v>
      </c>
      <c r="HD120">
        <v>20.3459</v>
      </c>
      <c r="HE120">
        <v>5.22014</v>
      </c>
      <c r="HF120">
        <v>12.0095</v>
      </c>
      <c r="HG120">
        <v>4.99095</v>
      </c>
      <c r="HH120">
        <v>3.28933</v>
      </c>
      <c r="HI120">
        <v>9999</v>
      </c>
      <c r="HJ120">
        <v>9999</v>
      </c>
      <c r="HK120">
        <v>9999</v>
      </c>
      <c r="HL120">
        <v>161.3</v>
      </c>
      <c r="HM120">
        <v>1.86737</v>
      </c>
      <c r="HN120">
        <v>1.86644</v>
      </c>
      <c r="HO120">
        <v>1.86585</v>
      </c>
      <c r="HP120">
        <v>1.86583</v>
      </c>
      <c r="HQ120">
        <v>1.86767</v>
      </c>
      <c r="HR120">
        <v>1.87012</v>
      </c>
      <c r="HS120">
        <v>1.86874</v>
      </c>
      <c r="HT120">
        <v>1.87025</v>
      </c>
      <c r="HU120">
        <v>0</v>
      </c>
      <c r="HV120">
        <v>0</v>
      </c>
      <c r="HW120">
        <v>0</v>
      </c>
      <c r="HX120">
        <v>0</v>
      </c>
      <c r="HY120" t="s">
        <v>422</v>
      </c>
      <c r="HZ120" t="s">
        <v>423</v>
      </c>
      <c r="IA120" t="s">
        <v>424</v>
      </c>
      <c r="IB120" t="s">
        <v>424</v>
      </c>
      <c r="IC120" t="s">
        <v>424</v>
      </c>
      <c r="ID120" t="s">
        <v>424</v>
      </c>
      <c r="IE120">
        <v>0</v>
      </c>
      <c r="IF120">
        <v>100</v>
      </c>
      <c r="IG120">
        <v>100</v>
      </c>
      <c r="IH120">
        <v>-1.977</v>
      </c>
      <c r="II120">
        <v>-0.1027</v>
      </c>
      <c r="IJ120">
        <v>-0.5726348517053843</v>
      </c>
      <c r="IK120">
        <v>-0.003643892653284941</v>
      </c>
      <c r="IL120">
        <v>8.948238347276123E-07</v>
      </c>
      <c r="IM120">
        <v>-2.445980282225029E-10</v>
      </c>
      <c r="IN120">
        <v>-0.1497648274784824</v>
      </c>
      <c r="IO120">
        <v>-0.01042730378795286</v>
      </c>
      <c r="IP120">
        <v>0.00100284695746963</v>
      </c>
      <c r="IQ120">
        <v>-1.701466411570297E-05</v>
      </c>
      <c r="IR120">
        <v>2</v>
      </c>
      <c r="IS120">
        <v>2310</v>
      </c>
      <c r="IT120">
        <v>1</v>
      </c>
      <c r="IU120">
        <v>25</v>
      </c>
      <c r="IV120">
        <v>47.4</v>
      </c>
      <c r="IW120">
        <v>47.4</v>
      </c>
      <c r="IX120">
        <v>1.04492</v>
      </c>
      <c r="IY120">
        <v>2.2229</v>
      </c>
      <c r="IZ120">
        <v>1.39648</v>
      </c>
      <c r="JA120">
        <v>2.34375</v>
      </c>
      <c r="JB120">
        <v>1.49536</v>
      </c>
      <c r="JC120">
        <v>2.33398</v>
      </c>
      <c r="JD120">
        <v>35.7544</v>
      </c>
      <c r="JE120">
        <v>24.1838</v>
      </c>
      <c r="JF120">
        <v>18</v>
      </c>
      <c r="JG120">
        <v>514.223</v>
      </c>
      <c r="JH120">
        <v>441.687</v>
      </c>
      <c r="JI120">
        <v>24.9996</v>
      </c>
      <c r="JJ120">
        <v>25.7383</v>
      </c>
      <c r="JK120">
        <v>29.9999</v>
      </c>
      <c r="JL120">
        <v>25.7461</v>
      </c>
      <c r="JM120">
        <v>25.6945</v>
      </c>
      <c r="JN120">
        <v>20.9276</v>
      </c>
      <c r="JO120">
        <v>19.3121</v>
      </c>
      <c r="JP120">
        <v>49.4444</v>
      </c>
      <c r="JQ120">
        <v>25</v>
      </c>
      <c r="JR120">
        <v>420</v>
      </c>
      <c r="JS120">
        <v>18.2426</v>
      </c>
      <c r="JT120">
        <v>100.813</v>
      </c>
      <c r="JU120">
        <v>100.814</v>
      </c>
    </row>
    <row r="121" spans="1:281">
      <c r="A121">
        <v>105</v>
      </c>
      <c r="B121">
        <v>1658965410.5</v>
      </c>
      <c r="C121">
        <v>3504</v>
      </c>
      <c r="D121" t="s">
        <v>658</v>
      </c>
      <c r="E121" t="s">
        <v>659</v>
      </c>
      <c r="F121">
        <v>5</v>
      </c>
      <c r="G121" t="s">
        <v>654</v>
      </c>
      <c r="H121" t="s">
        <v>416</v>
      </c>
      <c r="I121">
        <v>1658965408</v>
      </c>
      <c r="J121">
        <f>(K121)/1000</f>
        <v>0</v>
      </c>
      <c r="K121">
        <f>IF(CZ121, AN121, AH121)</f>
        <v>0</v>
      </c>
      <c r="L121">
        <f>IF(CZ121, AI121, AG121)</f>
        <v>0</v>
      </c>
      <c r="M121">
        <f>DB121 - IF(AU121&gt;1, L121*CV121*100.0/(AW121*DP121), 0)</f>
        <v>0</v>
      </c>
      <c r="N121">
        <f>((T121-J121/2)*M121-L121)/(T121+J121/2)</f>
        <v>0</v>
      </c>
      <c r="O121">
        <f>N121*(DI121+DJ121)/1000.0</f>
        <v>0</v>
      </c>
      <c r="P121">
        <f>(DB121 - IF(AU121&gt;1, L121*CV121*100.0/(AW121*DP121), 0))*(DI121+DJ121)/1000.0</f>
        <v>0</v>
      </c>
      <c r="Q121">
        <f>2.0/((1/S121-1/R121)+SIGN(S121)*SQRT((1/S121-1/R121)*(1/S121-1/R121) + 4*CW121/((CW121+1)*(CW121+1))*(2*1/S121*1/R121-1/R121*1/R121)))</f>
        <v>0</v>
      </c>
      <c r="R121">
        <f>IF(LEFT(CX121,1)&lt;&gt;"0",IF(LEFT(CX121,1)="1",3.0,CY121),$D$5+$E$5*(DP121*DI121/($K$5*1000))+$F$5*(DP121*DI121/($K$5*1000))*MAX(MIN(CV121,$J$5),$I$5)*MAX(MIN(CV121,$J$5),$I$5)+$G$5*MAX(MIN(CV121,$J$5),$I$5)*(DP121*DI121/($K$5*1000))+$H$5*(DP121*DI121/($K$5*1000))*(DP121*DI121/($K$5*1000)))</f>
        <v>0</v>
      </c>
      <c r="S121">
        <f>J121*(1000-(1000*0.61365*exp(17.502*W121/(240.97+W121))/(DI121+DJ121)+DD121)/2)/(1000*0.61365*exp(17.502*W121/(240.97+W121))/(DI121+DJ121)-DD121)</f>
        <v>0</v>
      </c>
      <c r="T121">
        <f>1/((CW121+1)/(Q121/1.6)+1/(R121/1.37)) + CW121/((CW121+1)/(Q121/1.6) + CW121/(R121/1.37))</f>
        <v>0</v>
      </c>
      <c r="U121">
        <f>(CR121*CU121)</f>
        <v>0</v>
      </c>
      <c r="V121">
        <f>(DK121+(U121+2*0.95*5.67E-8*(((DK121+$B$7)+273)^4-(DK121+273)^4)-44100*J121)/(1.84*29.3*R121+8*0.95*5.67E-8*(DK121+273)^3))</f>
        <v>0</v>
      </c>
      <c r="W121">
        <f>($C$7*DL121+$D$7*DM121+$E$7*V121)</f>
        <v>0</v>
      </c>
      <c r="X121">
        <f>0.61365*exp(17.502*W121/(240.97+W121))</f>
        <v>0</v>
      </c>
      <c r="Y121">
        <f>(Z121/AA121*100)</f>
        <v>0</v>
      </c>
      <c r="Z121">
        <f>DD121*(DI121+DJ121)/1000</f>
        <v>0</v>
      </c>
      <c r="AA121">
        <f>0.61365*exp(17.502*DK121/(240.97+DK121))</f>
        <v>0</v>
      </c>
      <c r="AB121">
        <f>(X121-DD121*(DI121+DJ121)/1000)</f>
        <v>0</v>
      </c>
      <c r="AC121">
        <f>(-J121*44100)</f>
        <v>0</v>
      </c>
      <c r="AD121">
        <f>2*29.3*R121*0.92*(DK121-W121)</f>
        <v>0</v>
      </c>
      <c r="AE121">
        <f>2*0.95*5.67E-8*(((DK121+$B$7)+273)^4-(W121+273)^4)</f>
        <v>0</v>
      </c>
      <c r="AF121">
        <f>U121+AE121+AC121+AD121</f>
        <v>0</v>
      </c>
      <c r="AG121">
        <f>DH121*AU121*(DC121-DB121*(1000-AU121*DE121)/(1000-AU121*DD121))/(100*CV121)</f>
        <v>0</v>
      </c>
      <c r="AH121">
        <f>1000*DH121*AU121*(DD121-DE121)/(100*CV121*(1000-AU121*DD121))</f>
        <v>0</v>
      </c>
      <c r="AI121">
        <f>(AJ121 - AK121 - DI121*1E3/(8.314*(DK121+273.15)) * AM121/DH121 * AL121) * DH121/(100*CV121) * (1000 - DE121)/1000</f>
        <v>0</v>
      </c>
      <c r="AJ121">
        <v>427.8404610257633</v>
      </c>
      <c r="AK121">
        <v>430.6542727272724</v>
      </c>
      <c r="AL121">
        <v>3.661486483944704E-05</v>
      </c>
      <c r="AM121">
        <v>65.20290633217948</v>
      </c>
      <c r="AN121">
        <f>(AP121 - AO121 + DI121*1E3/(8.314*(DK121+273.15)) * AR121/DH121 * AQ121) * DH121/(100*CV121) * 1000/(1000 - AP121)</f>
        <v>0</v>
      </c>
      <c r="AO121">
        <v>18.26816071416197</v>
      </c>
      <c r="AP121">
        <v>18.91186000000001</v>
      </c>
      <c r="AQ121">
        <v>0.009762469986427696</v>
      </c>
      <c r="AR121">
        <v>84.70536915044475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MAX(0,($B$13+$C$13*DP121)/(1+$D$13*DP121)*DI121/(DK121+273)*$E$13)</f>
        <v>0</v>
      </c>
      <c r="AX121" t="s">
        <v>418</v>
      </c>
      <c r="AY121" t="s">
        <v>418</v>
      </c>
      <c r="AZ121">
        <v>0</v>
      </c>
      <c r="BA121">
        <v>0</v>
      </c>
      <c r="BB121">
        <f>1-AZ121/BA121</f>
        <v>0</v>
      </c>
      <c r="BC121">
        <v>0</v>
      </c>
      <c r="BD121" t="s">
        <v>418</v>
      </c>
      <c r="BE121" t="s">
        <v>418</v>
      </c>
      <c r="BF121">
        <v>0</v>
      </c>
      <c r="BG121">
        <v>0</v>
      </c>
      <c r="BH121">
        <f>1-BF121/BG121</f>
        <v>0</v>
      </c>
      <c r="BI121">
        <v>0.5</v>
      </c>
      <c r="BJ121">
        <f>CS121</f>
        <v>0</v>
      </c>
      <c r="BK121">
        <f>L121</f>
        <v>0</v>
      </c>
      <c r="BL121">
        <f>BH121*BI121*BJ121</f>
        <v>0</v>
      </c>
      <c r="BM121">
        <f>(BK121-BC121)/BJ121</f>
        <v>0</v>
      </c>
      <c r="BN121">
        <f>(BA121-BG121)/BG121</f>
        <v>0</v>
      </c>
      <c r="BO121">
        <f>AZ121/(BB121+AZ121/BG121)</f>
        <v>0</v>
      </c>
      <c r="BP121" t="s">
        <v>418</v>
      </c>
      <c r="BQ121">
        <v>0</v>
      </c>
      <c r="BR121">
        <f>IF(BQ121&lt;&gt;0, BQ121, BO121)</f>
        <v>0</v>
      </c>
      <c r="BS121">
        <f>1-BR121/BG121</f>
        <v>0</v>
      </c>
      <c r="BT121">
        <f>(BG121-BF121)/(BG121-BR121)</f>
        <v>0</v>
      </c>
      <c r="BU121">
        <f>(BA121-BG121)/(BA121-BR121)</f>
        <v>0</v>
      </c>
      <c r="BV121">
        <f>(BG121-BF121)/(BG121-AZ121)</f>
        <v>0</v>
      </c>
      <c r="BW121">
        <f>(BA121-BG121)/(BA121-AZ121)</f>
        <v>0</v>
      </c>
      <c r="BX121">
        <f>(BT121*BR121/BF121)</f>
        <v>0</v>
      </c>
      <c r="BY121">
        <f>(1-BX121)</f>
        <v>0</v>
      </c>
      <c r="BZ121" t="s">
        <v>418</v>
      </c>
      <c r="CA121" t="s">
        <v>418</v>
      </c>
      <c r="CB121" t="s">
        <v>418</v>
      </c>
      <c r="CC121" t="s">
        <v>418</v>
      </c>
      <c r="CD121" t="s">
        <v>418</v>
      </c>
      <c r="CE121" t="s">
        <v>418</v>
      </c>
      <c r="CF121" t="s">
        <v>418</v>
      </c>
      <c r="CG121" t="s">
        <v>418</v>
      </c>
      <c r="CH121" t="s">
        <v>418</v>
      </c>
      <c r="CI121" t="s">
        <v>418</v>
      </c>
      <c r="CJ121" t="s">
        <v>418</v>
      </c>
      <c r="CK121" t="s">
        <v>418</v>
      </c>
      <c r="CL121" t="s">
        <v>418</v>
      </c>
      <c r="CM121" t="s">
        <v>418</v>
      </c>
      <c r="CN121" t="s">
        <v>418</v>
      </c>
      <c r="CO121" t="s">
        <v>418</v>
      </c>
      <c r="CP121" t="s">
        <v>418</v>
      </c>
      <c r="CQ121" t="s">
        <v>418</v>
      </c>
      <c r="CR121">
        <f>$B$11*DQ121+$C$11*DR121+$F$11*EC121*(1-EF121)</f>
        <v>0</v>
      </c>
      <c r="CS121">
        <f>CR121*CT121</f>
        <v>0</v>
      </c>
      <c r="CT121">
        <f>($B$11*$D$9+$C$11*$D$9+$F$11*((EP121+EH121)/MAX(EP121+EH121+EQ121, 0.1)*$I$9+EQ121/MAX(EP121+EH121+EQ121, 0.1)*$J$9))/($B$11+$C$11+$F$11)</f>
        <v>0</v>
      </c>
      <c r="CU121">
        <f>($B$11*$K$9+$C$11*$K$9+$F$11*((EP121+EH121)/MAX(EP121+EH121+EQ121, 0.1)*$P$9+EQ121/MAX(EP121+EH121+EQ121, 0.1)*$Q$9))/($B$11+$C$11+$F$11)</f>
        <v>0</v>
      </c>
      <c r="CV121">
        <v>6</v>
      </c>
      <c r="CW121">
        <v>0.5</v>
      </c>
      <c r="CX121" t="s">
        <v>419</v>
      </c>
      <c r="CY121">
        <v>2</v>
      </c>
      <c r="CZ121" t="b">
        <v>1</v>
      </c>
      <c r="DA121">
        <v>1658965408</v>
      </c>
      <c r="DB121">
        <v>422.5098888888889</v>
      </c>
      <c r="DC121">
        <v>420.0162222222223</v>
      </c>
      <c r="DD121">
        <v>18.90407777777778</v>
      </c>
      <c r="DE121">
        <v>18.26788888888889</v>
      </c>
      <c r="DF121">
        <v>424.4867777777778</v>
      </c>
      <c r="DG121">
        <v>19.00658888888889</v>
      </c>
      <c r="DH121">
        <v>500.0748888888889</v>
      </c>
      <c r="DI121">
        <v>90.15553333333334</v>
      </c>
      <c r="DJ121">
        <v>0.1000141666666667</v>
      </c>
      <c r="DK121">
        <v>25.87528888888889</v>
      </c>
      <c r="DL121">
        <v>25.84431111111111</v>
      </c>
      <c r="DM121">
        <v>999.9000000000001</v>
      </c>
      <c r="DN121">
        <v>0</v>
      </c>
      <c r="DO121">
        <v>0</v>
      </c>
      <c r="DP121">
        <v>10008.81666666667</v>
      </c>
      <c r="DQ121">
        <v>0</v>
      </c>
      <c r="DR121">
        <v>0.4373256666666667</v>
      </c>
      <c r="DS121">
        <v>2.493424444444444</v>
      </c>
      <c r="DT121">
        <v>430.6507777777778</v>
      </c>
      <c r="DU121">
        <v>427.8318888888888</v>
      </c>
      <c r="DV121">
        <v>0.6361865555555555</v>
      </c>
      <c r="DW121">
        <v>420.0162222222223</v>
      </c>
      <c r="DX121">
        <v>18.26788888888889</v>
      </c>
      <c r="DY121">
        <v>1.704306666666667</v>
      </c>
      <c r="DZ121">
        <v>1.646953333333333</v>
      </c>
      <c r="EA121">
        <v>14.93572222222222</v>
      </c>
      <c r="EB121">
        <v>14.40525555555556</v>
      </c>
      <c r="EC121">
        <v>0.00100019</v>
      </c>
      <c r="ED121">
        <v>0</v>
      </c>
      <c r="EE121">
        <v>0</v>
      </c>
      <c r="EF121">
        <v>0</v>
      </c>
      <c r="EG121">
        <v>1170.555555555556</v>
      </c>
      <c r="EH121">
        <v>0.00100019</v>
      </c>
      <c r="EI121">
        <v>-8.944444444444445</v>
      </c>
      <c r="EJ121">
        <v>-1.333333333333333</v>
      </c>
      <c r="EK121">
        <v>35.187</v>
      </c>
      <c r="EL121">
        <v>40.187</v>
      </c>
      <c r="EM121">
        <v>37.22900000000001</v>
      </c>
      <c r="EN121">
        <v>40.88177777777778</v>
      </c>
      <c r="EO121">
        <v>37.34</v>
      </c>
      <c r="EP121">
        <v>0</v>
      </c>
      <c r="EQ121">
        <v>0</v>
      </c>
      <c r="ER121">
        <v>0</v>
      </c>
      <c r="ES121">
        <v>9.5</v>
      </c>
      <c r="ET121">
        <v>0</v>
      </c>
      <c r="EU121">
        <v>1253.943076923077</v>
      </c>
      <c r="EV121">
        <v>658.4199818811462</v>
      </c>
      <c r="EW121">
        <v>-119529.0412471158</v>
      </c>
      <c r="EX121">
        <v>22506.78846153846</v>
      </c>
      <c r="EY121">
        <v>15</v>
      </c>
      <c r="EZ121">
        <v>1658962562</v>
      </c>
      <c r="FA121" t="s">
        <v>443</v>
      </c>
      <c r="FB121">
        <v>1658962562</v>
      </c>
      <c r="FC121">
        <v>1658962559</v>
      </c>
      <c r="FD121">
        <v>7</v>
      </c>
      <c r="FE121">
        <v>0.025</v>
      </c>
      <c r="FF121">
        <v>-0.013</v>
      </c>
      <c r="FG121">
        <v>-1.97</v>
      </c>
      <c r="FH121">
        <v>-0.111</v>
      </c>
      <c r="FI121">
        <v>420</v>
      </c>
      <c r="FJ121">
        <v>18</v>
      </c>
      <c r="FK121">
        <v>0.6899999999999999</v>
      </c>
      <c r="FL121">
        <v>0.5</v>
      </c>
      <c r="FM121">
        <v>2.518052682926829</v>
      </c>
      <c r="FN121">
        <v>-0.2198728222996523</v>
      </c>
      <c r="FO121">
        <v>0.03495829592210572</v>
      </c>
      <c r="FP121">
        <v>1</v>
      </c>
      <c r="FQ121">
        <v>1157.206470588235</v>
      </c>
      <c r="FR121">
        <v>1688.212082867473</v>
      </c>
      <c r="FS121">
        <v>467.5117963524768</v>
      </c>
      <c r="FT121">
        <v>0</v>
      </c>
      <c r="FU121">
        <v>0.6063697560975611</v>
      </c>
      <c r="FV121">
        <v>0.1029297909407667</v>
      </c>
      <c r="FW121">
        <v>0.01505071018303396</v>
      </c>
      <c r="FX121">
        <v>0</v>
      </c>
      <c r="FY121">
        <v>1</v>
      </c>
      <c r="FZ121">
        <v>3</v>
      </c>
      <c r="GA121" t="s">
        <v>444</v>
      </c>
      <c r="GB121">
        <v>2.98419</v>
      </c>
      <c r="GC121">
        <v>2.71561</v>
      </c>
      <c r="GD121">
        <v>0.0950636</v>
      </c>
      <c r="GE121">
        <v>0.0934014</v>
      </c>
      <c r="GF121">
        <v>0.09084150000000001</v>
      </c>
      <c r="GG121">
        <v>0.0869748</v>
      </c>
      <c r="GH121">
        <v>28710</v>
      </c>
      <c r="GI121">
        <v>28877.2</v>
      </c>
      <c r="GJ121">
        <v>29481.1</v>
      </c>
      <c r="GK121">
        <v>29454.1</v>
      </c>
      <c r="GL121">
        <v>35506.6</v>
      </c>
      <c r="GM121">
        <v>35758.5</v>
      </c>
      <c r="GN121">
        <v>41521.9</v>
      </c>
      <c r="GO121">
        <v>41979.3</v>
      </c>
      <c r="GP121">
        <v>1.9605</v>
      </c>
      <c r="GQ121">
        <v>1.91515</v>
      </c>
      <c r="GR121">
        <v>0.07913630000000001</v>
      </c>
      <c r="GS121">
        <v>0</v>
      </c>
      <c r="GT121">
        <v>24.3645</v>
      </c>
      <c r="GU121">
        <v>999.9</v>
      </c>
      <c r="GV121">
        <v>42.5</v>
      </c>
      <c r="GW121">
        <v>31.4</v>
      </c>
      <c r="GX121">
        <v>21.7547</v>
      </c>
      <c r="GY121">
        <v>62.9461</v>
      </c>
      <c r="GZ121">
        <v>33.6819</v>
      </c>
      <c r="HA121">
        <v>1</v>
      </c>
      <c r="HB121">
        <v>-0.132886</v>
      </c>
      <c r="HC121">
        <v>-0.253453</v>
      </c>
      <c r="HD121">
        <v>20.3522</v>
      </c>
      <c r="HE121">
        <v>5.22028</v>
      </c>
      <c r="HF121">
        <v>12.0099</v>
      </c>
      <c r="HG121">
        <v>4.9908</v>
      </c>
      <c r="HH121">
        <v>3.28933</v>
      </c>
      <c r="HI121">
        <v>9999</v>
      </c>
      <c r="HJ121">
        <v>9999</v>
      </c>
      <c r="HK121">
        <v>9999</v>
      </c>
      <c r="HL121">
        <v>161.3</v>
      </c>
      <c r="HM121">
        <v>1.86737</v>
      </c>
      <c r="HN121">
        <v>1.86644</v>
      </c>
      <c r="HO121">
        <v>1.86584</v>
      </c>
      <c r="HP121">
        <v>1.86582</v>
      </c>
      <c r="HQ121">
        <v>1.86768</v>
      </c>
      <c r="HR121">
        <v>1.87012</v>
      </c>
      <c r="HS121">
        <v>1.86874</v>
      </c>
      <c r="HT121">
        <v>1.87024</v>
      </c>
      <c r="HU121">
        <v>0</v>
      </c>
      <c r="HV121">
        <v>0</v>
      </c>
      <c r="HW121">
        <v>0</v>
      </c>
      <c r="HX121">
        <v>0</v>
      </c>
      <c r="HY121" t="s">
        <v>422</v>
      </c>
      <c r="HZ121" t="s">
        <v>423</v>
      </c>
      <c r="IA121" t="s">
        <v>424</v>
      </c>
      <c r="IB121" t="s">
        <v>424</v>
      </c>
      <c r="IC121" t="s">
        <v>424</v>
      </c>
      <c r="ID121" t="s">
        <v>424</v>
      </c>
      <c r="IE121">
        <v>0</v>
      </c>
      <c r="IF121">
        <v>100</v>
      </c>
      <c r="IG121">
        <v>100</v>
      </c>
      <c r="IH121">
        <v>-1.977</v>
      </c>
      <c r="II121">
        <v>-0.1024</v>
      </c>
      <c r="IJ121">
        <v>-0.5726348517053843</v>
      </c>
      <c r="IK121">
        <v>-0.003643892653284941</v>
      </c>
      <c r="IL121">
        <v>8.948238347276123E-07</v>
      </c>
      <c r="IM121">
        <v>-2.445980282225029E-10</v>
      </c>
      <c r="IN121">
        <v>-0.1497648274784824</v>
      </c>
      <c r="IO121">
        <v>-0.01042730378795286</v>
      </c>
      <c r="IP121">
        <v>0.00100284695746963</v>
      </c>
      <c r="IQ121">
        <v>-1.701466411570297E-05</v>
      </c>
      <c r="IR121">
        <v>2</v>
      </c>
      <c r="IS121">
        <v>2310</v>
      </c>
      <c r="IT121">
        <v>1</v>
      </c>
      <c r="IU121">
        <v>25</v>
      </c>
      <c r="IV121">
        <v>47.5</v>
      </c>
      <c r="IW121">
        <v>47.5</v>
      </c>
      <c r="IX121">
        <v>1.04492</v>
      </c>
      <c r="IY121">
        <v>2.21191</v>
      </c>
      <c r="IZ121">
        <v>1.39648</v>
      </c>
      <c r="JA121">
        <v>2.34375</v>
      </c>
      <c r="JB121">
        <v>1.49536</v>
      </c>
      <c r="JC121">
        <v>2.41089</v>
      </c>
      <c r="JD121">
        <v>35.7544</v>
      </c>
      <c r="JE121">
        <v>24.1926</v>
      </c>
      <c r="JF121">
        <v>18</v>
      </c>
      <c r="JG121">
        <v>514.196</v>
      </c>
      <c r="JH121">
        <v>441.675</v>
      </c>
      <c r="JI121">
        <v>24.9997</v>
      </c>
      <c r="JJ121">
        <v>25.7365</v>
      </c>
      <c r="JK121">
        <v>30</v>
      </c>
      <c r="JL121">
        <v>25.745</v>
      </c>
      <c r="JM121">
        <v>25.693</v>
      </c>
      <c r="JN121">
        <v>20.9268</v>
      </c>
      <c r="JO121">
        <v>19.3121</v>
      </c>
      <c r="JP121">
        <v>49.4444</v>
      </c>
      <c r="JQ121">
        <v>25</v>
      </c>
      <c r="JR121">
        <v>420</v>
      </c>
      <c r="JS121">
        <v>18.2273</v>
      </c>
      <c r="JT121">
        <v>100.809</v>
      </c>
      <c r="JU121">
        <v>100.814</v>
      </c>
    </row>
    <row r="122" spans="1:281">
      <c r="A122">
        <v>106</v>
      </c>
      <c r="B122">
        <v>1658965415.5</v>
      </c>
      <c r="C122">
        <v>3509</v>
      </c>
      <c r="D122" t="s">
        <v>660</v>
      </c>
      <c r="E122" t="s">
        <v>661</v>
      </c>
      <c r="F122">
        <v>5</v>
      </c>
      <c r="G122" t="s">
        <v>654</v>
      </c>
      <c r="H122" t="s">
        <v>416</v>
      </c>
      <c r="I122">
        <v>1658965412.7</v>
      </c>
      <c r="J122">
        <f>(K122)/1000</f>
        <v>0</v>
      </c>
      <c r="K122">
        <f>IF(CZ122, AN122, AH122)</f>
        <v>0</v>
      </c>
      <c r="L122">
        <f>IF(CZ122, AI122, AG122)</f>
        <v>0</v>
      </c>
      <c r="M122">
        <f>DB122 - IF(AU122&gt;1, L122*CV122*100.0/(AW122*DP122), 0)</f>
        <v>0</v>
      </c>
      <c r="N122">
        <f>((T122-J122/2)*M122-L122)/(T122+J122/2)</f>
        <v>0</v>
      </c>
      <c r="O122">
        <f>N122*(DI122+DJ122)/1000.0</f>
        <v>0</v>
      </c>
      <c r="P122">
        <f>(DB122 - IF(AU122&gt;1, L122*CV122*100.0/(AW122*DP122), 0))*(DI122+DJ122)/1000.0</f>
        <v>0</v>
      </c>
      <c r="Q122">
        <f>2.0/((1/S122-1/R122)+SIGN(S122)*SQRT((1/S122-1/R122)*(1/S122-1/R122) + 4*CW122/((CW122+1)*(CW122+1))*(2*1/S122*1/R122-1/R122*1/R122)))</f>
        <v>0</v>
      </c>
      <c r="R122">
        <f>IF(LEFT(CX122,1)&lt;&gt;"0",IF(LEFT(CX122,1)="1",3.0,CY122),$D$5+$E$5*(DP122*DI122/($K$5*1000))+$F$5*(DP122*DI122/($K$5*1000))*MAX(MIN(CV122,$J$5),$I$5)*MAX(MIN(CV122,$J$5),$I$5)+$G$5*MAX(MIN(CV122,$J$5),$I$5)*(DP122*DI122/($K$5*1000))+$H$5*(DP122*DI122/($K$5*1000))*(DP122*DI122/($K$5*1000)))</f>
        <v>0</v>
      </c>
      <c r="S122">
        <f>J122*(1000-(1000*0.61365*exp(17.502*W122/(240.97+W122))/(DI122+DJ122)+DD122)/2)/(1000*0.61365*exp(17.502*W122/(240.97+W122))/(DI122+DJ122)-DD122)</f>
        <v>0</v>
      </c>
      <c r="T122">
        <f>1/((CW122+1)/(Q122/1.6)+1/(R122/1.37)) + CW122/((CW122+1)/(Q122/1.6) + CW122/(R122/1.37))</f>
        <v>0</v>
      </c>
      <c r="U122">
        <f>(CR122*CU122)</f>
        <v>0</v>
      </c>
      <c r="V122">
        <f>(DK122+(U122+2*0.95*5.67E-8*(((DK122+$B$7)+273)^4-(DK122+273)^4)-44100*J122)/(1.84*29.3*R122+8*0.95*5.67E-8*(DK122+273)^3))</f>
        <v>0</v>
      </c>
      <c r="W122">
        <f>($C$7*DL122+$D$7*DM122+$E$7*V122)</f>
        <v>0</v>
      </c>
      <c r="X122">
        <f>0.61365*exp(17.502*W122/(240.97+W122))</f>
        <v>0</v>
      </c>
      <c r="Y122">
        <f>(Z122/AA122*100)</f>
        <v>0</v>
      </c>
      <c r="Z122">
        <f>DD122*(DI122+DJ122)/1000</f>
        <v>0</v>
      </c>
      <c r="AA122">
        <f>0.61365*exp(17.502*DK122/(240.97+DK122))</f>
        <v>0</v>
      </c>
      <c r="AB122">
        <f>(X122-DD122*(DI122+DJ122)/1000)</f>
        <v>0</v>
      </c>
      <c r="AC122">
        <f>(-J122*44100)</f>
        <v>0</v>
      </c>
      <c r="AD122">
        <f>2*29.3*R122*0.92*(DK122-W122)</f>
        <v>0</v>
      </c>
      <c r="AE122">
        <f>2*0.95*5.67E-8*(((DK122+$B$7)+273)^4-(W122+273)^4)</f>
        <v>0</v>
      </c>
      <c r="AF122">
        <f>U122+AE122+AC122+AD122</f>
        <v>0</v>
      </c>
      <c r="AG122">
        <f>DH122*AU122*(DC122-DB122*(1000-AU122*DE122)/(1000-AU122*DD122))/(100*CV122)</f>
        <v>0</v>
      </c>
      <c r="AH122">
        <f>1000*DH122*AU122*(DD122-DE122)/(100*CV122*(1000-AU122*DD122))</f>
        <v>0</v>
      </c>
      <c r="AI122">
        <f>(AJ122 - AK122 - DI122*1E3/(8.314*(DK122+273.15)) * AM122/DH122 * AL122) * DH122/(100*CV122) * (1000 - DE122)/1000</f>
        <v>0</v>
      </c>
      <c r="AJ122">
        <v>427.7876433128931</v>
      </c>
      <c r="AK122">
        <v>430.6263030303028</v>
      </c>
      <c r="AL122">
        <v>-7.435880110791531E-05</v>
      </c>
      <c r="AM122">
        <v>65.20290633217948</v>
      </c>
      <c r="AN122">
        <f>(AP122 - AO122 + DI122*1E3/(8.314*(DK122+273.15)) * AR122/DH122 * AQ122) * DH122/(100*CV122) * 1000/(1000 - AP122)</f>
        <v>0</v>
      </c>
      <c r="AO122">
        <v>18.26701890084836</v>
      </c>
      <c r="AP122">
        <v>18.90578545454545</v>
      </c>
      <c r="AQ122">
        <v>-0.0003479447066897786</v>
      </c>
      <c r="AR122">
        <v>84.70536915044475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MAX(0,($B$13+$C$13*DP122)/(1+$D$13*DP122)*DI122/(DK122+273)*$E$13)</f>
        <v>0</v>
      </c>
      <c r="AX122" t="s">
        <v>418</v>
      </c>
      <c r="AY122" t="s">
        <v>418</v>
      </c>
      <c r="AZ122">
        <v>0</v>
      </c>
      <c r="BA122">
        <v>0</v>
      </c>
      <c r="BB122">
        <f>1-AZ122/BA122</f>
        <v>0</v>
      </c>
      <c r="BC122">
        <v>0</v>
      </c>
      <c r="BD122" t="s">
        <v>418</v>
      </c>
      <c r="BE122" t="s">
        <v>418</v>
      </c>
      <c r="BF122">
        <v>0</v>
      </c>
      <c r="BG122">
        <v>0</v>
      </c>
      <c r="BH122">
        <f>1-BF122/BG122</f>
        <v>0</v>
      </c>
      <c r="BI122">
        <v>0.5</v>
      </c>
      <c r="BJ122">
        <f>CS122</f>
        <v>0</v>
      </c>
      <c r="BK122">
        <f>L122</f>
        <v>0</v>
      </c>
      <c r="BL122">
        <f>BH122*BI122*BJ122</f>
        <v>0</v>
      </c>
      <c r="BM122">
        <f>(BK122-BC122)/BJ122</f>
        <v>0</v>
      </c>
      <c r="BN122">
        <f>(BA122-BG122)/BG122</f>
        <v>0</v>
      </c>
      <c r="BO122">
        <f>AZ122/(BB122+AZ122/BG122)</f>
        <v>0</v>
      </c>
      <c r="BP122" t="s">
        <v>418</v>
      </c>
      <c r="BQ122">
        <v>0</v>
      </c>
      <c r="BR122">
        <f>IF(BQ122&lt;&gt;0, BQ122, BO122)</f>
        <v>0</v>
      </c>
      <c r="BS122">
        <f>1-BR122/BG122</f>
        <v>0</v>
      </c>
      <c r="BT122">
        <f>(BG122-BF122)/(BG122-BR122)</f>
        <v>0</v>
      </c>
      <c r="BU122">
        <f>(BA122-BG122)/(BA122-BR122)</f>
        <v>0</v>
      </c>
      <c r="BV122">
        <f>(BG122-BF122)/(BG122-AZ122)</f>
        <v>0</v>
      </c>
      <c r="BW122">
        <f>(BA122-BG122)/(BA122-AZ122)</f>
        <v>0</v>
      </c>
      <c r="BX122">
        <f>(BT122*BR122/BF122)</f>
        <v>0</v>
      </c>
      <c r="BY122">
        <f>(1-BX122)</f>
        <v>0</v>
      </c>
      <c r="BZ122" t="s">
        <v>418</v>
      </c>
      <c r="CA122" t="s">
        <v>418</v>
      </c>
      <c r="CB122" t="s">
        <v>418</v>
      </c>
      <c r="CC122" t="s">
        <v>418</v>
      </c>
      <c r="CD122" t="s">
        <v>418</v>
      </c>
      <c r="CE122" t="s">
        <v>418</v>
      </c>
      <c r="CF122" t="s">
        <v>418</v>
      </c>
      <c r="CG122" t="s">
        <v>418</v>
      </c>
      <c r="CH122" t="s">
        <v>418</v>
      </c>
      <c r="CI122" t="s">
        <v>418</v>
      </c>
      <c r="CJ122" t="s">
        <v>418</v>
      </c>
      <c r="CK122" t="s">
        <v>418</v>
      </c>
      <c r="CL122" t="s">
        <v>418</v>
      </c>
      <c r="CM122" t="s">
        <v>418</v>
      </c>
      <c r="CN122" t="s">
        <v>418</v>
      </c>
      <c r="CO122" t="s">
        <v>418</v>
      </c>
      <c r="CP122" t="s">
        <v>418</v>
      </c>
      <c r="CQ122" t="s">
        <v>418</v>
      </c>
      <c r="CR122">
        <f>$B$11*DQ122+$C$11*DR122+$F$11*EC122*(1-EF122)</f>
        <v>0</v>
      </c>
      <c r="CS122">
        <f>CR122*CT122</f>
        <v>0</v>
      </c>
      <c r="CT122">
        <f>($B$11*$D$9+$C$11*$D$9+$F$11*((EP122+EH122)/MAX(EP122+EH122+EQ122, 0.1)*$I$9+EQ122/MAX(EP122+EH122+EQ122, 0.1)*$J$9))/($B$11+$C$11+$F$11)</f>
        <v>0</v>
      </c>
      <c r="CU122">
        <f>($B$11*$K$9+$C$11*$K$9+$F$11*((EP122+EH122)/MAX(EP122+EH122+EQ122, 0.1)*$P$9+EQ122/MAX(EP122+EH122+EQ122, 0.1)*$Q$9))/($B$11+$C$11+$F$11)</f>
        <v>0</v>
      </c>
      <c r="CV122">
        <v>6</v>
      </c>
      <c r="CW122">
        <v>0.5</v>
      </c>
      <c r="CX122" t="s">
        <v>419</v>
      </c>
      <c r="CY122">
        <v>2</v>
      </c>
      <c r="CZ122" t="b">
        <v>1</v>
      </c>
      <c r="DA122">
        <v>1658965412.7</v>
      </c>
      <c r="DB122">
        <v>422.4874</v>
      </c>
      <c r="DC122">
        <v>419.9795</v>
      </c>
      <c r="DD122">
        <v>18.9094</v>
      </c>
      <c r="DE122">
        <v>18.26703</v>
      </c>
      <c r="DF122">
        <v>424.4642</v>
      </c>
      <c r="DG122">
        <v>19.01185</v>
      </c>
      <c r="DH122">
        <v>500.0769</v>
      </c>
      <c r="DI122">
        <v>90.15626999999999</v>
      </c>
      <c r="DJ122">
        <v>0.09996591999999999</v>
      </c>
      <c r="DK122">
        <v>25.82031</v>
      </c>
      <c r="DL122">
        <v>25.52835</v>
      </c>
      <c r="DM122">
        <v>999.9</v>
      </c>
      <c r="DN122">
        <v>0</v>
      </c>
      <c r="DO122">
        <v>0</v>
      </c>
      <c r="DP122">
        <v>10007.434</v>
      </c>
      <c r="DQ122">
        <v>0</v>
      </c>
      <c r="DR122">
        <v>0.4488168999999999</v>
      </c>
      <c r="DS122">
        <v>2.508127</v>
      </c>
      <c r="DT122">
        <v>430.6303</v>
      </c>
      <c r="DU122">
        <v>427.7938</v>
      </c>
      <c r="DV122">
        <v>0.6423618000000001</v>
      </c>
      <c r="DW122">
        <v>419.9795</v>
      </c>
      <c r="DX122">
        <v>18.26703</v>
      </c>
      <c r="DY122">
        <v>1.7048</v>
      </c>
      <c r="DZ122">
        <v>1.646889</v>
      </c>
      <c r="EA122">
        <v>14.94021</v>
      </c>
      <c r="EB122">
        <v>14.40468</v>
      </c>
      <c r="EC122">
        <v>0.00100019</v>
      </c>
      <c r="ED122">
        <v>0</v>
      </c>
      <c r="EE122">
        <v>0</v>
      </c>
      <c r="EF122">
        <v>0</v>
      </c>
      <c r="EG122">
        <v>1134.95</v>
      </c>
      <c r="EH122">
        <v>0.00100019</v>
      </c>
      <c r="EI122">
        <v>-22.05</v>
      </c>
      <c r="EJ122">
        <v>-3.9</v>
      </c>
      <c r="EK122">
        <v>35.1622</v>
      </c>
      <c r="EL122">
        <v>40.2437</v>
      </c>
      <c r="EM122">
        <v>37.25</v>
      </c>
      <c r="EN122">
        <v>40.956</v>
      </c>
      <c r="EO122">
        <v>37.375</v>
      </c>
      <c r="EP122">
        <v>0</v>
      </c>
      <c r="EQ122">
        <v>0</v>
      </c>
      <c r="ER122">
        <v>0</v>
      </c>
      <c r="ES122">
        <v>14.30000019073486</v>
      </c>
      <c r="ET122">
        <v>0</v>
      </c>
      <c r="EU122">
        <v>1326.116153846154</v>
      </c>
      <c r="EV122">
        <v>-3234.927568670887</v>
      </c>
      <c r="EW122">
        <v>-437138.4178626817</v>
      </c>
      <c r="EX122">
        <v>22504.80769230769</v>
      </c>
      <c r="EY122">
        <v>15</v>
      </c>
      <c r="EZ122">
        <v>1658962562</v>
      </c>
      <c r="FA122" t="s">
        <v>443</v>
      </c>
      <c r="FB122">
        <v>1658962562</v>
      </c>
      <c r="FC122">
        <v>1658962559</v>
      </c>
      <c r="FD122">
        <v>7</v>
      </c>
      <c r="FE122">
        <v>0.025</v>
      </c>
      <c r="FF122">
        <v>-0.013</v>
      </c>
      <c r="FG122">
        <v>-1.97</v>
      </c>
      <c r="FH122">
        <v>-0.111</v>
      </c>
      <c r="FI122">
        <v>420</v>
      </c>
      <c r="FJ122">
        <v>18</v>
      </c>
      <c r="FK122">
        <v>0.6899999999999999</v>
      </c>
      <c r="FL122">
        <v>0.5</v>
      </c>
      <c r="FM122">
        <v>2.50825675</v>
      </c>
      <c r="FN122">
        <v>-0.1365727204502817</v>
      </c>
      <c r="FO122">
        <v>0.02858721938100135</v>
      </c>
      <c r="FP122">
        <v>1</v>
      </c>
      <c r="FQ122">
        <v>1219.368235294118</v>
      </c>
      <c r="FR122">
        <v>110.6936441427447</v>
      </c>
      <c r="FS122">
        <v>445.161722757753</v>
      </c>
      <c r="FT122">
        <v>0</v>
      </c>
      <c r="FU122">
        <v>0.6180578999999999</v>
      </c>
      <c r="FV122">
        <v>0.2005028893058155</v>
      </c>
      <c r="FW122">
        <v>0.02116836507598071</v>
      </c>
      <c r="FX122">
        <v>0</v>
      </c>
      <c r="FY122">
        <v>1</v>
      </c>
      <c r="FZ122">
        <v>3</v>
      </c>
      <c r="GA122" t="s">
        <v>444</v>
      </c>
      <c r="GB122">
        <v>2.98424</v>
      </c>
      <c r="GC122">
        <v>2.71565</v>
      </c>
      <c r="GD122">
        <v>0.09506340000000001</v>
      </c>
      <c r="GE122">
        <v>0.09340030000000001</v>
      </c>
      <c r="GF122">
        <v>0.0908153</v>
      </c>
      <c r="GG122">
        <v>0.08697199999999999</v>
      </c>
      <c r="GH122">
        <v>28711.2</v>
      </c>
      <c r="GI122">
        <v>28877.6</v>
      </c>
      <c r="GJ122">
        <v>29482.3</v>
      </c>
      <c r="GK122">
        <v>29454.4</v>
      </c>
      <c r="GL122">
        <v>35508.9</v>
      </c>
      <c r="GM122">
        <v>35759.1</v>
      </c>
      <c r="GN122">
        <v>41523.4</v>
      </c>
      <c r="GO122">
        <v>41979.9</v>
      </c>
      <c r="GP122">
        <v>1.96055</v>
      </c>
      <c r="GQ122">
        <v>1.91532</v>
      </c>
      <c r="GR122">
        <v>0.0621602</v>
      </c>
      <c r="GS122">
        <v>0</v>
      </c>
      <c r="GT122">
        <v>24.3707</v>
      </c>
      <c r="GU122">
        <v>999.9</v>
      </c>
      <c r="GV122">
        <v>42.5</v>
      </c>
      <c r="GW122">
        <v>31.4</v>
      </c>
      <c r="GX122">
        <v>21.7571</v>
      </c>
      <c r="GY122">
        <v>62.8961</v>
      </c>
      <c r="GZ122">
        <v>33.2292</v>
      </c>
      <c r="HA122">
        <v>1</v>
      </c>
      <c r="HB122">
        <v>-0.132942</v>
      </c>
      <c r="HC122">
        <v>-0.254183</v>
      </c>
      <c r="HD122">
        <v>20.3528</v>
      </c>
      <c r="HE122">
        <v>5.22343</v>
      </c>
      <c r="HF122">
        <v>12.0099</v>
      </c>
      <c r="HG122">
        <v>4.9918</v>
      </c>
      <c r="HH122">
        <v>3.29</v>
      </c>
      <c r="HI122">
        <v>9999</v>
      </c>
      <c r="HJ122">
        <v>9999</v>
      </c>
      <c r="HK122">
        <v>9999</v>
      </c>
      <c r="HL122">
        <v>161.3</v>
      </c>
      <c r="HM122">
        <v>1.86736</v>
      </c>
      <c r="HN122">
        <v>1.86644</v>
      </c>
      <c r="HO122">
        <v>1.86584</v>
      </c>
      <c r="HP122">
        <v>1.86582</v>
      </c>
      <c r="HQ122">
        <v>1.86768</v>
      </c>
      <c r="HR122">
        <v>1.87012</v>
      </c>
      <c r="HS122">
        <v>1.86874</v>
      </c>
      <c r="HT122">
        <v>1.87024</v>
      </c>
      <c r="HU122">
        <v>0</v>
      </c>
      <c r="HV122">
        <v>0</v>
      </c>
      <c r="HW122">
        <v>0</v>
      </c>
      <c r="HX122">
        <v>0</v>
      </c>
      <c r="HY122" t="s">
        <v>422</v>
      </c>
      <c r="HZ122" t="s">
        <v>423</v>
      </c>
      <c r="IA122" t="s">
        <v>424</v>
      </c>
      <c r="IB122" t="s">
        <v>424</v>
      </c>
      <c r="IC122" t="s">
        <v>424</v>
      </c>
      <c r="ID122" t="s">
        <v>424</v>
      </c>
      <c r="IE122">
        <v>0</v>
      </c>
      <c r="IF122">
        <v>100</v>
      </c>
      <c r="IG122">
        <v>100</v>
      </c>
      <c r="IH122">
        <v>-1.977</v>
      </c>
      <c r="II122">
        <v>-0.1024</v>
      </c>
      <c r="IJ122">
        <v>-0.5726348517053843</v>
      </c>
      <c r="IK122">
        <v>-0.003643892653284941</v>
      </c>
      <c r="IL122">
        <v>8.948238347276123E-07</v>
      </c>
      <c r="IM122">
        <v>-2.445980282225029E-10</v>
      </c>
      <c r="IN122">
        <v>-0.1497648274784824</v>
      </c>
      <c r="IO122">
        <v>-0.01042730378795286</v>
      </c>
      <c r="IP122">
        <v>0.00100284695746963</v>
      </c>
      <c r="IQ122">
        <v>-1.701466411570297E-05</v>
      </c>
      <c r="IR122">
        <v>2</v>
      </c>
      <c r="IS122">
        <v>2310</v>
      </c>
      <c r="IT122">
        <v>1</v>
      </c>
      <c r="IU122">
        <v>25</v>
      </c>
      <c r="IV122">
        <v>47.6</v>
      </c>
      <c r="IW122">
        <v>47.6</v>
      </c>
      <c r="IX122">
        <v>1.04492</v>
      </c>
      <c r="IY122">
        <v>2.22656</v>
      </c>
      <c r="IZ122">
        <v>1.39648</v>
      </c>
      <c r="JA122">
        <v>2.34375</v>
      </c>
      <c r="JB122">
        <v>1.49536</v>
      </c>
      <c r="JC122">
        <v>2.33398</v>
      </c>
      <c r="JD122">
        <v>35.7544</v>
      </c>
      <c r="JE122">
        <v>24.1926</v>
      </c>
      <c r="JF122">
        <v>18</v>
      </c>
      <c r="JG122">
        <v>514.215</v>
      </c>
      <c r="JH122">
        <v>441.776</v>
      </c>
      <c r="JI122">
        <v>24.9998</v>
      </c>
      <c r="JJ122">
        <v>25.7361</v>
      </c>
      <c r="JK122">
        <v>29.9999</v>
      </c>
      <c r="JL122">
        <v>25.7434</v>
      </c>
      <c r="JM122">
        <v>25.6924</v>
      </c>
      <c r="JN122">
        <v>20.928</v>
      </c>
      <c r="JO122">
        <v>19.3121</v>
      </c>
      <c r="JP122">
        <v>49.4444</v>
      </c>
      <c r="JQ122">
        <v>25</v>
      </c>
      <c r="JR122">
        <v>420</v>
      </c>
      <c r="JS122">
        <v>18.2287</v>
      </c>
      <c r="JT122">
        <v>100.813</v>
      </c>
      <c r="JU122">
        <v>100.815</v>
      </c>
    </row>
    <row r="123" spans="1:281">
      <c r="A123">
        <v>107</v>
      </c>
      <c r="B123">
        <v>1658965420.5</v>
      </c>
      <c r="C123">
        <v>3514</v>
      </c>
      <c r="D123" t="s">
        <v>662</v>
      </c>
      <c r="E123" t="s">
        <v>663</v>
      </c>
      <c r="F123">
        <v>5</v>
      </c>
      <c r="G123" t="s">
        <v>654</v>
      </c>
      <c r="H123" t="s">
        <v>416</v>
      </c>
      <c r="I123">
        <v>1658965418</v>
      </c>
      <c r="J123">
        <f>(K123)/1000</f>
        <v>0</v>
      </c>
      <c r="K123">
        <f>IF(CZ123, AN123, AH123)</f>
        <v>0</v>
      </c>
      <c r="L123">
        <f>IF(CZ123, AI123, AG123)</f>
        <v>0</v>
      </c>
      <c r="M123">
        <f>DB123 - IF(AU123&gt;1, L123*CV123*100.0/(AW123*DP123), 0)</f>
        <v>0</v>
      </c>
      <c r="N123">
        <f>((T123-J123/2)*M123-L123)/(T123+J123/2)</f>
        <v>0</v>
      </c>
      <c r="O123">
        <f>N123*(DI123+DJ123)/1000.0</f>
        <v>0</v>
      </c>
      <c r="P123">
        <f>(DB123 - IF(AU123&gt;1, L123*CV123*100.0/(AW123*DP123), 0))*(DI123+DJ123)/1000.0</f>
        <v>0</v>
      </c>
      <c r="Q123">
        <f>2.0/((1/S123-1/R123)+SIGN(S123)*SQRT((1/S123-1/R123)*(1/S123-1/R123) + 4*CW123/((CW123+1)*(CW123+1))*(2*1/S123*1/R123-1/R123*1/R123)))</f>
        <v>0</v>
      </c>
      <c r="R123">
        <f>IF(LEFT(CX123,1)&lt;&gt;"0",IF(LEFT(CX123,1)="1",3.0,CY123),$D$5+$E$5*(DP123*DI123/($K$5*1000))+$F$5*(DP123*DI123/($K$5*1000))*MAX(MIN(CV123,$J$5),$I$5)*MAX(MIN(CV123,$J$5),$I$5)+$G$5*MAX(MIN(CV123,$J$5),$I$5)*(DP123*DI123/($K$5*1000))+$H$5*(DP123*DI123/($K$5*1000))*(DP123*DI123/($K$5*1000)))</f>
        <v>0</v>
      </c>
      <c r="S123">
        <f>J123*(1000-(1000*0.61365*exp(17.502*W123/(240.97+W123))/(DI123+DJ123)+DD123)/2)/(1000*0.61365*exp(17.502*W123/(240.97+W123))/(DI123+DJ123)-DD123)</f>
        <v>0</v>
      </c>
      <c r="T123">
        <f>1/((CW123+1)/(Q123/1.6)+1/(R123/1.37)) + CW123/((CW123+1)/(Q123/1.6) + CW123/(R123/1.37))</f>
        <v>0</v>
      </c>
      <c r="U123">
        <f>(CR123*CU123)</f>
        <v>0</v>
      </c>
      <c r="V123">
        <f>(DK123+(U123+2*0.95*5.67E-8*(((DK123+$B$7)+273)^4-(DK123+273)^4)-44100*J123)/(1.84*29.3*R123+8*0.95*5.67E-8*(DK123+273)^3))</f>
        <v>0</v>
      </c>
      <c r="W123">
        <f>($C$7*DL123+$D$7*DM123+$E$7*V123)</f>
        <v>0</v>
      </c>
      <c r="X123">
        <f>0.61365*exp(17.502*W123/(240.97+W123))</f>
        <v>0</v>
      </c>
      <c r="Y123">
        <f>(Z123/AA123*100)</f>
        <v>0</v>
      </c>
      <c r="Z123">
        <f>DD123*(DI123+DJ123)/1000</f>
        <v>0</v>
      </c>
      <c r="AA123">
        <f>0.61365*exp(17.502*DK123/(240.97+DK123))</f>
        <v>0</v>
      </c>
      <c r="AB123">
        <f>(X123-DD123*(DI123+DJ123)/1000)</f>
        <v>0</v>
      </c>
      <c r="AC123">
        <f>(-J123*44100)</f>
        <v>0</v>
      </c>
      <c r="AD123">
        <f>2*29.3*R123*0.92*(DK123-W123)</f>
        <v>0</v>
      </c>
      <c r="AE123">
        <f>2*0.95*5.67E-8*(((DK123+$B$7)+273)^4-(W123+273)^4)</f>
        <v>0</v>
      </c>
      <c r="AF123">
        <f>U123+AE123+AC123+AD123</f>
        <v>0</v>
      </c>
      <c r="AG123">
        <f>DH123*AU123*(DC123-DB123*(1000-AU123*DE123)/(1000-AU123*DD123))/(100*CV123)</f>
        <v>0</v>
      </c>
      <c r="AH123">
        <f>1000*DH123*AU123*(DD123-DE123)/(100*CV123*(1000-AU123*DD123))</f>
        <v>0</v>
      </c>
      <c r="AI123">
        <f>(AJ123 - AK123 - DI123*1E3/(8.314*(DK123+273.15)) * AM123/DH123 * AL123) * DH123/(100*CV123) * (1000 - DE123)/1000</f>
        <v>0</v>
      </c>
      <c r="AJ123">
        <v>427.7968846903231</v>
      </c>
      <c r="AK123">
        <v>430.6149272727274</v>
      </c>
      <c r="AL123">
        <v>-0.007402518374322355</v>
      </c>
      <c r="AM123">
        <v>65.20290633217948</v>
      </c>
      <c r="AN123">
        <f>(AP123 - AO123 + DI123*1E3/(8.314*(DK123+273.15)) * AR123/DH123 * AQ123) * DH123/(100*CV123) * 1000/(1000 - AP123)</f>
        <v>0</v>
      </c>
      <c r="AO123">
        <v>18.26675966649942</v>
      </c>
      <c r="AP123">
        <v>18.89432666666667</v>
      </c>
      <c r="AQ123">
        <v>-0.0005152220575183677</v>
      </c>
      <c r="AR123">
        <v>84.70536915044475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MAX(0,($B$13+$C$13*DP123)/(1+$D$13*DP123)*DI123/(DK123+273)*$E$13)</f>
        <v>0</v>
      </c>
      <c r="AX123" t="s">
        <v>418</v>
      </c>
      <c r="AY123" t="s">
        <v>418</v>
      </c>
      <c r="AZ123">
        <v>0</v>
      </c>
      <c r="BA123">
        <v>0</v>
      </c>
      <c r="BB123">
        <f>1-AZ123/BA123</f>
        <v>0</v>
      </c>
      <c r="BC123">
        <v>0</v>
      </c>
      <c r="BD123" t="s">
        <v>418</v>
      </c>
      <c r="BE123" t="s">
        <v>418</v>
      </c>
      <c r="BF123">
        <v>0</v>
      </c>
      <c r="BG123">
        <v>0</v>
      </c>
      <c r="BH123">
        <f>1-BF123/BG123</f>
        <v>0</v>
      </c>
      <c r="BI123">
        <v>0.5</v>
      </c>
      <c r="BJ123">
        <f>CS123</f>
        <v>0</v>
      </c>
      <c r="BK123">
        <f>L123</f>
        <v>0</v>
      </c>
      <c r="BL123">
        <f>BH123*BI123*BJ123</f>
        <v>0</v>
      </c>
      <c r="BM123">
        <f>(BK123-BC123)/BJ123</f>
        <v>0</v>
      </c>
      <c r="BN123">
        <f>(BA123-BG123)/BG123</f>
        <v>0</v>
      </c>
      <c r="BO123">
        <f>AZ123/(BB123+AZ123/BG123)</f>
        <v>0</v>
      </c>
      <c r="BP123" t="s">
        <v>418</v>
      </c>
      <c r="BQ123">
        <v>0</v>
      </c>
      <c r="BR123">
        <f>IF(BQ123&lt;&gt;0, BQ123, BO123)</f>
        <v>0</v>
      </c>
      <c r="BS123">
        <f>1-BR123/BG123</f>
        <v>0</v>
      </c>
      <c r="BT123">
        <f>(BG123-BF123)/(BG123-BR123)</f>
        <v>0</v>
      </c>
      <c r="BU123">
        <f>(BA123-BG123)/(BA123-BR123)</f>
        <v>0</v>
      </c>
      <c r="BV123">
        <f>(BG123-BF123)/(BG123-AZ123)</f>
        <v>0</v>
      </c>
      <c r="BW123">
        <f>(BA123-BG123)/(BA123-AZ123)</f>
        <v>0</v>
      </c>
      <c r="BX123">
        <f>(BT123*BR123/BF123)</f>
        <v>0</v>
      </c>
      <c r="BY123">
        <f>(1-BX123)</f>
        <v>0</v>
      </c>
      <c r="BZ123" t="s">
        <v>418</v>
      </c>
      <c r="CA123" t="s">
        <v>418</v>
      </c>
      <c r="CB123" t="s">
        <v>418</v>
      </c>
      <c r="CC123" t="s">
        <v>418</v>
      </c>
      <c r="CD123" t="s">
        <v>418</v>
      </c>
      <c r="CE123" t="s">
        <v>418</v>
      </c>
      <c r="CF123" t="s">
        <v>418</v>
      </c>
      <c r="CG123" t="s">
        <v>418</v>
      </c>
      <c r="CH123" t="s">
        <v>418</v>
      </c>
      <c r="CI123" t="s">
        <v>418</v>
      </c>
      <c r="CJ123" t="s">
        <v>418</v>
      </c>
      <c r="CK123" t="s">
        <v>418</v>
      </c>
      <c r="CL123" t="s">
        <v>418</v>
      </c>
      <c r="CM123" t="s">
        <v>418</v>
      </c>
      <c r="CN123" t="s">
        <v>418</v>
      </c>
      <c r="CO123" t="s">
        <v>418</v>
      </c>
      <c r="CP123" t="s">
        <v>418</v>
      </c>
      <c r="CQ123" t="s">
        <v>418</v>
      </c>
      <c r="CR123">
        <f>$B$11*DQ123+$C$11*DR123+$F$11*EC123*(1-EF123)</f>
        <v>0</v>
      </c>
      <c r="CS123">
        <f>CR123*CT123</f>
        <v>0</v>
      </c>
      <c r="CT123">
        <f>($B$11*$D$9+$C$11*$D$9+$F$11*((EP123+EH123)/MAX(EP123+EH123+EQ123, 0.1)*$I$9+EQ123/MAX(EP123+EH123+EQ123, 0.1)*$J$9))/($B$11+$C$11+$F$11)</f>
        <v>0</v>
      </c>
      <c r="CU123">
        <f>($B$11*$K$9+$C$11*$K$9+$F$11*((EP123+EH123)/MAX(EP123+EH123+EQ123, 0.1)*$P$9+EQ123/MAX(EP123+EH123+EQ123, 0.1)*$Q$9))/($B$11+$C$11+$F$11)</f>
        <v>0</v>
      </c>
      <c r="CV123">
        <v>6</v>
      </c>
      <c r="CW123">
        <v>0.5</v>
      </c>
      <c r="CX123" t="s">
        <v>419</v>
      </c>
      <c r="CY123">
        <v>2</v>
      </c>
      <c r="CZ123" t="b">
        <v>1</v>
      </c>
      <c r="DA123">
        <v>1658965418</v>
      </c>
      <c r="DB123">
        <v>422.5193333333333</v>
      </c>
      <c r="DC123">
        <v>419.9854444444444</v>
      </c>
      <c r="DD123">
        <v>18.89892222222222</v>
      </c>
      <c r="DE123">
        <v>18.26648888888889</v>
      </c>
      <c r="DF123">
        <v>424.4962222222223</v>
      </c>
      <c r="DG123">
        <v>19.00147777777778</v>
      </c>
      <c r="DH123">
        <v>500.0218888888889</v>
      </c>
      <c r="DI123">
        <v>90.15529999999998</v>
      </c>
      <c r="DJ123">
        <v>0.09997367777777778</v>
      </c>
      <c r="DK123">
        <v>25.79774444444445</v>
      </c>
      <c r="DL123">
        <v>25.32214444444444</v>
      </c>
      <c r="DM123">
        <v>999.9000000000001</v>
      </c>
      <c r="DN123">
        <v>0</v>
      </c>
      <c r="DO123">
        <v>0</v>
      </c>
      <c r="DP123">
        <v>10000.97</v>
      </c>
      <c r="DQ123">
        <v>0</v>
      </c>
      <c r="DR123">
        <v>0.44966</v>
      </c>
      <c r="DS123">
        <v>2.533987777777778</v>
      </c>
      <c r="DT123">
        <v>430.6583333333334</v>
      </c>
      <c r="DU123">
        <v>427.7997777777778</v>
      </c>
      <c r="DV123">
        <v>0.6324376666666667</v>
      </c>
      <c r="DW123">
        <v>419.9854444444444</v>
      </c>
      <c r="DX123">
        <v>18.26648888888889</v>
      </c>
      <c r="DY123">
        <v>1.703836666666667</v>
      </c>
      <c r="DZ123">
        <v>1.646821111111111</v>
      </c>
      <c r="EA123">
        <v>14.93146666666667</v>
      </c>
      <c r="EB123">
        <v>14.40403333333333</v>
      </c>
      <c r="EC123">
        <v>0.00100019</v>
      </c>
      <c r="ED123">
        <v>0</v>
      </c>
      <c r="EE123">
        <v>0</v>
      </c>
      <c r="EF123">
        <v>0</v>
      </c>
      <c r="EG123">
        <v>1123.944444444444</v>
      </c>
      <c r="EH123">
        <v>0.00100019</v>
      </c>
      <c r="EI123">
        <v>-5.388888888888889</v>
      </c>
      <c r="EJ123">
        <v>0.05555555555555555</v>
      </c>
      <c r="EK123">
        <v>35.125</v>
      </c>
      <c r="EL123">
        <v>40.30511111111111</v>
      </c>
      <c r="EM123">
        <v>37.27755555555555</v>
      </c>
      <c r="EN123">
        <v>41.05511111111111</v>
      </c>
      <c r="EO123">
        <v>37.437</v>
      </c>
      <c r="EP123">
        <v>0</v>
      </c>
      <c r="EQ123">
        <v>0</v>
      </c>
      <c r="ER123">
        <v>0</v>
      </c>
      <c r="ES123">
        <v>19.10000014305115</v>
      </c>
      <c r="ET123">
        <v>0</v>
      </c>
      <c r="EU123">
        <v>1145.807692307692</v>
      </c>
      <c r="EV123">
        <v>-326.4615385562188</v>
      </c>
      <c r="EW123">
        <v>28.85470048551115</v>
      </c>
      <c r="EX123">
        <v>-11.34615384615385</v>
      </c>
      <c r="EY123">
        <v>15</v>
      </c>
      <c r="EZ123">
        <v>1658962562</v>
      </c>
      <c r="FA123" t="s">
        <v>443</v>
      </c>
      <c r="FB123">
        <v>1658962562</v>
      </c>
      <c r="FC123">
        <v>1658962559</v>
      </c>
      <c r="FD123">
        <v>7</v>
      </c>
      <c r="FE123">
        <v>0.025</v>
      </c>
      <c r="FF123">
        <v>-0.013</v>
      </c>
      <c r="FG123">
        <v>-1.97</v>
      </c>
      <c r="FH123">
        <v>-0.111</v>
      </c>
      <c r="FI123">
        <v>420</v>
      </c>
      <c r="FJ123">
        <v>18</v>
      </c>
      <c r="FK123">
        <v>0.6899999999999999</v>
      </c>
      <c r="FL123">
        <v>0.5</v>
      </c>
      <c r="FM123">
        <v>2.508633</v>
      </c>
      <c r="FN123">
        <v>0.1097367354596553</v>
      </c>
      <c r="FO123">
        <v>0.02833987986918787</v>
      </c>
      <c r="FP123">
        <v>1</v>
      </c>
      <c r="FQ123">
        <v>1265.765294117647</v>
      </c>
      <c r="FR123">
        <v>-1555.338275999757</v>
      </c>
      <c r="FS123">
        <v>420.6083383990335</v>
      </c>
      <c r="FT123">
        <v>0</v>
      </c>
      <c r="FU123">
        <v>0.6254424750000001</v>
      </c>
      <c r="FV123">
        <v>0.1552900750469038</v>
      </c>
      <c r="FW123">
        <v>0.0189383801749087</v>
      </c>
      <c r="FX123">
        <v>0</v>
      </c>
      <c r="FY123">
        <v>1</v>
      </c>
      <c r="FZ123">
        <v>3</v>
      </c>
      <c r="GA123" t="s">
        <v>444</v>
      </c>
      <c r="GB123">
        <v>2.984</v>
      </c>
      <c r="GC123">
        <v>2.71552</v>
      </c>
      <c r="GD123">
        <v>0.0950583</v>
      </c>
      <c r="GE123">
        <v>0.0933997</v>
      </c>
      <c r="GF123">
        <v>0.09077490000000001</v>
      </c>
      <c r="GG123">
        <v>0.0869692</v>
      </c>
      <c r="GH123">
        <v>28711.6</v>
      </c>
      <c r="GI123">
        <v>28877.9</v>
      </c>
      <c r="GJ123">
        <v>29482.5</v>
      </c>
      <c r="GK123">
        <v>29454.8</v>
      </c>
      <c r="GL123">
        <v>35511.1</v>
      </c>
      <c r="GM123">
        <v>35759.6</v>
      </c>
      <c r="GN123">
        <v>41524</v>
      </c>
      <c r="GO123">
        <v>41980.3</v>
      </c>
      <c r="GP123">
        <v>1.9604</v>
      </c>
      <c r="GQ123">
        <v>1.9152</v>
      </c>
      <c r="GR123">
        <v>0.0540428</v>
      </c>
      <c r="GS123">
        <v>0</v>
      </c>
      <c r="GT123">
        <v>24.3758</v>
      </c>
      <c r="GU123">
        <v>999.9</v>
      </c>
      <c r="GV123">
        <v>42.5</v>
      </c>
      <c r="GW123">
        <v>31.4</v>
      </c>
      <c r="GX123">
        <v>21.757</v>
      </c>
      <c r="GY123">
        <v>62.9961</v>
      </c>
      <c r="GZ123">
        <v>33.7901</v>
      </c>
      <c r="HA123">
        <v>1</v>
      </c>
      <c r="HB123">
        <v>-0.133412</v>
      </c>
      <c r="HC123">
        <v>-0.253031</v>
      </c>
      <c r="HD123">
        <v>20.3522</v>
      </c>
      <c r="HE123">
        <v>5.22028</v>
      </c>
      <c r="HF123">
        <v>12.0099</v>
      </c>
      <c r="HG123">
        <v>4.9907</v>
      </c>
      <c r="HH123">
        <v>3.28925</v>
      </c>
      <c r="HI123">
        <v>9999</v>
      </c>
      <c r="HJ123">
        <v>9999</v>
      </c>
      <c r="HK123">
        <v>9999</v>
      </c>
      <c r="HL123">
        <v>161.3</v>
      </c>
      <c r="HM123">
        <v>1.86736</v>
      </c>
      <c r="HN123">
        <v>1.86644</v>
      </c>
      <c r="HO123">
        <v>1.86584</v>
      </c>
      <c r="HP123">
        <v>1.86583</v>
      </c>
      <c r="HQ123">
        <v>1.86766</v>
      </c>
      <c r="HR123">
        <v>1.87012</v>
      </c>
      <c r="HS123">
        <v>1.86874</v>
      </c>
      <c r="HT123">
        <v>1.8702</v>
      </c>
      <c r="HU123">
        <v>0</v>
      </c>
      <c r="HV123">
        <v>0</v>
      </c>
      <c r="HW123">
        <v>0</v>
      </c>
      <c r="HX123">
        <v>0</v>
      </c>
      <c r="HY123" t="s">
        <v>422</v>
      </c>
      <c r="HZ123" t="s">
        <v>423</v>
      </c>
      <c r="IA123" t="s">
        <v>424</v>
      </c>
      <c r="IB123" t="s">
        <v>424</v>
      </c>
      <c r="IC123" t="s">
        <v>424</v>
      </c>
      <c r="ID123" t="s">
        <v>424</v>
      </c>
      <c r="IE123">
        <v>0</v>
      </c>
      <c r="IF123">
        <v>100</v>
      </c>
      <c r="IG123">
        <v>100</v>
      </c>
      <c r="IH123">
        <v>-1.977</v>
      </c>
      <c r="II123">
        <v>-0.1026</v>
      </c>
      <c r="IJ123">
        <v>-0.5726348517053843</v>
      </c>
      <c r="IK123">
        <v>-0.003643892653284941</v>
      </c>
      <c r="IL123">
        <v>8.948238347276123E-07</v>
      </c>
      <c r="IM123">
        <v>-2.445980282225029E-10</v>
      </c>
      <c r="IN123">
        <v>-0.1497648274784824</v>
      </c>
      <c r="IO123">
        <v>-0.01042730378795286</v>
      </c>
      <c r="IP123">
        <v>0.00100284695746963</v>
      </c>
      <c r="IQ123">
        <v>-1.701466411570297E-05</v>
      </c>
      <c r="IR123">
        <v>2</v>
      </c>
      <c r="IS123">
        <v>2310</v>
      </c>
      <c r="IT123">
        <v>1</v>
      </c>
      <c r="IU123">
        <v>25</v>
      </c>
      <c r="IV123">
        <v>47.6</v>
      </c>
      <c r="IW123">
        <v>47.7</v>
      </c>
      <c r="IX123">
        <v>1.04492</v>
      </c>
      <c r="IY123">
        <v>2.21436</v>
      </c>
      <c r="IZ123">
        <v>1.39648</v>
      </c>
      <c r="JA123">
        <v>2.34497</v>
      </c>
      <c r="JB123">
        <v>1.49536</v>
      </c>
      <c r="JC123">
        <v>2.38403</v>
      </c>
      <c r="JD123">
        <v>35.7544</v>
      </c>
      <c r="JE123">
        <v>24.1926</v>
      </c>
      <c r="JF123">
        <v>18</v>
      </c>
      <c r="JG123">
        <v>514.1130000000001</v>
      </c>
      <c r="JH123">
        <v>441.689</v>
      </c>
      <c r="JI123">
        <v>25</v>
      </c>
      <c r="JJ123">
        <v>25.7339</v>
      </c>
      <c r="JK123">
        <v>30</v>
      </c>
      <c r="JL123">
        <v>25.7429</v>
      </c>
      <c r="JM123">
        <v>25.6909</v>
      </c>
      <c r="JN123">
        <v>20.929</v>
      </c>
      <c r="JO123">
        <v>19.3121</v>
      </c>
      <c r="JP123">
        <v>49.4444</v>
      </c>
      <c r="JQ123">
        <v>25</v>
      </c>
      <c r="JR123">
        <v>420</v>
      </c>
      <c r="JS123">
        <v>18.2577</v>
      </c>
      <c r="JT123">
        <v>100.814</v>
      </c>
      <c r="JU123">
        <v>100.816</v>
      </c>
    </row>
    <row r="124" spans="1:281">
      <c r="A124">
        <v>108</v>
      </c>
      <c r="B124">
        <v>1658965425.5</v>
      </c>
      <c r="C124">
        <v>3519</v>
      </c>
      <c r="D124" t="s">
        <v>664</v>
      </c>
      <c r="E124" t="s">
        <v>665</v>
      </c>
      <c r="F124">
        <v>5</v>
      </c>
      <c r="G124" t="s">
        <v>654</v>
      </c>
      <c r="H124" t="s">
        <v>416</v>
      </c>
      <c r="I124">
        <v>1658965422.7</v>
      </c>
      <c r="J124">
        <f>(K124)/1000</f>
        <v>0</v>
      </c>
      <c r="K124">
        <f>IF(CZ124, AN124, AH124)</f>
        <v>0</v>
      </c>
      <c r="L124">
        <f>IF(CZ124, AI124, AG124)</f>
        <v>0</v>
      </c>
      <c r="M124">
        <f>DB124 - IF(AU124&gt;1, L124*CV124*100.0/(AW124*DP124), 0)</f>
        <v>0</v>
      </c>
      <c r="N124">
        <f>((T124-J124/2)*M124-L124)/(T124+J124/2)</f>
        <v>0</v>
      </c>
      <c r="O124">
        <f>N124*(DI124+DJ124)/1000.0</f>
        <v>0</v>
      </c>
      <c r="P124">
        <f>(DB124 - IF(AU124&gt;1, L124*CV124*100.0/(AW124*DP124), 0))*(DI124+DJ124)/1000.0</f>
        <v>0</v>
      </c>
      <c r="Q124">
        <f>2.0/((1/S124-1/R124)+SIGN(S124)*SQRT((1/S124-1/R124)*(1/S124-1/R124) + 4*CW124/((CW124+1)*(CW124+1))*(2*1/S124*1/R124-1/R124*1/R124)))</f>
        <v>0</v>
      </c>
      <c r="R124">
        <f>IF(LEFT(CX124,1)&lt;&gt;"0",IF(LEFT(CX124,1)="1",3.0,CY124),$D$5+$E$5*(DP124*DI124/($K$5*1000))+$F$5*(DP124*DI124/($K$5*1000))*MAX(MIN(CV124,$J$5),$I$5)*MAX(MIN(CV124,$J$5),$I$5)+$G$5*MAX(MIN(CV124,$J$5),$I$5)*(DP124*DI124/($K$5*1000))+$H$5*(DP124*DI124/($K$5*1000))*(DP124*DI124/($K$5*1000)))</f>
        <v>0</v>
      </c>
      <c r="S124">
        <f>J124*(1000-(1000*0.61365*exp(17.502*W124/(240.97+W124))/(DI124+DJ124)+DD124)/2)/(1000*0.61365*exp(17.502*W124/(240.97+W124))/(DI124+DJ124)-DD124)</f>
        <v>0</v>
      </c>
      <c r="T124">
        <f>1/((CW124+1)/(Q124/1.6)+1/(R124/1.37)) + CW124/((CW124+1)/(Q124/1.6) + CW124/(R124/1.37))</f>
        <v>0</v>
      </c>
      <c r="U124">
        <f>(CR124*CU124)</f>
        <v>0</v>
      </c>
      <c r="V124">
        <f>(DK124+(U124+2*0.95*5.67E-8*(((DK124+$B$7)+273)^4-(DK124+273)^4)-44100*J124)/(1.84*29.3*R124+8*0.95*5.67E-8*(DK124+273)^3))</f>
        <v>0</v>
      </c>
      <c r="W124">
        <f>($C$7*DL124+$D$7*DM124+$E$7*V124)</f>
        <v>0</v>
      </c>
      <c r="X124">
        <f>0.61365*exp(17.502*W124/(240.97+W124))</f>
        <v>0</v>
      </c>
      <c r="Y124">
        <f>(Z124/AA124*100)</f>
        <v>0</v>
      </c>
      <c r="Z124">
        <f>DD124*(DI124+DJ124)/1000</f>
        <v>0</v>
      </c>
      <c r="AA124">
        <f>0.61365*exp(17.502*DK124/(240.97+DK124))</f>
        <v>0</v>
      </c>
      <c r="AB124">
        <f>(X124-DD124*(DI124+DJ124)/1000)</f>
        <v>0</v>
      </c>
      <c r="AC124">
        <f>(-J124*44100)</f>
        <v>0</v>
      </c>
      <c r="AD124">
        <f>2*29.3*R124*0.92*(DK124-W124)</f>
        <v>0</v>
      </c>
      <c r="AE124">
        <f>2*0.95*5.67E-8*(((DK124+$B$7)+273)^4-(W124+273)^4)</f>
        <v>0</v>
      </c>
      <c r="AF124">
        <f>U124+AE124+AC124+AD124</f>
        <v>0</v>
      </c>
      <c r="AG124">
        <f>DH124*AU124*(DC124-DB124*(1000-AU124*DE124)/(1000-AU124*DD124))/(100*CV124)</f>
        <v>0</v>
      </c>
      <c r="AH124">
        <f>1000*DH124*AU124*(DD124-DE124)/(100*CV124*(1000-AU124*DD124))</f>
        <v>0</v>
      </c>
      <c r="AI124">
        <f>(AJ124 - AK124 - DI124*1E3/(8.314*(DK124+273.15)) * AM124/DH124 * AL124) * DH124/(100*CV124) * (1000 - DE124)/1000</f>
        <v>0</v>
      </c>
      <c r="AJ124">
        <v>427.8079582559807</v>
      </c>
      <c r="AK124">
        <v>430.6262666666666</v>
      </c>
      <c r="AL124">
        <v>0.001653166973383821</v>
      </c>
      <c r="AM124">
        <v>65.20290633217948</v>
      </c>
      <c r="AN124">
        <f>(AP124 - AO124 + DI124*1E3/(8.314*(DK124+273.15)) * AR124/DH124 * AQ124) * DH124/(100*CV124) * 1000/(1000 - AP124)</f>
        <v>0</v>
      </c>
      <c r="AO124">
        <v>18.26524552790557</v>
      </c>
      <c r="AP124">
        <v>18.88141696969697</v>
      </c>
      <c r="AQ124">
        <v>-0.0002968716468470575</v>
      </c>
      <c r="AR124">
        <v>84.70536915044475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MAX(0,($B$13+$C$13*DP124)/(1+$D$13*DP124)*DI124/(DK124+273)*$E$13)</f>
        <v>0</v>
      </c>
      <c r="AX124" t="s">
        <v>418</v>
      </c>
      <c r="AY124" t="s">
        <v>418</v>
      </c>
      <c r="AZ124">
        <v>0</v>
      </c>
      <c r="BA124">
        <v>0</v>
      </c>
      <c r="BB124">
        <f>1-AZ124/BA124</f>
        <v>0</v>
      </c>
      <c r="BC124">
        <v>0</v>
      </c>
      <c r="BD124" t="s">
        <v>418</v>
      </c>
      <c r="BE124" t="s">
        <v>418</v>
      </c>
      <c r="BF124">
        <v>0</v>
      </c>
      <c r="BG124">
        <v>0</v>
      </c>
      <c r="BH124">
        <f>1-BF124/BG124</f>
        <v>0</v>
      </c>
      <c r="BI124">
        <v>0.5</v>
      </c>
      <c r="BJ124">
        <f>CS124</f>
        <v>0</v>
      </c>
      <c r="BK124">
        <f>L124</f>
        <v>0</v>
      </c>
      <c r="BL124">
        <f>BH124*BI124*BJ124</f>
        <v>0</v>
      </c>
      <c r="BM124">
        <f>(BK124-BC124)/BJ124</f>
        <v>0</v>
      </c>
      <c r="BN124">
        <f>(BA124-BG124)/BG124</f>
        <v>0</v>
      </c>
      <c r="BO124">
        <f>AZ124/(BB124+AZ124/BG124)</f>
        <v>0</v>
      </c>
      <c r="BP124" t="s">
        <v>418</v>
      </c>
      <c r="BQ124">
        <v>0</v>
      </c>
      <c r="BR124">
        <f>IF(BQ124&lt;&gt;0, BQ124, BO124)</f>
        <v>0</v>
      </c>
      <c r="BS124">
        <f>1-BR124/BG124</f>
        <v>0</v>
      </c>
      <c r="BT124">
        <f>(BG124-BF124)/(BG124-BR124)</f>
        <v>0</v>
      </c>
      <c r="BU124">
        <f>(BA124-BG124)/(BA124-BR124)</f>
        <v>0</v>
      </c>
      <c r="BV124">
        <f>(BG124-BF124)/(BG124-AZ124)</f>
        <v>0</v>
      </c>
      <c r="BW124">
        <f>(BA124-BG124)/(BA124-AZ124)</f>
        <v>0</v>
      </c>
      <c r="BX124">
        <f>(BT124*BR124/BF124)</f>
        <v>0</v>
      </c>
      <c r="BY124">
        <f>(1-BX124)</f>
        <v>0</v>
      </c>
      <c r="BZ124" t="s">
        <v>418</v>
      </c>
      <c r="CA124" t="s">
        <v>418</v>
      </c>
      <c r="CB124" t="s">
        <v>418</v>
      </c>
      <c r="CC124" t="s">
        <v>418</v>
      </c>
      <c r="CD124" t="s">
        <v>418</v>
      </c>
      <c r="CE124" t="s">
        <v>418</v>
      </c>
      <c r="CF124" t="s">
        <v>418</v>
      </c>
      <c r="CG124" t="s">
        <v>418</v>
      </c>
      <c r="CH124" t="s">
        <v>418</v>
      </c>
      <c r="CI124" t="s">
        <v>418</v>
      </c>
      <c r="CJ124" t="s">
        <v>418</v>
      </c>
      <c r="CK124" t="s">
        <v>418</v>
      </c>
      <c r="CL124" t="s">
        <v>418</v>
      </c>
      <c r="CM124" t="s">
        <v>418</v>
      </c>
      <c r="CN124" t="s">
        <v>418</v>
      </c>
      <c r="CO124" t="s">
        <v>418</v>
      </c>
      <c r="CP124" t="s">
        <v>418</v>
      </c>
      <c r="CQ124" t="s">
        <v>418</v>
      </c>
      <c r="CR124">
        <f>$B$11*DQ124+$C$11*DR124+$F$11*EC124*(1-EF124)</f>
        <v>0</v>
      </c>
      <c r="CS124">
        <f>CR124*CT124</f>
        <v>0</v>
      </c>
      <c r="CT124">
        <f>($B$11*$D$9+$C$11*$D$9+$F$11*((EP124+EH124)/MAX(EP124+EH124+EQ124, 0.1)*$I$9+EQ124/MAX(EP124+EH124+EQ124, 0.1)*$J$9))/($B$11+$C$11+$F$11)</f>
        <v>0</v>
      </c>
      <c r="CU124">
        <f>($B$11*$K$9+$C$11*$K$9+$F$11*((EP124+EH124)/MAX(EP124+EH124+EQ124, 0.1)*$P$9+EQ124/MAX(EP124+EH124+EQ124, 0.1)*$Q$9))/($B$11+$C$11+$F$11)</f>
        <v>0</v>
      </c>
      <c r="CV124">
        <v>6</v>
      </c>
      <c r="CW124">
        <v>0.5</v>
      </c>
      <c r="CX124" t="s">
        <v>419</v>
      </c>
      <c r="CY124">
        <v>2</v>
      </c>
      <c r="CZ124" t="b">
        <v>1</v>
      </c>
      <c r="DA124">
        <v>1658965422.7</v>
      </c>
      <c r="DB124">
        <v>422.4857</v>
      </c>
      <c r="DC124">
        <v>419.9931</v>
      </c>
      <c r="DD124">
        <v>18.8876</v>
      </c>
      <c r="DE124">
        <v>18.26779</v>
      </c>
      <c r="DF124">
        <v>424.4626</v>
      </c>
      <c r="DG124">
        <v>18.99025</v>
      </c>
      <c r="DH124">
        <v>500.0393999999999</v>
      </c>
      <c r="DI124">
        <v>90.15605000000001</v>
      </c>
      <c r="DJ124">
        <v>0.1000303</v>
      </c>
      <c r="DK124">
        <v>25.78875</v>
      </c>
      <c r="DL124">
        <v>25.23492</v>
      </c>
      <c r="DM124">
        <v>999.9</v>
      </c>
      <c r="DN124">
        <v>0</v>
      </c>
      <c r="DO124">
        <v>0</v>
      </c>
      <c r="DP124">
        <v>10001.384</v>
      </c>
      <c r="DQ124">
        <v>0</v>
      </c>
      <c r="DR124">
        <v>0.44966</v>
      </c>
      <c r="DS124">
        <v>2.492576</v>
      </c>
      <c r="DT124">
        <v>430.6192</v>
      </c>
      <c r="DU124">
        <v>427.8084</v>
      </c>
      <c r="DV124">
        <v>0.6198158</v>
      </c>
      <c r="DW124">
        <v>419.9931</v>
      </c>
      <c r="DX124">
        <v>18.26779</v>
      </c>
      <c r="DY124">
        <v>1.702832</v>
      </c>
      <c r="DZ124">
        <v>1.646951</v>
      </c>
      <c r="EA124">
        <v>14.92228</v>
      </c>
      <c r="EB124">
        <v>14.40529</v>
      </c>
      <c r="EC124">
        <v>0.00100019</v>
      </c>
      <c r="ED124">
        <v>0</v>
      </c>
      <c r="EE124">
        <v>0</v>
      </c>
      <c r="EF124">
        <v>0</v>
      </c>
      <c r="EG124">
        <v>1122.15</v>
      </c>
      <c r="EH124">
        <v>0.00100019</v>
      </c>
      <c r="EI124">
        <v>-25.6</v>
      </c>
      <c r="EJ124">
        <v>-4.25</v>
      </c>
      <c r="EK124">
        <v>35.125</v>
      </c>
      <c r="EL124">
        <v>40.3498</v>
      </c>
      <c r="EM124">
        <v>37.312</v>
      </c>
      <c r="EN124">
        <v>41.12480000000001</v>
      </c>
      <c r="EO124">
        <v>37.437</v>
      </c>
      <c r="EP124">
        <v>0</v>
      </c>
      <c r="EQ124">
        <v>0</v>
      </c>
      <c r="ER124">
        <v>0</v>
      </c>
      <c r="ES124">
        <v>24.5</v>
      </c>
      <c r="ET124">
        <v>0</v>
      </c>
      <c r="EU124">
        <v>1127.12</v>
      </c>
      <c r="EV124">
        <v>-71.92307779398656</v>
      </c>
      <c r="EW124">
        <v>-44.80769223374494</v>
      </c>
      <c r="EX124">
        <v>-17.86</v>
      </c>
      <c r="EY124">
        <v>15</v>
      </c>
      <c r="EZ124">
        <v>1658962562</v>
      </c>
      <c r="FA124" t="s">
        <v>443</v>
      </c>
      <c r="FB124">
        <v>1658962562</v>
      </c>
      <c r="FC124">
        <v>1658962559</v>
      </c>
      <c r="FD124">
        <v>7</v>
      </c>
      <c r="FE124">
        <v>0.025</v>
      </c>
      <c r="FF124">
        <v>-0.013</v>
      </c>
      <c r="FG124">
        <v>-1.97</v>
      </c>
      <c r="FH124">
        <v>-0.111</v>
      </c>
      <c r="FI124">
        <v>420</v>
      </c>
      <c r="FJ124">
        <v>18</v>
      </c>
      <c r="FK124">
        <v>0.6899999999999999</v>
      </c>
      <c r="FL124">
        <v>0.5</v>
      </c>
      <c r="FM124">
        <v>2.50650125</v>
      </c>
      <c r="FN124">
        <v>0.01438750469042378</v>
      </c>
      <c r="FO124">
        <v>0.02456038285404971</v>
      </c>
      <c r="FP124">
        <v>1</v>
      </c>
      <c r="FQ124">
        <v>1140.485294117647</v>
      </c>
      <c r="FR124">
        <v>-217.715813542238</v>
      </c>
      <c r="FS124">
        <v>28.91709378808301</v>
      </c>
      <c r="FT124">
        <v>0</v>
      </c>
      <c r="FU124">
        <v>0.6323198999999999</v>
      </c>
      <c r="FV124">
        <v>-0.06066562851782347</v>
      </c>
      <c r="FW124">
        <v>0.01010915050535899</v>
      </c>
      <c r="FX124">
        <v>1</v>
      </c>
      <c r="FY124">
        <v>2</v>
      </c>
      <c r="FZ124">
        <v>3</v>
      </c>
      <c r="GA124" t="s">
        <v>421</v>
      </c>
      <c r="GB124">
        <v>2.98425</v>
      </c>
      <c r="GC124">
        <v>2.71566</v>
      </c>
      <c r="GD124">
        <v>0.095064</v>
      </c>
      <c r="GE124">
        <v>0.09340270000000001</v>
      </c>
      <c r="GF124">
        <v>0.0907319</v>
      </c>
      <c r="GG124">
        <v>0.0870242</v>
      </c>
      <c r="GH124">
        <v>28710.9</v>
      </c>
      <c r="GI124">
        <v>28877.8</v>
      </c>
      <c r="GJ124">
        <v>29482.1</v>
      </c>
      <c r="GK124">
        <v>29454.7</v>
      </c>
      <c r="GL124">
        <v>35511.9</v>
      </c>
      <c r="GM124">
        <v>35757.3</v>
      </c>
      <c r="GN124">
        <v>41523</v>
      </c>
      <c r="GO124">
        <v>41980.2</v>
      </c>
      <c r="GP124">
        <v>1.96057</v>
      </c>
      <c r="GQ124">
        <v>1.9153</v>
      </c>
      <c r="GR124">
        <v>0.0508726</v>
      </c>
      <c r="GS124">
        <v>0</v>
      </c>
      <c r="GT124">
        <v>24.38</v>
      </c>
      <c r="GU124">
        <v>999.9</v>
      </c>
      <c r="GV124">
        <v>42.5</v>
      </c>
      <c r="GW124">
        <v>31.4</v>
      </c>
      <c r="GX124">
        <v>21.7573</v>
      </c>
      <c r="GY124">
        <v>62.7061</v>
      </c>
      <c r="GZ124">
        <v>33.8542</v>
      </c>
      <c r="HA124">
        <v>1</v>
      </c>
      <c r="HB124">
        <v>-0.133392</v>
      </c>
      <c r="HC124">
        <v>-0.253739</v>
      </c>
      <c r="HD124">
        <v>20.3523</v>
      </c>
      <c r="HE124">
        <v>5.22088</v>
      </c>
      <c r="HF124">
        <v>12.0099</v>
      </c>
      <c r="HG124">
        <v>4.9906</v>
      </c>
      <c r="HH124">
        <v>3.28948</v>
      </c>
      <c r="HI124">
        <v>9999</v>
      </c>
      <c r="HJ124">
        <v>9999</v>
      </c>
      <c r="HK124">
        <v>9999</v>
      </c>
      <c r="HL124">
        <v>161.3</v>
      </c>
      <c r="HM124">
        <v>1.86737</v>
      </c>
      <c r="HN124">
        <v>1.86644</v>
      </c>
      <c r="HO124">
        <v>1.86586</v>
      </c>
      <c r="HP124">
        <v>1.86583</v>
      </c>
      <c r="HQ124">
        <v>1.86767</v>
      </c>
      <c r="HR124">
        <v>1.87012</v>
      </c>
      <c r="HS124">
        <v>1.86874</v>
      </c>
      <c r="HT124">
        <v>1.87025</v>
      </c>
      <c r="HU124">
        <v>0</v>
      </c>
      <c r="HV124">
        <v>0</v>
      </c>
      <c r="HW124">
        <v>0</v>
      </c>
      <c r="HX124">
        <v>0</v>
      </c>
      <c r="HY124" t="s">
        <v>422</v>
      </c>
      <c r="HZ124" t="s">
        <v>423</v>
      </c>
      <c r="IA124" t="s">
        <v>424</v>
      </c>
      <c r="IB124" t="s">
        <v>424</v>
      </c>
      <c r="IC124" t="s">
        <v>424</v>
      </c>
      <c r="ID124" t="s">
        <v>424</v>
      </c>
      <c r="IE124">
        <v>0</v>
      </c>
      <c r="IF124">
        <v>100</v>
      </c>
      <c r="IG124">
        <v>100</v>
      </c>
      <c r="IH124">
        <v>-1.977</v>
      </c>
      <c r="II124">
        <v>-0.1027</v>
      </c>
      <c r="IJ124">
        <v>-0.5726348517053843</v>
      </c>
      <c r="IK124">
        <v>-0.003643892653284941</v>
      </c>
      <c r="IL124">
        <v>8.948238347276123E-07</v>
      </c>
      <c r="IM124">
        <v>-2.445980282225029E-10</v>
      </c>
      <c r="IN124">
        <v>-0.1497648274784824</v>
      </c>
      <c r="IO124">
        <v>-0.01042730378795286</v>
      </c>
      <c r="IP124">
        <v>0.00100284695746963</v>
      </c>
      <c r="IQ124">
        <v>-1.701466411570297E-05</v>
      </c>
      <c r="IR124">
        <v>2</v>
      </c>
      <c r="IS124">
        <v>2310</v>
      </c>
      <c r="IT124">
        <v>1</v>
      </c>
      <c r="IU124">
        <v>25</v>
      </c>
      <c r="IV124">
        <v>47.7</v>
      </c>
      <c r="IW124">
        <v>47.8</v>
      </c>
      <c r="IX124">
        <v>1.04492</v>
      </c>
      <c r="IY124">
        <v>2.21436</v>
      </c>
      <c r="IZ124">
        <v>1.39648</v>
      </c>
      <c r="JA124">
        <v>2.34253</v>
      </c>
      <c r="JB124">
        <v>1.49536</v>
      </c>
      <c r="JC124">
        <v>2.41455</v>
      </c>
      <c r="JD124">
        <v>35.7544</v>
      </c>
      <c r="JE124">
        <v>24.1926</v>
      </c>
      <c r="JF124">
        <v>18</v>
      </c>
      <c r="JG124">
        <v>514.207</v>
      </c>
      <c r="JH124">
        <v>441.744</v>
      </c>
      <c r="JI124">
        <v>24.9998</v>
      </c>
      <c r="JJ124">
        <v>25.7333</v>
      </c>
      <c r="JK124">
        <v>30</v>
      </c>
      <c r="JL124">
        <v>25.7407</v>
      </c>
      <c r="JM124">
        <v>25.6903</v>
      </c>
      <c r="JN124">
        <v>20.9301</v>
      </c>
      <c r="JO124">
        <v>18.3599</v>
      </c>
      <c r="JP124">
        <v>49.4444</v>
      </c>
      <c r="JQ124">
        <v>25</v>
      </c>
      <c r="JR124">
        <v>420</v>
      </c>
      <c r="JS124">
        <v>18.4396</v>
      </c>
      <c r="JT124">
        <v>100.812</v>
      </c>
      <c r="JU124">
        <v>100.816</v>
      </c>
    </row>
    <row r="125" spans="1:281">
      <c r="A125">
        <v>109</v>
      </c>
      <c r="B125">
        <v>1658965430.5</v>
      </c>
      <c r="C125">
        <v>3524</v>
      </c>
      <c r="D125" t="s">
        <v>666</v>
      </c>
      <c r="E125" t="s">
        <v>667</v>
      </c>
      <c r="F125">
        <v>5</v>
      </c>
      <c r="G125" t="s">
        <v>654</v>
      </c>
      <c r="H125" t="s">
        <v>416</v>
      </c>
      <c r="I125">
        <v>1658965428</v>
      </c>
      <c r="J125">
        <f>(K125)/1000</f>
        <v>0</v>
      </c>
      <c r="K125">
        <f>IF(CZ125, AN125, AH125)</f>
        <v>0</v>
      </c>
      <c r="L125">
        <f>IF(CZ125, AI125, AG125)</f>
        <v>0</v>
      </c>
      <c r="M125">
        <f>DB125 - IF(AU125&gt;1, L125*CV125*100.0/(AW125*DP125), 0)</f>
        <v>0</v>
      </c>
      <c r="N125">
        <f>((T125-J125/2)*M125-L125)/(T125+J125/2)</f>
        <v>0</v>
      </c>
      <c r="O125">
        <f>N125*(DI125+DJ125)/1000.0</f>
        <v>0</v>
      </c>
      <c r="P125">
        <f>(DB125 - IF(AU125&gt;1, L125*CV125*100.0/(AW125*DP125), 0))*(DI125+DJ125)/1000.0</f>
        <v>0</v>
      </c>
      <c r="Q125">
        <f>2.0/((1/S125-1/R125)+SIGN(S125)*SQRT((1/S125-1/R125)*(1/S125-1/R125) + 4*CW125/((CW125+1)*(CW125+1))*(2*1/S125*1/R125-1/R125*1/R125)))</f>
        <v>0</v>
      </c>
      <c r="R125">
        <f>IF(LEFT(CX125,1)&lt;&gt;"0",IF(LEFT(CX125,1)="1",3.0,CY125),$D$5+$E$5*(DP125*DI125/($K$5*1000))+$F$5*(DP125*DI125/($K$5*1000))*MAX(MIN(CV125,$J$5),$I$5)*MAX(MIN(CV125,$J$5),$I$5)+$G$5*MAX(MIN(CV125,$J$5),$I$5)*(DP125*DI125/($K$5*1000))+$H$5*(DP125*DI125/($K$5*1000))*(DP125*DI125/($K$5*1000)))</f>
        <v>0</v>
      </c>
      <c r="S125">
        <f>J125*(1000-(1000*0.61365*exp(17.502*W125/(240.97+W125))/(DI125+DJ125)+DD125)/2)/(1000*0.61365*exp(17.502*W125/(240.97+W125))/(DI125+DJ125)-DD125)</f>
        <v>0</v>
      </c>
      <c r="T125">
        <f>1/((CW125+1)/(Q125/1.6)+1/(R125/1.37)) + CW125/((CW125+1)/(Q125/1.6) + CW125/(R125/1.37))</f>
        <v>0</v>
      </c>
      <c r="U125">
        <f>(CR125*CU125)</f>
        <v>0</v>
      </c>
      <c r="V125">
        <f>(DK125+(U125+2*0.95*5.67E-8*(((DK125+$B$7)+273)^4-(DK125+273)^4)-44100*J125)/(1.84*29.3*R125+8*0.95*5.67E-8*(DK125+273)^3))</f>
        <v>0</v>
      </c>
      <c r="W125">
        <f>($C$7*DL125+$D$7*DM125+$E$7*V125)</f>
        <v>0</v>
      </c>
      <c r="X125">
        <f>0.61365*exp(17.502*W125/(240.97+W125))</f>
        <v>0</v>
      </c>
      <c r="Y125">
        <f>(Z125/AA125*100)</f>
        <v>0</v>
      </c>
      <c r="Z125">
        <f>DD125*(DI125+DJ125)/1000</f>
        <v>0</v>
      </c>
      <c r="AA125">
        <f>0.61365*exp(17.502*DK125/(240.97+DK125))</f>
        <v>0</v>
      </c>
      <c r="AB125">
        <f>(X125-DD125*(DI125+DJ125)/1000)</f>
        <v>0</v>
      </c>
      <c r="AC125">
        <f>(-J125*44100)</f>
        <v>0</v>
      </c>
      <c r="AD125">
        <f>2*29.3*R125*0.92*(DK125-W125)</f>
        <v>0</v>
      </c>
      <c r="AE125">
        <f>2*0.95*5.67E-8*(((DK125+$B$7)+273)^4-(W125+273)^4)</f>
        <v>0</v>
      </c>
      <c r="AF125">
        <f>U125+AE125+AC125+AD125</f>
        <v>0</v>
      </c>
      <c r="AG125">
        <f>DH125*AU125*(DC125-DB125*(1000-AU125*DE125)/(1000-AU125*DD125))/(100*CV125)</f>
        <v>0</v>
      </c>
      <c r="AH125">
        <f>1000*DH125*AU125*(DD125-DE125)/(100*CV125*(1000-AU125*DD125))</f>
        <v>0</v>
      </c>
      <c r="AI125">
        <f>(AJ125 - AK125 - DI125*1E3/(8.314*(DK125+273.15)) * AM125/DH125 * AL125) * DH125/(100*CV125) * (1000 - DE125)/1000</f>
        <v>0</v>
      </c>
      <c r="AJ125">
        <v>427.8063831319026</v>
      </c>
      <c r="AK125">
        <v>430.6187515151514</v>
      </c>
      <c r="AL125">
        <v>-0.0006278804252857387</v>
      </c>
      <c r="AM125">
        <v>65.20290633217948</v>
      </c>
      <c r="AN125">
        <f>(AP125 - AO125 + DI125*1E3/(8.314*(DK125+273.15)) * AR125/DH125 * AQ125) * DH125/(100*CV125) * 1000/(1000 - AP125)</f>
        <v>0</v>
      </c>
      <c r="AO125">
        <v>18.31566829497896</v>
      </c>
      <c r="AP125">
        <v>18.89452848484847</v>
      </c>
      <c r="AQ125">
        <v>-8.492298154158732E-05</v>
      </c>
      <c r="AR125">
        <v>84.70536915044475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MAX(0,($B$13+$C$13*DP125)/(1+$D$13*DP125)*DI125/(DK125+273)*$E$13)</f>
        <v>0</v>
      </c>
      <c r="AX125" t="s">
        <v>418</v>
      </c>
      <c r="AY125" t="s">
        <v>418</v>
      </c>
      <c r="AZ125">
        <v>0</v>
      </c>
      <c r="BA125">
        <v>0</v>
      </c>
      <c r="BB125">
        <f>1-AZ125/BA125</f>
        <v>0</v>
      </c>
      <c r="BC125">
        <v>0</v>
      </c>
      <c r="BD125" t="s">
        <v>418</v>
      </c>
      <c r="BE125" t="s">
        <v>418</v>
      </c>
      <c r="BF125">
        <v>0</v>
      </c>
      <c r="BG125">
        <v>0</v>
      </c>
      <c r="BH125">
        <f>1-BF125/BG125</f>
        <v>0</v>
      </c>
      <c r="BI125">
        <v>0.5</v>
      </c>
      <c r="BJ125">
        <f>CS125</f>
        <v>0</v>
      </c>
      <c r="BK125">
        <f>L125</f>
        <v>0</v>
      </c>
      <c r="BL125">
        <f>BH125*BI125*BJ125</f>
        <v>0</v>
      </c>
      <c r="BM125">
        <f>(BK125-BC125)/BJ125</f>
        <v>0</v>
      </c>
      <c r="BN125">
        <f>(BA125-BG125)/BG125</f>
        <v>0</v>
      </c>
      <c r="BO125">
        <f>AZ125/(BB125+AZ125/BG125)</f>
        <v>0</v>
      </c>
      <c r="BP125" t="s">
        <v>418</v>
      </c>
      <c r="BQ125">
        <v>0</v>
      </c>
      <c r="BR125">
        <f>IF(BQ125&lt;&gt;0, BQ125, BO125)</f>
        <v>0</v>
      </c>
      <c r="BS125">
        <f>1-BR125/BG125</f>
        <v>0</v>
      </c>
      <c r="BT125">
        <f>(BG125-BF125)/(BG125-BR125)</f>
        <v>0</v>
      </c>
      <c r="BU125">
        <f>(BA125-BG125)/(BA125-BR125)</f>
        <v>0</v>
      </c>
      <c r="BV125">
        <f>(BG125-BF125)/(BG125-AZ125)</f>
        <v>0</v>
      </c>
      <c r="BW125">
        <f>(BA125-BG125)/(BA125-AZ125)</f>
        <v>0</v>
      </c>
      <c r="BX125">
        <f>(BT125*BR125/BF125)</f>
        <v>0</v>
      </c>
      <c r="BY125">
        <f>(1-BX125)</f>
        <v>0</v>
      </c>
      <c r="BZ125" t="s">
        <v>418</v>
      </c>
      <c r="CA125" t="s">
        <v>418</v>
      </c>
      <c r="CB125" t="s">
        <v>418</v>
      </c>
      <c r="CC125" t="s">
        <v>418</v>
      </c>
      <c r="CD125" t="s">
        <v>418</v>
      </c>
      <c r="CE125" t="s">
        <v>418</v>
      </c>
      <c r="CF125" t="s">
        <v>418</v>
      </c>
      <c r="CG125" t="s">
        <v>418</v>
      </c>
      <c r="CH125" t="s">
        <v>418</v>
      </c>
      <c r="CI125" t="s">
        <v>418</v>
      </c>
      <c r="CJ125" t="s">
        <v>418</v>
      </c>
      <c r="CK125" t="s">
        <v>418</v>
      </c>
      <c r="CL125" t="s">
        <v>418</v>
      </c>
      <c r="CM125" t="s">
        <v>418</v>
      </c>
      <c r="CN125" t="s">
        <v>418</v>
      </c>
      <c r="CO125" t="s">
        <v>418</v>
      </c>
      <c r="CP125" t="s">
        <v>418</v>
      </c>
      <c r="CQ125" t="s">
        <v>418</v>
      </c>
      <c r="CR125">
        <f>$B$11*DQ125+$C$11*DR125+$F$11*EC125*(1-EF125)</f>
        <v>0</v>
      </c>
      <c r="CS125">
        <f>CR125*CT125</f>
        <v>0</v>
      </c>
      <c r="CT125">
        <f>($B$11*$D$9+$C$11*$D$9+$F$11*((EP125+EH125)/MAX(EP125+EH125+EQ125, 0.1)*$I$9+EQ125/MAX(EP125+EH125+EQ125, 0.1)*$J$9))/($B$11+$C$11+$F$11)</f>
        <v>0</v>
      </c>
      <c r="CU125">
        <f>($B$11*$K$9+$C$11*$K$9+$F$11*((EP125+EH125)/MAX(EP125+EH125+EQ125, 0.1)*$P$9+EQ125/MAX(EP125+EH125+EQ125, 0.1)*$Q$9))/($B$11+$C$11+$F$11)</f>
        <v>0</v>
      </c>
      <c r="CV125">
        <v>6</v>
      </c>
      <c r="CW125">
        <v>0.5</v>
      </c>
      <c r="CX125" t="s">
        <v>419</v>
      </c>
      <c r="CY125">
        <v>2</v>
      </c>
      <c r="CZ125" t="b">
        <v>1</v>
      </c>
      <c r="DA125">
        <v>1658965428</v>
      </c>
      <c r="DB125">
        <v>422.494</v>
      </c>
      <c r="DC125">
        <v>419.9741111111111</v>
      </c>
      <c r="DD125">
        <v>18.88391111111111</v>
      </c>
      <c r="DE125">
        <v>18.33684444444444</v>
      </c>
      <c r="DF125">
        <v>424.4707777777778</v>
      </c>
      <c r="DG125">
        <v>18.98661111111111</v>
      </c>
      <c r="DH125">
        <v>499.9798888888888</v>
      </c>
      <c r="DI125">
        <v>90.15613333333333</v>
      </c>
      <c r="DJ125">
        <v>0.09984287777777777</v>
      </c>
      <c r="DK125">
        <v>25.78336666666667</v>
      </c>
      <c r="DL125">
        <v>25.20072222222222</v>
      </c>
      <c r="DM125">
        <v>999.9000000000001</v>
      </c>
      <c r="DN125">
        <v>0</v>
      </c>
      <c r="DO125">
        <v>0</v>
      </c>
      <c r="DP125">
        <v>9979.029999999999</v>
      </c>
      <c r="DQ125">
        <v>0</v>
      </c>
      <c r="DR125">
        <v>0.44966</v>
      </c>
      <c r="DS125">
        <v>2.519881111111111</v>
      </c>
      <c r="DT125">
        <v>430.626</v>
      </c>
      <c r="DU125">
        <v>427.819</v>
      </c>
      <c r="DV125">
        <v>0.5470722222222223</v>
      </c>
      <c r="DW125">
        <v>419.9741111111111</v>
      </c>
      <c r="DX125">
        <v>18.33684444444444</v>
      </c>
      <c r="DY125">
        <v>1.7025</v>
      </c>
      <c r="DZ125">
        <v>1.653177777777778</v>
      </c>
      <c r="EA125">
        <v>14.91925555555556</v>
      </c>
      <c r="EB125">
        <v>14.46362222222222</v>
      </c>
      <c r="EC125">
        <v>0.00100019</v>
      </c>
      <c r="ED125">
        <v>0</v>
      </c>
      <c r="EE125">
        <v>0</v>
      </c>
      <c r="EF125">
        <v>0</v>
      </c>
      <c r="EG125">
        <v>1104.333333333333</v>
      </c>
      <c r="EH125">
        <v>0.00100019</v>
      </c>
      <c r="EI125">
        <v>7.833333333333333</v>
      </c>
      <c r="EJ125">
        <v>0.6666666666666666</v>
      </c>
      <c r="EK125">
        <v>35.15255555555555</v>
      </c>
      <c r="EL125">
        <v>40.40255555555556</v>
      </c>
      <c r="EM125">
        <v>37.375</v>
      </c>
      <c r="EN125">
        <v>41.215</v>
      </c>
      <c r="EO125">
        <v>37.5</v>
      </c>
      <c r="EP125">
        <v>0</v>
      </c>
      <c r="EQ125">
        <v>0</v>
      </c>
      <c r="ER125">
        <v>0</v>
      </c>
      <c r="ES125">
        <v>29.30000019073486</v>
      </c>
      <c r="ET125">
        <v>0</v>
      </c>
      <c r="EU125">
        <v>1117.2</v>
      </c>
      <c r="EV125">
        <v>-88.42307730080165</v>
      </c>
      <c r="EW125">
        <v>31.99999989607391</v>
      </c>
      <c r="EX125">
        <v>-9.859999999999999</v>
      </c>
      <c r="EY125">
        <v>15</v>
      </c>
      <c r="EZ125">
        <v>1658962562</v>
      </c>
      <c r="FA125" t="s">
        <v>443</v>
      </c>
      <c r="FB125">
        <v>1658962562</v>
      </c>
      <c r="FC125">
        <v>1658962559</v>
      </c>
      <c r="FD125">
        <v>7</v>
      </c>
      <c r="FE125">
        <v>0.025</v>
      </c>
      <c r="FF125">
        <v>-0.013</v>
      </c>
      <c r="FG125">
        <v>-1.97</v>
      </c>
      <c r="FH125">
        <v>-0.111</v>
      </c>
      <c r="FI125">
        <v>420</v>
      </c>
      <c r="FJ125">
        <v>18</v>
      </c>
      <c r="FK125">
        <v>0.6899999999999999</v>
      </c>
      <c r="FL125">
        <v>0.5</v>
      </c>
      <c r="FM125">
        <v>2.513785609756098</v>
      </c>
      <c r="FN125">
        <v>-0.006480627177698443</v>
      </c>
      <c r="FO125">
        <v>0.02307790898597147</v>
      </c>
      <c r="FP125">
        <v>1</v>
      </c>
      <c r="FQ125">
        <v>1125.970588235294</v>
      </c>
      <c r="FR125">
        <v>-144.3239117676141</v>
      </c>
      <c r="FS125">
        <v>21.59178124428455</v>
      </c>
      <c r="FT125">
        <v>0</v>
      </c>
      <c r="FU125">
        <v>0.6157862195121951</v>
      </c>
      <c r="FV125">
        <v>-0.304351923344946</v>
      </c>
      <c r="FW125">
        <v>0.0351827709848347</v>
      </c>
      <c r="FX125">
        <v>0</v>
      </c>
      <c r="FY125">
        <v>1</v>
      </c>
      <c r="FZ125">
        <v>3</v>
      </c>
      <c r="GA125" t="s">
        <v>444</v>
      </c>
      <c r="GB125">
        <v>2.98435</v>
      </c>
      <c r="GC125">
        <v>2.71571</v>
      </c>
      <c r="GD125">
        <v>0.09505950000000001</v>
      </c>
      <c r="GE125">
        <v>0.093406</v>
      </c>
      <c r="GF125">
        <v>0.09079329999999999</v>
      </c>
      <c r="GG125">
        <v>0.087377</v>
      </c>
      <c r="GH125">
        <v>28711.2</v>
      </c>
      <c r="GI125">
        <v>28877.7</v>
      </c>
      <c r="GJ125">
        <v>29482.2</v>
      </c>
      <c r="GK125">
        <v>29454.7</v>
      </c>
      <c r="GL125">
        <v>35509.7</v>
      </c>
      <c r="GM125">
        <v>35743.2</v>
      </c>
      <c r="GN125">
        <v>41523.3</v>
      </c>
      <c r="GO125">
        <v>41980.2</v>
      </c>
      <c r="GP125">
        <v>1.96045</v>
      </c>
      <c r="GQ125">
        <v>1.91537</v>
      </c>
      <c r="GR125">
        <v>0.049457</v>
      </c>
      <c r="GS125">
        <v>0</v>
      </c>
      <c r="GT125">
        <v>24.383</v>
      </c>
      <c r="GU125">
        <v>999.9</v>
      </c>
      <c r="GV125">
        <v>42.5</v>
      </c>
      <c r="GW125">
        <v>31.4</v>
      </c>
      <c r="GX125">
        <v>21.7573</v>
      </c>
      <c r="GY125">
        <v>63.1361</v>
      </c>
      <c r="GZ125">
        <v>33.3974</v>
      </c>
      <c r="HA125">
        <v>1</v>
      </c>
      <c r="HB125">
        <v>-0.133471</v>
      </c>
      <c r="HC125">
        <v>-0.253758</v>
      </c>
      <c r="HD125">
        <v>20.3526</v>
      </c>
      <c r="HE125">
        <v>5.22343</v>
      </c>
      <c r="HF125">
        <v>12.0099</v>
      </c>
      <c r="HG125">
        <v>4.9893</v>
      </c>
      <c r="HH125">
        <v>3.29</v>
      </c>
      <c r="HI125">
        <v>9999</v>
      </c>
      <c r="HJ125">
        <v>9999</v>
      </c>
      <c r="HK125">
        <v>9999</v>
      </c>
      <c r="HL125">
        <v>161.3</v>
      </c>
      <c r="HM125">
        <v>1.86737</v>
      </c>
      <c r="HN125">
        <v>1.86644</v>
      </c>
      <c r="HO125">
        <v>1.86586</v>
      </c>
      <c r="HP125">
        <v>1.86583</v>
      </c>
      <c r="HQ125">
        <v>1.86768</v>
      </c>
      <c r="HR125">
        <v>1.87012</v>
      </c>
      <c r="HS125">
        <v>1.86874</v>
      </c>
      <c r="HT125">
        <v>1.87025</v>
      </c>
      <c r="HU125">
        <v>0</v>
      </c>
      <c r="HV125">
        <v>0</v>
      </c>
      <c r="HW125">
        <v>0</v>
      </c>
      <c r="HX125">
        <v>0</v>
      </c>
      <c r="HY125" t="s">
        <v>422</v>
      </c>
      <c r="HZ125" t="s">
        <v>423</v>
      </c>
      <c r="IA125" t="s">
        <v>424</v>
      </c>
      <c r="IB125" t="s">
        <v>424</v>
      </c>
      <c r="IC125" t="s">
        <v>424</v>
      </c>
      <c r="ID125" t="s">
        <v>424</v>
      </c>
      <c r="IE125">
        <v>0</v>
      </c>
      <c r="IF125">
        <v>100</v>
      </c>
      <c r="IG125">
        <v>100</v>
      </c>
      <c r="IH125">
        <v>-1.977</v>
      </c>
      <c r="II125">
        <v>-0.1026</v>
      </c>
      <c r="IJ125">
        <v>-0.5726348517053843</v>
      </c>
      <c r="IK125">
        <v>-0.003643892653284941</v>
      </c>
      <c r="IL125">
        <v>8.948238347276123E-07</v>
      </c>
      <c r="IM125">
        <v>-2.445980282225029E-10</v>
      </c>
      <c r="IN125">
        <v>-0.1497648274784824</v>
      </c>
      <c r="IO125">
        <v>-0.01042730378795286</v>
      </c>
      <c r="IP125">
        <v>0.00100284695746963</v>
      </c>
      <c r="IQ125">
        <v>-1.701466411570297E-05</v>
      </c>
      <c r="IR125">
        <v>2</v>
      </c>
      <c r="IS125">
        <v>2310</v>
      </c>
      <c r="IT125">
        <v>1</v>
      </c>
      <c r="IU125">
        <v>25</v>
      </c>
      <c r="IV125">
        <v>47.8</v>
      </c>
      <c r="IW125">
        <v>47.9</v>
      </c>
      <c r="IX125">
        <v>1.04492</v>
      </c>
      <c r="IY125">
        <v>2.22168</v>
      </c>
      <c r="IZ125">
        <v>1.39648</v>
      </c>
      <c r="JA125">
        <v>2.34375</v>
      </c>
      <c r="JB125">
        <v>1.49536</v>
      </c>
      <c r="JC125">
        <v>2.36572</v>
      </c>
      <c r="JD125">
        <v>35.7544</v>
      </c>
      <c r="JE125">
        <v>24.1926</v>
      </c>
      <c r="JF125">
        <v>18</v>
      </c>
      <c r="JG125">
        <v>514.125</v>
      </c>
      <c r="JH125">
        <v>441.786</v>
      </c>
      <c r="JI125">
        <v>24.9999</v>
      </c>
      <c r="JJ125">
        <v>25.7318</v>
      </c>
      <c r="JK125">
        <v>30</v>
      </c>
      <c r="JL125">
        <v>25.7407</v>
      </c>
      <c r="JM125">
        <v>25.6898</v>
      </c>
      <c r="JN125">
        <v>20.9291</v>
      </c>
      <c r="JO125">
        <v>18.3599</v>
      </c>
      <c r="JP125">
        <v>49.4444</v>
      </c>
      <c r="JQ125">
        <v>25</v>
      </c>
      <c r="JR125">
        <v>420</v>
      </c>
      <c r="JS125">
        <v>18.4623</v>
      </c>
      <c r="JT125">
        <v>100.813</v>
      </c>
      <c r="JU125">
        <v>100.816</v>
      </c>
    </row>
    <row r="126" spans="1:281">
      <c r="A126">
        <v>110</v>
      </c>
      <c r="B126">
        <v>1658965435.5</v>
      </c>
      <c r="C126">
        <v>3529</v>
      </c>
      <c r="D126" t="s">
        <v>668</v>
      </c>
      <c r="E126" t="s">
        <v>669</v>
      </c>
      <c r="F126">
        <v>5</v>
      </c>
      <c r="G126" t="s">
        <v>654</v>
      </c>
      <c r="H126" t="s">
        <v>416</v>
      </c>
      <c r="I126">
        <v>1658965432.7</v>
      </c>
      <c r="J126">
        <f>(K126)/1000</f>
        <v>0</v>
      </c>
      <c r="K126">
        <f>IF(CZ126, AN126, AH126)</f>
        <v>0</v>
      </c>
      <c r="L126">
        <f>IF(CZ126, AI126, AG126)</f>
        <v>0</v>
      </c>
      <c r="M126">
        <f>DB126 - IF(AU126&gt;1, L126*CV126*100.0/(AW126*DP126), 0)</f>
        <v>0</v>
      </c>
      <c r="N126">
        <f>((T126-J126/2)*M126-L126)/(T126+J126/2)</f>
        <v>0</v>
      </c>
      <c r="O126">
        <f>N126*(DI126+DJ126)/1000.0</f>
        <v>0</v>
      </c>
      <c r="P126">
        <f>(DB126 - IF(AU126&gt;1, L126*CV126*100.0/(AW126*DP126), 0))*(DI126+DJ126)/1000.0</f>
        <v>0</v>
      </c>
      <c r="Q126">
        <f>2.0/((1/S126-1/R126)+SIGN(S126)*SQRT((1/S126-1/R126)*(1/S126-1/R126) + 4*CW126/((CW126+1)*(CW126+1))*(2*1/S126*1/R126-1/R126*1/R126)))</f>
        <v>0</v>
      </c>
      <c r="R126">
        <f>IF(LEFT(CX126,1)&lt;&gt;"0",IF(LEFT(CX126,1)="1",3.0,CY126),$D$5+$E$5*(DP126*DI126/($K$5*1000))+$F$5*(DP126*DI126/($K$5*1000))*MAX(MIN(CV126,$J$5),$I$5)*MAX(MIN(CV126,$J$5),$I$5)+$G$5*MAX(MIN(CV126,$J$5),$I$5)*(DP126*DI126/($K$5*1000))+$H$5*(DP126*DI126/($K$5*1000))*(DP126*DI126/($K$5*1000)))</f>
        <v>0</v>
      </c>
      <c r="S126">
        <f>J126*(1000-(1000*0.61365*exp(17.502*W126/(240.97+W126))/(DI126+DJ126)+DD126)/2)/(1000*0.61365*exp(17.502*W126/(240.97+W126))/(DI126+DJ126)-DD126)</f>
        <v>0</v>
      </c>
      <c r="T126">
        <f>1/((CW126+1)/(Q126/1.6)+1/(R126/1.37)) + CW126/((CW126+1)/(Q126/1.6) + CW126/(R126/1.37))</f>
        <v>0</v>
      </c>
      <c r="U126">
        <f>(CR126*CU126)</f>
        <v>0</v>
      </c>
      <c r="V126">
        <f>(DK126+(U126+2*0.95*5.67E-8*(((DK126+$B$7)+273)^4-(DK126+273)^4)-44100*J126)/(1.84*29.3*R126+8*0.95*5.67E-8*(DK126+273)^3))</f>
        <v>0</v>
      </c>
      <c r="W126">
        <f>($C$7*DL126+$D$7*DM126+$E$7*V126)</f>
        <v>0</v>
      </c>
      <c r="X126">
        <f>0.61365*exp(17.502*W126/(240.97+W126))</f>
        <v>0</v>
      </c>
      <c r="Y126">
        <f>(Z126/AA126*100)</f>
        <v>0</v>
      </c>
      <c r="Z126">
        <f>DD126*(DI126+DJ126)/1000</f>
        <v>0</v>
      </c>
      <c r="AA126">
        <f>0.61365*exp(17.502*DK126/(240.97+DK126))</f>
        <v>0</v>
      </c>
      <c r="AB126">
        <f>(X126-DD126*(DI126+DJ126)/1000)</f>
        <v>0</v>
      </c>
      <c r="AC126">
        <f>(-J126*44100)</f>
        <v>0</v>
      </c>
      <c r="AD126">
        <f>2*29.3*R126*0.92*(DK126-W126)</f>
        <v>0</v>
      </c>
      <c r="AE126">
        <f>2*0.95*5.67E-8*(((DK126+$B$7)+273)^4-(W126+273)^4)</f>
        <v>0</v>
      </c>
      <c r="AF126">
        <f>U126+AE126+AC126+AD126</f>
        <v>0</v>
      </c>
      <c r="AG126">
        <f>DH126*AU126*(DC126-DB126*(1000-AU126*DE126)/(1000-AU126*DD126))/(100*CV126)</f>
        <v>0</v>
      </c>
      <c r="AH126">
        <f>1000*DH126*AU126*(DD126-DE126)/(100*CV126*(1000-AU126*DD126))</f>
        <v>0</v>
      </c>
      <c r="AI126">
        <f>(AJ126 - AK126 - DI126*1E3/(8.314*(DK126+273.15)) * AM126/DH126 * AL126) * DH126/(100*CV126) * (1000 - DE126)/1000</f>
        <v>0</v>
      </c>
      <c r="AJ126">
        <v>427.8155889693282</v>
      </c>
      <c r="AK126">
        <v>430.6306</v>
      </c>
      <c r="AL126">
        <v>0.0001526999500037262</v>
      </c>
      <c r="AM126">
        <v>65.20290633217948</v>
      </c>
      <c r="AN126">
        <f>(AP126 - AO126 + DI126*1E3/(8.314*(DK126+273.15)) * AR126/DH126 * AQ126) * DH126/(100*CV126) * 1000/(1000 - AP126)</f>
        <v>0</v>
      </c>
      <c r="AO126">
        <v>18.39848210155241</v>
      </c>
      <c r="AP126">
        <v>18.93754727272727</v>
      </c>
      <c r="AQ126">
        <v>0.009742448316314071</v>
      </c>
      <c r="AR126">
        <v>84.70536915044475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MAX(0,($B$13+$C$13*DP126)/(1+$D$13*DP126)*DI126/(DK126+273)*$E$13)</f>
        <v>0</v>
      </c>
      <c r="AX126" t="s">
        <v>418</v>
      </c>
      <c r="AY126" t="s">
        <v>418</v>
      </c>
      <c r="AZ126">
        <v>0</v>
      </c>
      <c r="BA126">
        <v>0</v>
      </c>
      <c r="BB126">
        <f>1-AZ126/BA126</f>
        <v>0</v>
      </c>
      <c r="BC126">
        <v>0</v>
      </c>
      <c r="BD126" t="s">
        <v>418</v>
      </c>
      <c r="BE126" t="s">
        <v>418</v>
      </c>
      <c r="BF126">
        <v>0</v>
      </c>
      <c r="BG126">
        <v>0</v>
      </c>
      <c r="BH126">
        <f>1-BF126/BG126</f>
        <v>0</v>
      </c>
      <c r="BI126">
        <v>0.5</v>
      </c>
      <c r="BJ126">
        <f>CS126</f>
        <v>0</v>
      </c>
      <c r="BK126">
        <f>L126</f>
        <v>0</v>
      </c>
      <c r="BL126">
        <f>BH126*BI126*BJ126</f>
        <v>0</v>
      </c>
      <c r="BM126">
        <f>(BK126-BC126)/BJ126</f>
        <v>0</v>
      </c>
      <c r="BN126">
        <f>(BA126-BG126)/BG126</f>
        <v>0</v>
      </c>
      <c r="BO126">
        <f>AZ126/(BB126+AZ126/BG126)</f>
        <v>0</v>
      </c>
      <c r="BP126" t="s">
        <v>418</v>
      </c>
      <c r="BQ126">
        <v>0</v>
      </c>
      <c r="BR126">
        <f>IF(BQ126&lt;&gt;0, BQ126, BO126)</f>
        <v>0</v>
      </c>
      <c r="BS126">
        <f>1-BR126/BG126</f>
        <v>0</v>
      </c>
      <c r="BT126">
        <f>(BG126-BF126)/(BG126-BR126)</f>
        <v>0</v>
      </c>
      <c r="BU126">
        <f>(BA126-BG126)/(BA126-BR126)</f>
        <v>0</v>
      </c>
      <c r="BV126">
        <f>(BG126-BF126)/(BG126-AZ126)</f>
        <v>0</v>
      </c>
      <c r="BW126">
        <f>(BA126-BG126)/(BA126-AZ126)</f>
        <v>0</v>
      </c>
      <c r="BX126">
        <f>(BT126*BR126/BF126)</f>
        <v>0</v>
      </c>
      <c r="BY126">
        <f>(1-BX126)</f>
        <v>0</v>
      </c>
      <c r="BZ126" t="s">
        <v>418</v>
      </c>
      <c r="CA126" t="s">
        <v>418</v>
      </c>
      <c r="CB126" t="s">
        <v>418</v>
      </c>
      <c r="CC126" t="s">
        <v>418</v>
      </c>
      <c r="CD126" t="s">
        <v>418</v>
      </c>
      <c r="CE126" t="s">
        <v>418</v>
      </c>
      <c r="CF126" t="s">
        <v>418</v>
      </c>
      <c r="CG126" t="s">
        <v>418</v>
      </c>
      <c r="CH126" t="s">
        <v>418</v>
      </c>
      <c r="CI126" t="s">
        <v>418</v>
      </c>
      <c r="CJ126" t="s">
        <v>418</v>
      </c>
      <c r="CK126" t="s">
        <v>418</v>
      </c>
      <c r="CL126" t="s">
        <v>418</v>
      </c>
      <c r="CM126" t="s">
        <v>418</v>
      </c>
      <c r="CN126" t="s">
        <v>418</v>
      </c>
      <c r="CO126" t="s">
        <v>418</v>
      </c>
      <c r="CP126" t="s">
        <v>418</v>
      </c>
      <c r="CQ126" t="s">
        <v>418</v>
      </c>
      <c r="CR126">
        <f>$B$11*DQ126+$C$11*DR126+$F$11*EC126*(1-EF126)</f>
        <v>0</v>
      </c>
      <c r="CS126">
        <f>CR126*CT126</f>
        <v>0</v>
      </c>
      <c r="CT126">
        <f>($B$11*$D$9+$C$11*$D$9+$F$11*((EP126+EH126)/MAX(EP126+EH126+EQ126, 0.1)*$I$9+EQ126/MAX(EP126+EH126+EQ126, 0.1)*$J$9))/($B$11+$C$11+$F$11)</f>
        <v>0</v>
      </c>
      <c r="CU126">
        <f>($B$11*$K$9+$C$11*$K$9+$F$11*((EP126+EH126)/MAX(EP126+EH126+EQ126, 0.1)*$P$9+EQ126/MAX(EP126+EH126+EQ126, 0.1)*$Q$9))/($B$11+$C$11+$F$11)</f>
        <v>0</v>
      </c>
      <c r="CV126">
        <v>6</v>
      </c>
      <c r="CW126">
        <v>0.5</v>
      </c>
      <c r="CX126" t="s">
        <v>419</v>
      </c>
      <c r="CY126">
        <v>2</v>
      </c>
      <c r="CZ126" t="b">
        <v>1</v>
      </c>
      <c r="DA126">
        <v>1658965432.7</v>
      </c>
      <c r="DB126">
        <v>422.4799</v>
      </c>
      <c r="DC126">
        <v>419.9625</v>
      </c>
      <c r="DD126">
        <v>18.91863</v>
      </c>
      <c r="DE126">
        <v>18.39933</v>
      </c>
      <c r="DF126">
        <v>424.4569</v>
      </c>
      <c r="DG126">
        <v>19.02098</v>
      </c>
      <c r="DH126">
        <v>500.1417</v>
      </c>
      <c r="DI126">
        <v>90.15608</v>
      </c>
      <c r="DJ126">
        <v>0.10023864</v>
      </c>
      <c r="DK126">
        <v>25.77942</v>
      </c>
      <c r="DL126">
        <v>25.18901</v>
      </c>
      <c r="DM126">
        <v>999.9</v>
      </c>
      <c r="DN126">
        <v>0</v>
      </c>
      <c r="DO126">
        <v>0</v>
      </c>
      <c r="DP126">
        <v>9998.310000000001</v>
      </c>
      <c r="DQ126">
        <v>0</v>
      </c>
      <c r="DR126">
        <v>0.44966</v>
      </c>
      <c r="DS126">
        <v>2.517463</v>
      </c>
      <c r="DT126">
        <v>430.6268</v>
      </c>
      <c r="DU126">
        <v>427.8343</v>
      </c>
      <c r="DV126">
        <v>0.5193091</v>
      </c>
      <c r="DW126">
        <v>419.9625</v>
      </c>
      <c r="DX126">
        <v>18.39933</v>
      </c>
      <c r="DY126">
        <v>1.705629</v>
      </c>
      <c r="DZ126">
        <v>1.658811</v>
      </c>
      <c r="EA126">
        <v>14.94775</v>
      </c>
      <c r="EB126">
        <v>14.51625</v>
      </c>
      <c r="EC126">
        <v>0.00100019</v>
      </c>
      <c r="ED126">
        <v>0</v>
      </c>
      <c r="EE126">
        <v>0</v>
      </c>
      <c r="EF126">
        <v>0</v>
      </c>
      <c r="EG126">
        <v>1091.9</v>
      </c>
      <c r="EH126">
        <v>0.00100019</v>
      </c>
      <c r="EI126">
        <v>-24.6</v>
      </c>
      <c r="EJ126">
        <v>-3.3</v>
      </c>
      <c r="EK126">
        <v>35.187</v>
      </c>
      <c r="EL126">
        <v>40.4496</v>
      </c>
      <c r="EM126">
        <v>37.3874</v>
      </c>
      <c r="EN126">
        <v>41.2872</v>
      </c>
      <c r="EO126">
        <v>37.52480000000001</v>
      </c>
      <c r="EP126">
        <v>0</v>
      </c>
      <c r="EQ126">
        <v>0</v>
      </c>
      <c r="ER126">
        <v>0</v>
      </c>
      <c r="ES126">
        <v>34.10000014305115</v>
      </c>
      <c r="ET126">
        <v>0</v>
      </c>
      <c r="EU126">
        <v>1106.46</v>
      </c>
      <c r="EV126">
        <v>-193.8461538003065</v>
      </c>
      <c r="EW126">
        <v>-1.115384499231916</v>
      </c>
      <c r="EX126">
        <v>-16.36</v>
      </c>
      <c r="EY126">
        <v>15</v>
      </c>
      <c r="EZ126">
        <v>1658962562</v>
      </c>
      <c r="FA126" t="s">
        <v>443</v>
      </c>
      <c r="FB126">
        <v>1658962562</v>
      </c>
      <c r="FC126">
        <v>1658962559</v>
      </c>
      <c r="FD126">
        <v>7</v>
      </c>
      <c r="FE126">
        <v>0.025</v>
      </c>
      <c r="FF126">
        <v>-0.013</v>
      </c>
      <c r="FG126">
        <v>-1.97</v>
      </c>
      <c r="FH126">
        <v>-0.111</v>
      </c>
      <c r="FI126">
        <v>420</v>
      </c>
      <c r="FJ126">
        <v>18</v>
      </c>
      <c r="FK126">
        <v>0.6899999999999999</v>
      </c>
      <c r="FL126">
        <v>0.5</v>
      </c>
      <c r="FM126">
        <v>2.515297</v>
      </c>
      <c r="FN126">
        <v>-0.02373726078798937</v>
      </c>
      <c r="FO126">
        <v>0.02471709279021301</v>
      </c>
      <c r="FP126">
        <v>1</v>
      </c>
      <c r="FQ126">
        <v>1110.941176470588</v>
      </c>
      <c r="FR126">
        <v>-138.8846449104032</v>
      </c>
      <c r="FS126">
        <v>20.09124945089951</v>
      </c>
      <c r="FT126">
        <v>0</v>
      </c>
      <c r="FU126">
        <v>0.5809967</v>
      </c>
      <c r="FV126">
        <v>-0.4813181763602268</v>
      </c>
      <c r="FW126">
        <v>0.0494503738505585</v>
      </c>
      <c r="FX126">
        <v>0</v>
      </c>
      <c r="FY126">
        <v>1</v>
      </c>
      <c r="FZ126">
        <v>3</v>
      </c>
      <c r="GA126" t="s">
        <v>444</v>
      </c>
      <c r="GB126">
        <v>2.98454</v>
      </c>
      <c r="GC126">
        <v>2.71605</v>
      </c>
      <c r="GD126">
        <v>0.0950579</v>
      </c>
      <c r="GE126">
        <v>0.0934009</v>
      </c>
      <c r="GF126">
        <v>0.0909365</v>
      </c>
      <c r="GG126">
        <v>0.0874514</v>
      </c>
      <c r="GH126">
        <v>28710.7</v>
      </c>
      <c r="GI126">
        <v>28878</v>
      </c>
      <c r="GJ126">
        <v>29481.7</v>
      </c>
      <c r="GK126">
        <v>29454.9</v>
      </c>
      <c r="GL126">
        <v>35503.1</v>
      </c>
      <c r="GM126">
        <v>35740.4</v>
      </c>
      <c r="GN126">
        <v>41522.3</v>
      </c>
      <c r="GO126">
        <v>41980.4</v>
      </c>
      <c r="GP126">
        <v>1.9609</v>
      </c>
      <c r="GQ126">
        <v>1.9153</v>
      </c>
      <c r="GR126">
        <v>0.0483468</v>
      </c>
      <c r="GS126">
        <v>0</v>
      </c>
      <c r="GT126">
        <v>24.3851</v>
      </c>
      <c r="GU126">
        <v>999.9</v>
      </c>
      <c r="GV126">
        <v>42.5</v>
      </c>
      <c r="GW126">
        <v>31.4</v>
      </c>
      <c r="GX126">
        <v>21.7565</v>
      </c>
      <c r="GY126">
        <v>63.0861</v>
      </c>
      <c r="GZ126">
        <v>33.6298</v>
      </c>
      <c r="HA126">
        <v>1</v>
      </c>
      <c r="HB126">
        <v>-0.133445</v>
      </c>
      <c r="HC126">
        <v>-0.254401</v>
      </c>
      <c r="HD126">
        <v>20.3529</v>
      </c>
      <c r="HE126">
        <v>5.22388</v>
      </c>
      <c r="HF126">
        <v>12.0099</v>
      </c>
      <c r="HG126">
        <v>4.99185</v>
      </c>
      <c r="HH126">
        <v>3.29</v>
      </c>
      <c r="HI126">
        <v>9999</v>
      </c>
      <c r="HJ126">
        <v>9999</v>
      </c>
      <c r="HK126">
        <v>9999</v>
      </c>
      <c r="HL126">
        <v>161.3</v>
      </c>
      <c r="HM126">
        <v>1.86737</v>
      </c>
      <c r="HN126">
        <v>1.86644</v>
      </c>
      <c r="HO126">
        <v>1.86584</v>
      </c>
      <c r="HP126">
        <v>1.86584</v>
      </c>
      <c r="HQ126">
        <v>1.86768</v>
      </c>
      <c r="HR126">
        <v>1.87012</v>
      </c>
      <c r="HS126">
        <v>1.86874</v>
      </c>
      <c r="HT126">
        <v>1.87021</v>
      </c>
      <c r="HU126">
        <v>0</v>
      </c>
      <c r="HV126">
        <v>0</v>
      </c>
      <c r="HW126">
        <v>0</v>
      </c>
      <c r="HX126">
        <v>0</v>
      </c>
      <c r="HY126" t="s">
        <v>422</v>
      </c>
      <c r="HZ126" t="s">
        <v>423</v>
      </c>
      <c r="IA126" t="s">
        <v>424</v>
      </c>
      <c r="IB126" t="s">
        <v>424</v>
      </c>
      <c r="IC126" t="s">
        <v>424</v>
      </c>
      <c r="ID126" t="s">
        <v>424</v>
      </c>
      <c r="IE126">
        <v>0</v>
      </c>
      <c r="IF126">
        <v>100</v>
      </c>
      <c r="IG126">
        <v>100</v>
      </c>
      <c r="IH126">
        <v>-1.977</v>
      </c>
      <c r="II126">
        <v>-0.1021</v>
      </c>
      <c r="IJ126">
        <v>-0.5726348517053843</v>
      </c>
      <c r="IK126">
        <v>-0.003643892653284941</v>
      </c>
      <c r="IL126">
        <v>8.948238347276123E-07</v>
      </c>
      <c r="IM126">
        <v>-2.445980282225029E-10</v>
      </c>
      <c r="IN126">
        <v>-0.1497648274784824</v>
      </c>
      <c r="IO126">
        <v>-0.01042730378795286</v>
      </c>
      <c r="IP126">
        <v>0.00100284695746963</v>
      </c>
      <c r="IQ126">
        <v>-1.701466411570297E-05</v>
      </c>
      <c r="IR126">
        <v>2</v>
      </c>
      <c r="IS126">
        <v>2310</v>
      </c>
      <c r="IT126">
        <v>1</v>
      </c>
      <c r="IU126">
        <v>25</v>
      </c>
      <c r="IV126">
        <v>47.9</v>
      </c>
      <c r="IW126">
        <v>47.9</v>
      </c>
      <c r="IX126">
        <v>1.04492</v>
      </c>
      <c r="IY126">
        <v>2.22168</v>
      </c>
      <c r="IZ126">
        <v>1.39648</v>
      </c>
      <c r="JA126">
        <v>2.34497</v>
      </c>
      <c r="JB126">
        <v>1.49536</v>
      </c>
      <c r="JC126">
        <v>2.34619</v>
      </c>
      <c r="JD126">
        <v>35.7544</v>
      </c>
      <c r="JE126">
        <v>24.1926</v>
      </c>
      <c r="JF126">
        <v>18</v>
      </c>
      <c r="JG126">
        <v>514.402</v>
      </c>
      <c r="JH126">
        <v>441.726</v>
      </c>
      <c r="JI126">
        <v>24.9998</v>
      </c>
      <c r="JJ126">
        <v>25.7311</v>
      </c>
      <c r="JK126">
        <v>30</v>
      </c>
      <c r="JL126">
        <v>25.7391</v>
      </c>
      <c r="JM126">
        <v>25.6881</v>
      </c>
      <c r="JN126">
        <v>20.9312</v>
      </c>
      <c r="JO126">
        <v>18.3599</v>
      </c>
      <c r="JP126">
        <v>49.4444</v>
      </c>
      <c r="JQ126">
        <v>25</v>
      </c>
      <c r="JR126">
        <v>420</v>
      </c>
      <c r="JS126">
        <v>18.4739</v>
      </c>
      <c r="JT126">
        <v>100.811</v>
      </c>
      <c r="JU126">
        <v>100.816</v>
      </c>
    </row>
    <row r="127" spans="1:281">
      <c r="A127">
        <v>111</v>
      </c>
      <c r="B127">
        <v>1658965440.5</v>
      </c>
      <c r="C127">
        <v>3534</v>
      </c>
      <c r="D127" t="s">
        <v>670</v>
      </c>
      <c r="E127" t="s">
        <v>671</v>
      </c>
      <c r="F127">
        <v>5</v>
      </c>
      <c r="G127" t="s">
        <v>654</v>
      </c>
      <c r="H127" t="s">
        <v>416</v>
      </c>
      <c r="I127">
        <v>1658965438</v>
      </c>
      <c r="J127">
        <f>(K127)/1000</f>
        <v>0</v>
      </c>
      <c r="K127">
        <f>IF(CZ127, AN127, AH127)</f>
        <v>0</v>
      </c>
      <c r="L127">
        <f>IF(CZ127, AI127, AG127)</f>
        <v>0</v>
      </c>
      <c r="M127">
        <f>DB127 - IF(AU127&gt;1, L127*CV127*100.0/(AW127*DP127), 0)</f>
        <v>0</v>
      </c>
      <c r="N127">
        <f>((T127-J127/2)*M127-L127)/(T127+J127/2)</f>
        <v>0</v>
      </c>
      <c r="O127">
        <f>N127*(DI127+DJ127)/1000.0</f>
        <v>0</v>
      </c>
      <c r="P127">
        <f>(DB127 - IF(AU127&gt;1, L127*CV127*100.0/(AW127*DP127), 0))*(DI127+DJ127)/1000.0</f>
        <v>0</v>
      </c>
      <c r="Q127">
        <f>2.0/((1/S127-1/R127)+SIGN(S127)*SQRT((1/S127-1/R127)*(1/S127-1/R127) + 4*CW127/((CW127+1)*(CW127+1))*(2*1/S127*1/R127-1/R127*1/R127)))</f>
        <v>0</v>
      </c>
      <c r="R127">
        <f>IF(LEFT(CX127,1)&lt;&gt;"0",IF(LEFT(CX127,1)="1",3.0,CY127),$D$5+$E$5*(DP127*DI127/($K$5*1000))+$F$5*(DP127*DI127/($K$5*1000))*MAX(MIN(CV127,$J$5),$I$5)*MAX(MIN(CV127,$J$5),$I$5)+$G$5*MAX(MIN(CV127,$J$5),$I$5)*(DP127*DI127/($K$5*1000))+$H$5*(DP127*DI127/($K$5*1000))*(DP127*DI127/($K$5*1000)))</f>
        <v>0</v>
      </c>
      <c r="S127">
        <f>J127*(1000-(1000*0.61365*exp(17.502*W127/(240.97+W127))/(DI127+DJ127)+DD127)/2)/(1000*0.61365*exp(17.502*W127/(240.97+W127))/(DI127+DJ127)-DD127)</f>
        <v>0</v>
      </c>
      <c r="T127">
        <f>1/((CW127+1)/(Q127/1.6)+1/(R127/1.37)) + CW127/((CW127+1)/(Q127/1.6) + CW127/(R127/1.37))</f>
        <v>0</v>
      </c>
      <c r="U127">
        <f>(CR127*CU127)</f>
        <v>0</v>
      </c>
      <c r="V127">
        <f>(DK127+(U127+2*0.95*5.67E-8*(((DK127+$B$7)+273)^4-(DK127+273)^4)-44100*J127)/(1.84*29.3*R127+8*0.95*5.67E-8*(DK127+273)^3))</f>
        <v>0</v>
      </c>
      <c r="W127">
        <f>($C$7*DL127+$D$7*DM127+$E$7*V127)</f>
        <v>0</v>
      </c>
      <c r="X127">
        <f>0.61365*exp(17.502*W127/(240.97+W127))</f>
        <v>0</v>
      </c>
      <c r="Y127">
        <f>(Z127/AA127*100)</f>
        <v>0</v>
      </c>
      <c r="Z127">
        <f>DD127*(DI127+DJ127)/1000</f>
        <v>0</v>
      </c>
      <c r="AA127">
        <f>0.61365*exp(17.502*DK127/(240.97+DK127))</f>
        <v>0</v>
      </c>
      <c r="AB127">
        <f>(X127-DD127*(DI127+DJ127)/1000)</f>
        <v>0</v>
      </c>
      <c r="AC127">
        <f>(-J127*44100)</f>
        <v>0</v>
      </c>
      <c r="AD127">
        <f>2*29.3*R127*0.92*(DK127-W127)</f>
        <v>0</v>
      </c>
      <c r="AE127">
        <f>2*0.95*5.67E-8*(((DK127+$B$7)+273)^4-(W127+273)^4)</f>
        <v>0</v>
      </c>
      <c r="AF127">
        <f>U127+AE127+AC127+AD127</f>
        <v>0</v>
      </c>
      <c r="AG127">
        <f>DH127*AU127*(DC127-DB127*(1000-AU127*DE127)/(1000-AU127*DD127))/(100*CV127)</f>
        <v>0</v>
      </c>
      <c r="AH127">
        <f>1000*DH127*AU127*(DD127-DE127)/(100*CV127*(1000-AU127*DD127))</f>
        <v>0</v>
      </c>
      <c r="AI127">
        <f>(AJ127 - AK127 - DI127*1E3/(8.314*(DK127+273.15)) * AM127/DH127 * AL127) * DH127/(100*CV127) * (1000 - DE127)/1000</f>
        <v>0</v>
      </c>
      <c r="AJ127">
        <v>427.8700860844611</v>
      </c>
      <c r="AK127">
        <v>430.5798909090909</v>
      </c>
      <c r="AL127">
        <v>-0.001092116032351702</v>
      </c>
      <c r="AM127">
        <v>65.20290633217948</v>
      </c>
      <c r="AN127">
        <f>(AP127 - AO127 + DI127*1E3/(8.314*(DK127+273.15)) * AR127/DH127 * AQ127) * DH127/(100*CV127) * 1000/(1000 - AP127)</f>
        <v>0</v>
      </c>
      <c r="AO127">
        <v>18.41142426989102</v>
      </c>
      <c r="AP127">
        <v>18.96403818181818</v>
      </c>
      <c r="AQ127">
        <v>0.005691155511677872</v>
      </c>
      <c r="AR127">
        <v>84.70536915044475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MAX(0,($B$13+$C$13*DP127)/(1+$D$13*DP127)*DI127/(DK127+273)*$E$13)</f>
        <v>0</v>
      </c>
      <c r="AX127" t="s">
        <v>418</v>
      </c>
      <c r="AY127" t="s">
        <v>418</v>
      </c>
      <c r="AZ127">
        <v>0</v>
      </c>
      <c r="BA127">
        <v>0</v>
      </c>
      <c r="BB127">
        <f>1-AZ127/BA127</f>
        <v>0</v>
      </c>
      <c r="BC127">
        <v>0</v>
      </c>
      <c r="BD127" t="s">
        <v>418</v>
      </c>
      <c r="BE127" t="s">
        <v>418</v>
      </c>
      <c r="BF127">
        <v>0</v>
      </c>
      <c r="BG127">
        <v>0</v>
      </c>
      <c r="BH127">
        <f>1-BF127/BG127</f>
        <v>0</v>
      </c>
      <c r="BI127">
        <v>0.5</v>
      </c>
      <c r="BJ127">
        <f>CS127</f>
        <v>0</v>
      </c>
      <c r="BK127">
        <f>L127</f>
        <v>0</v>
      </c>
      <c r="BL127">
        <f>BH127*BI127*BJ127</f>
        <v>0</v>
      </c>
      <c r="BM127">
        <f>(BK127-BC127)/BJ127</f>
        <v>0</v>
      </c>
      <c r="BN127">
        <f>(BA127-BG127)/BG127</f>
        <v>0</v>
      </c>
      <c r="BO127">
        <f>AZ127/(BB127+AZ127/BG127)</f>
        <v>0</v>
      </c>
      <c r="BP127" t="s">
        <v>418</v>
      </c>
      <c r="BQ127">
        <v>0</v>
      </c>
      <c r="BR127">
        <f>IF(BQ127&lt;&gt;0, BQ127, BO127)</f>
        <v>0</v>
      </c>
      <c r="BS127">
        <f>1-BR127/BG127</f>
        <v>0</v>
      </c>
      <c r="BT127">
        <f>(BG127-BF127)/(BG127-BR127)</f>
        <v>0</v>
      </c>
      <c r="BU127">
        <f>(BA127-BG127)/(BA127-BR127)</f>
        <v>0</v>
      </c>
      <c r="BV127">
        <f>(BG127-BF127)/(BG127-AZ127)</f>
        <v>0</v>
      </c>
      <c r="BW127">
        <f>(BA127-BG127)/(BA127-AZ127)</f>
        <v>0</v>
      </c>
      <c r="BX127">
        <f>(BT127*BR127/BF127)</f>
        <v>0</v>
      </c>
      <c r="BY127">
        <f>(1-BX127)</f>
        <v>0</v>
      </c>
      <c r="BZ127" t="s">
        <v>418</v>
      </c>
      <c r="CA127" t="s">
        <v>418</v>
      </c>
      <c r="CB127" t="s">
        <v>418</v>
      </c>
      <c r="CC127" t="s">
        <v>418</v>
      </c>
      <c r="CD127" t="s">
        <v>418</v>
      </c>
      <c r="CE127" t="s">
        <v>418</v>
      </c>
      <c r="CF127" t="s">
        <v>418</v>
      </c>
      <c r="CG127" t="s">
        <v>418</v>
      </c>
      <c r="CH127" t="s">
        <v>418</v>
      </c>
      <c r="CI127" t="s">
        <v>418</v>
      </c>
      <c r="CJ127" t="s">
        <v>418</v>
      </c>
      <c r="CK127" t="s">
        <v>418</v>
      </c>
      <c r="CL127" t="s">
        <v>418</v>
      </c>
      <c r="CM127" t="s">
        <v>418</v>
      </c>
      <c r="CN127" t="s">
        <v>418</v>
      </c>
      <c r="CO127" t="s">
        <v>418</v>
      </c>
      <c r="CP127" t="s">
        <v>418</v>
      </c>
      <c r="CQ127" t="s">
        <v>418</v>
      </c>
      <c r="CR127">
        <f>$B$11*DQ127+$C$11*DR127+$F$11*EC127*(1-EF127)</f>
        <v>0</v>
      </c>
      <c r="CS127">
        <f>CR127*CT127</f>
        <v>0</v>
      </c>
      <c r="CT127">
        <f>($B$11*$D$9+$C$11*$D$9+$F$11*((EP127+EH127)/MAX(EP127+EH127+EQ127, 0.1)*$I$9+EQ127/MAX(EP127+EH127+EQ127, 0.1)*$J$9))/($B$11+$C$11+$F$11)</f>
        <v>0</v>
      </c>
      <c r="CU127">
        <f>($B$11*$K$9+$C$11*$K$9+$F$11*((EP127+EH127)/MAX(EP127+EH127+EQ127, 0.1)*$P$9+EQ127/MAX(EP127+EH127+EQ127, 0.1)*$Q$9))/($B$11+$C$11+$F$11)</f>
        <v>0</v>
      </c>
      <c r="CV127">
        <v>6</v>
      </c>
      <c r="CW127">
        <v>0.5</v>
      </c>
      <c r="CX127" t="s">
        <v>419</v>
      </c>
      <c r="CY127">
        <v>2</v>
      </c>
      <c r="CZ127" t="b">
        <v>1</v>
      </c>
      <c r="DA127">
        <v>1658965438</v>
      </c>
      <c r="DB127">
        <v>422.4422222222222</v>
      </c>
      <c r="DC127">
        <v>419.9952222222223</v>
      </c>
      <c r="DD127">
        <v>18.9549</v>
      </c>
      <c r="DE127">
        <v>18.4127</v>
      </c>
      <c r="DF127">
        <v>424.4186666666667</v>
      </c>
      <c r="DG127">
        <v>19.05693333333333</v>
      </c>
      <c r="DH127">
        <v>500.0888888888889</v>
      </c>
      <c r="DI127">
        <v>90.1554</v>
      </c>
      <c r="DJ127">
        <v>0.09986065555555555</v>
      </c>
      <c r="DK127">
        <v>25.78093333333333</v>
      </c>
      <c r="DL127">
        <v>25.17901111111111</v>
      </c>
      <c r="DM127">
        <v>999.9000000000001</v>
      </c>
      <c r="DN127">
        <v>0</v>
      </c>
      <c r="DO127">
        <v>0</v>
      </c>
      <c r="DP127">
        <v>10024.39444444444</v>
      </c>
      <c r="DQ127">
        <v>0</v>
      </c>
      <c r="DR127">
        <v>0.4274898888888889</v>
      </c>
      <c r="DS127">
        <v>2.446938888888889</v>
      </c>
      <c r="DT127">
        <v>430.6042222222222</v>
      </c>
      <c r="DU127">
        <v>427.8735555555556</v>
      </c>
      <c r="DV127">
        <v>0.542197</v>
      </c>
      <c r="DW127">
        <v>419.9952222222223</v>
      </c>
      <c r="DX127">
        <v>18.4127</v>
      </c>
      <c r="DY127">
        <v>1.708886666666667</v>
      </c>
      <c r="DZ127">
        <v>1.660003333333333</v>
      </c>
      <c r="EA127">
        <v>14.97738888888889</v>
      </c>
      <c r="EB127">
        <v>14.5274</v>
      </c>
      <c r="EC127">
        <v>0.00100019</v>
      </c>
      <c r="ED127">
        <v>0</v>
      </c>
      <c r="EE127">
        <v>0</v>
      </c>
      <c r="EF127">
        <v>0</v>
      </c>
      <c r="EG127">
        <v>1074.722222222222</v>
      </c>
      <c r="EH127">
        <v>0.00100019</v>
      </c>
      <c r="EI127">
        <v>2.888888888888889</v>
      </c>
      <c r="EJ127">
        <v>-0.3333333333333333</v>
      </c>
      <c r="EK127">
        <v>35.187</v>
      </c>
      <c r="EL127">
        <v>40.5</v>
      </c>
      <c r="EM127">
        <v>37.43011111111111</v>
      </c>
      <c r="EN127">
        <v>41.368</v>
      </c>
      <c r="EO127">
        <v>37.562</v>
      </c>
      <c r="EP127">
        <v>0</v>
      </c>
      <c r="EQ127">
        <v>0</v>
      </c>
      <c r="ER127">
        <v>0</v>
      </c>
      <c r="ES127">
        <v>39.5</v>
      </c>
      <c r="ET127">
        <v>0</v>
      </c>
      <c r="EU127">
        <v>1090.692307692308</v>
      </c>
      <c r="EV127">
        <v>-179.9658125804881</v>
      </c>
      <c r="EW127">
        <v>18.3076928034442</v>
      </c>
      <c r="EX127">
        <v>-6.634615384615385</v>
      </c>
      <c r="EY127">
        <v>15</v>
      </c>
      <c r="EZ127">
        <v>1658962562</v>
      </c>
      <c r="FA127" t="s">
        <v>443</v>
      </c>
      <c r="FB127">
        <v>1658962562</v>
      </c>
      <c r="FC127">
        <v>1658962559</v>
      </c>
      <c r="FD127">
        <v>7</v>
      </c>
      <c r="FE127">
        <v>0.025</v>
      </c>
      <c r="FF127">
        <v>-0.013</v>
      </c>
      <c r="FG127">
        <v>-1.97</v>
      </c>
      <c r="FH127">
        <v>-0.111</v>
      </c>
      <c r="FI127">
        <v>420</v>
      </c>
      <c r="FJ127">
        <v>18</v>
      </c>
      <c r="FK127">
        <v>0.6899999999999999</v>
      </c>
      <c r="FL127">
        <v>0.5</v>
      </c>
      <c r="FM127">
        <v>2.497131951219512</v>
      </c>
      <c r="FN127">
        <v>-0.1058655052264838</v>
      </c>
      <c r="FO127">
        <v>0.0314101670831714</v>
      </c>
      <c r="FP127">
        <v>1</v>
      </c>
      <c r="FQ127">
        <v>1100.60294117647</v>
      </c>
      <c r="FR127">
        <v>-173.6516426341015</v>
      </c>
      <c r="FS127">
        <v>23.87460483558552</v>
      </c>
      <c r="FT127">
        <v>0</v>
      </c>
      <c r="FU127">
        <v>0.5617300487804878</v>
      </c>
      <c r="FV127">
        <v>-0.3484025644599295</v>
      </c>
      <c r="FW127">
        <v>0.04278398093311824</v>
      </c>
      <c r="FX127">
        <v>0</v>
      </c>
      <c r="FY127">
        <v>1</v>
      </c>
      <c r="FZ127">
        <v>3</v>
      </c>
      <c r="GA127" t="s">
        <v>444</v>
      </c>
      <c r="GB127">
        <v>2.9842</v>
      </c>
      <c r="GC127">
        <v>2.71576</v>
      </c>
      <c r="GD127">
        <v>0.09505230000000001</v>
      </c>
      <c r="GE127">
        <v>0.0934059</v>
      </c>
      <c r="GF127">
        <v>0.0910197</v>
      </c>
      <c r="GG127">
        <v>0.08747779999999999</v>
      </c>
      <c r="GH127">
        <v>28711.6</v>
      </c>
      <c r="GI127">
        <v>28878.2</v>
      </c>
      <c r="GJ127">
        <v>29482.3</v>
      </c>
      <c r="GK127">
        <v>29455.2</v>
      </c>
      <c r="GL127">
        <v>35500.7</v>
      </c>
      <c r="GM127">
        <v>35739.6</v>
      </c>
      <c r="GN127">
        <v>41523.3</v>
      </c>
      <c r="GO127">
        <v>41980.7</v>
      </c>
      <c r="GP127">
        <v>1.96052</v>
      </c>
      <c r="GQ127">
        <v>1.91597</v>
      </c>
      <c r="GR127">
        <v>0.0484847</v>
      </c>
      <c r="GS127">
        <v>0</v>
      </c>
      <c r="GT127">
        <v>24.3852</v>
      </c>
      <c r="GU127">
        <v>999.9</v>
      </c>
      <c r="GV127">
        <v>42.5</v>
      </c>
      <c r="GW127">
        <v>31.4</v>
      </c>
      <c r="GX127">
        <v>21.7563</v>
      </c>
      <c r="GY127">
        <v>62.7661</v>
      </c>
      <c r="GZ127">
        <v>33.4655</v>
      </c>
      <c r="HA127">
        <v>1</v>
      </c>
      <c r="HB127">
        <v>-0.133496</v>
      </c>
      <c r="HC127">
        <v>-0.255602</v>
      </c>
      <c r="HD127">
        <v>20.353</v>
      </c>
      <c r="HE127">
        <v>5.22433</v>
      </c>
      <c r="HF127">
        <v>12.0099</v>
      </c>
      <c r="HG127">
        <v>4.99175</v>
      </c>
      <c r="HH127">
        <v>3.29</v>
      </c>
      <c r="HI127">
        <v>9999</v>
      </c>
      <c r="HJ127">
        <v>9999</v>
      </c>
      <c r="HK127">
        <v>9999</v>
      </c>
      <c r="HL127">
        <v>161.3</v>
      </c>
      <c r="HM127">
        <v>1.86737</v>
      </c>
      <c r="HN127">
        <v>1.86643</v>
      </c>
      <c r="HO127">
        <v>1.86584</v>
      </c>
      <c r="HP127">
        <v>1.86583</v>
      </c>
      <c r="HQ127">
        <v>1.86767</v>
      </c>
      <c r="HR127">
        <v>1.87012</v>
      </c>
      <c r="HS127">
        <v>1.86876</v>
      </c>
      <c r="HT127">
        <v>1.87025</v>
      </c>
      <c r="HU127">
        <v>0</v>
      </c>
      <c r="HV127">
        <v>0</v>
      </c>
      <c r="HW127">
        <v>0</v>
      </c>
      <c r="HX127">
        <v>0</v>
      </c>
      <c r="HY127" t="s">
        <v>422</v>
      </c>
      <c r="HZ127" t="s">
        <v>423</v>
      </c>
      <c r="IA127" t="s">
        <v>424</v>
      </c>
      <c r="IB127" t="s">
        <v>424</v>
      </c>
      <c r="IC127" t="s">
        <v>424</v>
      </c>
      <c r="ID127" t="s">
        <v>424</v>
      </c>
      <c r="IE127">
        <v>0</v>
      </c>
      <c r="IF127">
        <v>100</v>
      </c>
      <c r="IG127">
        <v>100</v>
      </c>
      <c r="IH127">
        <v>-1.977</v>
      </c>
      <c r="II127">
        <v>-0.102</v>
      </c>
      <c r="IJ127">
        <v>-0.5726348517053843</v>
      </c>
      <c r="IK127">
        <v>-0.003643892653284941</v>
      </c>
      <c r="IL127">
        <v>8.948238347276123E-07</v>
      </c>
      <c r="IM127">
        <v>-2.445980282225029E-10</v>
      </c>
      <c r="IN127">
        <v>-0.1497648274784824</v>
      </c>
      <c r="IO127">
        <v>-0.01042730378795286</v>
      </c>
      <c r="IP127">
        <v>0.00100284695746963</v>
      </c>
      <c r="IQ127">
        <v>-1.701466411570297E-05</v>
      </c>
      <c r="IR127">
        <v>2</v>
      </c>
      <c r="IS127">
        <v>2310</v>
      </c>
      <c r="IT127">
        <v>1</v>
      </c>
      <c r="IU127">
        <v>25</v>
      </c>
      <c r="IV127">
        <v>48</v>
      </c>
      <c r="IW127">
        <v>48</v>
      </c>
      <c r="IX127">
        <v>1.04492</v>
      </c>
      <c r="IY127">
        <v>2.21802</v>
      </c>
      <c r="IZ127">
        <v>1.39648</v>
      </c>
      <c r="JA127">
        <v>2.34497</v>
      </c>
      <c r="JB127">
        <v>1.49536</v>
      </c>
      <c r="JC127">
        <v>2.40601</v>
      </c>
      <c r="JD127">
        <v>35.7544</v>
      </c>
      <c r="JE127">
        <v>24.1926</v>
      </c>
      <c r="JF127">
        <v>18</v>
      </c>
      <c r="JG127">
        <v>514.154</v>
      </c>
      <c r="JH127">
        <v>442.131</v>
      </c>
      <c r="JI127">
        <v>24.9997</v>
      </c>
      <c r="JJ127">
        <v>25.7296</v>
      </c>
      <c r="JK127">
        <v>30</v>
      </c>
      <c r="JL127">
        <v>25.7385</v>
      </c>
      <c r="JM127">
        <v>25.6877</v>
      </c>
      <c r="JN127">
        <v>20.9321</v>
      </c>
      <c r="JO127">
        <v>18.3599</v>
      </c>
      <c r="JP127">
        <v>49.8199</v>
      </c>
      <c r="JQ127">
        <v>25</v>
      </c>
      <c r="JR127">
        <v>420</v>
      </c>
      <c r="JS127">
        <v>18.4852</v>
      </c>
      <c r="JT127">
        <v>100.813</v>
      </c>
      <c r="JU127">
        <v>100.817</v>
      </c>
    </row>
    <row r="128" spans="1:281">
      <c r="A128">
        <v>112</v>
      </c>
      <c r="B128">
        <v>1658965445.5</v>
      </c>
      <c r="C128">
        <v>3539</v>
      </c>
      <c r="D128" t="s">
        <v>672</v>
      </c>
      <c r="E128" t="s">
        <v>673</v>
      </c>
      <c r="F128">
        <v>5</v>
      </c>
      <c r="G128" t="s">
        <v>654</v>
      </c>
      <c r="H128" t="s">
        <v>416</v>
      </c>
      <c r="I128">
        <v>1658965442.7</v>
      </c>
      <c r="J128">
        <f>(K128)/1000</f>
        <v>0</v>
      </c>
      <c r="K128">
        <f>IF(CZ128, AN128, AH128)</f>
        <v>0</v>
      </c>
      <c r="L128">
        <f>IF(CZ128, AI128, AG128)</f>
        <v>0</v>
      </c>
      <c r="M128">
        <f>DB128 - IF(AU128&gt;1, L128*CV128*100.0/(AW128*DP128), 0)</f>
        <v>0</v>
      </c>
      <c r="N128">
        <f>((T128-J128/2)*M128-L128)/(T128+J128/2)</f>
        <v>0</v>
      </c>
      <c r="O128">
        <f>N128*(DI128+DJ128)/1000.0</f>
        <v>0</v>
      </c>
      <c r="P128">
        <f>(DB128 - IF(AU128&gt;1, L128*CV128*100.0/(AW128*DP128), 0))*(DI128+DJ128)/1000.0</f>
        <v>0</v>
      </c>
      <c r="Q128">
        <f>2.0/((1/S128-1/R128)+SIGN(S128)*SQRT((1/S128-1/R128)*(1/S128-1/R128) + 4*CW128/((CW128+1)*(CW128+1))*(2*1/S128*1/R128-1/R128*1/R128)))</f>
        <v>0</v>
      </c>
      <c r="R128">
        <f>IF(LEFT(CX128,1)&lt;&gt;"0",IF(LEFT(CX128,1)="1",3.0,CY128),$D$5+$E$5*(DP128*DI128/($K$5*1000))+$F$5*(DP128*DI128/($K$5*1000))*MAX(MIN(CV128,$J$5),$I$5)*MAX(MIN(CV128,$J$5),$I$5)+$G$5*MAX(MIN(CV128,$J$5),$I$5)*(DP128*DI128/($K$5*1000))+$H$5*(DP128*DI128/($K$5*1000))*(DP128*DI128/($K$5*1000)))</f>
        <v>0</v>
      </c>
      <c r="S128">
        <f>J128*(1000-(1000*0.61365*exp(17.502*W128/(240.97+W128))/(DI128+DJ128)+DD128)/2)/(1000*0.61365*exp(17.502*W128/(240.97+W128))/(DI128+DJ128)-DD128)</f>
        <v>0</v>
      </c>
      <c r="T128">
        <f>1/((CW128+1)/(Q128/1.6)+1/(R128/1.37)) + CW128/((CW128+1)/(Q128/1.6) + CW128/(R128/1.37))</f>
        <v>0</v>
      </c>
      <c r="U128">
        <f>(CR128*CU128)</f>
        <v>0</v>
      </c>
      <c r="V128">
        <f>(DK128+(U128+2*0.95*5.67E-8*(((DK128+$B$7)+273)^4-(DK128+273)^4)-44100*J128)/(1.84*29.3*R128+8*0.95*5.67E-8*(DK128+273)^3))</f>
        <v>0</v>
      </c>
      <c r="W128">
        <f>($C$7*DL128+$D$7*DM128+$E$7*V128)</f>
        <v>0</v>
      </c>
      <c r="X128">
        <f>0.61365*exp(17.502*W128/(240.97+W128))</f>
        <v>0</v>
      </c>
      <c r="Y128">
        <f>(Z128/AA128*100)</f>
        <v>0</v>
      </c>
      <c r="Z128">
        <f>DD128*(DI128+DJ128)/1000</f>
        <v>0</v>
      </c>
      <c r="AA128">
        <f>0.61365*exp(17.502*DK128/(240.97+DK128))</f>
        <v>0</v>
      </c>
      <c r="AB128">
        <f>(X128-DD128*(DI128+DJ128)/1000)</f>
        <v>0</v>
      </c>
      <c r="AC128">
        <f>(-J128*44100)</f>
        <v>0</v>
      </c>
      <c r="AD128">
        <f>2*29.3*R128*0.92*(DK128-W128)</f>
        <v>0</v>
      </c>
      <c r="AE128">
        <f>2*0.95*5.67E-8*(((DK128+$B$7)+273)^4-(W128+273)^4)</f>
        <v>0</v>
      </c>
      <c r="AF128">
        <f>U128+AE128+AC128+AD128</f>
        <v>0</v>
      </c>
      <c r="AG128">
        <f>DH128*AU128*(DC128-DB128*(1000-AU128*DE128)/(1000-AU128*DD128))/(100*CV128)</f>
        <v>0</v>
      </c>
      <c r="AH128">
        <f>1000*DH128*AU128*(DD128-DE128)/(100*CV128*(1000-AU128*DD128))</f>
        <v>0</v>
      </c>
      <c r="AI128">
        <f>(AJ128 - AK128 - DI128*1E3/(8.314*(DK128+273.15)) * AM128/DH128 * AL128) * DH128/(100*CV128) * (1000 - DE128)/1000</f>
        <v>0</v>
      </c>
      <c r="AJ128">
        <v>427.8611300891275</v>
      </c>
      <c r="AK128">
        <v>430.6170727272727</v>
      </c>
      <c r="AL128">
        <v>0.0008375962471003126</v>
      </c>
      <c r="AM128">
        <v>65.20290633217948</v>
      </c>
      <c r="AN128">
        <f>(AP128 - AO128 + DI128*1E3/(8.314*(DK128+273.15)) * AR128/DH128 * AQ128) * DH128/(100*CV128) * 1000/(1000 - AP128)</f>
        <v>0</v>
      </c>
      <c r="AO128">
        <v>18.41918184421547</v>
      </c>
      <c r="AP128">
        <v>18.98367757575756</v>
      </c>
      <c r="AQ128">
        <v>0.001193908367767369</v>
      </c>
      <c r="AR128">
        <v>84.70536915044475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MAX(0,($B$13+$C$13*DP128)/(1+$D$13*DP128)*DI128/(DK128+273)*$E$13)</f>
        <v>0</v>
      </c>
      <c r="AX128" t="s">
        <v>418</v>
      </c>
      <c r="AY128" t="s">
        <v>418</v>
      </c>
      <c r="AZ128">
        <v>0</v>
      </c>
      <c r="BA128">
        <v>0</v>
      </c>
      <c r="BB128">
        <f>1-AZ128/BA128</f>
        <v>0</v>
      </c>
      <c r="BC128">
        <v>0</v>
      </c>
      <c r="BD128" t="s">
        <v>418</v>
      </c>
      <c r="BE128" t="s">
        <v>418</v>
      </c>
      <c r="BF128">
        <v>0</v>
      </c>
      <c r="BG128">
        <v>0</v>
      </c>
      <c r="BH128">
        <f>1-BF128/BG128</f>
        <v>0</v>
      </c>
      <c r="BI128">
        <v>0.5</v>
      </c>
      <c r="BJ128">
        <f>CS128</f>
        <v>0</v>
      </c>
      <c r="BK128">
        <f>L128</f>
        <v>0</v>
      </c>
      <c r="BL128">
        <f>BH128*BI128*BJ128</f>
        <v>0</v>
      </c>
      <c r="BM128">
        <f>(BK128-BC128)/BJ128</f>
        <v>0</v>
      </c>
      <c r="BN128">
        <f>(BA128-BG128)/BG128</f>
        <v>0</v>
      </c>
      <c r="BO128">
        <f>AZ128/(BB128+AZ128/BG128)</f>
        <v>0</v>
      </c>
      <c r="BP128" t="s">
        <v>418</v>
      </c>
      <c r="BQ128">
        <v>0</v>
      </c>
      <c r="BR128">
        <f>IF(BQ128&lt;&gt;0, BQ128, BO128)</f>
        <v>0</v>
      </c>
      <c r="BS128">
        <f>1-BR128/BG128</f>
        <v>0</v>
      </c>
      <c r="BT128">
        <f>(BG128-BF128)/(BG128-BR128)</f>
        <v>0</v>
      </c>
      <c r="BU128">
        <f>(BA128-BG128)/(BA128-BR128)</f>
        <v>0</v>
      </c>
      <c r="BV128">
        <f>(BG128-BF128)/(BG128-AZ128)</f>
        <v>0</v>
      </c>
      <c r="BW128">
        <f>(BA128-BG128)/(BA128-AZ128)</f>
        <v>0</v>
      </c>
      <c r="BX128">
        <f>(BT128*BR128/BF128)</f>
        <v>0</v>
      </c>
      <c r="BY128">
        <f>(1-BX128)</f>
        <v>0</v>
      </c>
      <c r="BZ128" t="s">
        <v>418</v>
      </c>
      <c r="CA128" t="s">
        <v>418</v>
      </c>
      <c r="CB128" t="s">
        <v>418</v>
      </c>
      <c r="CC128" t="s">
        <v>418</v>
      </c>
      <c r="CD128" t="s">
        <v>418</v>
      </c>
      <c r="CE128" t="s">
        <v>418</v>
      </c>
      <c r="CF128" t="s">
        <v>418</v>
      </c>
      <c r="CG128" t="s">
        <v>418</v>
      </c>
      <c r="CH128" t="s">
        <v>418</v>
      </c>
      <c r="CI128" t="s">
        <v>418</v>
      </c>
      <c r="CJ128" t="s">
        <v>418</v>
      </c>
      <c r="CK128" t="s">
        <v>418</v>
      </c>
      <c r="CL128" t="s">
        <v>418</v>
      </c>
      <c r="CM128" t="s">
        <v>418</v>
      </c>
      <c r="CN128" t="s">
        <v>418</v>
      </c>
      <c r="CO128" t="s">
        <v>418</v>
      </c>
      <c r="CP128" t="s">
        <v>418</v>
      </c>
      <c r="CQ128" t="s">
        <v>418</v>
      </c>
      <c r="CR128">
        <f>$B$11*DQ128+$C$11*DR128+$F$11*EC128*(1-EF128)</f>
        <v>0</v>
      </c>
      <c r="CS128">
        <f>CR128*CT128</f>
        <v>0</v>
      </c>
      <c r="CT128">
        <f>($B$11*$D$9+$C$11*$D$9+$F$11*((EP128+EH128)/MAX(EP128+EH128+EQ128, 0.1)*$I$9+EQ128/MAX(EP128+EH128+EQ128, 0.1)*$J$9))/($B$11+$C$11+$F$11)</f>
        <v>0</v>
      </c>
      <c r="CU128">
        <f>($B$11*$K$9+$C$11*$K$9+$F$11*((EP128+EH128)/MAX(EP128+EH128+EQ128, 0.1)*$P$9+EQ128/MAX(EP128+EH128+EQ128, 0.1)*$Q$9))/($B$11+$C$11+$F$11)</f>
        <v>0</v>
      </c>
      <c r="CV128">
        <v>6</v>
      </c>
      <c r="CW128">
        <v>0.5</v>
      </c>
      <c r="CX128" t="s">
        <v>419</v>
      </c>
      <c r="CY128">
        <v>2</v>
      </c>
      <c r="CZ128" t="b">
        <v>1</v>
      </c>
      <c r="DA128">
        <v>1658965442.7</v>
      </c>
      <c r="DB128">
        <v>422.4247999999999</v>
      </c>
      <c r="DC128">
        <v>419.9886</v>
      </c>
      <c r="DD128">
        <v>18.97405</v>
      </c>
      <c r="DE128">
        <v>18.42672</v>
      </c>
      <c r="DF128">
        <v>424.4010999999999</v>
      </c>
      <c r="DG128">
        <v>19.07589</v>
      </c>
      <c r="DH128">
        <v>500.0813</v>
      </c>
      <c r="DI128">
        <v>90.15571000000001</v>
      </c>
      <c r="DJ128">
        <v>0.10017875</v>
      </c>
      <c r="DK128">
        <v>25.78015</v>
      </c>
      <c r="DL128">
        <v>25.17992</v>
      </c>
      <c r="DM128">
        <v>999.9</v>
      </c>
      <c r="DN128">
        <v>0</v>
      </c>
      <c r="DO128">
        <v>0</v>
      </c>
      <c r="DP128">
        <v>9986.698</v>
      </c>
      <c r="DQ128">
        <v>0</v>
      </c>
      <c r="DR128">
        <v>0.4343438</v>
      </c>
      <c r="DS128">
        <v>2.435962</v>
      </c>
      <c r="DT128">
        <v>430.5947</v>
      </c>
      <c r="DU128">
        <v>427.8729999999999</v>
      </c>
      <c r="DV128">
        <v>0.5473104</v>
      </c>
      <c r="DW128">
        <v>419.9886</v>
      </c>
      <c r="DX128">
        <v>18.42672</v>
      </c>
      <c r="DY128">
        <v>1.710617</v>
      </c>
      <c r="DZ128">
        <v>1.661276</v>
      </c>
      <c r="EA128">
        <v>14.99313</v>
      </c>
      <c r="EB128">
        <v>14.53923</v>
      </c>
      <c r="EC128">
        <v>0.00100019</v>
      </c>
      <c r="ED128">
        <v>0</v>
      </c>
      <c r="EE128">
        <v>0</v>
      </c>
      <c r="EF128">
        <v>0</v>
      </c>
      <c r="EG128">
        <v>1073.8</v>
      </c>
      <c r="EH128">
        <v>0.00100019</v>
      </c>
      <c r="EI128">
        <v>-12.85</v>
      </c>
      <c r="EJ128">
        <v>-2.7</v>
      </c>
      <c r="EK128">
        <v>35.1996</v>
      </c>
      <c r="EL128">
        <v>40.5372</v>
      </c>
      <c r="EM128">
        <v>37.4496</v>
      </c>
      <c r="EN128">
        <v>41.4372</v>
      </c>
      <c r="EO128">
        <v>37.562</v>
      </c>
      <c r="EP128">
        <v>0</v>
      </c>
      <c r="EQ128">
        <v>0</v>
      </c>
      <c r="ER128">
        <v>0</v>
      </c>
      <c r="ES128">
        <v>44.30000019073486</v>
      </c>
      <c r="ET128">
        <v>0</v>
      </c>
      <c r="EU128">
        <v>1080.980769230769</v>
      </c>
      <c r="EV128">
        <v>-107.4017091270773</v>
      </c>
      <c r="EW128">
        <v>71.52136837263103</v>
      </c>
      <c r="EX128">
        <v>-10.57692307692308</v>
      </c>
      <c r="EY128">
        <v>15</v>
      </c>
      <c r="EZ128">
        <v>1658962562</v>
      </c>
      <c r="FA128" t="s">
        <v>443</v>
      </c>
      <c r="FB128">
        <v>1658962562</v>
      </c>
      <c r="FC128">
        <v>1658962559</v>
      </c>
      <c r="FD128">
        <v>7</v>
      </c>
      <c r="FE128">
        <v>0.025</v>
      </c>
      <c r="FF128">
        <v>-0.013</v>
      </c>
      <c r="FG128">
        <v>-1.97</v>
      </c>
      <c r="FH128">
        <v>-0.111</v>
      </c>
      <c r="FI128">
        <v>420</v>
      </c>
      <c r="FJ128">
        <v>18</v>
      </c>
      <c r="FK128">
        <v>0.6899999999999999</v>
      </c>
      <c r="FL128">
        <v>0.5</v>
      </c>
      <c r="FM128">
        <v>2.481714390243903</v>
      </c>
      <c r="FN128">
        <v>-0.3191073867595815</v>
      </c>
      <c r="FO128">
        <v>0.04421054460076795</v>
      </c>
      <c r="FP128">
        <v>1</v>
      </c>
      <c r="FQ128">
        <v>1088.058823529412</v>
      </c>
      <c r="FR128">
        <v>-151.917494380649</v>
      </c>
      <c r="FS128">
        <v>22.79440227526279</v>
      </c>
      <c r="FT128">
        <v>0</v>
      </c>
      <c r="FU128">
        <v>0.5434009268292683</v>
      </c>
      <c r="FV128">
        <v>-0.05955269686411037</v>
      </c>
      <c r="FW128">
        <v>0.02447549022941636</v>
      </c>
      <c r="FX128">
        <v>1</v>
      </c>
      <c r="FY128">
        <v>2</v>
      </c>
      <c r="FZ128">
        <v>3</v>
      </c>
      <c r="GA128" t="s">
        <v>421</v>
      </c>
      <c r="GB128">
        <v>2.98416</v>
      </c>
      <c r="GC128">
        <v>2.71555</v>
      </c>
      <c r="GD128">
        <v>0.0950568</v>
      </c>
      <c r="GE128">
        <v>0.09340179999999999</v>
      </c>
      <c r="GF128">
        <v>0.0910908</v>
      </c>
      <c r="GG128">
        <v>0.08760469999999999</v>
      </c>
      <c r="GH128">
        <v>28711</v>
      </c>
      <c r="GI128">
        <v>28878.1</v>
      </c>
      <c r="GJ128">
        <v>29481.9</v>
      </c>
      <c r="GK128">
        <v>29455</v>
      </c>
      <c r="GL128">
        <v>35497.5</v>
      </c>
      <c r="GM128">
        <v>35734.5</v>
      </c>
      <c r="GN128">
        <v>41522.8</v>
      </c>
      <c r="GO128">
        <v>41980.6</v>
      </c>
      <c r="GP128">
        <v>1.96052</v>
      </c>
      <c r="GQ128">
        <v>1.91605</v>
      </c>
      <c r="GR128">
        <v>0.0486001</v>
      </c>
      <c r="GS128">
        <v>0</v>
      </c>
      <c r="GT128">
        <v>24.3852</v>
      </c>
      <c r="GU128">
        <v>999.9</v>
      </c>
      <c r="GV128">
        <v>42.5</v>
      </c>
      <c r="GW128">
        <v>31.4</v>
      </c>
      <c r="GX128">
        <v>21.7588</v>
      </c>
      <c r="GY128">
        <v>62.8361</v>
      </c>
      <c r="GZ128">
        <v>33.3093</v>
      </c>
      <c r="HA128">
        <v>1</v>
      </c>
      <c r="HB128">
        <v>-0.133976</v>
      </c>
      <c r="HC128">
        <v>-0.256345</v>
      </c>
      <c r="HD128">
        <v>20.3529</v>
      </c>
      <c r="HE128">
        <v>5.22553</v>
      </c>
      <c r="HF128">
        <v>12.0099</v>
      </c>
      <c r="HG128">
        <v>4.9917</v>
      </c>
      <c r="HH128">
        <v>3.29</v>
      </c>
      <c r="HI128">
        <v>9999</v>
      </c>
      <c r="HJ128">
        <v>9999</v>
      </c>
      <c r="HK128">
        <v>9999</v>
      </c>
      <c r="HL128">
        <v>161.3</v>
      </c>
      <c r="HM128">
        <v>1.86737</v>
      </c>
      <c r="HN128">
        <v>1.86643</v>
      </c>
      <c r="HO128">
        <v>1.86585</v>
      </c>
      <c r="HP128">
        <v>1.86584</v>
      </c>
      <c r="HQ128">
        <v>1.86767</v>
      </c>
      <c r="HR128">
        <v>1.87012</v>
      </c>
      <c r="HS128">
        <v>1.86874</v>
      </c>
      <c r="HT128">
        <v>1.87023</v>
      </c>
      <c r="HU128">
        <v>0</v>
      </c>
      <c r="HV128">
        <v>0</v>
      </c>
      <c r="HW128">
        <v>0</v>
      </c>
      <c r="HX128">
        <v>0</v>
      </c>
      <c r="HY128" t="s">
        <v>422</v>
      </c>
      <c r="HZ128" t="s">
        <v>423</v>
      </c>
      <c r="IA128" t="s">
        <v>424</v>
      </c>
      <c r="IB128" t="s">
        <v>424</v>
      </c>
      <c r="IC128" t="s">
        <v>424</v>
      </c>
      <c r="ID128" t="s">
        <v>424</v>
      </c>
      <c r="IE128">
        <v>0</v>
      </c>
      <c r="IF128">
        <v>100</v>
      </c>
      <c r="IG128">
        <v>100</v>
      </c>
      <c r="IH128">
        <v>-1.977</v>
      </c>
      <c r="II128">
        <v>-0.1017</v>
      </c>
      <c r="IJ128">
        <v>-0.5726348517053843</v>
      </c>
      <c r="IK128">
        <v>-0.003643892653284941</v>
      </c>
      <c r="IL128">
        <v>8.948238347276123E-07</v>
      </c>
      <c r="IM128">
        <v>-2.445980282225029E-10</v>
      </c>
      <c r="IN128">
        <v>-0.1497648274784824</v>
      </c>
      <c r="IO128">
        <v>-0.01042730378795286</v>
      </c>
      <c r="IP128">
        <v>0.00100284695746963</v>
      </c>
      <c r="IQ128">
        <v>-1.701466411570297E-05</v>
      </c>
      <c r="IR128">
        <v>2</v>
      </c>
      <c r="IS128">
        <v>2310</v>
      </c>
      <c r="IT128">
        <v>1</v>
      </c>
      <c r="IU128">
        <v>25</v>
      </c>
      <c r="IV128">
        <v>48.1</v>
      </c>
      <c r="IW128">
        <v>48.1</v>
      </c>
      <c r="IX128">
        <v>1.04492</v>
      </c>
      <c r="IY128">
        <v>2.22778</v>
      </c>
      <c r="IZ128">
        <v>1.39648</v>
      </c>
      <c r="JA128">
        <v>2.34375</v>
      </c>
      <c r="JB128">
        <v>1.49536</v>
      </c>
      <c r="JC128">
        <v>2.28516</v>
      </c>
      <c r="JD128">
        <v>35.7544</v>
      </c>
      <c r="JE128">
        <v>24.1926</v>
      </c>
      <c r="JF128">
        <v>18</v>
      </c>
      <c r="JG128">
        <v>514.14</v>
      </c>
      <c r="JH128">
        <v>442.163</v>
      </c>
      <c r="JI128">
        <v>24.9998</v>
      </c>
      <c r="JJ128">
        <v>25.7284</v>
      </c>
      <c r="JK128">
        <v>30</v>
      </c>
      <c r="JL128">
        <v>25.7369</v>
      </c>
      <c r="JM128">
        <v>25.6859</v>
      </c>
      <c r="JN128">
        <v>20.9324</v>
      </c>
      <c r="JO128">
        <v>18.3599</v>
      </c>
      <c r="JP128">
        <v>49.8199</v>
      </c>
      <c r="JQ128">
        <v>25</v>
      </c>
      <c r="JR128">
        <v>420</v>
      </c>
      <c r="JS128">
        <v>18.4856</v>
      </c>
      <c r="JT128">
        <v>100.812</v>
      </c>
      <c r="JU128">
        <v>100.816</v>
      </c>
    </row>
    <row r="129" spans="1:281">
      <c r="A129">
        <v>113</v>
      </c>
      <c r="B129">
        <v>1658965450.5</v>
      </c>
      <c r="C129">
        <v>3544</v>
      </c>
      <c r="D129" t="s">
        <v>674</v>
      </c>
      <c r="E129" t="s">
        <v>675</v>
      </c>
      <c r="F129">
        <v>5</v>
      </c>
      <c r="G129" t="s">
        <v>654</v>
      </c>
      <c r="H129" t="s">
        <v>416</v>
      </c>
      <c r="I129">
        <v>1658965448</v>
      </c>
      <c r="J129">
        <f>(K129)/1000</f>
        <v>0</v>
      </c>
      <c r="K129">
        <f>IF(CZ129, AN129, AH129)</f>
        <v>0</v>
      </c>
      <c r="L129">
        <f>IF(CZ129, AI129, AG129)</f>
        <v>0</v>
      </c>
      <c r="M129">
        <f>DB129 - IF(AU129&gt;1, L129*CV129*100.0/(AW129*DP129), 0)</f>
        <v>0</v>
      </c>
      <c r="N129">
        <f>((T129-J129/2)*M129-L129)/(T129+J129/2)</f>
        <v>0</v>
      </c>
      <c r="O129">
        <f>N129*(DI129+DJ129)/1000.0</f>
        <v>0</v>
      </c>
      <c r="P129">
        <f>(DB129 - IF(AU129&gt;1, L129*CV129*100.0/(AW129*DP129), 0))*(DI129+DJ129)/1000.0</f>
        <v>0</v>
      </c>
      <c r="Q129">
        <f>2.0/((1/S129-1/R129)+SIGN(S129)*SQRT((1/S129-1/R129)*(1/S129-1/R129) + 4*CW129/((CW129+1)*(CW129+1))*(2*1/S129*1/R129-1/R129*1/R129)))</f>
        <v>0</v>
      </c>
      <c r="R129">
        <f>IF(LEFT(CX129,1)&lt;&gt;"0",IF(LEFT(CX129,1)="1",3.0,CY129),$D$5+$E$5*(DP129*DI129/($K$5*1000))+$F$5*(DP129*DI129/($K$5*1000))*MAX(MIN(CV129,$J$5),$I$5)*MAX(MIN(CV129,$J$5),$I$5)+$G$5*MAX(MIN(CV129,$J$5),$I$5)*(DP129*DI129/($K$5*1000))+$H$5*(DP129*DI129/($K$5*1000))*(DP129*DI129/($K$5*1000)))</f>
        <v>0</v>
      </c>
      <c r="S129">
        <f>J129*(1000-(1000*0.61365*exp(17.502*W129/(240.97+W129))/(DI129+DJ129)+DD129)/2)/(1000*0.61365*exp(17.502*W129/(240.97+W129))/(DI129+DJ129)-DD129)</f>
        <v>0</v>
      </c>
      <c r="T129">
        <f>1/((CW129+1)/(Q129/1.6)+1/(R129/1.37)) + CW129/((CW129+1)/(Q129/1.6) + CW129/(R129/1.37))</f>
        <v>0</v>
      </c>
      <c r="U129">
        <f>(CR129*CU129)</f>
        <v>0</v>
      </c>
      <c r="V129">
        <f>(DK129+(U129+2*0.95*5.67E-8*(((DK129+$B$7)+273)^4-(DK129+273)^4)-44100*J129)/(1.84*29.3*R129+8*0.95*5.67E-8*(DK129+273)^3))</f>
        <v>0</v>
      </c>
      <c r="W129">
        <f>($C$7*DL129+$D$7*DM129+$E$7*V129)</f>
        <v>0</v>
      </c>
      <c r="X129">
        <f>0.61365*exp(17.502*W129/(240.97+W129))</f>
        <v>0</v>
      </c>
      <c r="Y129">
        <f>(Z129/AA129*100)</f>
        <v>0</v>
      </c>
      <c r="Z129">
        <f>DD129*(DI129+DJ129)/1000</f>
        <v>0</v>
      </c>
      <c r="AA129">
        <f>0.61365*exp(17.502*DK129/(240.97+DK129))</f>
        <v>0</v>
      </c>
      <c r="AB129">
        <f>(X129-DD129*(DI129+DJ129)/1000)</f>
        <v>0</v>
      </c>
      <c r="AC129">
        <f>(-J129*44100)</f>
        <v>0</v>
      </c>
      <c r="AD129">
        <f>2*29.3*R129*0.92*(DK129-W129)</f>
        <v>0</v>
      </c>
      <c r="AE129">
        <f>2*0.95*5.67E-8*(((DK129+$B$7)+273)^4-(W129+273)^4)</f>
        <v>0</v>
      </c>
      <c r="AF129">
        <f>U129+AE129+AC129+AD129</f>
        <v>0</v>
      </c>
      <c r="AG129">
        <f>DH129*AU129*(DC129-DB129*(1000-AU129*DE129)/(1000-AU129*DD129))/(100*CV129)</f>
        <v>0</v>
      </c>
      <c r="AH129">
        <f>1000*DH129*AU129*(DD129-DE129)/(100*CV129*(1000-AU129*DD129))</f>
        <v>0</v>
      </c>
      <c r="AI129">
        <f>(AJ129 - AK129 - DI129*1E3/(8.314*(DK129+273.15)) * AM129/DH129 * AL129) * DH129/(100*CV129) * (1000 - DE129)/1000</f>
        <v>0</v>
      </c>
      <c r="AJ129">
        <v>427.9122888705785</v>
      </c>
      <c r="AK129">
        <v>430.6210606060604</v>
      </c>
      <c r="AL129">
        <v>-0.0002550125862815657</v>
      </c>
      <c r="AM129">
        <v>65.20290633217948</v>
      </c>
      <c r="AN129">
        <f>(AP129 - AO129 + DI129*1E3/(8.314*(DK129+273.15)) * AR129/DH129 * AQ129) * DH129/(100*CV129) * 1000/(1000 - AP129)</f>
        <v>0</v>
      </c>
      <c r="AO129">
        <v>18.4692533386425</v>
      </c>
      <c r="AP129">
        <v>19.01283333333334</v>
      </c>
      <c r="AQ129">
        <v>0.006388885327780709</v>
      </c>
      <c r="AR129">
        <v>84.70536915044475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MAX(0,($B$13+$C$13*DP129)/(1+$D$13*DP129)*DI129/(DK129+273)*$E$13)</f>
        <v>0</v>
      </c>
      <c r="AX129" t="s">
        <v>418</v>
      </c>
      <c r="AY129" t="s">
        <v>418</v>
      </c>
      <c r="AZ129">
        <v>0</v>
      </c>
      <c r="BA129">
        <v>0</v>
      </c>
      <c r="BB129">
        <f>1-AZ129/BA129</f>
        <v>0</v>
      </c>
      <c r="BC129">
        <v>0</v>
      </c>
      <c r="BD129" t="s">
        <v>418</v>
      </c>
      <c r="BE129" t="s">
        <v>418</v>
      </c>
      <c r="BF129">
        <v>0</v>
      </c>
      <c r="BG129">
        <v>0</v>
      </c>
      <c r="BH129">
        <f>1-BF129/BG129</f>
        <v>0</v>
      </c>
      <c r="BI129">
        <v>0.5</v>
      </c>
      <c r="BJ129">
        <f>CS129</f>
        <v>0</v>
      </c>
      <c r="BK129">
        <f>L129</f>
        <v>0</v>
      </c>
      <c r="BL129">
        <f>BH129*BI129*BJ129</f>
        <v>0</v>
      </c>
      <c r="BM129">
        <f>(BK129-BC129)/BJ129</f>
        <v>0</v>
      </c>
      <c r="BN129">
        <f>(BA129-BG129)/BG129</f>
        <v>0</v>
      </c>
      <c r="BO129">
        <f>AZ129/(BB129+AZ129/BG129)</f>
        <v>0</v>
      </c>
      <c r="BP129" t="s">
        <v>418</v>
      </c>
      <c r="BQ129">
        <v>0</v>
      </c>
      <c r="BR129">
        <f>IF(BQ129&lt;&gt;0, BQ129, BO129)</f>
        <v>0</v>
      </c>
      <c r="BS129">
        <f>1-BR129/BG129</f>
        <v>0</v>
      </c>
      <c r="BT129">
        <f>(BG129-BF129)/(BG129-BR129)</f>
        <v>0</v>
      </c>
      <c r="BU129">
        <f>(BA129-BG129)/(BA129-BR129)</f>
        <v>0</v>
      </c>
      <c r="BV129">
        <f>(BG129-BF129)/(BG129-AZ129)</f>
        <v>0</v>
      </c>
      <c r="BW129">
        <f>(BA129-BG129)/(BA129-AZ129)</f>
        <v>0</v>
      </c>
      <c r="BX129">
        <f>(BT129*BR129/BF129)</f>
        <v>0</v>
      </c>
      <c r="BY129">
        <f>(1-BX129)</f>
        <v>0</v>
      </c>
      <c r="BZ129" t="s">
        <v>418</v>
      </c>
      <c r="CA129" t="s">
        <v>418</v>
      </c>
      <c r="CB129" t="s">
        <v>418</v>
      </c>
      <c r="CC129" t="s">
        <v>418</v>
      </c>
      <c r="CD129" t="s">
        <v>418</v>
      </c>
      <c r="CE129" t="s">
        <v>418</v>
      </c>
      <c r="CF129" t="s">
        <v>418</v>
      </c>
      <c r="CG129" t="s">
        <v>418</v>
      </c>
      <c r="CH129" t="s">
        <v>418</v>
      </c>
      <c r="CI129" t="s">
        <v>418</v>
      </c>
      <c r="CJ129" t="s">
        <v>418</v>
      </c>
      <c r="CK129" t="s">
        <v>418</v>
      </c>
      <c r="CL129" t="s">
        <v>418</v>
      </c>
      <c r="CM129" t="s">
        <v>418</v>
      </c>
      <c r="CN129" t="s">
        <v>418</v>
      </c>
      <c r="CO129" t="s">
        <v>418</v>
      </c>
      <c r="CP129" t="s">
        <v>418</v>
      </c>
      <c r="CQ129" t="s">
        <v>418</v>
      </c>
      <c r="CR129">
        <f>$B$11*DQ129+$C$11*DR129+$F$11*EC129*(1-EF129)</f>
        <v>0</v>
      </c>
      <c r="CS129">
        <f>CR129*CT129</f>
        <v>0</v>
      </c>
      <c r="CT129">
        <f>($B$11*$D$9+$C$11*$D$9+$F$11*((EP129+EH129)/MAX(EP129+EH129+EQ129, 0.1)*$I$9+EQ129/MAX(EP129+EH129+EQ129, 0.1)*$J$9))/($B$11+$C$11+$F$11)</f>
        <v>0</v>
      </c>
      <c r="CU129">
        <f>($B$11*$K$9+$C$11*$K$9+$F$11*((EP129+EH129)/MAX(EP129+EH129+EQ129, 0.1)*$P$9+EQ129/MAX(EP129+EH129+EQ129, 0.1)*$Q$9))/($B$11+$C$11+$F$11)</f>
        <v>0</v>
      </c>
      <c r="CV129">
        <v>6</v>
      </c>
      <c r="CW129">
        <v>0.5</v>
      </c>
      <c r="CX129" t="s">
        <v>419</v>
      </c>
      <c r="CY129">
        <v>2</v>
      </c>
      <c r="CZ129" t="b">
        <v>1</v>
      </c>
      <c r="DA129">
        <v>1658965448</v>
      </c>
      <c r="DB129">
        <v>422.4478888888889</v>
      </c>
      <c r="DC129">
        <v>420.0075555555555</v>
      </c>
      <c r="DD129">
        <v>19.00065555555555</v>
      </c>
      <c r="DE129">
        <v>18.47171111111111</v>
      </c>
      <c r="DF129">
        <v>424.4242222222222</v>
      </c>
      <c r="DG129">
        <v>19.10227777777778</v>
      </c>
      <c r="DH129">
        <v>500.0445555555555</v>
      </c>
      <c r="DI129">
        <v>90.1540111111111</v>
      </c>
      <c r="DJ129">
        <v>0.09999085555555556</v>
      </c>
      <c r="DK129">
        <v>25.78198888888889</v>
      </c>
      <c r="DL129">
        <v>25.18645555555555</v>
      </c>
      <c r="DM129">
        <v>999.9000000000001</v>
      </c>
      <c r="DN129">
        <v>0</v>
      </c>
      <c r="DO129">
        <v>0</v>
      </c>
      <c r="DP129">
        <v>9993.404444444443</v>
      </c>
      <c r="DQ129">
        <v>0</v>
      </c>
      <c r="DR129">
        <v>0.4288947777777777</v>
      </c>
      <c r="DS129">
        <v>2.440266666666667</v>
      </c>
      <c r="DT129">
        <v>430.6298888888889</v>
      </c>
      <c r="DU129">
        <v>427.9117777777777</v>
      </c>
      <c r="DV129">
        <v>0.5289395555555555</v>
      </c>
      <c r="DW129">
        <v>420.0075555555555</v>
      </c>
      <c r="DX129">
        <v>18.47171111111111</v>
      </c>
      <c r="DY129">
        <v>1.712985555555556</v>
      </c>
      <c r="DZ129">
        <v>1.6653</v>
      </c>
      <c r="EA129">
        <v>15.01458888888889</v>
      </c>
      <c r="EB129">
        <v>14.57668888888889</v>
      </c>
      <c r="EC129">
        <v>0.00100019</v>
      </c>
      <c r="ED129">
        <v>0</v>
      </c>
      <c r="EE129">
        <v>0</v>
      </c>
      <c r="EF129">
        <v>0</v>
      </c>
      <c r="EG129">
        <v>1059.833333333333</v>
      </c>
      <c r="EH129">
        <v>0.00100019</v>
      </c>
      <c r="EI129">
        <v>-17.88888888888889</v>
      </c>
      <c r="EJ129">
        <v>-3.222222222222222</v>
      </c>
      <c r="EK129">
        <v>35.25</v>
      </c>
      <c r="EL129">
        <v>40.59</v>
      </c>
      <c r="EM129">
        <v>37.5</v>
      </c>
      <c r="EN129">
        <v>41.52755555555555</v>
      </c>
      <c r="EO129">
        <v>37.618</v>
      </c>
      <c r="EP129">
        <v>0</v>
      </c>
      <c r="EQ129">
        <v>0</v>
      </c>
      <c r="ER129">
        <v>0</v>
      </c>
      <c r="ES129">
        <v>49.10000014305115</v>
      </c>
      <c r="ET129">
        <v>0</v>
      </c>
      <c r="EU129">
        <v>1070.365384615385</v>
      </c>
      <c r="EV129">
        <v>-68.08547029678142</v>
      </c>
      <c r="EW129">
        <v>-99.48717891799841</v>
      </c>
      <c r="EX129">
        <v>-7.615384615384615</v>
      </c>
      <c r="EY129">
        <v>15</v>
      </c>
      <c r="EZ129">
        <v>1658962562</v>
      </c>
      <c r="FA129" t="s">
        <v>443</v>
      </c>
      <c r="FB129">
        <v>1658962562</v>
      </c>
      <c r="FC129">
        <v>1658962559</v>
      </c>
      <c r="FD129">
        <v>7</v>
      </c>
      <c r="FE129">
        <v>0.025</v>
      </c>
      <c r="FF129">
        <v>-0.013</v>
      </c>
      <c r="FG129">
        <v>-1.97</v>
      </c>
      <c r="FH129">
        <v>-0.111</v>
      </c>
      <c r="FI129">
        <v>420</v>
      </c>
      <c r="FJ129">
        <v>18</v>
      </c>
      <c r="FK129">
        <v>0.6899999999999999</v>
      </c>
      <c r="FL129">
        <v>0.5</v>
      </c>
      <c r="FM129">
        <v>2.46257025</v>
      </c>
      <c r="FN129">
        <v>-0.2646163227016855</v>
      </c>
      <c r="FO129">
        <v>0.04031568822973882</v>
      </c>
      <c r="FP129">
        <v>1</v>
      </c>
      <c r="FQ129">
        <v>1076.308823529412</v>
      </c>
      <c r="FR129">
        <v>-114.2016805721638</v>
      </c>
      <c r="FS129">
        <v>21.27896458735797</v>
      </c>
      <c r="FT129">
        <v>0</v>
      </c>
      <c r="FU129">
        <v>0.5342178750000001</v>
      </c>
      <c r="FV129">
        <v>0.04730403377110645</v>
      </c>
      <c r="FW129">
        <v>0.01206591337857914</v>
      </c>
      <c r="FX129">
        <v>1</v>
      </c>
      <c r="FY129">
        <v>2</v>
      </c>
      <c r="FZ129">
        <v>3</v>
      </c>
      <c r="GA129" t="s">
        <v>421</v>
      </c>
      <c r="GB129">
        <v>2.98416</v>
      </c>
      <c r="GC129">
        <v>2.71558</v>
      </c>
      <c r="GD129">
        <v>0.09505329999999999</v>
      </c>
      <c r="GE129">
        <v>0.0934089</v>
      </c>
      <c r="GF129">
        <v>0.09118900000000001</v>
      </c>
      <c r="GG129">
        <v>0.0876812</v>
      </c>
      <c r="GH129">
        <v>28711.4</v>
      </c>
      <c r="GI129">
        <v>28877.9</v>
      </c>
      <c r="GJ129">
        <v>29482.2</v>
      </c>
      <c r="GK129">
        <v>29455.1</v>
      </c>
      <c r="GL129">
        <v>35494.1</v>
      </c>
      <c r="GM129">
        <v>35731.4</v>
      </c>
      <c r="GN129">
        <v>41523.4</v>
      </c>
      <c r="GO129">
        <v>41980.6</v>
      </c>
      <c r="GP129">
        <v>1.9607</v>
      </c>
      <c r="GQ129">
        <v>1.91595</v>
      </c>
      <c r="GR129">
        <v>0.0487827</v>
      </c>
      <c r="GS129">
        <v>0</v>
      </c>
      <c r="GT129">
        <v>24.3852</v>
      </c>
      <c r="GU129">
        <v>999.9</v>
      </c>
      <c r="GV129">
        <v>42.5</v>
      </c>
      <c r="GW129">
        <v>31.4</v>
      </c>
      <c r="GX129">
        <v>21.7564</v>
      </c>
      <c r="GY129">
        <v>63.1161</v>
      </c>
      <c r="GZ129">
        <v>33.742</v>
      </c>
      <c r="HA129">
        <v>1</v>
      </c>
      <c r="HB129">
        <v>-0.133925</v>
      </c>
      <c r="HC129">
        <v>-0.257304</v>
      </c>
      <c r="HD129">
        <v>20.3529</v>
      </c>
      <c r="HE129">
        <v>5.22568</v>
      </c>
      <c r="HF129">
        <v>12.0099</v>
      </c>
      <c r="HG129">
        <v>4.99165</v>
      </c>
      <c r="HH129">
        <v>3.29</v>
      </c>
      <c r="HI129">
        <v>9999</v>
      </c>
      <c r="HJ129">
        <v>9999</v>
      </c>
      <c r="HK129">
        <v>9999</v>
      </c>
      <c r="HL129">
        <v>161.3</v>
      </c>
      <c r="HM129">
        <v>1.86735</v>
      </c>
      <c r="HN129">
        <v>1.86644</v>
      </c>
      <c r="HO129">
        <v>1.86584</v>
      </c>
      <c r="HP129">
        <v>1.86584</v>
      </c>
      <c r="HQ129">
        <v>1.86766</v>
      </c>
      <c r="HR129">
        <v>1.87012</v>
      </c>
      <c r="HS129">
        <v>1.86876</v>
      </c>
      <c r="HT129">
        <v>1.87026</v>
      </c>
      <c r="HU129">
        <v>0</v>
      </c>
      <c r="HV129">
        <v>0</v>
      </c>
      <c r="HW129">
        <v>0</v>
      </c>
      <c r="HX129">
        <v>0</v>
      </c>
      <c r="HY129" t="s">
        <v>422</v>
      </c>
      <c r="HZ129" t="s">
        <v>423</v>
      </c>
      <c r="IA129" t="s">
        <v>424</v>
      </c>
      <c r="IB129" t="s">
        <v>424</v>
      </c>
      <c r="IC129" t="s">
        <v>424</v>
      </c>
      <c r="ID129" t="s">
        <v>424</v>
      </c>
      <c r="IE129">
        <v>0</v>
      </c>
      <c r="IF129">
        <v>100</v>
      </c>
      <c r="IG129">
        <v>100</v>
      </c>
      <c r="IH129">
        <v>-1.976</v>
      </c>
      <c r="II129">
        <v>-0.1015</v>
      </c>
      <c r="IJ129">
        <v>-0.5726348517053843</v>
      </c>
      <c r="IK129">
        <v>-0.003643892653284941</v>
      </c>
      <c r="IL129">
        <v>8.948238347276123E-07</v>
      </c>
      <c r="IM129">
        <v>-2.445980282225029E-10</v>
      </c>
      <c r="IN129">
        <v>-0.1497648274784824</v>
      </c>
      <c r="IO129">
        <v>-0.01042730378795286</v>
      </c>
      <c r="IP129">
        <v>0.00100284695746963</v>
      </c>
      <c r="IQ129">
        <v>-1.701466411570297E-05</v>
      </c>
      <c r="IR129">
        <v>2</v>
      </c>
      <c r="IS129">
        <v>2310</v>
      </c>
      <c r="IT129">
        <v>1</v>
      </c>
      <c r="IU129">
        <v>25</v>
      </c>
      <c r="IV129">
        <v>48.1</v>
      </c>
      <c r="IW129">
        <v>48.2</v>
      </c>
      <c r="IX129">
        <v>1.04492</v>
      </c>
      <c r="IY129">
        <v>2.21436</v>
      </c>
      <c r="IZ129">
        <v>1.39648</v>
      </c>
      <c r="JA129">
        <v>2.34375</v>
      </c>
      <c r="JB129">
        <v>1.49536</v>
      </c>
      <c r="JC129">
        <v>2.40112</v>
      </c>
      <c r="JD129">
        <v>35.7544</v>
      </c>
      <c r="JE129">
        <v>24.2013</v>
      </c>
      <c r="JF129">
        <v>18</v>
      </c>
      <c r="JG129">
        <v>514.248</v>
      </c>
      <c r="JH129">
        <v>442.099</v>
      </c>
      <c r="JI129">
        <v>24.9998</v>
      </c>
      <c r="JJ129">
        <v>25.7274</v>
      </c>
      <c r="JK129">
        <v>30.0001</v>
      </c>
      <c r="JL129">
        <v>25.7364</v>
      </c>
      <c r="JM129">
        <v>25.6855</v>
      </c>
      <c r="JN129">
        <v>20.9296</v>
      </c>
      <c r="JO129">
        <v>18.3599</v>
      </c>
      <c r="JP129">
        <v>49.8199</v>
      </c>
      <c r="JQ129">
        <v>25</v>
      </c>
      <c r="JR129">
        <v>420</v>
      </c>
      <c r="JS129">
        <v>18.4764</v>
      </c>
      <c r="JT129">
        <v>100.813</v>
      </c>
      <c r="JU129">
        <v>100.817</v>
      </c>
    </row>
    <row r="130" spans="1:281">
      <c r="A130">
        <v>114</v>
      </c>
      <c r="B130">
        <v>1658965455.5</v>
      </c>
      <c r="C130">
        <v>3549</v>
      </c>
      <c r="D130" t="s">
        <v>676</v>
      </c>
      <c r="E130" t="s">
        <v>677</v>
      </c>
      <c r="F130">
        <v>5</v>
      </c>
      <c r="G130" t="s">
        <v>654</v>
      </c>
      <c r="H130" t="s">
        <v>416</v>
      </c>
      <c r="I130">
        <v>1658965452.7</v>
      </c>
      <c r="J130">
        <f>(K130)/1000</f>
        <v>0</v>
      </c>
      <c r="K130">
        <f>IF(CZ130, AN130, AH130)</f>
        <v>0</v>
      </c>
      <c r="L130">
        <f>IF(CZ130, AI130, AG130)</f>
        <v>0</v>
      </c>
      <c r="M130">
        <f>DB130 - IF(AU130&gt;1, L130*CV130*100.0/(AW130*DP130), 0)</f>
        <v>0</v>
      </c>
      <c r="N130">
        <f>((T130-J130/2)*M130-L130)/(T130+J130/2)</f>
        <v>0</v>
      </c>
      <c r="O130">
        <f>N130*(DI130+DJ130)/1000.0</f>
        <v>0</v>
      </c>
      <c r="P130">
        <f>(DB130 - IF(AU130&gt;1, L130*CV130*100.0/(AW130*DP130), 0))*(DI130+DJ130)/1000.0</f>
        <v>0</v>
      </c>
      <c r="Q130">
        <f>2.0/((1/S130-1/R130)+SIGN(S130)*SQRT((1/S130-1/R130)*(1/S130-1/R130) + 4*CW130/((CW130+1)*(CW130+1))*(2*1/S130*1/R130-1/R130*1/R130)))</f>
        <v>0</v>
      </c>
      <c r="R130">
        <f>IF(LEFT(CX130,1)&lt;&gt;"0",IF(LEFT(CX130,1)="1",3.0,CY130),$D$5+$E$5*(DP130*DI130/($K$5*1000))+$F$5*(DP130*DI130/($K$5*1000))*MAX(MIN(CV130,$J$5),$I$5)*MAX(MIN(CV130,$J$5),$I$5)+$G$5*MAX(MIN(CV130,$J$5),$I$5)*(DP130*DI130/($K$5*1000))+$H$5*(DP130*DI130/($K$5*1000))*(DP130*DI130/($K$5*1000)))</f>
        <v>0</v>
      </c>
      <c r="S130">
        <f>J130*(1000-(1000*0.61365*exp(17.502*W130/(240.97+W130))/(DI130+DJ130)+DD130)/2)/(1000*0.61365*exp(17.502*W130/(240.97+W130))/(DI130+DJ130)-DD130)</f>
        <v>0</v>
      </c>
      <c r="T130">
        <f>1/((CW130+1)/(Q130/1.6)+1/(R130/1.37)) + CW130/((CW130+1)/(Q130/1.6) + CW130/(R130/1.37))</f>
        <v>0</v>
      </c>
      <c r="U130">
        <f>(CR130*CU130)</f>
        <v>0</v>
      </c>
      <c r="V130">
        <f>(DK130+(U130+2*0.95*5.67E-8*(((DK130+$B$7)+273)^4-(DK130+273)^4)-44100*J130)/(1.84*29.3*R130+8*0.95*5.67E-8*(DK130+273)^3))</f>
        <v>0</v>
      </c>
      <c r="W130">
        <f>($C$7*DL130+$D$7*DM130+$E$7*V130)</f>
        <v>0</v>
      </c>
      <c r="X130">
        <f>0.61365*exp(17.502*W130/(240.97+W130))</f>
        <v>0</v>
      </c>
      <c r="Y130">
        <f>(Z130/AA130*100)</f>
        <v>0</v>
      </c>
      <c r="Z130">
        <f>DD130*(DI130+DJ130)/1000</f>
        <v>0</v>
      </c>
      <c r="AA130">
        <f>0.61365*exp(17.502*DK130/(240.97+DK130))</f>
        <v>0</v>
      </c>
      <c r="AB130">
        <f>(X130-DD130*(DI130+DJ130)/1000)</f>
        <v>0</v>
      </c>
      <c r="AC130">
        <f>(-J130*44100)</f>
        <v>0</v>
      </c>
      <c r="AD130">
        <f>2*29.3*R130*0.92*(DK130-W130)</f>
        <v>0</v>
      </c>
      <c r="AE130">
        <f>2*0.95*5.67E-8*(((DK130+$B$7)+273)^4-(W130+273)^4)</f>
        <v>0</v>
      </c>
      <c r="AF130">
        <f>U130+AE130+AC130+AD130</f>
        <v>0</v>
      </c>
      <c r="AG130">
        <f>DH130*AU130*(DC130-DB130*(1000-AU130*DE130)/(1000-AU130*DD130))/(100*CV130)</f>
        <v>0</v>
      </c>
      <c r="AH130">
        <f>1000*DH130*AU130*(DD130-DE130)/(100*CV130*(1000-AU130*DD130))</f>
        <v>0</v>
      </c>
      <c r="AI130">
        <f>(AJ130 - AK130 - DI130*1E3/(8.314*(DK130+273.15)) * AM130/DH130 * AL130) * DH130/(100*CV130) * (1000 - DE130)/1000</f>
        <v>0</v>
      </c>
      <c r="AJ130">
        <v>427.946823725553</v>
      </c>
      <c r="AK130">
        <v>430.5866303030302</v>
      </c>
      <c r="AL130">
        <v>-0.0009785759636813443</v>
      </c>
      <c r="AM130">
        <v>65.20290633217948</v>
      </c>
      <c r="AN130">
        <f>(AP130 - AO130 + DI130*1E3/(8.314*(DK130+273.15)) * AR130/DH130 * AQ130) * DH130/(100*CV130) * 1000/(1000 - AP130)</f>
        <v>0</v>
      </c>
      <c r="AO130">
        <v>18.47661548268268</v>
      </c>
      <c r="AP130">
        <v>19.0282103030303</v>
      </c>
      <c r="AQ130">
        <v>0.002171351373929346</v>
      </c>
      <c r="AR130">
        <v>84.70536915044475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MAX(0,($B$13+$C$13*DP130)/(1+$D$13*DP130)*DI130/(DK130+273)*$E$13)</f>
        <v>0</v>
      </c>
      <c r="AX130" t="s">
        <v>418</v>
      </c>
      <c r="AY130" t="s">
        <v>418</v>
      </c>
      <c r="AZ130">
        <v>0</v>
      </c>
      <c r="BA130">
        <v>0</v>
      </c>
      <c r="BB130">
        <f>1-AZ130/BA130</f>
        <v>0</v>
      </c>
      <c r="BC130">
        <v>0</v>
      </c>
      <c r="BD130" t="s">
        <v>418</v>
      </c>
      <c r="BE130" t="s">
        <v>418</v>
      </c>
      <c r="BF130">
        <v>0</v>
      </c>
      <c r="BG130">
        <v>0</v>
      </c>
      <c r="BH130">
        <f>1-BF130/BG130</f>
        <v>0</v>
      </c>
      <c r="BI130">
        <v>0.5</v>
      </c>
      <c r="BJ130">
        <f>CS130</f>
        <v>0</v>
      </c>
      <c r="BK130">
        <f>L130</f>
        <v>0</v>
      </c>
      <c r="BL130">
        <f>BH130*BI130*BJ130</f>
        <v>0</v>
      </c>
      <c r="BM130">
        <f>(BK130-BC130)/BJ130</f>
        <v>0</v>
      </c>
      <c r="BN130">
        <f>(BA130-BG130)/BG130</f>
        <v>0</v>
      </c>
      <c r="BO130">
        <f>AZ130/(BB130+AZ130/BG130)</f>
        <v>0</v>
      </c>
      <c r="BP130" t="s">
        <v>418</v>
      </c>
      <c r="BQ130">
        <v>0</v>
      </c>
      <c r="BR130">
        <f>IF(BQ130&lt;&gt;0, BQ130, BO130)</f>
        <v>0</v>
      </c>
      <c r="BS130">
        <f>1-BR130/BG130</f>
        <v>0</v>
      </c>
      <c r="BT130">
        <f>(BG130-BF130)/(BG130-BR130)</f>
        <v>0</v>
      </c>
      <c r="BU130">
        <f>(BA130-BG130)/(BA130-BR130)</f>
        <v>0</v>
      </c>
      <c r="BV130">
        <f>(BG130-BF130)/(BG130-AZ130)</f>
        <v>0</v>
      </c>
      <c r="BW130">
        <f>(BA130-BG130)/(BA130-AZ130)</f>
        <v>0</v>
      </c>
      <c r="BX130">
        <f>(BT130*BR130/BF130)</f>
        <v>0</v>
      </c>
      <c r="BY130">
        <f>(1-BX130)</f>
        <v>0</v>
      </c>
      <c r="BZ130" t="s">
        <v>418</v>
      </c>
      <c r="CA130" t="s">
        <v>418</v>
      </c>
      <c r="CB130" t="s">
        <v>418</v>
      </c>
      <c r="CC130" t="s">
        <v>418</v>
      </c>
      <c r="CD130" t="s">
        <v>418</v>
      </c>
      <c r="CE130" t="s">
        <v>418</v>
      </c>
      <c r="CF130" t="s">
        <v>418</v>
      </c>
      <c r="CG130" t="s">
        <v>418</v>
      </c>
      <c r="CH130" t="s">
        <v>418</v>
      </c>
      <c r="CI130" t="s">
        <v>418</v>
      </c>
      <c r="CJ130" t="s">
        <v>418</v>
      </c>
      <c r="CK130" t="s">
        <v>418</v>
      </c>
      <c r="CL130" t="s">
        <v>418</v>
      </c>
      <c r="CM130" t="s">
        <v>418</v>
      </c>
      <c r="CN130" t="s">
        <v>418</v>
      </c>
      <c r="CO130" t="s">
        <v>418</v>
      </c>
      <c r="CP130" t="s">
        <v>418</v>
      </c>
      <c r="CQ130" t="s">
        <v>418</v>
      </c>
      <c r="CR130">
        <f>$B$11*DQ130+$C$11*DR130+$F$11*EC130*(1-EF130)</f>
        <v>0</v>
      </c>
      <c r="CS130">
        <f>CR130*CT130</f>
        <v>0</v>
      </c>
      <c r="CT130">
        <f>($B$11*$D$9+$C$11*$D$9+$F$11*((EP130+EH130)/MAX(EP130+EH130+EQ130, 0.1)*$I$9+EQ130/MAX(EP130+EH130+EQ130, 0.1)*$J$9))/($B$11+$C$11+$F$11)</f>
        <v>0</v>
      </c>
      <c r="CU130">
        <f>($B$11*$K$9+$C$11*$K$9+$F$11*((EP130+EH130)/MAX(EP130+EH130+EQ130, 0.1)*$P$9+EQ130/MAX(EP130+EH130+EQ130, 0.1)*$Q$9))/($B$11+$C$11+$F$11)</f>
        <v>0</v>
      </c>
      <c r="CV130">
        <v>6</v>
      </c>
      <c r="CW130">
        <v>0.5</v>
      </c>
      <c r="CX130" t="s">
        <v>419</v>
      </c>
      <c r="CY130">
        <v>2</v>
      </c>
      <c r="CZ130" t="b">
        <v>1</v>
      </c>
      <c r="DA130">
        <v>1658965452.7</v>
      </c>
      <c r="DB130">
        <v>422.4324</v>
      </c>
      <c r="DC130">
        <v>420.0272</v>
      </c>
      <c r="DD130">
        <v>19.02283</v>
      </c>
      <c r="DE130">
        <v>18.47642</v>
      </c>
      <c r="DF130">
        <v>424.4091</v>
      </c>
      <c r="DG130">
        <v>19.12424</v>
      </c>
      <c r="DH130">
        <v>500.0521</v>
      </c>
      <c r="DI130">
        <v>90.15488999999999</v>
      </c>
      <c r="DJ130">
        <v>0.09997895000000001</v>
      </c>
      <c r="DK130">
        <v>25.78136</v>
      </c>
      <c r="DL130">
        <v>25.18892</v>
      </c>
      <c r="DM130">
        <v>999.9</v>
      </c>
      <c r="DN130">
        <v>0</v>
      </c>
      <c r="DO130">
        <v>0</v>
      </c>
      <c r="DP130">
        <v>9995.811000000002</v>
      </c>
      <c r="DQ130">
        <v>0</v>
      </c>
      <c r="DR130">
        <v>0.4288638</v>
      </c>
      <c r="DS130">
        <v>2.405223</v>
      </c>
      <c r="DT130">
        <v>430.6241</v>
      </c>
      <c r="DU130">
        <v>427.9338</v>
      </c>
      <c r="DV130">
        <v>0.5464107</v>
      </c>
      <c r="DW130">
        <v>420.0272</v>
      </c>
      <c r="DX130">
        <v>18.47642</v>
      </c>
      <c r="DY130">
        <v>1.715001</v>
      </c>
      <c r="DZ130">
        <v>1.665741</v>
      </c>
      <c r="EA130">
        <v>15.03289</v>
      </c>
      <c r="EB130">
        <v>14.5808</v>
      </c>
      <c r="EC130">
        <v>0.00100019</v>
      </c>
      <c r="ED130">
        <v>0</v>
      </c>
      <c r="EE130">
        <v>0</v>
      </c>
      <c r="EF130">
        <v>0</v>
      </c>
      <c r="EG130">
        <v>1056.95</v>
      </c>
      <c r="EH130">
        <v>0.00100019</v>
      </c>
      <c r="EI130">
        <v>-13.15</v>
      </c>
      <c r="EJ130">
        <v>-2.5</v>
      </c>
      <c r="EK130">
        <v>35.25</v>
      </c>
      <c r="EL130">
        <v>40.625</v>
      </c>
      <c r="EM130">
        <v>37.5124</v>
      </c>
      <c r="EN130">
        <v>41.5998</v>
      </c>
      <c r="EO130">
        <v>37.625</v>
      </c>
      <c r="EP130">
        <v>0</v>
      </c>
      <c r="EQ130">
        <v>0</v>
      </c>
      <c r="ER130">
        <v>0</v>
      </c>
      <c r="ES130">
        <v>54.5</v>
      </c>
      <c r="ET130">
        <v>0</v>
      </c>
      <c r="EU130">
        <v>1064.3</v>
      </c>
      <c r="EV130">
        <v>-87.30769240644409</v>
      </c>
      <c r="EW130">
        <v>83.53846179686595</v>
      </c>
      <c r="EX130">
        <v>-9.800000000000001</v>
      </c>
      <c r="EY130">
        <v>15</v>
      </c>
      <c r="EZ130">
        <v>1658962562</v>
      </c>
      <c r="FA130" t="s">
        <v>443</v>
      </c>
      <c r="FB130">
        <v>1658962562</v>
      </c>
      <c r="FC130">
        <v>1658962559</v>
      </c>
      <c r="FD130">
        <v>7</v>
      </c>
      <c r="FE130">
        <v>0.025</v>
      </c>
      <c r="FF130">
        <v>-0.013</v>
      </c>
      <c r="FG130">
        <v>-1.97</v>
      </c>
      <c r="FH130">
        <v>-0.111</v>
      </c>
      <c r="FI130">
        <v>420</v>
      </c>
      <c r="FJ130">
        <v>18</v>
      </c>
      <c r="FK130">
        <v>0.6899999999999999</v>
      </c>
      <c r="FL130">
        <v>0.5</v>
      </c>
      <c r="FM130">
        <v>2.439391463414634</v>
      </c>
      <c r="FN130">
        <v>-0.2112499651567933</v>
      </c>
      <c r="FO130">
        <v>0.03314834915221199</v>
      </c>
      <c r="FP130">
        <v>1</v>
      </c>
      <c r="FQ130">
        <v>1066.911764705882</v>
      </c>
      <c r="FR130">
        <v>-74.65240663991263</v>
      </c>
      <c r="FS130">
        <v>19.75715454485647</v>
      </c>
      <c r="FT130">
        <v>0</v>
      </c>
      <c r="FU130">
        <v>0.5402182926829268</v>
      </c>
      <c r="FV130">
        <v>0.007763038327526778</v>
      </c>
      <c r="FW130">
        <v>0.008716058443607722</v>
      </c>
      <c r="FX130">
        <v>1</v>
      </c>
      <c r="FY130">
        <v>2</v>
      </c>
      <c r="FZ130">
        <v>3</v>
      </c>
      <c r="GA130" t="s">
        <v>421</v>
      </c>
      <c r="GB130">
        <v>2.98408</v>
      </c>
      <c r="GC130">
        <v>2.71543</v>
      </c>
      <c r="GD130">
        <v>0.0950521</v>
      </c>
      <c r="GE130">
        <v>0.0934016</v>
      </c>
      <c r="GF130">
        <v>0.0912395</v>
      </c>
      <c r="GG130">
        <v>0.0876791</v>
      </c>
      <c r="GH130">
        <v>28710.9</v>
      </c>
      <c r="GI130">
        <v>28878.1</v>
      </c>
      <c r="GJ130">
        <v>29481.6</v>
      </c>
      <c r="GK130">
        <v>29455</v>
      </c>
      <c r="GL130">
        <v>35491</v>
      </c>
      <c r="GM130">
        <v>35731.5</v>
      </c>
      <c r="GN130">
        <v>41522.1</v>
      </c>
      <c r="GO130">
        <v>41980.5</v>
      </c>
      <c r="GP130">
        <v>1.96043</v>
      </c>
      <c r="GQ130">
        <v>1.91585</v>
      </c>
      <c r="GR130">
        <v>0.0487603</v>
      </c>
      <c r="GS130">
        <v>0</v>
      </c>
      <c r="GT130">
        <v>24.3852</v>
      </c>
      <c r="GU130">
        <v>999.9</v>
      </c>
      <c r="GV130">
        <v>42.5</v>
      </c>
      <c r="GW130">
        <v>31.4</v>
      </c>
      <c r="GX130">
        <v>21.758</v>
      </c>
      <c r="GY130">
        <v>62.9761</v>
      </c>
      <c r="GZ130">
        <v>33.3053</v>
      </c>
      <c r="HA130">
        <v>1</v>
      </c>
      <c r="HB130">
        <v>-0.133918</v>
      </c>
      <c r="HC130">
        <v>-0.256302</v>
      </c>
      <c r="HD130">
        <v>20.3527</v>
      </c>
      <c r="HE130">
        <v>5.22538</v>
      </c>
      <c r="HF130">
        <v>12.0099</v>
      </c>
      <c r="HG130">
        <v>4.99125</v>
      </c>
      <c r="HH130">
        <v>3.2897</v>
      </c>
      <c r="HI130">
        <v>9999</v>
      </c>
      <c r="HJ130">
        <v>9999</v>
      </c>
      <c r="HK130">
        <v>9999</v>
      </c>
      <c r="HL130">
        <v>161.3</v>
      </c>
      <c r="HM130">
        <v>1.86737</v>
      </c>
      <c r="HN130">
        <v>1.86645</v>
      </c>
      <c r="HO130">
        <v>1.86585</v>
      </c>
      <c r="HP130">
        <v>1.86584</v>
      </c>
      <c r="HQ130">
        <v>1.86766</v>
      </c>
      <c r="HR130">
        <v>1.87012</v>
      </c>
      <c r="HS130">
        <v>1.86877</v>
      </c>
      <c r="HT130">
        <v>1.87024</v>
      </c>
      <c r="HU130">
        <v>0</v>
      </c>
      <c r="HV130">
        <v>0</v>
      </c>
      <c r="HW130">
        <v>0</v>
      </c>
      <c r="HX130">
        <v>0</v>
      </c>
      <c r="HY130" t="s">
        <v>422</v>
      </c>
      <c r="HZ130" t="s">
        <v>423</v>
      </c>
      <c r="IA130" t="s">
        <v>424</v>
      </c>
      <c r="IB130" t="s">
        <v>424</v>
      </c>
      <c r="IC130" t="s">
        <v>424</v>
      </c>
      <c r="ID130" t="s">
        <v>424</v>
      </c>
      <c r="IE130">
        <v>0</v>
      </c>
      <c r="IF130">
        <v>100</v>
      </c>
      <c r="IG130">
        <v>100</v>
      </c>
      <c r="IH130">
        <v>-1.977</v>
      </c>
      <c r="II130">
        <v>-0.1013</v>
      </c>
      <c r="IJ130">
        <v>-0.5726348517053843</v>
      </c>
      <c r="IK130">
        <v>-0.003643892653284941</v>
      </c>
      <c r="IL130">
        <v>8.948238347276123E-07</v>
      </c>
      <c r="IM130">
        <v>-2.445980282225029E-10</v>
      </c>
      <c r="IN130">
        <v>-0.1497648274784824</v>
      </c>
      <c r="IO130">
        <v>-0.01042730378795286</v>
      </c>
      <c r="IP130">
        <v>0.00100284695746963</v>
      </c>
      <c r="IQ130">
        <v>-1.701466411570297E-05</v>
      </c>
      <c r="IR130">
        <v>2</v>
      </c>
      <c r="IS130">
        <v>2310</v>
      </c>
      <c r="IT130">
        <v>1</v>
      </c>
      <c r="IU130">
        <v>25</v>
      </c>
      <c r="IV130">
        <v>48.2</v>
      </c>
      <c r="IW130">
        <v>48.3</v>
      </c>
      <c r="IX130">
        <v>1.04492</v>
      </c>
      <c r="IY130">
        <v>2.2229</v>
      </c>
      <c r="IZ130">
        <v>1.39648</v>
      </c>
      <c r="JA130">
        <v>2.34375</v>
      </c>
      <c r="JB130">
        <v>1.49536</v>
      </c>
      <c r="JC130">
        <v>2.37061</v>
      </c>
      <c r="JD130">
        <v>35.7544</v>
      </c>
      <c r="JE130">
        <v>24.1926</v>
      </c>
      <c r="JF130">
        <v>18</v>
      </c>
      <c r="JG130">
        <v>514.051</v>
      </c>
      <c r="JH130">
        <v>442.025</v>
      </c>
      <c r="JI130">
        <v>25</v>
      </c>
      <c r="JJ130">
        <v>25.7257</v>
      </c>
      <c r="JK130">
        <v>30.0001</v>
      </c>
      <c r="JL130">
        <v>25.7342</v>
      </c>
      <c r="JM130">
        <v>25.6838</v>
      </c>
      <c r="JN130">
        <v>20.9311</v>
      </c>
      <c r="JO130">
        <v>18.3599</v>
      </c>
      <c r="JP130">
        <v>49.8199</v>
      </c>
      <c r="JQ130">
        <v>25</v>
      </c>
      <c r="JR130">
        <v>420</v>
      </c>
      <c r="JS130">
        <v>18.4713</v>
      </c>
      <c r="JT130">
        <v>100.81</v>
      </c>
      <c r="JU130">
        <v>100.817</v>
      </c>
    </row>
    <row r="131" spans="1:281">
      <c r="A131">
        <v>115</v>
      </c>
      <c r="B131">
        <v>1658965867.5</v>
      </c>
      <c r="C131">
        <v>3961</v>
      </c>
      <c r="D131" t="s">
        <v>678</v>
      </c>
      <c r="E131" t="s">
        <v>679</v>
      </c>
      <c r="F131">
        <v>5</v>
      </c>
      <c r="G131" t="s">
        <v>680</v>
      </c>
      <c r="H131" t="s">
        <v>416</v>
      </c>
      <c r="I131">
        <v>1658965864.5</v>
      </c>
      <c r="J131">
        <f>(K131)/1000</f>
        <v>0</v>
      </c>
      <c r="K131">
        <f>IF(CZ131, AN131, AH131)</f>
        <v>0</v>
      </c>
      <c r="L131">
        <f>IF(CZ131, AI131, AG131)</f>
        <v>0</v>
      </c>
      <c r="M131">
        <f>DB131 - IF(AU131&gt;1, L131*CV131*100.0/(AW131*DP131), 0)</f>
        <v>0</v>
      </c>
      <c r="N131">
        <f>((T131-J131/2)*M131-L131)/(T131+J131/2)</f>
        <v>0</v>
      </c>
      <c r="O131">
        <f>N131*(DI131+DJ131)/1000.0</f>
        <v>0</v>
      </c>
      <c r="P131">
        <f>(DB131 - IF(AU131&gt;1, L131*CV131*100.0/(AW131*DP131), 0))*(DI131+DJ131)/1000.0</f>
        <v>0</v>
      </c>
      <c r="Q131">
        <f>2.0/((1/S131-1/R131)+SIGN(S131)*SQRT((1/S131-1/R131)*(1/S131-1/R131) + 4*CW131/((CW131+1)*(CW131+1))*(2*1/S131*1/R131-1/R131*1/R131)))</f>
        <v>0</v>
      </c>
      <c r="R131">
        <f>IF(LEFT(CX131,1)&lt;&gt;"0",IF(LEFT(CX131,1)="1",3.0,CY131),$D$5+$E$5*(DP131*DI131/($K$5*1000))+$F$5*(DP131*DI131/($K$5*1000))*MAX(MIN(CV131,$J$5),$I$5)*MAX(MIN(CV131,$J$5),$I$5)+$G$5*MAX(MIN(CV131,$J$5),$I$5)*(DP131*DI131/($K$5*1000))+$H$5*(DP131*DI131/($K$5*1000))*(DP131*DI131/($K$5*1000)))</f>
        <v>0</v>
      </c>
      <c r="S131">
        <f>J131*(1000-(1000*0.61365*exp(17.502*W131/(240.97+W131))/(DI131+DJ131)+DD131)/2)/(1000*0.61365*exp(17.502*W131/(240.97+W131))/(DI131+DJ131)-DD131)</f>
        <v>0</v>
      </c>
      <c r="T131">
        <f>1/((CW131+1)/(Q131/1.6)+1/(R131/1.37)) + CW131/((CW131+1)/(Q131/1.6) + CW131/(R131/1.37))</f>
        <v>0</v>
      </c>
      <c r="U131">
        <f>(CR131*CU131)</f>
        <v>0</v>
      </c>
      <c r="V131">
        <f>(DK131+(U131+2*0.95*5.67E-8*(((DK131+$B$7)+273)^4-(DK131+273)^4)-44100*J131)/(1.84*29.3*R131+8*0.95*5.67E-8*(DK131+273)^3))</f>
        <v>0</v>
      </c>
      <c r="W131">
        <f>($C$7*DL131+$D$7*DM131+$E$7*V131)</f>
        <v>0</v>
      </c>
      <c r="X131">
        <f>0.61365*exp(17.502*W131/(240.97+W131))</f>
        <v>0</v>
      </c>
      <c r="Y131">
        <f>(Z131/AA131*100)</f>
        <v>0</v>
      </c>
      <c r="Z131">
        <f>DD131*(DI131+DJ131)/1000</f>
        <v>0</v>
      </c>
      <c r="AA131">
        <f>0.61365*exp(17.502*DK131/(240.97+DK131))</f>
        <v>0</v>
      </c>
      <c r="AB131">
        <f>(X131-DD131*(DI131+DJ131)/1000)</f>
        <v>0</v>
      </c>
      <c r="AC131">
        <f>(-J131*44100)</f>
        <v>0</v>
      </c>
      <c r="AD131">
        <f>2*29.3*R131*0.92*(DK131-W131)</f>
        <v>0</v>
      </c>
      <c r="AE131">
        <f>2*0.95*5.67E-8*(((DK131+$B$7)+273)^4-(W131+273)^4)</f>
        <v>0</v>
      </c>
      <c r="AF131">
        <f>U131+AE131+AC131+AD131</f>
        <v>0</v>
      </c>
      <c r="AG131">
        <f>DH131*AU131*(DC131-DB131*(1000-AU131*DE131)/(1000-AU131*DD131))/(100*CV131)</f>
        <v>0</v>
      </c>
      <c r="AH131">
        <f>1000*DH131*AU131*(DD131-DE131)/(100*CV131*(1000-AU131*DD131))</f>
        <v>0</v>
      </c>
      <c r="AI131">
        <f>(AJ131 - AK131 - DI131*1E3/(8.314*(DK131+273.15)) * AM131/DH131 * AL131) * DH131/(100*CV131) * (1000 - DE131)/1000</f>
        <v>0</v>
      </c>
      <c r="AJ131">
        <v>427.7919532534406</v>
      </c>
      <c r="AK131">
        <v>428.9199454545453</v>
      </c>
      <c r="AL131">
        <v>6.185676116223452E-05</v>
      </c>
      <c r="AM131">
        <v>65.21653823166749</v>
      </c>
      <c r="AN131">
        <f>(AP131 - AO131 + DI131*1E3/(8.314*(DK131+273.15)) * AR131/DH131 * AQ131) * DH131/(100*CV131) * 1000/(1000 - AP131)</f>
        <v>0</v>
      </c>
      <c r="AO131">
        <v>18.20665618049375</v>
      </c>
      <c r="AP131">
        <v>18.83088545454545</v>
      </c>
      <c r="AQ131">
        <v>3.616363495551894E-06</v>
      </c>
      <c r="AR131">
        <v>84.75233674597268</v>
      </c>
      <c r="AS131">
        <v>23</v>
      </c>
      <c r="AT131">
        <v>5</v>
      </c>
      <c r="AU131">
        <f>IF(AS131*$H$13&gt;=AW131,1.0,(AW131/(AW131-AS131*$H$13)))</f>
        <v>0</v>
      </c>
      <c r="AV131">
        <f>(AU131-1)*100</f>
        <v>0</v>
      </c>
      <c r="AW131">
        <f>MAX(0,($B$13+$C$13*DP131)/(1+$D$13*DP131)*DI131/(DK131+273)*$E$13)</f>
        <v>0</v>
      </c>
      <c r="AX131" t="s">
        <v>681</v>
      </c>
      <c r="AY131">
        <v>10719.2</v>
      </c>
      <c r="AZ131">
        <v>424.84</v>
      </c>
      <c r="BA131">
        <v>966.88</v>
      </c>
      <c r="BB131">
        <f>1-AZ131/BA131</f>
        <v>0</v>
      </c>
      <c r="BC131">
        <v>-0.9231895157380359</v>
      </c>
      <c r="BD131" t="s">
        <v>418</v>
      </c>
      <c r="BE131" t="s">
        <v>418</v>
      </c>
      <c r="BF131">
        <v>0</v>
      </c>
      <c r="BG131">
        <v>0</v>
      </c>
      <c r="BH131">
        <f>1-BF131/BG131</f>
        <v>0</v>
      </c>
      <c r="BI131">
        <v>0.5</v>
      </c>
      <c r="BJ131">
        <f>CS131</f>
        <v>0</v>
      </c>
      <c r="BK131">
        <f>L131</f>
        <v>0</v>
      </c>
      <c r="BL131">
        <f>BH131*BI131*BJ131</f>
        <v>0</v>
      </c>
      <c r="BM131">
        <f>(BK131-BC131)/BJ131</f>
        <v>0</v>
      </c>
      <c r="BN131">
        <f>(BA131-BG131)/BG131</f>
        <v>0</v>
      </c>
      <c r="BO131">
        <f>AZ131/(BB131+AZ131/BG131)</f>
        <v>0</v>
      </c>
      <c r="BP131" t="s">
        <v>418</v>
      </c>
      <c r="BQ131">
        <v>0</v>
      </c>
      <c r="BR131">
        <f>IF(BQ131&lt;&gt;0, BQ131, BO131)</f>
        <v>0</v>
      </c>
      <c r="BS131">
        <f>1-BR131/BG131</f>
        <v>0</v>
      </c>
      <c r="BT131">
        <f>(BG131-BF131)/(BG131-BR131)</f>
        <v>0</v>
      </c>
      <c r="BU131">
        <f>(BA131-BG131)/(BA131-BR131)</f>
        <v>0</v>
      </c>
      <c r="BV131">
        <f>(BG131-BF131)/(BG131-AZ131)</f>
        <v>0</v>
      </c>
      <c r="BW131">
        <f>(BA131-BG131)/(BA131-AZ131)</f>
        <v>0</v>
      </c>
      <c r="BX131">
        <f>(BT131*BR131/BF131)</f>
        <v>0</v>
      </c>
      <c r="BY131">
        <f>(1-BX131)</f>
        <v>0</v>
      </c>
      <c r="BZ131" t="s">
        <v>418</v>
      </c>
      <c r="CA131" t="s">
        <v>418</v>
      </c>
      <c r="CB131" t="s">
        <v>418</v>
      </c>
      <c r="CC131" t="s">
        <v>418</v>
      </c>
      <c r="CD131" t="s">
        <v>418</v>
      </c>
      <c r="CE131" t="s">
        <v>418</v>
      </c>
      <c r="CF131" t="s">
        <v>418</v>
      </c>
      <c r="CG131" t="s">
        <v>418</v>
      </c>
      <c r="CH131" t="s">
        <v>418</v>
      </c>
      <c r="CI131" t="s">
        <v>418</v>
      </c>
      <c r="CJ131" t="s">
        <v>418</v>
      </c>
      <c r="CK131" t="s">
        <v>418</v>
      </c>
      <c r="CL131" t="s">
        <v>418</v>
      </c>
      <c r="CM131" t="s">
        <v>418</v>
      </c>
      <c r="CN131" t="s">
        <v>418</v>
      </c>
      <c r="CO131" t="s">
        <v>418</v>
      </c>
      <c r="CP131" t="s">
        <v>418</v>
      </c>
      <c r="CQ131" t="s">
        <v>418</v>
      </c>
      <c r="CR131">
        <f>$B$11*DQ131+$C$11*DR131+$F$11*EC131*(1-EF131)</f>
        <v>0</v>
      </c>
      <c r="CS131">
        <f>CR131*CT131</f>
        <v>0</v>
      </c>
      <c r="CT131">
        <f>($B$11*$D$9+$C$11*$D$9+$F$11*((EP131+EH131)/MAX(EP131+EH131+EQ131, 0.1)*$I$9+EQ131/MAX(EP131+EH131+EQ131, 0.1)*$J$9))/($B$11+$C$11+$F$11)</f>
        <v>0</v>
      </c>
      <c r="CU131">
        <f>($B$11*$K$9+$C$11*$K$9+$F$11*((EP131+EH131)/MAX(EP131+EH131+EQ131, 0.1)*$P$9+EQ131/MAX(EP131+EH131+EQ131, 0.1)*$Q$9))/($B$11+$C$11+$F$11)</f>
        <v>0</v>
      </c>
      <c r="CV131">
        <v>6</v>
      </c>
      <c r="CW131">
        <v>0.5</v>
      </c>
      <c r="CX131" t="s">
        <v>419</v>
      </c>
      <c r="CY131">
        <v>2</v>
      </c>
      <c r="CZ131" t="b">
        <v>1</v>
      </c>
      <c r="DA131">
        <v>1658965864.5</v>
      </c>
      <c r="DB131">
        <v>420.8374545454545</v>
      </c>
      <c r="DC131">
        <v>419.9889090909091</v>
      </c>
      <c r="DD131">
        <v>18.83189090909091</v>
      </c>
      <c r="DE131">
        <v>18.20658181818182</v>
      </c>
      <c r="DF131">
        <v>422.8093636363637</v>
      </c>
      <c r="DG131">
        <v>18.93502727272727</v>
      </c>
      <c r="DH131">
        <v>500.0382727272727</v>
      </c>
      <c r="DI131">
        <v>90.1441090909091</v>
      </c>
      <c r="DJ131">
        <v>0.09990612727272728</v>
      </c>
      <c r="DK131">
        <v>25.76126363636364</v>
      </c>
      <c r="DL131">
        <v>25.13803636363636</v>
      </c>
      <c r="DM131">
        <v>999.9</v>
      </c>
      <c r="DN131">
        <v>0</v>
      </c>
      <c r="DO131">
        <v>0</v>
      </c>
      <c r="DP131">
        <v>10003.35727272727</v>
      </c>
      <c r="DQ131">
        <v>0</v>
      </c>
      <c r="DR131">
        <v>0.393453</v>
      </c>
      <c r="DS131">
        <v>0.848449818181818</v>
      </c>
      <c r="DT131">
        <v>428.9147272727272</v>
      </c>
      <c r="DU131">
        <v>427.7774545454545</v>
      </c>
      <c r="DV131">
        <v>0.6252934545454545</v>
      </c>
      <c r="DW131">
        <v>419.9889090909091</v>
      </c>
      <c r="DX131">
        <v>18.20658181818182</v>
      </c>
      <c r="DY131">
        <v>1.697581818181819</v>
      </c>
      <c r="DZ131">
        <v>1.641216363636364</v>
      </c>
      <c r="EA131">
        <v>14.87433636363637</v>
      </c>
      <c r="EB131">
        <v>14.35133636363636</v>
      </c>
      <c r="EC131">
        <v>0.00100019</v>
      </c>
      <c r="ED131">
        <v>0</v>
      </c>
      <c r="EE131">
        <v>0</v>
      </c>
      <c r="EF131">
        <v>0</v>
      </c>
      <c r="EG131">
        <v>435.7272727272727</v>
      </c>
      <c r="EH131">
        <v>0.00100019</v>
      </c>
      <c r="EI131">
        <v>-13.81818181818182</v>
      </c>
      <c r="EJ131">
        <v>-0.8181818181818182</v>
      </c>
      <c r="EK131">
        <v>34.51690909090909</v>
      </c>
      <c r="EL131">
        <v>38.15318181818182</v>
      </c>
      <c r="EM131">
        <v>36.40318181818182</v>
      </c>
      <c r="EN131">
        <v>38.45436363636364</v>
      </c>
      <c r="EO131">
        <v>36.23854545454546</v>
      </c>
      <c r="EP131">
        <v>0</v>
      </c>
      <c r="EQ131">
        <v>0</v>
      </c>
      <c r="ER131">
        <v>0</v>
      </c>
      <c r="ES131">
        <v>466.1000001430511</v>
      </c>
      <c r="ET131">
        <v>0</v>
      </c>
      <c r="EU131">
        <v>424.84</v>
      </c>
      <c r="EV131">
        <v>104.1538465175875</v>
      </c>
      <c r="EW131">
        <v>-84.2307707438102</v>
      </c>
      <c r="EX131">
        <v>-3.86</v>
      </c>
      <c r="EY131">
        <v>15</v>
      </c>
      <c r="EZ131">
        <v>1658962562</v>
      </c>
      <c r="FA131" t="s">
        <v>443</v>
      </c>
      <c r="FB131">
        <v>1658962562</v>
      </c>
      <c r="FC131">
        <v>1658962559</v>
      </c>
      <c r="FD131">
        <v>7</v>
      </c>
      <c r="FE131">
        <v>0.025</v>
      </c>
      <c r="FF131">
        <v>-0.013</v>
      </c>
      <c r="FG131">
        <v>-1.97</v>
      </c>
      <c r="FH131">
        <v>-0.111</v>
      </c>
      <c r="FI131">
        <v>420</v>
      </c>
      <c r="FJ131">
        <v>18</v>
      </c>
      <c r="FK131">
        <v>0.6899999999999999</v>
      </c>
      <c r="FL131">
        <v>0.5</v>
      </c>
      <c r="FM131">
        <v>0.8327987749999999</v>
      </c>
      <c r="FN131">
        <v>-0.00185499061913724</v>
      </c>
      <c r="FO131">
        <v>0.02581553487968775</v>
      </c>
      <c r="FP131">
        <v>1</v>
      </c>
      <c r="FQ131">
        <v>423.5441176470588</v>
      </c>
      <c r="FR131">
        <v>20.93964881477325</v>
      </c>
      <c r="FS131">
        <v>18.71236129936369</v>
      </c>
      <c r="FT131">
        <v>0</v>
      </c>
      <c r="FU131">
        <v>0.6239535249999999</v>
      </c>
      <c r="FV131">
        <v>0.01432236022513893</v>
      </c>
      <c r="FW131">
        <v>0.001758907942268434</v>
      </c>
      <c r="FX131">
        <v>1</v>
      </c>
      <c r="FY131">
        <v>2</v>
      </c>
      <c r="FZ131">
        <v>3</v>
      </c>
      <c r="GA131" t="s">
        <v>421</v>
      </c>
      <c r="GB131">
        <v>2.98421</v>
      </c>
      <c r="GC131">
        <v>2.7156</v>
      </c>
      <c r="GD131">
        <v>0.09478549999999999</v>
      </c>
      <c r="GE131">
        <v>0.09340320000000001</v>
      </c>
      <c r="GF131">
        <v>0.09056210000000001</v>
      </c>
      <c r="GG131">
        <v>0.08676830000000001</v>
      </c>
      <c r="GH131">
        <v>28721.2</v>
      </c>
      <c r="GI131">
        <v>28878.2</v>
      </c>
      <c r="GJ131">
        <v>29483.3</v>
      </c>
      <c r="GK131">
        <v>29454.9</v>
      </c>
      <c r="GL131">
        <v>35520.1</v>
      </c>
      <c r="GM131">
        <v>35767.8</v>
      </c>
      <c r="GN131">
        <v>41524.8</v>
      </c>
      <c r="GO131">
        <v>41980.6</v>
      </c>
      <c r="GP131">
        <v>1.9095</v>
      </c>
      <c r="GQ131">
        <v>1.91567</v>
      </c>
      <c r="GR131">
        <v>0.0441819</v>
      </c>
      <c r="GS131">
        <v>0</v>
      </c>
      <c r="GT131">
        <v>24.4159</v>
      </c>
      <c r="GU131">
        <v>999.9</v>
      </c>
      <c r="GV131">
        <v>42.8</v>
      </c>
      <c r="GW131">
        <v>31.4</v>
      </c>
      <c r="GX131">
        <v>21.9124</v>
      </c>
      <c r="GY131">
        <v>62.9362</v>
      </c>
      <c r="GZ131">
        <v>33.5337</v>
      </c>
      <c r="HA131">
        <v>1</v>
      </c>
      <c r="HB131">
        <v>-0.136456</v>
      </c>
      <c r="HC131">
        <v>-0.212636</v>
      </c>
      <c r="HD131">
        <v>20.351</v>
      </c>
      <c r="HE131">
        <v>5.22747</v>
      </c>
      <c r="HF131">
        <v>12.0099</v>
      </c>
      <c r="HG131">
        <v>4.99185</v>
      </c>
      <c r="HH131">
        <v>3.29</v>
      </c>
      <c r="HI131">
        <v>9999</v>
      </c>
      <c r="HJ131">
        <v>9999</v>
      </c>
      <c r="HK131">
        <v>9999</v>
      </c>
      <c r="HL131">
        <v>161.4</v>
      </c>
      <c r="HM131">
        <v>1.86737</v>
      </c>
      <c r="HN131">
        <v>1.86643</v>
      </c>
      <c r="HO131">
        <v>1.86584</v>
      </c>
      <c r="HP131">
        <v>1.86583</v>
      </c>
      <c r="HQ131">
        <v>1.86764</v>
      </c>
      <c r="HR131">
        <v>1.87012</v>
      </c>
      <c r="HS131">
        <v>1.86875</v>
      </c>
      <c r="HT131">
        <v>1.87021</v>
      </c>
      <c r="HU131">
        <v>0</v>
      </c>
      <c r="HV131">
        <v>0</v>
      </c>
      <c r="HW131">
        <v>0</v>
      </c>
      <c r="HX131">
        <v>0</v>
      </c>
      <c r="HY131" t="s">
        <v>422</v>
      </c>
      <c r="HZ131" t="s">
        <v>423</v>
      </c>
      <c r="IA131" t="s">
        <v>424</v>
      </c>
      <c r="IB131" t="s">
        <v>424</v>
      </c>
      <c r="IC131" t="s">
        <v>424</v>
      </c>
      <c r="ID131" t="s">
        <v>424</v>
      </c>
      <c r="IE131">
        <v>0</v>
      </c>
      <c r="IF131">
        <v>100</v>
      </c>
      <c r="IG131">
        <v>100</v>
      </c>
      <c r="IH131">
        <v>-1.972</v>
      </c>
      <c r="II131">
        <v>-0.1032</v>
      </c>
      <c r="IJ131">
        <v>-0.5726348517053843</v>
      </c>
      <c r="IK131">
        <v>-0.003643892653284941</v>
      </c>
      <c r="IL131">
        <v>8.948238347276123E-07</v>
      </c>
      <c r="IM131">
        <v>-2.445980282225029E-10</v>
      </c>
      <c r="IN131">
        <v>-0.1497648274784824</v>
      </c>
      <c r="IO131">
        <v>-0.01042730378795286</v>
      </c>
      <c r="IP131">
        <v>0.00100284695746963</v>
      </c>
      <c r="IQ131">
        <v>-1.701466411570297E-05</v>
      </c>
      <c r="IR131">
        <v>2</v>
      </c>
      <c r="IS131">
        <v>2310</v>
      </c>
      <c r="IT131">
        <v>1</v>
      </c>
      <c r="IU131">
        <v>25</v>
      </c>
      <c r="IV131">
        <v>55.1</v>
      </c>
      <c r="IW131">
        <v>55.1</v>
      </c>
      <c r="IX131">
        <v>1.04492</v>
      </c>
      <c r="IY131">
        <v>2.22046</v>
      </c>
      <c r="IZ131">
        <v>1.39648</v>
      </c>
      <c r="JA131">
        <v>2.34375</v>
      </c>
      <c r="JB131">
        <v>1.49536</v>
      </c>
      <c r="JC131">
        <v>2.3877</v>
      </c>
      <c r="JD131">
        <v>35.7544</v>
      </c>
      <c r="JE131">
        <v>24.1926</v>
      </c>
      <c r="JF131">
        <v>18</v>
      </c>
      <c r="JG131">
        <v>481.595</v>
      </c>
      <c r="JH131">
        <v>441.514</v>
      </c>
      <c r="JI131">
        <v>25</v>
      </c>
      <c r="JJ131">
        <v>25.6868</v>
      </c>
      <c r="JK131">
        <v>30.0001</v>
      </c>
      <c r="JL131">
        <v>25.6868</v>
      </c>
      <c r="JM131">
        <v>25.6328</v>
      </c>
      <c r="JN131">
        <v>20.927</v>
      </c>
      <c r="JO131">
        <v>20.3213</v>
      </c>
      <c r="JP131">
        <v>50.9364</v>
      </c>
      <c r="JQ131">
        <v>25</v>
      </c>
      <c r="JR131">
        <v>420</v>
      </c>
      <c r="JS131">
        <v>18.2349</v>
      </c>
      <c r="JT131">
        <v>100.816</v>
      </c>
      <c r="JU131">
        <v>100.816</v>
      </c>
    </row>
    <row r="132" spans="1:281">
      <c r="A132">
        <v>116</v>
      </c>
      <c r="B132">
        <v>1658965872.5</v>
      </c>
      <c r="C132">
        <v>3966</v>
      </c>
      <c r="D132" t="s">
        <v>682</v>
      </c>
      <c r="E132" t="s">
        <v>683</v>
      </c>
      <c r="F132">
        <v>5</v>
      </c>
      <c r="G132" t="s">
        <v>680</v>
      </c>
      <c r="H132" t="s">
        <v>416</v>
      </c>
      <c r="I132">
        <v>1658965871</v>
      </c>
      <c r="J132">
        <f>(K132)/1000</f>
        <v>0</v>
      </c>
      <c r="K132">
        <f>IF(CZ132, AN132, AH132)</f>
        <v>0</v>
      </c>
      <c r="L132">
        <f>IF(CZ132, AI132, AG132)</f>
        <v>0</v>
      </c>
      <c r="M132">
        <f>DB132 - IF(AU132&gt;1, L132*CV132*100.0/(AW132*DP132), 0)</f>
        <v>0</v>
      </c>
      <c r="N132">
        <f>((T132-J132/2)*M132-L132)/(T132+J132/2)</f>
        <v>0</v>
      </c>
      <c r="O132">
        <f>N132*(DI132+DJ132)/1000.0</f>
        <v>0</v>
      </c>
      <c r="P132">
        <f>(DB132 - IF(AU132&gt;1, L132*CV132*100.0/(AW132*DP132), 0))*(DI132+DJ132)/1000.0</f>
        <v>0</v>
      </c>
      <c r="Q132">
        <f>2.0/((1/S132-1/R132)+SIGN(S132)*SQRT((1/S132-1/R132)*(1/S132-1/R132) + 4*CW132/((CW132+1)*(CW132+1))*(2*1/S132*1/R132-1/R132*1/R132)))</f>
        <v>0</v>
      </c>
      <c r="R132">
        <f>IF(LEFT(CX132,1)&lt;&gt;"0",IF(LEFT(CX132,1)="1",3.0,CY132),$D$5+$E$5*(DP132*DI132/($K$5*1000))+$F$5*(DP132*DI132/($K$5*1000))*MAX(MIN(CV132,$J$5),$I$5)*MAX(MIN(CV132,$J$5),$I$5)+$G$5*MAX(MIN(CV132,$J$5),$I$5)*(DP132*DI132/($K$5*1000))+$H$5*(DP132*DI132/($K$5*1000))*(DP132*DI132/($K$5*1000)))</f>
        <v>0</v>
      </c>
      <c r="S132">
        <f>J132*(1000-(1000*0.61365*exp(17.502*W132/(240.97+W132))/(DI132+DJ132)+DD132)/2)/(1000*0.61365*exp(17.502*W132/(240.97+W132))/(DI132+DJ132)-DD132)</f>
        <v>0</v>
      </c>
      <c r="T132">
        <f>1/((CW132+1)/(Q132/1.6)+1/(R132/1.37)) + CW132/((CW132+1)/(Q132/1.6) + CW132/(R132/1.37))</f>
        <v>0</v>
      </c>
      <c r="U132">
        <f>(CR132*CU132)</f>
        <v>0</v>
      </c>
      <c r="V132">
        <f>(DK132+(U132+2*0.95*5.67E-8*(((DK132+$B$7)+273)^4-(DK132+273)^4)-44100*J132)/(1.84*29.3*R132+8*0.95*5.67E-8*(DK132+273)^3))</f>
        <v>0</v>
      </c>
      <c r="W132">
        <f>($C$7*DL132+$D$7*DM132+$E$7*V132)</f>
        <v>0</v>
      </c>
      <c r="X132">
        <f>0.61365*exp(17.502*W132/(240.97+W132))</f>
        <v>0</v>
      </c>
      <c r="Y132">
        <f>(Z132/AA132*100)</f>
        <v>0</v>
      </c>
      <c r="Z132">
        <f>DD132*(DI132+DJ132)/1000</f>
        <v>0</v>
      </c>
      <c r="AA132">
        <f>0.61365*exp(17.502*DK132/(240.97+DK132))</f>
        <v>0</v>
      </c>
      <c r="AB132">
        <f>(X132-DD132*(DI132+DJ132)/1000)</f>
        <v>0</v>
      </c>
      <c r="AC132">
        <f>(-J132*44100)</f>
        <v>0</v>
      </c>
      <c r="AD132">
        <f>2*29.3*R132*0.92*(DK132-W132)</f>
        <v>0</v>
      </c>
      <c r="AE132">
        <f>2*0.95*5.67E-8*(((DK132+$B$7)+273)^4-(W132+273)^4)</f>
        <v>0</v>
      </c>
      <c r="AF132">
        <f>U132+AE132+AC132+AD132</f>
        <v>0</v>
      </c>
      <c r="AG132">
        <f>DH132*AU132*(DC132-DB132*(1000-AU132*DE132)/(1000-AU132*DD132))/(100*CV132)</f>
        <v>0</v>
      </c>
      <c r="AH132">
        <f>1000*DH132*AU132*(DD132-DE132)/(100*CV132*(1000-AU132*DD132))</f>
        <v>0</v>
      </c>
      <c r="AI132">
        <f>(AJ132 - AK132 - DI132*1E3/(8.314*(DK132+273.15)) * AM132/DH132 * AL132) * DH132/(100*CV132) * (1000 - DE132)/1000</f>
        <v>0</v>
      </c>
      <c r="AJ132">
        <v>427.8081016812435</v>
      </c>
      <c r="AK132">
        <v>428.9198666666667</v>
      </c>
      <c r="AL132">
        <v>-5.309700429057832E-05</v>
      </c>
      <c r="AM132">
        <v>65.21653823166749</v>
      </c>
      <c r="AN132">
        <f>(AP132 - AO132 + DI132*1E3/(8.314*(DK132+273.15)) * AR132/DH132 * AQ132) * DH132/(100*CV132) * 1000/(1000 - AP132)</f>
        <v>0</v>
      </c>
      <c r="AO132">
        <v>18.20567653420735</v>
      </c>
      <c r="AP132">
        <v>18.84363939393938</v>
      </c>
      <c r="AQ132">
        <v>-3.899920063418216E-05</v>
      </c>
      <c r="AR132">
        <v>84.75233674597268</v>
      </c>
      <c r="AS132">
        <v>23</v>
      </c>
      <c r="AT132">
        <v>5</v>
      </c>
      <c r="AU132">
        <f>IF(AS132*$H$13&gt;=AW132,1.0,(AW132/(AW132-AS132*$H$13)))</f>
        <v>0</v>
      </c>
      <c r="AV132">
        <f>(AU132-1)*100</f>
        <v>0</v>
      </c>
      <c r="AW132">
        <f>MAX(0,($B$13+$C$13*DP132)/(1+$D$13*DP132)*DI132/(DK132+273)*$E$13)</f>
        <v>0</v>
      </c>
      <c r="AX132" t="s">
        <v>418</v>
      </c>
      <c r="AY132" t="s">
        <v>418</v>
      </c>
      <c r="AZ132">
        <v>0</v>
      </c>
      <c r="BA132">
        <v>0</v>
      </c>
      <c r="BB132">
        <f>1-AZ132/BA132</f>
        <v>0</v>
      </c>
      <c r="BC132">
        <v>0</v>
      </c>
      <c r="BD132" t="s">
        <v>418</v>
      </c>
      <c r="BE132" t="s">
        <v>418</v>
      </c>
      <c r="BF132">
        <v>0</v>
      </c>
      <c r="BG132">
        <v>0</v>
      </c>
      <c r="BH132">
        <f>1-BF132/BG132</f>
        <v>0</v>
      </c>
      <c r="BI132">
        <v>0.5</v>
      </c>
      <c r="BJ132">
        <f>CS132</f>
        <v>0</v>
      </c>
      <c r="BK132">
        <f>L132</f>
        <v>0</v>
      </c>
      <c r="BL132">
        <f>BH132*BI132*BJ132</f>
        <v>0</v>
      </c>
      <c r="BM132">
        <f>(BK132-BC132)/BJ132</f>
        <v>0</v>
      </c>
      <c r="BN132">
        <f>(BA132-BG132)/BG132</f>
        <v>0</v>
      </c>
      <c r="BO132">
        <f>AZ132/(BB132+AZ132/BG132)</f>
        <v>0</v>
      </c>
      <c r="BP132" t="s">
        <v>418</v>
      </c>
      <c r="BQ132">
        <v>0</v>
      </c>
      <c r="BR132">
        <f>IF(BQ132&lt;&gt;0, BQ132, BO132)</f>
        <v>0</v>
      </c>
      <c r="BS132">
        <f>1-BR132/BG132</f>
        <v>0</v>
      </c>
      <c r="BT132">
        <f>(BG132-BF132)/(BG132-BR132)</f>
        <v>0</v>
      </c>
      <c r="BU132">
        <f>(BA132-BG132)/(BA132-BR132)</f>
        <v>0</v>
      </c>
      <c r="BV132">
        <f>(BG132-BF132)/(BG132-AZ132)</f>
        <v>0</v>
      </c>
      <c r="BW132">
        <f>(BA132-BG132)/(BA132-AZ132)</f>
        <v>0</v>
      </c>
      <c r="BX132">
        <f>(BT132*BR132/BF132)</f>
        <v>0</v>
      </c>
      <c r="BY132">
        <f>(1-BX132)</f>
        <v>0</v>
      </c>
      <c r="BZ132" t="s">
        <v>418</v>
      </c>
      <c r="CA132" t="s">
        <v>418</v>
      </c>
      <c r="CB132" t="s">
        <v>418</v>
      </c>
      <c r="CC132" t="s">
        <v>418</v>
      </c>
      <c r="CD132" t="s">
        <v>418</v>
      </c>
      <c r="CE132" t="s">
        <v>418</v>
      </c>
      <c r="CF132" t="s">
        <v>418</v>
      </c>
      <c r="CG132" t="s">
        <v>418</v>
      </c>
      <c r="CH132" t="s">
        <v>418</v>
      </c>
      <c r="CI132" t="s">
        <v>418</v>
      </c>
      <c r="CJ132" t="s">
        <v>418</v>
      </c>
      <c r="CK132" t="s">
        <v>418</v>
      </c>
      <c r="CL132" t="s">
        <v>418</v>
      </c>
      <c r="CM132" t="s">
        <v>418</v>
      </c>
      <c r="CN132" t="s">
        <v>418</v>
      </c>
      <c r="CO132" t="s">
        <v>418</v>
      </c>
      <c r="CP132" t="s">
        <v>418</v>
      </c>
      <c r="CQ132" t="s">
        <v>418</v>
      </c>
      <c r="CR132">
        <f>$B$11*DQ132+$C$11*DR132+$F$11*EC132*(1-EF132)</f>
        <v>0</v>
      </c>
      <c r="CS132">
        <f>CR132*CT132</f>
        <v>0</v>
      </c>
      <c r="CT132">
        <f>($B$11*$D$9+$C$11*$D$9+$F$11*((EP132+EH132)/MAX(EP132+EH132+EQ132, 0.1)*$I$9+EQ132/MAX(EP132+EH132+EQ132, 0.1)*$J$9))/($B$11+$C$11+$F$11)</f>
        <v>0</v>
      </c>
      <c r="CU132">
        <f>($B$11*$K$9+$C$11*$K$9+$F$11*((EP132+EH132)/MAX(EP132+EH132+EQ132, 0.1)*$P$9+EQ132/MAX(EP132+EH132+EQ132, 0.1)*$Q$9))/($B$11+$C$11+$F$11)</f>
        <v>0</v>
      </c>
      <c r="CV132">
        <v>6</v>
      </c>
      <c r="CW132">
        <v>0.5</v>
      </c>
      <c r="CX132" t="s">
        <v>419</v>
      </c>
      <c r="CY132">
        <v>2</v>
      </c>
      <c r="CZ132" t="b">
        <v>1</v>
      </c>
      <c r="DA132">
        <v>1658965871</v>
      </c>
      <c r="DB132">
        <v>420.8424</v>
      </c>
      <c r="DC132">
        <v>420.0108</v>
      </c>
      <c r="DD132">
        <v>18.83652</v>
      </c>
      <c r="DE132">
        <v>18.20548</v>
      </c>
      <c r="DF132">
        <v>422.8142</v>
      </c>
      <c r="DG132">
        <v>18.93962</v>
      </c>
      <c r="DH132">
        <v>500.0486000000001</v>
      </c>
      <c r="DI132">
        <v>90.14594</v>
      </c>
      <c r="DJ132">
        <v>0.09997066</v>
      </c>
      <c r="DK132">
        <v>25.87934</v>
      </c>
      <c r="DL132">
        <v>25.59766</v>
      </c>
      <c r="DM132">
        <v>999.9</v>
      </c>
      <c r="DN132">
        <v>0</v>
      </c>
      <c r="DO132">
        <v>0</v>
      </c>
      <c r="DP132">
        <v>9986.126</v>
      </c>
      <c r="DQ132">
        <v>0</v>
      </c>
      <c r="DR132">
        <v>0.393453</v>
      </c>
      <c r="DS132">
        <v>0.8317810000000001</v>
      </c>
      <c r="DT132">
        <v>428.9218000000001</v>
      </c>
      <c r="DU132">
        <v>427.7987999999999</v>
      </c>
      <c r="DV132">
        <v>0.6310498</v>
      </c>
      <c r="DW132">
        <v>420.0108</v>
      </c>
      <c r="DX132">
        <v>18.20548</v>
      </c>
      <c r="DY132">
        <v>1.698034</v>
      </c>
      <c r="DZ132">
        <v>1.641148</v>
      </c>
      <c r="EA132">
        <v>14.87848</v>
      </c>
      <c r="EB132">
        <v>14.35068</v>
      </c>
      <c r="EC132">
        <v>0.00100019</v>
      </c>
      <c r="ED132">
        <v>0</v>
      </c>
      <c r="EE132">
        <v>0</v>
      </c>
      <c r="EF132">
        <v>0</v>
      </c>
      <c r="EG132">
        <v>522.9</v>
      </c>
      <c r="EH132">
        <v>0.00100019</v>
      </c>
      <c r="EI132">
        <v>-24.8</v>
      </c>
      <c r="EJ132">
        <v>-5.6</v>
      </c>
      <c r="EK132">
        <v>34.51219999999999</v>
      </c>
      <c r="EL132">
        <v>38.0124</v>
      </c>
      <c r="EM132">
        <v>36.312</v>
      </c>
      <c r="EN132">
        <v>38.2872</v>
      </c>
      <c r="EO132">
        <v>36.1622</v>
      </c>
      <c r="EP132">
        <v>0</v>
      </c>
      <c r="EQ132">
        <v>0</v>
      </c>
      <c r="ER132">
        <v>0</v>
      </c>
      <c r="ES132">
        <v>4.299999952316284</v>
      </c>
      <c r="ET132">
        <v>0</v>
      </c>
      <c r="EU132">
        <v>491.4344615384616</v>
      </c>
      <c r="EV132">
        <v>783.0474879004512</v>
      </c>
      <c r="EW132">
        <v>84286.09281003362</v>
      </c>
      <c r="EX132">
        <v>7838.153846153846</v>
      </c>
      <c r="EY132">
        <v>15</v>
      </c>
      <c r="EZ132">
        <v>1658962562</v>
      </c>
      <c r="FA132" t="s">
        <v>443</v>
      </c>
      <c r="FB132">
        <v>1658962562</v>
      </c>
      <c r="FC132">
        <v>1658962559</v>
      </c>
      <c r="FD132">
        <v>7</v>
      </c>
      <c r="FE132">
        <v>0.025</v>
      </c>
      <c r="FF132">
        <v>-0.013</v>
      </c>
      <c r="FG132">
        <v>-1.97</v>
      </c>
      <c r="FH132">
        <v>-0.111</v>
      </c>
      <c r="FI132">
        <v>420</v>
      </c>
      <c r="FJ132">
        <v>18</v>
      </c>
      <c r="FK132">
        <v>0.6899999999999999</v>
      </c>
      <c r="FL132">
        <v>0.5</v>
      </c>
      <c r="FM132">
        <v>0.8312316750000001</v>
      </c>
      <c r="FN132">
        <v>0.1467396360225116</v>
      </c>
      <c r="FO132">
        <v>0.02379208814962182</v>
      </c>
      <c r="FP132">
        <v>1</v>
      </c>
      <c r="FQ132">
        <v>471.744</v>
      </c>
      <c r="FR132">
        <v>640.6285867846943</v>
      </c>
      <c r="FS132">
        <v>128.0751293108853</v>
      </c>
      <c r="FT132">
        <v>0</v>
      </c>
      <c r="FU132">
        <v>0.6255934</v>
      </c>
      <c r="FV132">
        <v>0.01354169606003602</v>
      </c>
      <c r="FW132">
        <v>0.002784556291404436</v>
      </c>
      <c r="FX132">
        <v>1</v>
      </c>
      <c r="FY132">
        <v>2</v>
      </c>
      <c r="FZ132">
        <v>3</v>
      </c>
      <c r="GA132" t="s">
        <v>421</v>
      </c>
      <c r="GB132">
        <v>2.98429</v>
      </c>
      <c r="GC132">
        <v>2.71564</v>
      </c>
      <c r="GD132">
        <v>0.0947813</v>
      </c>
      <c r="GE132">
        <v>0.0934064</v>
      </c>
      <c r="GF132">
        <v>0.09062240000000001</v>
      </c>
      <c r="GG132">
        <v>0.086767</v>
      </c>
      <c r="GH132">
        <v>28721.1</v>
      </c>
      <c r="GI132">
        <v>28877.9</v>
      </c>
      <c r="GJ132">
        <v>29483</v>
      </c>
      <c r="GK132">
        <v>29454.8</v>
      </c>
      <c r="GL132">
        <v>35517.3</v>
      </c>
      <c r="GM132">
        <v>35767.7</v>
      </c>
      <c r="GN132">
        <v>41524.4</v>
      </c>
      <c r="GO132">
        <v>41980.4</v>
      </c>
      <c r="GP132">
        <v>1.90958</v>
      </c>
      <c r="GQ132">
        <v>1.9158</v>
      </c>
      <c r="GR132">
        <v>0.0850856</v>
      </c>
      <c r="GS132">
        <v>0</v>
      </c>
      <c r="GT132">
        <v>24.4184</v>
      </c>
      <c r="GU132">
        <v>999.9</v>
      </c>
      <c r="GV132">
        <v>42.8</v>
      </c>
      <c r="GW132">
        <v>31.4</v>
      </c>
      <c r="GX132">
        <v>21.9132</v>
      </c>
      <c r="GY132">
        <v>62.8862</v>
      </c>
      <c r="GZ132">
        <v>33.2412</v>
      </c>
      <c r="HA132">
        <v>1</v>
      </c>
      <c r="HB132">
        <v>-0.136583</v>
      </c>
      <c r="HC132">
        <v>-0.21128</v>
      </c>
      <c r="HD132">
        <v>20.3419</v>
      </c>
      <c r="HE132">
        <v>5.22208</v>
      </c>
      <c r="HF132">
        <v>12.0094</v>
      </c>
      <c r="HG132">
        <v>4.99045</v>
      </c>
      <c r="HH132">
        <v>3.28923</v>
      </c>
      <c r="HI132">
        <v>9999</v>
      </c>
      <c r="HJ132">
        <v>9999</v>
      </c>
      <c r="HK132">
        <v>9999</v>
      </c>
      <c r="HL132">
        <v>161.4</v>
      </c>
      <c r="HM132">
        <v>1.86737</v>
      </c>
      <c r="HN132">
        <v>1.86643</v>
      </c>
      <c r="HO132">
        <v>1.86585</v>
      </c>
      <c r="HP132">
        <v>1.86583</v>
      </c>
      <c r="HQ132">
        <v>1.86763</v>
      </c>
      <c r="HR132">
        <v>1.87012</v>
      </c>
      <c r="HS132">
        <v>1.86874</v>
      </c>
      <c r="HT132">
        <v>1.8702</v>
      </c>
      <c r="HU132">
        <v>0</v>
      </c>
      <c r="HV132">
        <v>0</v>
      </c>
      <c r="HW132">
        <v>0</v>
      </c>
      <c r="HX132">
        <v>0</v>
      </c>
      <c r="HY132" t="s">
        <v>422</v>
      </c>
      <c r="HZ132" t="s">
        <v>423</v>
      </c>
      <c r="IA132" t="s">
        <v>424</v>
      </c>
      <c r="IB132" t="s">
        <v>424</v>
      </c>
      <c r="IC132" t="s">
        <v>424</v>
      </c>
      <c r="ID132" t="s">
        <v>424</v>
      </c>
      <c r="IE132">
        <v>0</v>
      </c>
      <c r="IF132">
        <v>100</v>
      </c>
      <c r="IG132">
        <v>100</v>
      </c>
      <c r="IH132">
        <v>-1.972</v>
      </c>
      <c r="II132">
        <v>-0.103</v>
      </c>
      <c r="IJ132">
        <v>-0.5726348517053843</v>
      </c>
      <c r="IK132">
        <v>-0.003643892653284941</v>
      </c>
      <c r="IL132">
        <v>8.948238347276123E-07</v>
      </c>
      <c r="IM132">
        <v>-2.445980282225029E-10</v>
      </c>
      <c r="IN132">
        <v>-0.1497648274784824</v>
      </c>
      <c r="IO132">
        <v>-0.01042730378795286</v>
      </c>
      <c r="IP132">
        <v>0.00100284695746963</v>
      </c>
      <c r="IQ132">
        <v>-1.701466411570297E-05</v>
      </c>
      <c r="IR132">
        <v>2</v>
      </c>
      <c r="IS132">
        <v>2310</v>
      </c>
      <c r="IT132">
        <v>1</v>
      </c>
      <c r="IU132">
        <v>25</v>
      </c>
      <c r="IV132">
        <v>55.2</v>
      </c>
      <c r="IW132">
        <v>55.2</v>
      </c>
      <c r="IX132">
        <v>1.04492</v>
      </c>
      <c r="IY132">
        <v>2.22534</v>
      </c>
      <c r="IZ132">
        <v>1.39771</v>
      </c>
      <c r="JA132">
        <v>2.34253</v>
      </c>
      <c r="JB132">
        <v>1.49536</v>
      </c>
      <c r="JC132">
        <v>2.29858</v>
      </c>
      <c r="JD132">
        <v>35.7544</v>
      </c>
      <c r="JE132">
        <v>24.1751</v>
      </c>
      <c r="JF132">
        <v>18</v>
      </c>
      <c r="JG132">
        <v>481.641</v>
      </c>
      <c r="JH132">
        <v>441.604</v>
      </c>
      <c r="JI132">
        <v>25.0001</v>
      </c>
      <c r="JJ132">
        <v>25.6884</v>
      </c>
      <c r="JK132">
        <v>30.0001</v>
      </c>
      <c r="JL132">
        <v>25.6868</v>
      </c>
      <c r="JM132">
        <v>25.6346</v>
      </c>
      <c r="JN132">
        <v>20.9273</v>
      </c>
      <c r="JO132">
        <v>20.3213</v>
      </c>
      <c r="JP132">
        <v>50.9364</v>
      </c>
      <c r="JQ132">
        <v>25</v>
      </c>
      <c r="JR132">
        <v>420</v>
      </c>
      <c r="JS132">
        <v>18.2348</v>
      </c>
      <c r="JT132">
        <v>100.815</v>
      </c>
      <c r="JU132">
        <v>100.816</v>
      </c>
    </row>
    <row r="133" spans="1:281">
      <c r="A133">
        <v>117</v>
      </c>
      <c r="B133">
        <v>1658965877.5</v>
      </c>
      <c r="C133">
        <v>3971</v>
      </c>
      <c r="D133" t="s">
        <v>684</v>
      </c>
      <c r="E133" t="s">
        <v>685</v>
      </c>
      <c r="F133">
        <v>5</v>
      </c>
      <c r="G133" t="s">
        <v>680</v>
      </c>
      <c r="H133" t="s">
        <v>416</v>
      </c>
      <c r="I133">
        <v>1658965874.7</v>
      </c>
      <c r="J133">
        <f>(K133)/1000</f>
        <v>0</v>
      </c>
      <c r="K133">
        <f>IF(CZ133, AN133, AH133)</f>
        <v>0</v>
      </c>
      <c r="L133">
        <f>IF(CZ133, AI133, AG133)</f>
        <v>0</v>
      </c>
      <c r="M133">
        <f>DB133 - IF(AU133&gt;1, L133*CV133*100.0/(AW133*DP133), 0)</f>
        <v>0</v>
      </c>
      <c r="N133">
        <f>((T133-J133/2)*M133-L133)/(T133+J133/2)</f>
        <v>0</v>
      </c>
      <c r="O133">
        <f>N133*(DI133+DJ133)/1000.0</f>
        <v>0</v>
      </c>
      <c r="P133">
        <f>(DB133 - IF(AU133&gt;1, L133*CV133*100.0/(AW133*DP133), 0))*(DI133+DJ133)/1000.0</f>
        <v>0</v>
      </c>
      <c r="Q133">
        <f>2.0/((1/S133-1/R133)+SIGN(S133)*SQRT((1/S133-1/R133)*(1/S133-1/R133) + 4*CW133/((CW133+1)*(CW133+1))*(2*1/S133*1/R133-1/R133*1/R133)))</f>
        <v>0</v>
      </c>
      <c r="R133">
        <f>IF(LEFT(CX133,1)&lt;&gt;"0",IF(LEFT(CX133,1)="1",3.0,CY133),$D$5+$E$5*(DP133*DI133/($K$5*1000))+$F$5*(DP133*DI133/($K$5*1000))*MAX(MIN(CV133,$J$5),$I$5)*MAX(MIN(CV133,$J$5),$I$5)+$G$5*MAX(MIN(CV133,$J$5),$I$5)*(DP133*DI133/($K$5*1000))+$H$5*(DP133*DI133/($K$5*1000))*(DP133*DI133/($K$5*1000)))</f>
        <v>0</v>
      </c>
      <c r="S133">
        <f>J133*(1000-(1000*0.61365*exp(17.502*W133/(240.97+W133))/(DI133+DJ133)+DD133)/2)/(1000*0.61365*exp(17.502*W133/(240.97+W133))/(DI133+DJ133)-DD133)</f>
        <v>0</v>
      </c>
      <c r="T133">
        <f>1/((CW133+1)/(Q133/1.6)+1/(R133/1.37)) + CW133/((CW133+1)/(Q133/1.6) + CW133/(R133/1.37))</f>
        <v>0</v>
      </c>
      <c r="U133">
        <f>(CR133*CU133)</f>
        <v>0</v>
      </c>
      <c r="V133">
        <f>(DK133+(U133+2*0.95*5.67E-8*(((DK133+$B$7)+273)^4-(DK133+273)^4)-44100*J133)/(1.84*29.3*R133+8*0.95*5.67E-8*(DK133+273)^3))</f>
        <v>0</v>
      </c>
      <c r="W133">
        <f>($C$7*DL133+$D$7*DM133+$E$7*V133)</f>
        <v>0</v>
      </c>
      <c r="X133">
        <f>0.61365*exp(17.502*W133/(240.97+W133))</f>
        <v>0</v>
      </c>
      <c r="Y133">
        <f>(Z133/AA133*100)</f>
        <v>0</v>
      </c>
      <c r="Z133">
        <f>DD133*(DI133+DJ133)/1000</f>
        <v>0</v>
      </c>
      <c r="AA133">
        <f>0.61365*exp(17.502*DK133/(240.97+DK133))</f>
        <v>0</v>
      </c>
      <c r="AB133">
        <f>(X133-DD133*(DI133+DJ133)/1000)</f>
        <v>0</v>
      </c>
      <c r="AC133">
        <f>(-J133*44100)</f>
        <v>0</v>
      </c>
      <c r="AD133">
        <f>2*29.3*R133*0.92*(DK133-W133)</f>
        <v>0</v>
      </c>
      <c r="AE133">
        <f>2*0.95*5.67E-8*(((DK133+$B$7)+273)^4-(W133+273)^4)</f>
        <v>0</v>
      </c>
      <c r="AF133">
        <f>U133+AE133+AC133+AD133</f>
        <v>0</v>
      </c>
      <c r="AG133">
        <f>DH133*AU133*(DC133-DB133*(1000-AU133*DE133)/(1000-AU133*DD133))/(100*CV133)</f>
        <v>0</v>
      </c>
      <c r="AH133">
        <f>1000*DH133*AU133*(DD133-DE133)/(100*CV133*(1000-AU133*DD133))</f>
        <v>0</v>
      </c>
      <c r="AI133">
        <f>(AJ133 - AK133 - DI133*1E3/(8.314*(DK133+273.15)) * AM133/DH133 * AL133) * DH133/(100*CV133) * (1000 - DE133)/1000</f>
        <v>0</v>
      </c>
      <c r="AJ133">
        <v>427.7778731315546</v>
      </c>
      <c r="AK133">
        <v>428.9099454545456</v>
      </c>
      <c r="AL133">
        <v>0.0001348200148238748</v>
      </c>
      <c r="AM133">
        <v>65.21653823166749</v>
      </c>
      <c r="AN133">
        <f>(AP133 - AO133 + DI133*1E3/(8.314*(DK133+273.15)) * AR133/DH133 * AQ133) * DH133/(100*CV133) * 1000/(1000 - AP133)</f>
        <v>0</v>
      </c>
      <c r="AO133">
        <v>18.20502652405453</v>
      </c>
      <c r="AP133">
        <v>18.86324303030303</v>
      </c>
      <c r="AQ133">
        <v>0.006448363046988008</v>
      </c>
      <c r="AR133">
        <v>84.75233674597268</v>
      </c>
      <c r="AS133">
        <v>23</v>
      </c>
      <c r="AT133">
        <v>5</v>
      </c>
      <c r="AU133">
        <f>IF(AS133*$H$13&gt;=AW133,1.0,(AW133/(AW133-AS133*$H$13)))</f>
        <v>0</v>
      </c>
      <c r="AV133">
        <f>(AU133-1)*100</f>
        <v>0</v>
      </c>
      <c r="AW133">
        <f>MAX(0,($B$13+$C$13*DP133)/(1+$D$13*DP133)*DI133/(DK133+273)*$E$13)</f>
        <v>0</v>
      </c>
      <c r="AX133" t="s">
        <v>418</v>
      </c>
      <c r="AY133" t="s">
        <v>418</v>
      </c>
      <c r="AZ133">
        <v>0</v>
      </c>
      <c r="BA133">
        <v>0</v>
      </c>
      <c r="BB133">
        <f>1-AZ133/BA133</f>
        <v>0</v>
      </c>
      <c r="BC133">
        <v>0</v>
      </c>
      <c r="BD133" t="s">
        <v>418</v>
      </c>
      <c r="BE133" t="s">
        <v>418</v>
      </c>
      <c r="BF133">
        <v>0</v>
      </c>
      <c r="BG133">
        <v>0</v>
      </c>
      <c r="BH133">
        <f>1-BF133/BG133</f>
        <v>0</v>
      </c>
      <c r="BI133">
        <v>0.5</v>
      </c>
      <c r="BJ133">
        <f>CS133</f>
        <v>0</v>
      </c>
      <c r="BK133">
        <f>L133</f>
        <v>0</v>
      </c>
      <c r="BL133">
        <f>BH133*BI133*BJ133</f>
        <v>0</v>
      </c>
      <c r="BM133">
        <f>(BK133-BC133)/BJ133</f>
        <v>0</v>
      </c>
      <c r="BN133">
        <f>(BA133-BG133)/BG133</f>
        <v>0</v>
      </c>
      <c r="BO133">
        <f>AZ133/(BB133+AZ133/BG133)</f>
        <v>0</v>
      </c>
      <c r="BP133" t="s">
        <v>418</v>
      </c>
      <c r="BQ133">
        <v>0</v>
      </c>
      <c r="BR133">
        <f>IF(BQ133&lt;&gt;0, BQ133, BO133)</f>
        <v>0</v>
      </c>
      <c r="BS133">
        <f>1-BR133/BG133</f>
        <v>0</v>
      </c>
      <c r="BT133">
        <f>(BG133-BF133)/(BG133-BR133)</f>
        <v>0</v>
      </c>
      <c r="BU133">
        <f>(BA133-BG133)/(BA133-BR133)</f>
        <v>0</v>
      </c>
      <c r="BV133">
        <f>(BG133-BF133)/(BG133-AZ133)</f>
        <v>0</v>
      </c>
      <c r="BW133">
        <f>(BA133-BG133)/(BA133-AZ133)</f>
        <v>0</v>
      </c>
      <c r="BX133">
        <f>(BT133*BR133/BF133)</f>
        <v>0</v>
      </c>
      <c r="BY133">
        <f>(1-BX133)</f>
        <v>0</v>
      </c>
      <c r="BZ133" t="s">
        <v>418</v>
      </c>
      <c r="CA133" t="s">
        <v>418</v>
      </c>
      <c r="CB133" t="s">
        <v>418</v>
      </c>
      <c r="CC133" t="s">
        <v>418</v>
      </c>
      <c r="CD133" t="s">
        <v>418</v>
      </c>
      <c r="CE133" t="s">
        <v>418</v>
      </c>
      <c r="CF133" t="s">
        <v>418</v>
      </c>
      <c r="CG133" t="s">
        <v>418</v>
      </c>
      <c r="CH133" t="s">
        <v>418</v>
      </c>
      <c r="CI133" t="s">
        <v>418</v>
      </c>
      <c r="CJ133" t="s">
        <v>418</v>
      </c>
      <c r="CK133" t="s">
        <v>418</v>
      </c>
      <c r="CL133" t="s">
        <v>418</v>
      </c>
      <c r="CM133" t="s">
        <v>418</v>
      </c>
      <c r="CN133" t="s">
        <v>418</v>
      </c>
      <c r="CO133" t="s">
        <v>418</v>
      </c>
      <c r="CP133" t="s">
        <v>418</v>
      </c>
      <c r="CQ133" t="s">
        <v>418</v>
      </c>
      <c r="CR133">
        <f>$B$11*DQ133+$C$11*DR133+$F$11*EC133*(1-EF133)</f>
        <v>0</v>
      </c>
      <c r="CS133">
        <f>CR133*CT133</f>
        <v>0</v>
      </c>
      <c r="CT133">
        <f>($B$11*$D$9+$C$11*$D$9+$F$11*((EP133+EH133)/MAX(EP133+EH133+EQ133, 0.1)*$I$9+EQ133/MAX(EP133+EH133+EQ133, 0.1)*$J$9))/($B$11+$C$11+$F$11)</f>
        <v>0</v>
      </c>
      <c r="CU133">
        <f>($B$11*$K$9+$C$11*$K$9+$F$11*((EP133+EH133)/MAX(EP133+EH133+EQ133, 0.1)*$P$9+EQ133/MAX(EP133+EH133+EQ133, 0.1)*$Q$9))/($B$11+$C$11+$F$11)</f>
        <v>0</v>
      </c>
      <c r="CV133">
        <v>6</v>
      </c>
      <c r="CW133">
        <v>0.5</v>
      </c>
      <c r="CX133" t="s">
        <v>419</v>
      </c>
      <c r="CY133">
        <v>2</v>
      </c>
      <c r="CZ133" t="b">
        <v>1</v>
      </c>
      <c r="DA133">
        <v>1658965874.7</v>
      </c>
      <c r="DB133">
        <v>420.8084</v>
      </c>
      <c r="DC133">
        <v>419.9854999999999</v>
      </c>
      <c r="DD133">
        <v>18.85892</v>
      </c>
      <c r="DE133">
        <v>18.20477</v>
      </c>
      <c r="DF133">
        <v>422.7802</v>
      </c>
      <c r="DG133">
        <v>18.96181</v>
      </c>
      <c r="DH133">
        <v>500.0615000000001</v>
      </c>
      <c r="DI133">
        <v>90.14466000000002</v>
      </c>
      <c r="DJ133">
        <v>0.10000721</v>
      </c>
      <c r="DK133">
        <v>25.88663</v>
      </c>
      <c r="DL133">
        <v>25.61245</v>
      </c>
      <c r="DM133">
        <v>999.9</v>
      </c>
      <c r="DN133">
        <v>0</v>
      </c>
      <c r="DO133">
        <v>0</v>
      </c>
      <c r="DP133">
        <v>10003.995</v>
      </c>
      <c r="DQ133">
        <v>0</v>
      </c>
      <c r="DR133">
        <v>0.393453</v>
      </c>
      <c r="DS133">
        <v>0.8229493999999999</v>
      </c>
      <c r="DT133">
        <v>428.8971</v>
      </c>
      <c r="DU133">
        <v>427.773</v>
      </c>
      <c r="DV133">
        <v>0.6541508</v>
      </c>
      <c r="DW133">
        <v>419.9854999999999</v>
      </c>
      <c r="DX133">
        <v>18.20477</v>
      </c>
      <c r="DY133">
        <v>1.700031</v>
      </c>
      <c r="DZ133">
        <v>1.641061</v>
      </c>
      <c r="EA133">
        <v>14.8967</v>
      </c>
      <c r="EB133">
        <v>14.34988</v>
      </c>
      <c r="EC133">
        <v>0.00100019</v>
      </c>
      <c r="ED133">
        <v>0</v>
      </c>
      <c r="EE133">
        <v>0</v>
      </c>
      <c r="EF133">
        <v>0</v>
      </c>
      <c r="EG133">
        <v>481.55</v>
      </c>
      <c r="EH133">
        <v>0.00100019</v>
      </c>
      <c r="EI133">
        <v>-18.4</v>
      </c>
      <c r="EJ133">
        <v>-2.65</v>
      </c>
      <c r="EK133">
        <v>34.6311</v>
      </c>
      <c r="EL133">
        <v>37.9622</v>
      </c>
      <c r="EM133">
        <v>36.2624</v>
      </c>
      <c r="EN133">
        <v>38.2122</v>
      </c>
      <c r="EO133">
        <v>36.14360000000001</v>
      </c>
      <c r="EP133">
        <v>0</v>
      </c>
      <c r="EQ133">
        <v>0</v>
      </c>
      <c r="ER133">
        <v>0</v>
      </c>
      <c r="ES133">
        <v>9.099999904632568</v>
      </c>
      <c r="ET133">
        <v>0</v>
      </c>
      <c r="EU133">
        <v>506.0883076923077</v>
      </c>
      <c r="EV133">
        <v>105.256704359609</v>
      </c>
      <c r="EW133">
        <v>-28334.26758777434</v>
      </c>
      <c r="EX133">
        <v>7831.346153846154</v>
      </c>
      <c r="EY133">
        <v>15</v>
      </c>
      <c r="EZ133">
        <v>1658962562</v>
      </c>
      <c r="FA133" t="s">
        <v>443</v>
      </c>
      <c r="FB133">
        <v>1658962562</v>
      </c>
      <c r="FC133">
        <v>1658962559</v>
      </c>
      <c r="FD133">
        <v>7</v>
      </c>
      <c r="FE133">
        <v>0.025</v>
      </c>
      <c r="FF133">
        <v>-0.013</v>
      </c>
      <c r="FG133">
        <v>-1.97</v>
      </c>
      <c r="FH133">
        <v>-0.111</v>
      </c>
      <c r="FI133">
        <v>420</v>
      </c>
      <c r="FJ133">
        <v>18</v>
      </c>
      <c r="FK133">
        <v>0.6899999999999999</v>
      </c>
      <c r="FL133">
        <v>0.5</v>
      </c>
      <c r="FM133">
        <v>0.8337506829268294</v>
      </c>
      <c r="FN133">
        <v>-0.01090089198606138</v>
      </c>
      <c r="FO133">
        <v>0.0210434513461552</v>
      </c>
      <c r="FP133">
        <v>1</v>
      </c>
      <c r="FQ133">
        <v>486.4057647058823</v>
      </c>
      <c r="FR133">
        <v>343.3285418780184</v>
      </c>
      <c r="FS133">
        <v>124.141962110523</v>
      </c>
      <c r="FT133">
        <v>0</v>
      </c>
      <c r="FU133">
        <v>0.6321166585365854</v>
      </c>
      <c r="FV133">
        <v>0.09433250174216125</v>
      </c>
      <c r="FW133">
        <v>0.01219925753560389</v>
      </c>
      <c r="FX133">
        <v>1</v>
      </c>
      <c r="FY133">
        <v>2</v>
      </c>
      <c r="FZ133">
        <v>3</v>
      </c>
      <c r="GA133" t="s">
        <v>421</v>
      </c>
      <c r="GB133">
        <v>2.98424</v>
      </c>
      <c r="GC133">
        <v>2.71562</v>
      </c>
      <c r="GD133">
        <v>0.0947783</v>
      </c>
      <c r="GE133">
        <v>0.093402</v>
      </c>
      <c r="GF133">
        <v>0.0906729</v>
      </c>
      <c r="GG133">
        <v>0.0867604</v>
      </c>
      <c r="GH133">
        <v>28720.8</v>
      </c>
      <c r="GI133">
        <v>28877.6</v>
      </c>
      <c r="GJ133">
        <v>29482.6</v>
      </c>
      <c r="GK133">
        <v>29454.3</v>
      </c>
      <c r="GL133">
        <v>35514.8</v>
      </c>
      <c r="GM133">
        <v>35767.5</v>
      </c>
      <c r="GN133">
        <v>41523.7</v>
      </c>
      <c r="GO133">
        <v>41979.9</v>
      </c>
      <c r="GP133">
        <v>1.90963</v>
      </c>
      <c r="GQ133">
        <v>1.91558</v>
      </c>
      <c r="GR133">
        <v>0.0595674</v>
      </c>
      <c r="GS133">
        <v>0</v>
      </c>
      <c r="GT133">
        <v>24.4248</v>
      </c>
      <c r="GU133">
        <v>999.9</v>
      </c>
      <c r="GV133">
        <v>42.8</v>
      </c>
      <c r="GW133">
        <v>31.4</v>
      </c>
      <c r="GX133">
        <v>21.9134</v>
      </c>
      <c r="GY133">
        <v>62.9862</v>
      </c>
      <c r="GZ133">
        <v>33.6819</v>
      </c>
      <c r="HA133">
        <v>1</v>
      </c>
      <c r="HB133">
        <v>-0.136352</v>
      </c>
      <c r="HC133">
        <v>-0.209167</v>
      </c>
      <c r="HD133">
        <v>20.3505</v>
      </c>
      <c r="HE133">
        <v>5.22253</v>
      </c>
      <c r="HF133">
        <v>12.0099</v>
      </c>
      <c r="HG133">
        <v>4.9905</v>
      </c>
      <c r="HH133">
        <v>3.28923</v>
      </c>
      <c r="HI133">
        <v>9999</v>
      </c>
      <c r="HJ133">
        <v>9999</v>
      </c>
      <c r="HK133">
        <v>9999</v>
      </c>
      <c r="HL133">
        <v>161.4</v>
      </c>
      <c r="HM133">
        <v>1.86737</v>
      </c>
      <c r="HN133">
        <v>1.86643</v>
      </c>
      <c r="HO133">
        <v>1.86584</v>
      </c>
      <c r="HP133">
        <v>1.86582</v>
      </c>
      <c r="HQ133">
        <v>1.86762</v>
      </c>
      <c r="HR133">
        <v>1.87012</v>
      </c>
      <c r="HS133">
        <v>1.86874</v>
      </c>
      <c r="HT133">
        <v>1.87018</v>
      </c>
      <c r="HU133">
        <v>0</v>
      </c>
      <c r="HV133">
        <v>0</v>
      </c>
      <c r="HW133">
        <v>0</v>
      </c>
      <c r="HX133">
        <v>0</v>
      </c>
      <c r="HY133" t="s">
        <v>422</v>
      </c>
      <c r="HZ133" t="s">
        <v>423</v>
      </c>
      <c r="IA133" t="s">
        <v>424</v>
      </c>
      <c r="IB133" t="s">
        <v>424</v>
      </c>
      <c r="IC133" t="s">
        <v>424</v>
      </c>
      <c r="ID133" t="s">
        <v>424</v>
      </c>
      <c r="IE133">
        <v>0</v>
      </c>
      <c r="IF133">
        <v>100</v>
      </c>
      <c r="IG133">
        <v>100</v>
      </c>
      <c r="IH133">
        <v>-1.972</v>
      </c>
      <c r="II133">
        <v>-0.1029</v>
      </c>
      <c r="IJ133">
        <v>-0.5726348517053843</v>
      </c>
      <c r="IK133">
        <v>-0.003643892653284941</v>
      </c>
      <c r="IL133">
        <v>8.948238347276123E-07</v>
      </c>
      <c r="IM133">
        <v>-2.445980282225029E-10</v>
      </c>
      <c r="IN133">
        <v>-0.1497648274784824</v>
      </c>
      <c r="IO133">
        <v>-0.01042730378795286</v>
      </c>
      <c r="IP133">
        <v>0.00100284695746963</v>
      </c>
      <c r="IQ133">
        <v>-1.701466411570297E-05</v>
      </c>
      <c r="IR133">
        <v>2</v>
      </c>
      <c r="IS133">
        <v>2310</v>
      </c>
      <c r="IT133">
        <v>1</v>
      </c>
      <c r="IU133">
        <v>25</v>
      </c>
      <c r="IV133">
        <v>55.3</v>
      </c>
      <c r="IW133">
        <v>55.3</v>
      </c>
      <c r="IX133">
        <v>1.04492</v>
      </c>
      <c r="IY133">
        <v>2.21558</v>
      </c>
      <c r="IZ133">
        <v>1.39648</v>
      </c>
      <c r="JA133">
        <v>2.34375</v>
      </c>
      <c r="JB133">
        <v>1.49536</v>
      </c>
      <c r="JC133">
        <v>2.38281</v>
      </c>
      <c r="JD133">
        <v>35.7544</v>
      </c>
      <c r="JE133">
        <v>24.1926</v>
      </c>
      <c r="JF133">
        <v>18</v>
      </c>
      <c r="JG133">
        <v>481.672</v>
      </c>
      <c r="JH133">
        <v>441.468</v>
      </c>
      <c r="JI133">
        <v>25.0003</v>
      </c>
      <c r="JJ133">
        <v>25.6884</v>
      </c>
      <c r="JK133">
        <v>30.0002</v>
      </c>
      <c r="JL133">
        <v>25.6868</v>
      </c>
      <c r="JM133">
        <v>25.6346</v>
      </c>
      <c r="JN133">
        <v>20.9269</v>
      </c>
      <c r="JO133">
        <v>20.3213</v>
      </c>
      <c r="JP133">
        <v>50.9364</v>
      </c>
      <c r="JQ133">
        <v>25</v>
      </c>
      <c r="JR133">
        <v>420</v>
      </c>
      <c r="JS133">
        <v>18.2333</v>
      </c>
      <c r="JT133">
        <v>100.814</v>
      </c>
      <c r="JU133">
        <v>100.815</v>
      </c>
    </row>
    <row r="134" spans="1:281">
      <c r="A134">
        <v>118</v>
      </c>
      <c r="B134">
        <v>1658965882.5</v>
      </c>
      <c r="C134">
        <v>3976</v>
      </c>
      <c r="D134" t="s">
        <v>686</v>
      </c>
      <c r="E134" t="s">
        <v>687</v>
      </c>
      <c r="F134">
        <v>5</v>
      </c>
      <c r="G134" t="s">
        <v>680</v>
      </c>
      <c r="H134" t="s">
        <v>416</v>
      </c>
      <c r="I134">
        <v>1658965880</v>
      </c>
      <c r="J134">
        <f>(K134)/1000</f>
        <v>0</v>
      </c>
      <c r="K134">
        <f>IF(CZ134, AN134, AH134)</f>
        <v>0</v>
      </c>
      <c r="L134">
        <f>IF(CZ134, AI134, AG134)</f>
        <v>0</v>
      </c>
      <c r="M134">
        <f>DB134 - IF(AU134&gt;1, L134*CV134*100.0/(AW134*DP134), 0)</f>
        <v>0</v>
      </c>
      <c r="N134">
        <f>((T134-J134/2)*M134-L134)/(T134+J134/2)</f>
        <v>0</v>
      </c>
      <c r="O134">
        <f>N134*(DI134+DJ134)/1000.0</f>
        <v>0</v>
      </c>
      <c r="P134">
        <f>(DB134 - IF(AU134&gt;1, L134*CV134*100.0/(AW134*DP134), 0))*(DI134+DJ134)/1000.0</f>
        <v>0</v>
      </c>
      <c r="Q134">
        <f>2.0/((1/S134-1/R134)+SIGN(S134)*SQRT((1/S134-1/R134)*(1/S134-1/R134) + 4*CW134/((CW134+1)*(CW134+1))*(2*1/S134*1/R134-1/R134*1/R134)))</f>
        <v>0</v>
      </c>
      <c r="R134">
        <f>IF(LEFT(CX134,1)&lt;&gt;"0",IF(LEFT(CX134,1)="1",3.0,CY134),$D$5+$E$5*(DP134*DI134/($K$5*1000))+$F$5*(DP134*DI134/($K$5*1000))*MAX(MIN(CV134,$J$5),$I$5)*MAX(MIN(CV134,$J$5),$I$5)+$G$5*MAX(MIN(CV134,$J$5),$I$5)*(DP134*DI134/($K$5*1000))+$H$5*(DP134*DI134/($K$5*1000))*(DP134*DI134/($K$5*1000)))</f>
        <v>0</v>
      </c>
      <c r="S134">
        <f>J134*(1000-(1000*0.61365*exp(17.502*W134/(240.97+W134))/(DI134+DJ134)+DD134)/2)/(1000*0.61365*exp(17.502*W134/(240.97+W134))/(DI134+DJ134)-DD134)</f>
        <v>0</v>
      </c>
      <c r="T134">
        <f>1/((CW134+1)/(Q134/1.6)+1/(R134/1.37)) + CW134/((CW134+1)/(Q134/1.6) + CW134/(R134/1.37))</f>
        <v>0</v>
      </c>
      <c r="U134">
        <f>(CR134*CU134)</f>
        <v>0</v>
      </c>
      <c r="V134">
        <f>(DK134+(U134+2*0.95*5.67E-8*(((DK134+$B$7)+273)^4-(DK134+273)^4)-44100*J134)/(1.84*29.3*R134+8*0.95*5.67E-8*(DK134+273)^3))</f>
        <v>0</v>
      </c>
      <c r="W134">
        <f>($C$7*DL134+$D$7*DM134+$E$7*V134)</f>
        <v>0</v>
      </c>
      <c r="X134">
        <f>0.61365*exp(17.502*W134/(240.97+W134))</f>
        <v>0</v>
      </c>
      <c r="Y134">
        <f>(Z134/AA134*100)</f>
        <v>0</v>
      </c>
      <c r="Z134">
        <f>DD134*(DI134+DJ134)/1000</f>
        <v>0</v>
      </c>
      <c r="AA134">
        <f>0.61365*exp(17.502*DK134/(240.97+DK134))</f>
        <v>0</v>
      </c>
      <c r="AB134">
        <f>(X134-DD134*(DI134+DJ134)/1000)</f>
        <v>0</v>
      </c>
      <c r="AC134">
        <f>(-J134*44100)</f>
        <v>0</v>
      </c>
      <c r="AD134">
        <f>2*29.3*R134*0.92*(DK134-W134)</f>
        <v>0</v>
      </c>
      <c r="AE134">
        <f>2*0.95*5.67E-8*(((DK134+$B$7)+273)^4-(W134+273)^4)</f>
        <v>0</v>
      </c>
      <c r="AF134">
        <f>U134+AE134+AC134+AD134</f>
        <v>0</v>
      </c>
      <c r="AG134">
        <f>DH134*AU134*(DC134-DB134*(1000-AU134*DE134)/(1000-AU134*DD134))/(100*CV134)</f>
        <v>0</v>
      </c>
      <c r="AH134">
        <f>1000*DH134*AU134*(DD134-DE134)/(100*CV134*(1000-AU134*DD134))</f>
        <v>0</v>
      </c>
      <c r="AI134">
        <f>(AJ134 - AK134 - DI134*1E3/(8.314*(DK134+273.15)) * AM134/DH134 * AL134) * DH134/(100*CV134) * (1000 - DE134)/1000</f>
        <v>0</v>
      </c>
      <c r="AJ134">
        <v>427.8165213479649</v>
      </c>
      <c r="AK134">
        <v>428.835012121212</v>
      </c>
      <c r="AL134">
        <v>-0.009257719154338389</v>
      </c>
      <c r="AM134">
        <v>65.21653823166749</v>
      </c>
      <c r="AN134">
        <f>(AP134 - AO134 + DI134*1E3/(8.314*(DK134+273.15)) * AR134/DH134 * AQ134) * DH134/(100*CV134) * 1000/(1000 - AP134)</f>
        <v>0</v>
      </c>
      <c r="AO134">
        <v>18.20218943126933</v>
      </c>
      <c r="AP134">
        <v>18.85447393939393</v>
      </c>
      <c r="AQ134">
        <v>-0.0003582916510194282</v>
      </c>
      <c r="AR134">
        <v>84.75233674597268</v>
      </c>
      <c r="AS134">
        <v>23</v>
      </c>
      <c r="AT134">
        <v>5</v>
      </c>
      <c r="AU134">
        <f>IF(AS134*$H$13&gt;=AW134,1.0,(AW134/(AW134-AS134*$H$13)))</f>
        <v>0</v>
      </c>
      <c r="AV134">
        <f>(AU134-1)*100</f>
        <v>0</v>
      </c>
      <c r="AW134">
        <f>MAX(0,($B$13+$C$13*DP134)/(1+$D$13*DP134)*DI134/(DK134+273)*$E$13)</f>
        <v>0</v>
      </c>
      <c r="AX134" t="s">
        <v>418</v>
      </c>
      <c r="AY134" t="s">
        <v>418</v>
      </c>
      <c r="AZ134">
        <v>0</v>
      </c>
      <c r="BA134">
        <v>0</v>
      </c>
      <c r="BB134">
        <f>1-AZ134/BA134</f>
        <v>0</v>
      </c>
      <c r="BC134">
        <v>0</v>
      </c>
      <c r="BD134" t="s">
        <v>418</v>
      </c>
      <c r="BE134" t="s">
        <v>418</v>
      </c>
      <c r="BF134">
        <v>0</v>
      </c>
      <c r="BG134">
        <v>0</v>
      </c>
      <c r="BH134">
        <f>1-BF134/BG134</f>
        <v>0</v>
      </c>
      <c r="BI134">
        <v>0.5</v>
      </c>
      <c r="BJ134">
        <f>CS134</f>
        <v>0</v>
      </c>
      <c r="BK134">
        <f>L134</f>
        <v>0</v>
      </c>
      <c r="BL134">
        <f>BH134*BI134*BJ134</f>
        <v>0</v>
      </c>
      <c r="BM134">
        <f>(BK134-BC134)/BJ134</f>
        <v>0</v>
      </c>
      <c r="BN134">
        <f>(BA134-BG134)/BG134</f>
        <v>0</v>
      </c>
      <c r="BO134">
        <f>AZ134/(BB134+AZ134/BG134)</f>
        <v>0</v>
      </c>
      <c r="BP134" t="s">
        <v>418</v>
      </c>
      <c r="BQ134">
        <v>0</v>
      </c>
      <c r="BR134">
        <f>IF(BQ134&lt;&gt;0, BQ134, BO134)</f>
        <v>0</v>
      </c>
      <c r="BS134">
        <f>1-BR134/BG134</f>
        <v>0</v>
      </c>
      <c r="BT134">
        <f>(BG134-BF134)/(BG134-BR134)</f>
        <v>0</v>
      </c>
      <c r="BU134">
        <f>(BA134-BG134)/(BA134-BR134)</f>
        <v>0</v>
      </c>
      <c r="BV134">
        <f>(BG134-BF134)/(BG134-AZ134)</f>
        <v>0</v>
      </c>
      <c r="BW134">
        <f>(BA134-BG134)/(BA134-AZ134)</f>
        <v>0</v>
      </c>
      <c r="BX134">
        <f>(BT134*BR134/BF134)</f>
        <v>0</v>
      </c>
      <c r="BY134">
        <f>(1-BX134)</f>
        <v>0</v>
      </c>
      <c r="BZ134" t="s">
        <v>418</v>
      </c>
      <c r="CA134" t="s">
        <v>418</v>
      </c>
      <c r="CB134" t="s">
        <v>418</v>
      </c>
      <c r="CC134" t="s">
        <v>418</v>
      </c>
      <c r="CD134" t="s">
        <v>418</v>
      </c>
      <c r="CE134" t="s">
        <v>418</v>
      </c>
      <c r="CF134" t="s">
        <v>418</v>
      </c>
      <c r="CG134" t="s">
        <v>418</v>
      </c>
      <c r="CH134" t="s">
        <v>418</v>
      </c>
      <c r="CI134" t="s">
        <v>418</v>
      </c>
      <c r="CJ134" t="s">
        <v>418</v>
      </c>
      <c r="CK134" t="s">
        <v>418</v>
      </c>
      <c r="CL134" t="s">
        <v>418</v>
      </c>
      <c r="CM134" t="s">
        <v>418</v>
      </c>
      <c r="CN134" t="s">
        <v>418</v>
      </c>
      <c r="CO134" t="s">
        <v>418</v>
      </c>
      <c r="CP134" t="s">
        <v>418</v>
      </c>
      <c r="CQ134" t="s">
        <v>418</v>
      </c>
      <c r="CR134">
        <f>$B$11*DQ134+$C$11*DR134+$F$11*EC134*(1-EF134)</f>
        <v>0</v>
      </c>
      <c r="CS134">
        <f>CR134*CT134</f>
        <v>0</v>
      </c>
      <c r="CT134">
        <f>($B$11*$D$9+$C$11*$D$9+$F$11*((EP134+EH134)/MAX(EP134+EH134+EQ134, 0.1)*$I$9+EQ134/MAX(EP134+EH134+EQ134, 0.1)*$J$9))/($B$11+$C$11+$F$11)</f>
        <v>0</v>
      </c>
      <c r="CU134">
        <f>($B$11*$K$9+$C$11*$K$9+$F$11*((EP134+EH134)/MAX(EP134+EH134+EQ134, 0.1)*$P$9+EQ134/MAX(EP134+EH134+EQ134, 0.1)*$Q$9))/($B$11+$C$11+$F$11)</f>
        <v>0</v>
      </c>
      <c r="CV134">
        <v>6</v>
      </c>
      <c r="CW134">
        <v>0.5</v>
      </c>
      <c r="CX134" t="s">
        <v>419</v>
      </c>
      <c r="CY134">
        <v>2</v>
      </c>
      <c r="CZ134" t="b">
        <v>1</v>
      </c>
      <c r="DA134">
        <v>1658965880</v>
      </c>
      <c r="DB134">
        <v>420.772</v>
      </c>
      <c r="DC134">
        <v>420.0133333333333</v>
      </c>
      <c r="DD134">
        <v>18.85902222222222</v>
      </c>
      <c r="DE134">
        <v>18.20123333333333</v>
      </c>
      <c r="DF134">
        <v>422.7438888888889</v>
      </c>
      <c r="DG134">
        <v>18.96192222222222</v>
      </c>
      <c r="DH134">
        <v>500.0976666666667</v>
      </c>
      <c r="DI134">
        <v>90.14523333333334</v>
      </c>
      <c r="DJ134">
        <v>0.1000658888888889</v>
      </c>
      <c r="DK134">
        <v>25.8252</v>
      </c>
      <c r="DL134">
        <v>25.3143</v>
      </c>
      <c r="DM134">
        <v>999.9000000000001</v>
      </c>
      <c r="DN134">
        <v>0</v>
      </c>
      <c r="DO134">
        <v>0</v>
      </c>
      <c r="DP134">
        <v>9996.663333333334</v>
      </c>
      <c r="DQ134">
        <v>0</v>
      </c>
      <c r="DR134">
        <v>0.393453</v>
      </c>
      <c r="DS134">
        <v>0.7587448888888889</v>
      </c>
      <c r="DT134">
        <v>428.8598888888889</v>
      </c>
      <c r="DU134">
        <v>427.7997777777778</v>
      </c>
      <c r="DV134">
        <v>0.6577745555555555</v>
      </c>
      <c r="DW134">
        <v>420.0133333333333</v>
      </c>
      <c r="DX134">
        <v>18.20123333333333</v>
      </c>
      <c r="DY134">
        <v>1.70005</v>
      </c>
      <c r="DZ134">
        <v>1.640754444444444</v>
      </c>
      <c r="EA134">
        <v>14.89688888888889</v>
      </c>
      <c r="EB134">
        <v>14.34698888888889</v>
      </c>
      <c r="EC134">
        <v>0.00100019</v>
      </c>
      <c r="ED134">
        <v>0</v>
      </c>
      <c r="EE134">
        <v>0</v>
      </c>
      <c r="EF134">
        <v>0</v>
      </c>
      <c r="EG134">
        <v>460.7777777777778</v>
      </c>
      <c r="EH134">
        <v>0.00100019</v>
      </c>
      <c r="EI134">
        <v>-4.888888888888889</v>
      </c>
      <c r="EJ134">
        <v>-3.277777777777778</v>
      </c>
      <c r="EK134">
        <v>34.53444444444445</v>
      </c>
      <c r="EL134">
        <v>37.861</v>
      </c>
      <c r="EM134">
        <v>36.187</v>
      </c>
      <c r="EN134">
        <v>38.06922222222222</v>
      </c>
      <c r="EO134">
        <v>36.125</v>
      </c>
      <c r="EP134">
        <v>0</v>
      </c>
      <c r="EQ134">
        <v>0</v>
      </c>
      <c r="ER134">
        <v>0</v>
      </c>
      <c r="ES134">
        <v>14.5</v>
      </c>
      <c r="ET134">
        <v>0</v>
      </c>
      <c r="EU134">
        <v>515.2229230769231</v>
      </c>
      <c r="EV134">
        <v>-935.7495577276699</v>
      </c>
      <c r="EW134">
        <v>-153275.9983979921</v>
      </c>
      <c r="EX134">
        <v>7835.826923076923</v>
      </c>
      <c r="EY134">
        <v>15</v>
      </c>
      <c r="EZ134">
        <v>1658962562</v>
      </c>
      <c r="FA134" t="s">
        <v>443</v>
      </c>
      <c r="FB134">
        <v>1658962562</v>
      </c>
      <c r="FC134">
        <v>1658962559</v>
      </c>
      <c r="FD134">
        <v>7</v>
      </c>
      <c r="FE134">
        <v>0.025</v>
      </c>
      <c r="FF134">
        <v>-0.013</v>
      </c>
      <c r="FG134">
        <v>-1.97</v>
      </c>
      <c r="FH134">
        <v>-0.111</v>
      </c>
      <c r="FI134">
        <v>420</v>
      </c>
      <c r="FJ134">
        <v>18</v>
      </c>
      <c r="FK134">
        <v>0.6899999999999999</v>
      </c>
      <c r="FL134">
        <v>0.5</v>
      </c>
      <c r="FM134">
        <v>0.8231067560975608</v>
      </c>
      <c r="FN134">
        <v>-0.2999856376306644</v>
      </c>
      <c r="FO134">
        <v>0.04075810629578563</v>
      </c>
      <c r="FP134">
        <v>1</v>
      </c>
      <c r="FQ134">
        <v>494.6263529411764</v>
      </c>
      <c r="FR134">
        <v>-56.80100284465075</v>
      </c>
      <c r="FS134">
        <v>120.4631360311679</v>
      </c>
      <c r="FT134">
        <v>0</v>
      </c>
      <c r="FU134">
        <v>0.6401408536585366</v>
      </c>
      <c r="FV134">
        <v>0.1433777351916374</v>
      </c>
      <c r="FW134">
        <v>0.01552510230524554</v>
      </c>
      <c r="FX134">
        <v>0</v>
      </c>
      <c r="FY134">
        <v>1</v>
      </c>
      <c r="FZ134">
        <v>3</v>
      </c>
      <c r="GA134" t="s">
        <v>444</v>
      </c>
      <c r="GB134">
        <v>2.98402</v>
      </c>
      <c r="GC134">
        <v>2.71555</v>
      </c>
      <c r="GD134">
        <v>0.0947704</v>
      </c>
      <c r="GE134">
        <v>0.0934072</v>
      </c>
      <c r="GF134">
        <v>0.09064129999999999</v>
      </c>
      <c r="GG134">
        <v>0.0867463</v>
      </c>
      <c r="GH134">
        <v>28721.2</v>
      </c>
      <c r="GI134">
        <v>28877.4</v>
      </c>
      <c r="GJ134">
        <v>29482.8</v>
      </c>
      <c r="GK134">
        <v>29454.3</v>
      </c>
      <c r="GL134">
        <v>35516.5</v>
      </c>
      <c r="GM134">
        <v>35767.9</v>
      </c>
      <c r="GN134">
        <v>41524.2</v>
      </c>
      <c r="GO134">
        <v>41979.7</v>
      </c>
      <c r="GP134">
        <v>1.90975</v>
      </c>
      <c r="GQ134">
        <v>1.91575</v>
      </c>
      <c r="GR134">
        <v>0.0501424</v>
      </c>
      <c r="GS134">
        <v>0</v>
      </c>
      <c r="GT134">
        <v>24.4311</v>
      </c>
      <c r="GU134">
        <v>999.9</v>
      </c>
      <c r="GV134">
        <v>42.8</v>
      </c>
      <c r="GW134">
        <v>31.4</v>
      </c>
      <c r="GX134">
        <v>21.9147</v>
      </c>
      <c r="GY134">
        <v>63.1462</v>
      </c>
      <c r="GZ134">
        <v>33.774</v>
      </c>
      <c r="HA134">
        <v>1</v>
      </c>
      <c r="HB134">
        <v>-0.136141</v>
      </c>
      <c r="HC134">
        <v>-0.208731</v>
      </c>
      <c r="HD134">
        <v>20.3506</v>
      </c>
      <c r="HE134">
        <v>5.22463</v>
      </c>
      <c r="HF134">
        <v>12.0099</v>
      </c>
      <c r="HG134">
        <v>4.9912</v>
      </c>
      <c r="HH134">
        <v>3.28955</v>
      </c>
      <c r="HI134">
        <v>9999</v>
      </c>
      <c r="HJ134">
        <v>9999</v>
      </c>
      <c r="HK134">
        <v>9999</v>
      </c>
      <c r="HL134">
        <v>161.4</v>
      </c>
      <c r="HM134">
        <v>1.86737</v>
      </c>
      <c r="HN134">
        <v>1.86644</v>
      </c>
      <c r="HO134">
        <v>1.86584</v>
      </c>
      <c r="HP134">
        <v>1.86583</v>
      </c>
      <c r="HQ134">
        <v>1.86764</v>
      </c>
      <c r="HR134">
        <v>1.87012</v>
      </c>
      <c r="HS134">
        <v>1.86874</v>
      </c>
      <c r="HT134">
        <v>1.8702</v>
      </c>
      <c r="HU134">
        <v>0</v>
      </c>
      <c r="HV134">
        <v>0</v>
      </c>
      <c r="HW134">
        <v>0</v>
      </c>
      <c r="HX134">
        <v>0</v>
      </c>
      <c r="HY134" t="s">
        <v>422</v>
      </c>
      <c r="HZ134" t="s">
        <v>423</v>
      </c>
      <c r="IA134" t="s">
        <v>424</v>
      </c>
      <c r="IB134" t="s">
        <v>424</v>
      </c>
      <c r="IC134" t="s">
        <v>424</v>
      </c>
      <c r="ID134" t="s">
        <v>424</v>
      </c>
      <c r="IE134">
        <v>0</v>
      </c>
      <c r="IF134">
        <v>100</v>
      </c>
      <c r="IG134">
        <v>100</v>
      </c>
      <c r="IH134">
        <v>-1.972</v>
      </c>
      <c r="II134">
        <v>-0.103</v>
      </c>
      <c r="IJ134">
        <v>-0.5726348517053843</v>
      </c>
      <c r="IK134">
        <v>-0.003643892653284941</v>
      </c>
      <c r="IL134">
        <v>8.948238347276123E-07</v>
      </c>
      <c r="IM134">
        <v>-2.445980282225029E-10</v>
      </c>
      <c r="IN134">
        <v>-0.1497648274784824</v>
      </c>
      <c r="IO134">
        <v>-0.01042730378795286</v>
      </c>
      <c r="IP134">
        <v>0.00100284695746963</v>
      </c>
      <c r="IQ134">
        <v>-1.701466411570297E-05</v>
      </c>
      <c r="IR134">
        <v>2</v>
      </c>
      <c r="IS134">
        <v>2310</v>
      </c>
      <c r="IT134">
        <v>1</v>
      </c>
      <c r="IU134">
        <v>25</v>
      </c>
      <c r="IV134">
        <v>55.3</v>
      </c>
      <c r="IW134">
        <v>55.4</v>
      </c>
      <c r="IX134">
        <v>1.04492</v>
      </c>
      <c r="IY134">
        <v>2.21802</v>
      </c>
      <c r="IZ134">
        <v>1.39648</v>
      </c>
      <c r="JA134">
        <v>2.34253</v>
      </c>
      <c r="JB134">
        <v>1.49536</v>
      </c>
      <c r="JC134">
        <v>2.40234</v>
      </c>
      <c r="JD134">
        <v>35.7544</v>
      </c>
      <c r="JE134">
        <v>24.1926</v>
      </c>
      <c r="JF134">
        <v>18</v>
      </c>
      <c r="JG134">
        <v>481.756</v>
      </c>
      <c r="JH134">
        <v>441.573</v>
      </c>
      <c r="JI134">
        <v>25.0001</v>
      </c>
      <c r="JJ134">
        <v>25.689</v>
      </c>
      <c r="JK134">
        <v>30.0003</v>
      </c>
      <c r="JL134">
        <v>25.6878</v>
      </c>
      <c r="JM134">
        <v>25.6346</v>
      </c>
      <c r="JN134">
        <v>20.9268</v>
      </c>
      <c r="JO134">
        <v>20.3213</v>
      </c>
      <c r="JP134">
        <v>50.9364</v>
      </c>
      <c r="JQ134">
        <v>25</v>
      </c>
      <c r="JR134">
        <v>420</v>
      </c>
      <c r="JS134">
        <v>18.2336</v>
      </c>
      <c r="JT134">
        <v>100.815</v>
      </c>
      <c r="JU134">
        <v>100.814</v>
      </c>
    </row>
    <row r="135" spans="1:281">
      <c r="A135">
        <v>119</v>
      </c>
      <c r="B135">
        <v>1658965887.5</v>
      </c>
      <c r="C135">
        <v>3981</v>
      </c>
      <c r="D135" t="s">
        <v>688</v>
      </c>
      <c r="E135" t="s">
        <v>689</v>
      </c>
      <c r="F135">
        <v>5</v>
      </c>
      <c r="G135" t="s">
        <v>680</v>
      </c>
      <c r="H135" t="s">
        <v>416</v>
      </c>
      <c r="I135">
        <v>1658965884.7</v>
      </c>
      <c r="J135">
        <f>(K135)/1000</f>
        <v>0</v>
      </c>
      <c r="K135">
        <f>IF(CZ135, AN135, AH135)</f>
        <v>0</v>
      </c>
      <c r="L135">
        <f>IF(CZ135, AI135, AG135)</f>
        <v>0</v>
      </c>
      <c r="M135">
        <f>DB135 - IF(AU135&gt;1, L135*CV135*100.0/(AW135*DP135), 0)</f>
        <v>0</v>
      </c>
      <c r="N135">
        <f>((T135-J135/2)*M135-L135)/(T135+J135/2)</f>
        <v>0</v>
      </c>
      <c r="O135">
        <f>N135*(DI135+DJ135)/1000.0</f>
        <v>0</v>
      </c>
      <c r="P135">
        <f>(DB135 - IF(AU135&gt;1, L135*CV135*100.0/(AW135*DP135), 0))*(DI135+DJ135)/1000.0</f>
        <v>0</v>
      </c>
      <c r="Q135">
        <f>2.0/((1/S135-1/R135)+SIGN(S135)*SQRT((1/S135-1/R135)*(1/S135-1/R135) + 4*CW135/((CW135+1)*(CW135+1))*(2*1/S135*1/R135-1/R135*1/R135)))</f>
        <v>0</v>
      </c>
      <c r="R135">
        <f>IF(LEFT(CX135,1)&lt;&gt;"0",IF(LEFT(CX135,1)="1",3.0,CY135),$D$5+$E$5*(DP135*DI135/($K$5*1000))+$F$5*(DP135*DI135/($K$5*1000))*MAX(MIN(CV135,$J$5),$I$5)*MAX(MIN(CV135,$J$5),$I$5)+$G$5*MAX(MIN(CV135,$J$5),$I$5)*(DP135*DI135/($K$5*1000))+$H$5*(DP135*DI135/($K$5*1000))*(DP135*DI135/($K$5*1000)))</f>
        <v>0</v>
      </c>
      <c r="S135">
        <f>J135*(1000-(1000*0.61365*exp(17.502*W135/(240.97+W135))/(DI135+DJ135)+DD135)/2)/(1000*0.61365*exp(17.502*W135/(240.97+W135))/(DI135+DJ135)-DD135)</f>
        <v>0</v>
      </c>
      <c r="T135">
        <f>1/((CW135+1)/(Q135/1.6)+1/(R135/1.37)) + CW135/((CW135+1)/(Q135/1.6) + CW135/(R135/1.37))</f>
        <v>0</v>
      </c>
      <c r="U135">
        <f>(CR135*CU135)</f>
        <v>0</v>
      </c>
      <c r="V135">
        <f>(DK135+(U135+2*0.95*5.67E-8*(((DK135+$B$7)+273)^4-(DK135+273)^4)-44100*J135)/(1.84*29.3*R135+8*0.95*5.67E-8*(DK135+273)^3))</f>
        <v>0</v>
      </c>
      <c r="W135">
        <f>($C$7*DL135+$D$7*DM135+$E$7*V135)</f>
        <v>0</v>
      </c>
      <c r="X135">
        <f>0.61365*exp(17.502*W135/(240.97+W135))</f>
        <v>0</v>
      </c>
      <c r="Y135">
        <f>(Z135/AA135*100)</f>
        <v>0</v>
      </c>
      <c r="Z135">
        <f>DD135*(DI135+DJ135)/1000</f>
        <v>0</v>
      </c>
      <c r="AA135">
        <f>0.61365*exp(17.502*DK135/(240.97+DK135))</f>
        <v>0</v>
      </c>
      <c r="AB135">
        <f>(X135-DD135*(DI135+DJ135)/1000)</f>
        <v>0</v>
      </c>
      <c r="AC135">
        <f>(-J135*44100)</f>
        <v>0</v>
      </c>
      <c r="AD135">
        <f>2*29.3*R135*0.92*(DK135-W135)</f>
        <v>0</v>
      </c>
      <c r="AE135">
        <f>2*0.95*5.67E-8*(((DK135+$B$7)+273)^4-(W135+273)^4)</f>
        <v>0</v>
      </c>
      <c r="AF135">
        <f>U135+AE135+AC135+AD135</f>
        <v>0</v>
      </c>
      <c r="AG135">
        <f>DH135*AU135*(DC135-DB135*(1000-AU135*DE135)/(1000-AU135*DD135))/(100*CV135)</f>
        <v>0</v>
      </c>
      <c r="AH135">
        <f>1000*DH135*AU135*(DD135-DE135)/(100*CV135*(1000-AU135*DD135))</f>
        <v>0</v>
      </c>
      <c r="AI135">
        <f>(AJ135 - AK135 - DI135*1E3/(8.314*(DK135+273.15)) * AM135/DH135 * AL135) * DH135/(100*CV135) * (1000 - DE135)/1000</f>
        <v>0</v>
      </c>
      <c r="AJ135">
        <v>427.7752094782363</v>
      </c>
      <c r="AK135">
        <v>428.883909090909</v>
      </c>
      <c r="AL135">
        <v>0.001081016172021706</v>
      </c>
      <c r="AM135">
        <v>65.21653823166749</v>
      </c>
      <c r="AN135">
        <f>(AP135 - AO135 + DI135*1E3/(8.314*(DK135+273.15)) * AR135/DH135 * AQ135) * DH135/(100*CV135) * 1000/(1000 - AP135)</f>
        <v>0</v>
      </c>
      <c r="AO135">
        <v>18.19943285037909</v>
      </c>
      <c r="AP135">
        <v>18.84350303030303</v>
      </c>
      <c r="AQ135">
        <v>-0.0004227843681789457</v>
      </c>
      <c r="AR135">
        <v>84.75233674597268</v>
      </c>
      <c r="AS135">
        <v>23</v>
      </c>
      <c r="AT135">
        <v>5</v>
      </c>
      <c r="AU135">
        <f>IF(AS135*$H$13&gt;=AW135,1.0,(AW135/(AW135-AS135*$H$13)))</f>
        <v>0</v>
      </c>
      <c r="AV135">
        <f>(AU135-1)*100</f>
        <v>0</v>
      </c>
      <c r="AW135">
        <f>MAX(0,($B$13+$C$13*DP135)/(1+$D$13*DP135)*DI135/(DK135+273)*$E$13)</f>
        <v>0</v>
      </c>
      <c r="AX135" t="s">
        <v>418</v>
      </c>
      <c r="AY135" t="s">
        <v>418</v>
      </c>
      <c r="AZ135">
        <v>0</v>
      </c>
      <c r="BA135">
        <v>0</v>
      </c>
      <c r="BB135">
        <f>1-AZ135/BA135</f>
        <v>0</v>
      </c>
      <c r="BC135">
        <v>0</v>
      </c>
      <c r="BD135" t="s">
        <v>418</v>
      </c>
      <c r="BE135" t="s">
        <v>418</v>
      </c>
      <c r="BF135">
        <v>0</v>
      </c>
      <c r="BG135">
        <v>0</v>
      </c>
      <c r="BH135">
        <f>1-BF135/BG135</f>
        <v>0</v>
      </c>
      <c r="BI135">
        <v>0.5</v>
      </c>
      <c r="BJ135">
        <f>CS135</f>
        <v>0</v>
      </c>
      <c r="BK135">
        <f>L135</f>
        <v>0</v>
      </c>
      <c r="BL135">
        <f>BH135*BI135*BJ135</f>
        <v>0</v>
      </c>
      <c r="BM135">
        <f>(BK135-BC135)/BJ135</f>
        <v>0</v>
      </c>
      <c r="BN135">
        <f>(BA135-BG135)/BG135</f>
        <v>0</v>
      </c>
      <c r="BO135">
        <f>AZ135/(BB135+AZ135/BG135)</f>
        <v>0</v>
      </c>
      <c r="BP135" t="s">
        <v>418</v>
      </c>
      <c r="BQ135">
        <v>0</v>
      </c>
      <c r="BR135">
        <f>IF(BQ135&lt;&gt;0, BQ135, BO135)</f>
        <v>0</v>
      </c>
      <c r="BS135">
        <f>1-BR135/BG135</f>
        <v>0</v>
      </c>
      <c r="BT135">
        <f>(BG135-BF135)/(BG135-BR135)</f>
        <v>0</v>
      </c>
      <c r="BU135">
        <f>(BA135-BG135)/(BA135-BR135)</f>
        <v>0</v>
      </c>
      <c r="BV135">
        <f>(BG135-BF135)/(BG135-AZ135)</f>
        <v>0</v>
      </c>
      <c r="BW135">
        <f>(BA135-BG135)/(BA135-AZ135)</f>
        <v>0</v>
      </c>
      <c r="BX135">
        <f>(BT135*BR135/BF135)</f>
        <v>0</v>
      </c>
      <c r="BY135">
        <f>(1-BX135)</f>
        <v>0</v>
      </c>
      <c r="BZ135" t="s">
        <v>418</v>
      </c>
      <c r="CA135" t="s">
        <v>418</v>
      </c>
      <c r="CB135" t="s">
        <v>418</v>
      </c>
      <c r="CC135" t="s">
        <v>418</v>
      </c>
      <c r="CD135" t="s">
        <v>418</v>
      </c>
      <c r="CE135" t="s">
        <v>418</v>
      </c>
      <c r="CF135" t="s">
        <v>418</v>
      </c>
      <c r="CG135" t="s">
        <v>418</v>
      </c>
      <c r="CH135" t="s">
        <v>418</v>
      </c>
      <c r="CI135" t="s">
        <v>418</v>
      </c>
      <c r="CJ135" t="s">
        <v>418</v>
      </c>
      <c r="CK135" t="s">
        <v>418</v>
      </c>
      <c r="CL135" t="s">
        <v>418</v>
      </c>
      <c r="CM135" t="s">
        <v>418</v>
      </c>
      <c r="CN135" t="s">
        <v>418</v>
      </c>
      <c r="CO135" t="s">
        <v>418</v>
      </c>
      <c r="CP135" t="s">
        <v>418</v>
      </c>
      <c r="CQ135" t="s">
        <v>418</v>
      </c>
      <c r="CR135">
        <f>$B$11*DQ135+$C$11*DR135+$F$11*EC135*(1-EF135)</f>
        <v>0</v>
      </c>
      <c r="CS135">
        <f>CR135*CT135</f>
        <v>0</v>
      </c>
      <c r="CT135">
        <f>($B$11*$D$9+$C$11*$D$9+$F$11*((EP135+EH135)/MAX(EP135+EH135+EQ135, 0.1)*$I$9+EQ135/MAX(EP135+EH135+EQ135, 0.1)*$J$9))/($B$11+$C$11+$F$11)</f>
        <v>0</v>
      </c>
      <c r="CU135">
        <f>($B$11*$K$9+$C$11*$K$9+$F$11*((EP135+EH135)/MAX(EP135+EH135+EQ135, 0.1)*$P$9+EQ135/MAX(EP135+EH135+EQ135, 0.1)*$Q$9))/($B$11+$C$11+$F$11)</f>
        <v>0</v>
      </c>
      <c r="CV135">
        <v>6</v>
      </c>
      <c r="CW135">
        <v>0.5</v>
      </c>
      <c r="CX135" t="s">
        <v>419</v>
      </c>
      <c r="CY135">
        <v>2</v>
      </c>
      <c r="CZ135" t="b">
        <v>1</v>
      </c>
      <c r="DA135">
        <v>1658965884.7</v>
      </c>
      <c r="DB135">
        <v>420.7896</v>
      </c>
      <c r="DC135">
        <v>419.9992999999999</v>
      </c>
      <c r="DD135">
        <v>18.84827</v>
      </c>
      <c r="DE135">
        <v>18.20004</v>
      </c>
      <c r="DF135">
        <v>422.7610000000001</v>
      </c>
      <c r="DG135">
        <v>18.95128</v>
      </c>
      <c r="DH135">
        <v>500.0476</v>
      </c>
      <c r="DI135">
        <v>90.14615000000001</v>
      </c>
      <c r="DJ135">
        <v>0.09990889</v>
      </c>
      <c r="DK135">
        <v>25.80424</v>
      </c>
      <c r="DL135">
        <v>25.21699</v>
      </c>
      <c r="DM135">
        <v>999.9</v>
      </c>
      <c r="DN135">
        <v>0</v>
      </c>
      <c r="DO135">
        <v>0</v>
      </c>
      <c r="DP135">
        <v>9997.486999999999</v>
      </c>
      <c r="DQ135">
        <v>0</v>
      </c>
      <c r="DR135">
        <v>0.393453</v>
      </c>
      <c r="DS135">
        <v>0.7901884</v>
      </c>
      <c r="DT135">
        <v>428.8729999999999</v>
      </c>
      <c r="DU135">
        <v>427.785</v>
      </c>
      <c r="DV135">
        <v>0.6482329999999999</v>
      </c>
      <c r="DW135">
        <v>419.9992999999999</v>
      </c>
      <c r="DX135">
        <v>18.20004</v>
      </c>
      <c r="DY135">
        <v>1.699099</v>
      </c>
      <c r="DZ135">
        <v>1.640664</v>
      </c>
      <c r="EA135">
        <v>14.88819</v>
      </c>
      <c r="EB135">
        <v>14.34612</v>
      </c>
      <c r="EC135">
        <v>0.00100019</v>
      </c>
      <c r="ED135">
        <v>0</v>
      </c>
      <c r="EE135">
        <v>0</v>
      </c>
      <c r="EF135">
        <v>0</v>
      </c>
      <c r="EG135">
        <v>459.8</v>
      </c>
      <c r="EH135">
        <v>0.00100019</v>
      </c>
      <c r="EI135">
        <v>4.15</v>
      </c>
      <c r="EJ135">
        <v>-0.2</v>
      </c>
      <c r="EK135">
        <v>34.41849999999999</v>
      </c>
      <c r="EL135">
        <v>37.7996</v>
      </c>
      <c r="EM135">
        <v>36.1312</v>
      </c>
      <c r="EN135">
        <v>37.9622</v>
      </c>
      <c r="EO135">
        <v>36.0683</v>
      </c>
      <c r="EP135">
        <v>0</v>
      </c>
      <c r="EQ135">
        <v>0</v>
      </c>
      <c r="ER135">
        <v>0</v>
      </c>
      <c r="ES135">
        <v>19.29999995231628</v>
      </c>
      <c r="ET135">
        <v>0</v>
      </c>
      <c r="EU135">
        <v>464.22</v>
      </c>
      <c r="EV135">
        <v>-93.153845019361</v>
      </c>
      <c r="EW135">
        <v>154.7307681495387</v>
      </c>
      <c r="EX135">
        <v>-4.04</v>
      </c>
      <c r="EY135">
        <v>15</v>
      </c>
      <c r="EZ135">
        <v>1658962562</v>
      </c>
      <c r="FA135" t="s">
        <v>443</v>
      </c>
      <c r="FB135">
        <v>1658962562</v>
      </c>
      <c r="FC135">
        <v>1658962559</v>
      </c>
      <c r="FD135">
        <v>7</v>
      </c>
      <c r="FE135">
        <v>0.025</v>
      </c>
      <c r="FF135">
        <v>-0.013</v>
      </c>
      <c r="FG135">
        <v>-1.97</v>
      </c>
      <c r="FH135">
        <v>-0.111</v>
      </c>
      <c r="FI135">
        <v>420</v>
      </c>
      <c r="FJ135">
        <v>18</v>
      </c>
      <c r="FK135">
        <v>0.6899999999999999</v>
      </c>
      <c r="FL135">
        <v>0.5</v>
      </c>
      <c r="FM135">
        <v>0.8056319750000001</v>
      </c>
      <c r="FN135">
        <v>-0.2607235159474703</v>
      </c>
      <c r="FO135">
        <v>0.0400647231367493</v>
      </c>
      <c r="FP135">
        <v>1</v>
      </c>
      <c r="FQ135">
        <v>501.1116470588236</v>
      </c>
      <c r="FR135">
        <v>-544.1458373146677</v>
      </c>
      <c r="FS135">
        <v>117.4924908543927</v>
      </c>
      <c r="FT135">
        <v>0</v>
      </c>
      <c r="FU135">
        <v>0.6470027249999999</v>
      </c>
      <c r="FV135">
        <v>0.07625931332082427</v>
      </c>
      <c r="FW135">
        <v>0.01255562904435198</v>
      </c>
      <c r="FX135">
        <v>1</v>
      </c>
      <c r="FY135">
        <v>2</v>
      </c>
      <c r="FZ135">
        <v>3</v>
      </c>
      <c r="GA135" t="s">
        <v>421</v>
      </c>
      <c r="GB135">
        <v>2.98437</v>
      </c>
      <c r="GC135">
        <v>2.71561</v>
      </c>
      <c r="GD135">
        <v>0.09477960000000001</v>
      </c>
      <c r="GE135">
        <v>0.0934089</v>
      </c>
      <c r="GF135">
        <v>0.0906063</v>
      </c>
      <c r="GG135">
        <v>0.08677410000000001</v>
      </c>
      <c r="GH135">
        <v>28721.1</v>
      </c>
      <c r="GI135">
        <v>28877.7</v>
      </c>
      <c r="GJ135">
        <v>29483</v>
      </c>
      <c r="GK135">
        <v>29454.6</v>
      </c>
      <c r="GL135">
        <v>35518</v>
      </c>
      <c r="GM135">
        <v>35767.4</v>
      </c>
      <c r="GN135">
        <v>41524.5</v>
      </c>
      <c r="GO135">
        <v>41980.4</v>
      </c>
      <c r="GP135">
        <v>1.9099</v>
      </c>
      <c r="GQ135">
        <v>1.91585</v>
      </c>
      <c r="GR135">
        <v>0.0452995</v>
      </c>
      <c r="GS135">
        <v>0</v>
      </c>
      <c r="GT135">
        <v>24.4344</v>
      </c>
      <c r="GU135">
        <v>999.9</v>
      </c>
      <c r="GV135">
        <v>42.8</v>
      </c>
      <c r="GW135">
        <v>31.4</v>
      </c>
      <c r="GX135">
        <v>21.9116</v>
      </c>
      <c r="GY135">
        <v>62.8262</v>
      </c>
      <c r="GZ135">
        <v>33.2652</v>
      </c>
      <c r="HA135">
        <v>1</v>
      </c>
      <c r="HB135">
        <v>-0.135983</v>
      </c>
      <c r="HC135">
        <v>-0.20768</v>
      </c>
      <c r="HD135">
        <v>20.3522</v>
      </c>
      <c r="HE135">
        <v>5.22298</v>
      </c>
      <c r="HF135">
        <v>12.0099</v>
      </c>
      <c r="HG135">
        <v>4.9908</v>
      </c>
      <c r="HH135">
        <v>3.2893</v>
      </c>
      <c r="HI135">
        <v>9999</v>
      </c>
      <c r="HJ135">
        <v>9999</v>
      </c>
      <c r="HK135">
        <v>9999</v>
      </c>
      <c r="HL135">
        <v>161.4</v>
      </c>
      <c r="HM135">
        <v>1.86737</v>
      </c>
      <c r="HN135">
        <v>1.86645</v>
      </c>
      <c r="HO135">
        <v>1.86585</v>
      </c>
      <c r="HP135">
        <v>1.86584</v>
      </c>
      <c r="HQ135">
        <v>1.86766</v>
      </c>
      <c r="HR135">
        <v>1.87012</v>
      </c>
      <c r="HS135">
        <v>1.86874</v>
      </c>
      <c r="HT135">
        <v>1.87019</v>
      </c>
      <c r="HU135">
        <v>0</v>
      </c>
      <c r="HV135">
        <v>0</v>
      </c>
      <c r="HW135">
        <v>0</v>
      </c>
      <c r="HX135">
        <v>0</v>
      </c>
      <c r="HY135" t="s">
        <v>422</v>
      </c>
      <c r="HZ135" t="s">
        <v>423</v>
      </c>
      <c r="IA135" t="s">
        <v>424</v>
      </c>
      <c r="IB135" t="s">
        <v>424</v>
      </c>
      <c r="IC135" t="s">
        <v>424</v>
      </c>
      <c r="ID135" t="s">
        <v>424</v>
      </c>
      <c r="IE135">
        <v>0</v>
      </c>
      <c r="IF135">
        <v>100</v>
      </c>
      <c r="IG135">
        <v>100</v>
      </c>
      <c r="IH135">
        <v>-1.972</v>
      </c>
      <c r="II135">
        <v>-0.103</v>
      </c>
      <c r="IJ135">
        <v>-0.5726348517053843</v>
      </c>
      <c r="IK135">
        <v>-0.003643892653284941</v>
      </c>
      <c r="IL135">
        <v>8.948238347276123E-07</v>
      </c>
      <c r="IM135">
        <v>-2.445980282225029E-10</v>
      </c>
      <c r="IN135">
        <v>-0.1497648274784824</v>
      </c>
      <c r="IO135">
        <v>-0.01042730378795286</v>
      </c>
      <c r="IP135">
        <v>0.00100284695746963</v>
      </c>
      <c r="IQ135">
        <v>-1.701466411570297E-05</v>
      </c>
      <c r="IR135">
        <v>2</v>
      </c>
      <c r="IS135">
        <v>2310</v>
      </c>
      <c r="IT135">
        <v>1</v>
      </c>
      <c r="IU135">
        <v>25</v>
      </c>
      <c r="IV135">
        <v>55.4</v>
      </c>
      <c r="IW135">
        <v>55.5</v>
      </c>
      <c r="IX135">
        <v>1.04492</v>
      </c>
      <c r="IY135">
        <v>2.2229</v>
      </c>
      <c r="IZ135">
        <v>1.39648</v>
      </c>
      <c r="JA135">
        <v>2.34253</v>
      </c>
      <c r="JB135">
        <v>1.49536</v>
      </c>
      <c r="JC135">
        <v>2.35962</v>
      </c>
      <c r="JD135">
        <v>35.7544</v>
      </c>
      <c r="JE135">
        <v>24.1926</v>
      </c>
      <c r="JF135">
        <v>18</v>
      </c>
      <c r="JG135">
        <v>481.858</v>
      </c>
      <c r="JH135">
        <v>441.634</v>
      </c>
      <c r="JI135">
        <v>25.0001</v>
      </c>
      <c r="JJ135">
        <v>25.6906</v>
      </c>
      <c r="JK135">
        <v>30.0003</v>
      </c>
      <c r="JL135">
        <v>25.6889</v>
      </c>
      <c r="JM135">
        <v>25.6346</v>
      </c>
      <c r="JN135">
        <v>20.927</v>
      </c>
      <c r="JO135">
        <v>19.6929</v>
      </c>
      <c r="JP135">
        <v>50.9364</v>
      </c>
      <c r="JQ135">
        <v>25</v>
      </c>
      <c r="JR135">
        <v>420</v>
      </c>
      <c r="JS135">
        <v>18.4522</v>
      </c>
      <c r="JT135">
        <v>100.816</v>
      </c>
      <c r="JU135">
        <v>100.816</v>
      </c>
    </row>
    <row r="136" spans="1:281">
      <c r="A136">
        <v>120</v>
      </c>
      <c r="B136">
        <v>1658965892.5</v>
      </c>
      <c r="C136">
        <v>3986</v>
      </c>
      <c r="D136" t="s">
        <v>690</v>
      </c>
      <c r="E136" t="s">
        <v>691</v>
      </c>
      <c r="F136">
        <v>5</v>
      </c>
      <c r="G136" t="s">
        <v>680</v>
      </c>
      <c r="H136" t="s">
        <v>416</v>
      </c>
      <c r="I136">
        <v>1658965890</v>
      </c>
      <c r="J136">
        <f>(K136)/1000</f>
        <v>0</v>
      </c>
      <c r="K136">
        <f>IF(CZ136, AN136, AH136)</f>
        <v>0</v>
      </c>
      <c r="L136">
        <f>IF(CZ136, AI136, AG136)</f>
        <v>0</v>
      </c>
      <c r="M136">
        <f>DB136 - IF(AU136&gt;1, L136*CV136*100.0/(AW136*DP136), 0)</f>
        <v>0</v>
      </c>
      <c r="N136">
        <f>((T136-J136/2)*M136-L136)/(T136+J136/2)</f>
        <v>0</v>
      </c>
      <c r="O136">
        <f>N136*(DI136+DJ136)/1000.0</f>
        <v>0</v>
      </c>
      <c r="P136">
        <f>(DB136 - IF(AU136&gt;1, L136*CV136*100.0/(AW136*DP136), 0))*(DI136+DJ136)/1000.0</f>
        <v>0</v>
      </c>
      <c r="Q136">
        <f>2.0/((1/S136-1/R136)+SIGN(S136)*SQRT((1/S136-1/R136)*(1/S136-1/R136) + 4*CW136/((CW136+1)*(CW136+1))*(2*1/S136*1/R136-1/R136*1/R136)))</f>
        <v>0</v>
      </c>
      <c r="R136">
        <f>IF(LEFT(CX136,1)&lt;&gt;"0",IF(LEFT(CX136,1)="1",3.0,CY136),$D$5+$E$5*(DP136*DI136/($K$5*1000))+$F$5*(DP136*DI136/($K$5*1000))*MAX(MIN(CV136,$J$5),$I$5)*MAX(MIN(CV136,$J$5),$I$5)+$G$5*MAX(MIN(CV136,$J$5),$I$5)*(DP136*DI136/($K$5*1000))+$H$5*(DP136*DI136/($K$5*1000))*(DP136*DI136/($K$5*1000)))</f>
        <v>0</v>
      </c>
      <c r="S136">
        <f>J136*(1000-(1000*0.61365*exp(17.502*W136/(240.97+W136))/(DI136+DJ136)+DD136)/2)/(1000*0.61365*exp(17.502*W136/(240.97+W136))/(DI136+DJ136)-DD136)</f>
        <v>0</v>
      </c>
      <c r="T136">
        <f>1/((CW136+1)/(Q136/1.6)+1/(R136/1.37)) + CW136/((CW136+1)/(Q136/1.6) + CW136/(R136/1.37))</f>
        <v>0</v>
      </c>
      <c r="U136">
        <f>(CR136*CU136)</f>
        <v>0</v>
      </c>
      <c r="V136">
        <f>(DK136+(U136+2*0.95*5.67E-8*(((DK136+$B$7)+273)^4-(DK136+273)^4)-44100*J136)/(1.84*29.3*R136+8*0.95*5.67E-8*(DK136+273)^3))</f>
        <v>0</v>
      </c>
      <c r="W136">
        <f>($C$7*DL136+$D$7*DM136+$E$7*V136)</f>
        <v>0</v>
      </c>
      <c r="X136">
        <f>0.61365*exp(17.502*W136/(240.97+W136))</f>
        <v>0</v>
      </c>
      <c r="Y136">
        <f>(Z136/AA136*100)</f>
        <v>0</v>
      </c>
      <c r="Z136">
        <f>DD136*(DI136+DJ136)/1000</f>
        <v>0</v>
      </c>
      <c r="AA136">
        <f>0.61365*exp(17.502*DK136/(240.97+DK136))</f>
        <v>0</v>
      </c>
      <c r="AB136">
        <f>(X136-DD136*(DI136+DJ136)/1000)</f>
        <v>0</v>
      </c>
      <c r="AC136">
        <f>(-J136*44100)</f>
        <v>0</v>
      </c>
      <c r="AD136">
        <f>2*29.3*R136*0.92*(DK136-W136)</f>
        <v>0</v>
      </c>
      <c r="AE136">
        <f>2*0.95*5.67E-8*(((DK136+$B$7)+273)^4-(W136+273)^4)</f>
        <v>0</v>
      </c>
      <c r="AF136">
        <f>U136+AE136+AC136+AD136</f>
        <v>0</v>
      </c>
      <c r="AG136">
        <f>DH136*AU136*(DC136-DB136*(1000-AU136*DE136)/(1000-AU136*DD136))/(100*CV136)</f>
        <v>0</v>
      </c>
      <c r="AH136">
        <f>1000*DH136*AU136*(DD136-DE136)/(100*CV136*(1000-AU136*DD136))</f>
        <v>0</v>
      </c>
      <c r="AI136">
        <f>(AJ136 - AK136 - DI136*1E3/(8.314*(DK136+273.15)) * AM136/DH136 * AL136) * DH136/(100*CV136) * (1000 - DE136)/1000</f>
        <v>0</v>
      </c>
      <c r="AJ136">
        <v>427.7555601307787</v>
      </c>
      <c r="AK136">
        <v>428.8879878787878</v>
      </c>
      <c r="AL136">
        <v>0.0001174938709420698</v>
      </c>
      <c r="AM136">
        <v>65.21653823166749</v>
      </c>
      <c r="AN136">
        <f>(AP136 - AO136 + DI136*1E3/(8.314*(DK136+273.15)) * AR136/DH136 * AQ136) * DH136/(100*CV136) * 1000/(1000 - AP136)</f>
        <v>0</v>
      </c>
      <c r="AO136">
        <v>18.2391930339103</v>
      </c>
      <c r="AP136">
        <v>18.85210363636363</v>
      </c>
      <c r="AQ136">
        <v>-0.0002097726534599762</v>
      </c>
      <c r="AR136">
        <v>84.75233674597268</v>
      </c>
      <c r="AS136">
        <v>23</v>
      </c>
      <c r="AT136">
        <v>5</v>
      </c>
      <c r="AU136">
        <f>IF(AS136*$H$13&gt;=AW136,1.0,(AW136/(AW136-AS136*$H$13)))</f>
        <v>0</v>
      </c>
      <c r="AV136">
        <f>(AU136-1)*100</f>
        <v>0</v>
      </c>
      <c r="AW136">
        <f>MAX(0,($B$13+$C$13*DP136)/(1+$D$13*DP136)*DI136/(DK136+273)*$E$13)</f>
        <v>0</v>
      </c>
      <c r="AX136" t="s">
        <v>418</v>
      </c>
      <c r="AY136" t="s">
        <v>418</v>
      </c>
      <c r="AZ136">
        <v>0</v>
      </c>
      <c r="BA136">
        <v>0</v>
      </c>
      <c r="BB136">
        <f>1-AZ136/BA136</f>
        <v>0</v>
      </c>
      <c r="BC136">
        <v>0</v>
      </c>
      <c r="BD136" t="s">
        <v>418</v>
      </c>
      <c r="BE136" t="s">
        <v>418</v>
      </c>
      <c r="BF136">
        <v>0</v>
      </c>
      <c r="BG136">
        <v>0</v>
      </c>
      <c r="BH136">
        <f>1-BF136/BG136</f>
        <v>0</v>
      </c>
      <c r="BI136">
        <v>0.5</v>
      </c>
      <c r="BJ136">
        <f>CS136</f>
        <v>0</v>
      </c>
      <c r="BK136">
        <f>L136</f>
        <v>0</v>
      </c>
      <c r="BL136">
        <f>BH136*BI136*BJ136</f>
        <v>0</v>
      </c>
      <c r="BM136">
        <f>(BK136-BC136)/BJ136</f>
        <v>0</v>
      </c>
      <c r="BN136">
        <f>(BA136-BG136)/BG136</f>
        <v>0</v>
      </c>
      <c r="BO136">
        <f>AZ136/(BB136+AZ136/BG136)</f>
        <v>0</v>
      </c>
      <c r="BP136" t="s">
        <v>418</v>
      </c>
      <c r="BQ136">
        <v>0</v>
      </c>
      <c r="BR136">
        <f>IF(BQ136&lt;&gt;0, BQ136, BO136)</f>
        <v>0</v>
      </c>
      <c r="BS136">
        <f>1-BR136/BG136</f>
        <v>0</v>
      </c>
      <c r="BT136">
        <f>(BG136-BF136)/(BG136-BR136)</f>
        <v>0</v>
      </c>
      <c r="BU136">
        <f>(BA136-BG136)/(BA136-BR136)</f>
        <v>0</v>
      </c>
      <c r="BV136">
        <f>(BG136-BF136)/(BG136-AZ136)</f>
        <v>0</v>
      </c>
      <c r="BW136">
        <f>(BA136-BG136)/(BA136-AZ136)</f>
        <v>0</v>
      </c>
      <c r="BX136">
        <f>(BT136*BR136/BF136)</f>
        <v>0</v>
      </c>
      <c r="BY136">
        <f>(1-BX136)</f>
        <v>0</v>
      </c>
      <c r="BZ136" t="s">
        <v>418</v>
      </c>
      <c r="CA136" t="s">
        <v>418</v>
      </c>
      <c r="CB136" t="s">
        <v>418</v>
      </c>
      <c r="CC136" t="s">
        <v>418</v>
      </c>
      <c r="CD136" t="s">
        <v>418</v>
      </c>
      <c r="CE136" t="s">
        <v>418</v>
      </c>
      <c r="CF136" t="s">
        <v>418</v>
      </c>
      <c r="CG136" t="s">
        <v>418</v>
      </c>
      <c r="CH136" t="s">
        <v>418</v>
      </c>
      <c r="CI136" t="s">
        <v>418</v>
      </c>
      <c r="CJ136" t="s">
        <v>418</v>
      </c>
      <c r="CK136" t="s">
        <v>418</v>
      </c>
      <c r="CL136" t="s">
        <v>418</v>
      </c>
      <c r="CM136" t="s">
        <v>418</v>
      </c>
      <c r="CN136" t="s">
        <v>418</v>
      </c>
      <c r="CO136" t="s">
        <v>418</v>
      </c>
      <c r="CP136" t="s">
        <v>418</v>
      </c>
      <c r="CQ136" t="s">
        <v>418</v>
      </c>
      <c r="CR136">
        <f>$B$11*DQ136+$C$11*DR136+$F$11*EC136*(1-EF136)</f>
        <v>0</v>
      </c>
      <c r="CS136">
        <f>CR136*CT136</f>
        <v>0</v>
      </c>
      <c r="CT136">
        <f>($B$11*$D$9+$C$11*$D$9+$F$11*((EP136+EH136)/MAX(EP136+EH136+EQ136, 0.1)*$I$9+EQ136/MAX(EP136+EH136+EQ136, 0.1)*$J$9))/($B$11+$C$11+$F$11)</f>
        <v>0</v>
      </c>
      <c r="CU136">
        <f>($B$11*$K$9+$C$11*$K$9+$F$11*((EP136+EH136)/MAX(EP136+EH136+EQ136, 0.1)*$P$9+EQ136/MAX(EP136+EH136+EQ136, 0.1)*$Q$9))/($B$11+$C$11+$F$11)</f>
        <v>0</v>
      </c>
      <c r="CV136">
        <v>6</v>
      </c>
      <c r="CW136">
        <v>0.5</v>
      </c>
      <c r="CX136" t="s">
        <v>419</v>
      </c>
      <c r="CY136">
        <v>2</v>
      </c>
      <c r="CZ136" t="b">
        <v>1</v>
      </c>
      <c r="DA136">
        <v>1658965890</v>
      </c>
      <c r="DB136">
        <v>420.8032222222222</v>
      </c>
      <c r="DC136">
        <v>419.9552222222222</v>
      </c>
      <c r="DD136">
        <v>18.84396666666667</v>
      </c>
      <c r="DE136">
        <v>18.27003333333333</v>
      </c>
      <c r="DF136">
        <v>422.775</v>
      </c>
      <c r="DG136">
        <v>18.94702222222222</v>
      </c>
      <c r="DH136">
        <v>500.0547777777777</v>
      </c>
      <c r="DI136">
        <v>90.14853333333333</v>
      </c>
      <c r="DJ136">
        <v>0.09997901111111111</v>
      </c>
      <c r="DK136">
        <v>25.79096666666667</v>
      </c>
      <c r="DL136">
        <v>25.17154444444445</v>
      </c>
      <c r="DM136">
        <v>999.9000000000001</v>
      </c>
      <c r="DN136">
        <v>0</v>
      </c>
      <c r="DO136">
        <v>0</v>
      </c>
      <c r="DP136">
        <v>9992.909999999998</v>
      </c>
      <c r="DQ136">
        <v>0</v>
      </c>
      <c r="DR136">
        <v>0.393453</v>
      </c>
      <c r="DS136">
        <v>0.8481037777777778</v>
      </c>
      <c r="DT136">
        <v>428.8851111111111</v>
      </c>
      <c r="DU136">
        <v>427.7703333333334</v>
      </c>
      <c r="DV136">
        <v>0.5739297777777778</v>
      </c>
      <c r="DW136">
        <v>419.9552222222222</v>
      </c>
      <c r="DX136">
        <v>18.27003333333333</v>
      </c>
      <c r="DY136">
        <v>1.698757777777778</v>
      </c>
      <c r="DZ136">
        <v>1.647017777777777</v>
      </c>
      <c r="EA136">
        <v>14.88506666666667</v>
      </c>
      <c r="EB136">
        <v>14.40583333333333</v>
      </c>
      <c r="EC136">
        <v>0.00100019</v>
      </c>
      <c r="ED136">
        <v>0</v>
      </c>
      <c r="EE136">
        <v>0</v>
      </c>
      <c r="EF136">
        <v>0</v>
      </c>
      <c r="EG136">
        <v>471.2222222222222</v>
      </c>
      <c r="EH136">
        <v>0.00100019</v>
      </c>
      <c r="EI136">
        <v>-8.888888888888889</v>
      </c>
      <c r="EJ136">
        <v>-0.1111111111111111</v>
      </c>
      <c r="EK136">
        <v>34.375</v>
      </c>
      <c r="EL136">
        <v>37.90955555555556</v>
      </c>
      <c r="EM136">
        <v>36.215</v>
      </c>
      <c r="EN136">
        <v>38.09711111111111</v>
      </c>
      <c r="EO136">
        <v>36.19411111111111</v>
      </c>
      <c r="EP136">
        <v>0</v>
      </c>
      <c r="EQ136">
        <v>0</v>
      </c>
      <c r="ER136">
        <v>0</v>
      </c>
      <c r="ES136">
        <v>24.09999990463257</v>
      </c>
      <c r="ET136">
        <v>0</v>
      </c>
      <c r="EU136">
        <v>462.54</v>
      </c>
      <c r="EV136">
        <v>57.57692350356224</v>
      </c>
      <c r="EW136">
        <v>-9.846154432560111</v>
      </c>
      <c r="EX136">
        <v>0.74</v>
      </c>
      <c r="EY136">
        <v>15</v>
      </c>
      <c r="EZ136">
        <v>1658962562</v>
      </c>
      <c r="FA136" t="s">
        <v>443</v>
      </c>
      <c r="FB136">
        <v>1658962562</v>
      </c>
      <c r="FC136">
        <v>1658962559</v>
      </c>
      <c r="FD136">
        <v>7</v>
      </c>
      <c r="FE136">
        <v>0.025</v>
      </c>
      <c r="FF136">
        <v>-0.013</v>
      </c>
      <c r="FG136">
        <v>-1.97</v>
      </c>
      <c r="FH136">
        <v>-0.111</v>
      </c>
      <c r="FI136">
        <v>420</v>
      </c>
      <c r="FJ136">
        <v>18</v>
      </c>
      <c r="FK136">
        <v>0.6899999999999999</v>
      </c>
      <c r="FL136">
        <v>0.5</v>
      </c>
      <c r="FM136">
        <v>0.8061686829268293</v>
      </c>
      <c r="FN136">
        <v>0.05248770731707501</v>
      </c>
      <c r="FO136">
        <v>0.03995669490008514</v>
      </c>
      <c r="FP136">
        <v>1</v>
      </c>
      <c r="FQ136">
        <v>466.1176470588235</v>
      </c>
      <c r="FR136">
        <v>-34.66768474533078</v>
      </c>
      <c r="FS136">
        <v>16.30727860926336</v>
      </c>
      <c r="FT136">
        <v>0</v>
      </c>
      <c r="FU136">
        <v>0.6380610487804879</v>
      </c>
      <c r="FV136">
        <v>-0.2167963902439028</v>
      </c>
      <c r="FW136">
        <v>0.03247550758682626</v>
      </c>
      <c r="FX136">
        <v>0</v>
      </c>
      <c r="FY136">
        <v>1</v>
      </c>
      <c r="FZ136">
        <v>3</v>
      </c>
      <c r="GA136" t="s">
        <v>444</v>
      </c>
      <c r="GB136">
        <v>2.98424</v>
      </c>
      <c r="GC136">
        <v>2.71558</v>
      </c>
      <c r="GD136">
        <v>0.0947757</v>
      </c>
      <c r="GE136">
        <v>0.0934051</v>
      </c>
      <c r="GF136">
        <v>0.0906573</v>
      </c>
      <c r="GG136">
        <v>0.087251</v>
      </c>
      <c r="GH136">
        <v>28721.1</v>
      </c>
      <c r="GI136">
        <v>28877.2</v>
      </c>
      <c r="GJ136">
        <v>29482.8</v>
      </c>
      <c r="GK136">
        <v>29454</v>
      </c>
      <c r="GL136">
        <v>35515.9</v>
      </c>
      <c r="GM136">
        <v>35747.5</v>
      </c>
      <c r="GN136">
        <v>41524.3</v>
      </c>
      <c r="GO136">
        <v>41979.4</v>
      </c>
      <c r="GP136">
        <v>1.91025</v>
      </c>
      <c r="GQ136">
        <v>1.91575</v>
      </c>
      <c r="GR136">
        <v>0.0441447</v>
      </c>
      <c r="GS136">
        <v>0</v>
      </c>
      <c r="GT136">
        <v>24.4344</v>
      </c>
      <c r="GU136">
        <v>999.9</v>
      </c>
      <c r="GV136">
        <v>42.8</v>
      </c>
      <c r="GW136">
        <v>31.4</v>
      </c>
      <c r="GX136">
        <v>21.9129</v>
      </c>
      <c r="GY136">
        <v>62.5962</v>
      </c>
      <c r="GZ136">
        <v>33.3894</v>
      </c>
      <c r="HA136">
        <v>1</v>
      </c>
      <c r="HB136">
        <v>-0.135841</v>
      </c>
      <c r="HC136">
        <v>-0.207353</v>
      </c>
      <c r="HD136">
        <v>20.3522</v>
      </c>
      <c r="HE136">
        <v>5.22298</v>
      </c>
      <c r="HF136">
        <v>12.0099</v>
      </c>
      <c r="HG136">
        <v>4.9905</v>
      </c>
      <c r="HH136">
        <v>3.28925</v>
      </c>
      <c r="HI136">
        <v>9999</v>
      </c>
      <c r="HJ136">
        <v>9999</v>
      </c>
      <c r="HK136">
        <v>9999</v>
      </c>
      <c r="HL136">
        <v>161.4</v>
      </c>
      <c r="HM136">
        <v>1.86737</v>
      </c>
      <c r="HN136">
        <v>1.86644</v>
      </c>
      <c r="HO136">
        <v>1.86585</v>
      </c>
      <c r="HP136">
        <v>1.86584</v>
      </c>
      <c r="HQ136">
        <v>1.86767</v>
      </c>
      <c r="HR136">
        <v>1.87012</v>
      </c>
      <c r="HS136">
        <v>1.86874</v>
      </c>
      <c r="HT136">
        <v>1.8702</v>
      </c>
      <c r="HU136">
        <v>0</v>
      </c>
      <c r="HV136">
        <v>0</v>
      </c>
      <c r="HW136">
        <v>0</v>
      </c>
      <c r="HX136">
        <v>0</v>
      </c>
      <c r="HY136" t="s">
        <v>422</v>
      </c>
      <c r="HZ136" t="s">
        <v>423</v>
      </c>
      <c r="IA136" t="s">
        <v>424</v>
      </c>
      <c r="IB136" t="s">
        <v>424</v>
      </c>
      <c r="IC136" t="s">
        <v>424</v>
      </c>
      <c r="ID136" t="s">
        <v>424</v>
      </c>
      <c r="IE136">
        <v>0</v>
      </c>
      <c r="IF136">
        <v>100</v>
      </c>
      <c r="IG136">
        <v>100</v>
      </c>
      <c r="IH136">
        <v>-1.971</v>
      </c>
      <c r="II136">
        <v>-0.103</v>
      </c>
      <c r="IJ136">
        <v>-0.5726348517053843</v>
      </c>
      <c r="IK136">
        <v>-0.003643892653284941</v>
      </c>
      <c r="IL136">
        <v>8.948238347276123E-07</v>
      </c>
      <c r="IM136">
        <v>-2.445980282225029E-10</v>
      </c>
      <c r="IN136">
        <v>-0.1497648274784824</v>
      </c>
      <c r="IO136">
        <v>-0.01042730378795286</v>
      </c>
      <c r="IP136">
        <v>0.00100284695746963</v>
      </c>
      <c r="IQ136">
        <v>-1.701466411570297E-05</v>
      </c>
      <c r="IR136">
        <v>2</v>
      </c>
      <c r="IS136">
        <v>2310</v>
      </c>
      <c r="IT136">
        <v>1</v>
      </c>
      <c r="IU136">
        <v>25</v>
      </c>
      <c r="IV136">
        <v>55.5</v>
      </c>
      <c r="IW136">
        <v>55.6</v>
      </c>
      <c r="IX136">
        <v>1.04492</v>
      </c>
      <c r="IY136">
        <v>2.22778</v>
      </c>
      <c r="IZ136">
        <v>1.39648</v>
      </c>
      <c r="JA136">
        <v>2.34375</v>
      </c>
      <c r="JB136">
        <v>1.49536</v>
      </c>
      <c r="JC136">
        <v>2.32178</v>
      </c>
      <c r="JD136">
        <v>35.7544</v>
      </c>
      <c r="JE136">
        <v>24.1926</v>
      </c>
      <c r="JF136">
        <v>18</v>
      </c>
      <c r="JG136">
        <v>482.073</v>
      </c>
      <c r="JH136">
        <v>441.591</v>
      </c>
      <c r="JI136">
        <v>25.0001</v>
      </c>
      <c r="JJ136">
        <v>25.6906</v>
      </c>
      <c r="JK136">
        <v>30.0001</v>
      </c>
      <c r="JL136">
        <v>25.6889</v>
      </c>
      <c r="JM136">
        <v>25.6368</v>
      </c>
      <c r="JN136">
        <v>20.928</v>
      </c>
      <c r="JO136">
        <v>19.381</v>
      </c>
      <c r="JP136">
        <v>50.9364</v>
      </c>
      <c r="JQ136">
        <v>25</v>
      </c>
      <c r="JR136">
        <v>420</v>
      </c>
      <c r="JS136">
        <v>18.3833</v>
      </c>
      <c r="JT136">
        <v>100.815</v>
      </c>
      <c r="JU136">
        <v>100.813</v>
      </c>
    </row>
    <row r="137" spans="1:281">
      <c r="A137">
        <v>121</v>
      </c>
      <c r="B137">
        <v>1658965897.5</v>
      </c>
      <c r="C137">
        <v>3991</v>
      </c>
      <c r="D137" t="s">
        <v>692</v>
      </c>
      <c r="E137" t="s">
        <v>693</v>
      </c>
      <c r="F137">
        <v>5</v>
      </c>
      <c r="G137" t="s">
        <v>680</v>
      </c>
      <c r="H137" t="s">
        <v>416</v>
      </c>
      <c r="I137">
        <v>1658965894.7</v>
      </c>
      <c r="J137">
        <f>(K137)/1000</f>
        <v>0</v>
      </c>
      <c r="K137">
        <f>IF(CZ137, AN137, AH137)</f>
        <v>0</v>
      </c>
      <c r="L137">
        <f>IF(CZ137, AI137, AG137)</f>
        <v>0</v>
      </c>
      <c r="M137">
        <f>DB137 - IF(AU137&gt;1, L137*CV137*100.0/(AW137*DP137), 0)</f>
        <v>0</v>
      </c>
      <c r="N137">
        <f>((T137-J137/2)*M137-L137)/(T137+J137/2)</f>
        <v>0</v>
      </c>
      <c r="O137">
        <f>N137*(DI137+DJ137)/1000.0</f>
        <v>0</v>
      </c>
      <c r="P137">
        <f>(DB137 - IF(AU137&gt;1, L137*CV137*100.0/(AW137*DP137), 0))*(DI137+DJ137)/1000.0</f>
        <v>0</v>
      </c>
      <c r="Q137">
        <f>2.0/((1/S137-1/R137)+SIGN(S137)*SQRT((1/S137-1/R137)*(1/S137-1/R137) + 4*CW137/((CW137+1)*(CW137+1))*(2*1/S137*1/R137-1/R137*1/R137)))</f>
        <v>0</v>
      </c>
      <c r="R137">
        <f>IF(LEFT(CX137,1)&lt;&gt;"0",IF(LEFT(CX137,1)="1",3.0,CY137),$D$5+$E$5*(DP137*DI137/($K$5*1000))+$F$5*(DP137*DI137/($K$5*1000))*MAX(MIN(CV137,$J$5),$I$5)*MAX(MIN(CV137,$J$5),$I$5)+$G$5*MAX(MIN(CV137,$J$5),$I$5)*(DP137*DI137/($K$5*1000))+$H$5*(DP137*DI137/($K$5*1000))*(DP137*DI137/($K$5*1000)))</f>
        <v>0</v>
      </c>
      <c r="S137">
        <f>J137*(1000-(1000*0.61365*exp(17.502*W137/(240.97+W137))/(DI137+DJ137)+DD137)/2)/(1000*0.61365*exp(17.502*W137/(240.97+W137))/(DI137+DJ137)-DD137)</f>
        <v>0</v>
      </c>
      <c r="T137">
        <f>1/((CW137+1)/(Q137/1.6)+1/(R137/1.37)) + CW137/((CW137+1)/(Q137/1.6) + CW137/(R137/1.37))</f>
        <v>0</v>
      </c>
      <c r="U137">
        <f>(CR137*CU137)</f>
        <v>0</v>
      </c>
      <c r="V137">
        <f>(DK137+(U137+2*0.95*5.67E-8*(((DK137+$B$7)+273)^4-(DK137+273)^4)-44100*J137)/(1.84*29.3*R137+8*0.95*5.67E-8*(DK137+273)^3))</f>
        <v>0</v>
      </c>
      <c r="W137">
        <f>($C$7*DL137+$D$7*DM137+$E$7*V137)</f>
        <v>0</v>
      </c>
      <c r="X137">
        <f>0.61365*exp(17.502*W137/(240.97+W137))</f>
        <v>0</v>
      </c>
      <c r="Y137">
        <f>(Z137/AA137*100)</f>
        <v>0</v>
      </c>
      <c r="Z137">
        <f>DD137*(DI137+DJ137)/1000</f>
        <v>0</v>
      </c>
      <c r="AA137">
        <f>0.61365*exp(17.502*DK137/(240.97+DK137))</f>
        <v>0</v>
      </c>
      <c r="AB137">
        <f>(X137-DD137*(DI137+DJ137)/1000)</f>
        <v>0</v>
      </c>
      <c r="AC137">
        <f>(-J137*44100)</f>
        <v>0</v>
      </c>
      <c r="AD137">
        <f>2*29.3*R137*0.92*(DK137-W137)</f>
        <v>0</v>
      </c>
      <c r="AE137">
        <f>2*0.95*5.67E-8*(((DK137+$B$7)+273)^4-(W137+273)^4)</f>
        <v>0</v>
      </c>
      <c r="AF137">
        <f>U137+AE137+AC137+AD137</f>
        <v>0</v>
      </c>
      <c r="AG137">
        <f>DH137*AU137*(DC137-DB137*(1000-AU137*DE137)/(1000-AU137*DD137))/(100*CV137)</f>
        <v>0</v>
      </c>
      <c r="AH137">
        <f>1000*DH137*AU137*(DD137-DE137)/(100*CV137*(1000-AU137*DD137))</f>
        <v>0</v>
      </c>
      <c r="AI137">
        <f>(AJ137 - AK137 - DI137*1E3/(8.314*(DK137+273.15)) * AM137/DH137 * AL137) * DH137/(100*CV137) * (1000 - DE137)/1000</f>
        <v>0</v>
      </c>
      <c r="AJ137">
        <v>427.8829149390272</v>
      </c>
      <c r="AK137">
        <v>428.9260363636363</v>
      </c>
      <c r="AL137">
        <v>0.001377474384010598</v>
      </c>
      <c r="AM137">
        <v>65.21653823166749</v>
      </c>
      <c r="AN137">
        <f>(AP137 - AO137 + DI137*1E3/(8.314*(DK137+273.15)) * AR137/DH137 * AQ137) * DH137/(100*CV137) * 1000/(1000 - AP137)</f>
        <v>0</v>
      </c>
      <c r="AO137">
        <v>18.3756806876218</v>
      </c>
      <c r="AP137">
        <v>18.91274060606061</v>
      </c>
      <c r="AQ137">
        <v>0.01283257567012397</v>
      </c>
      <c r="AR137">
        <v>84.75233674597268</v>
      </c>
      <c r="AS137">
        <v>23</v>
      </c>
      <c r="AT137">
        <v>5</v>
      </c>
      <c r="AU137">
        <f>IF(AS137*$H$13&gt;=AW137,1.0,(AW137/(AW137-AS137*$H$13)))</f>
        <v>0</v>
      </c>
      <c r="AV137">
        <f>(AU137-1)*100</f>
        <v>0</v>
      </c>
      <c r="AW137">
        <f>MAX(0,($B$13+$C$13*DP137)/(1+$D$13*DP137)*DI137/(DK137+273)*$E$13)</f>
        <v>0</v>
      </c>
      <c r="AX137" t="s">
        <v>418</v>
      </c>
      <c r="AY137" t="s">
        <v>418</v>
      </c>
      <c r="AZ137">
        <v>0</v>
      </c>
      <c r="BA137">
        <v>0</v>
      </c>
      <c r="BB137">
        <f>1-AZ137/BA137</f>
        <v>0</v>
      </c>
      <c r="BC137">
        <v>0</v>
      </c>
      <c r="BD137" t="s">
        <v>418</v>
      </c>
      <c r="BE137" t="s">
        <v>418</v>
      </c>
      <c r="BF137">
        <v>0</v>
      </c>
      <c r="BG137">
        <v>0</v>
      </c>
      <c r="BH137">
        <f>1-BF137/BG137</f>
        <v>0</v>
      </c>
      <c r="BI137">
        <v>0.5</v>
      </c>
      <c r="BJ137">
        <f>CS137</f>
        <v>0</v>
      </c>
      <c r="BK137">
        <f>L137</f>
        <v>0</v>
      </c>
      <c r="BL137">
        <f>BH137*BI137*BJ137</f>
        <v>0</v>
      </c>
      <c r="BM137">
        <f>(BK137-BC137)/BJ137</f>
        <v>0</v>
      </c>
      <c r="BN137">
        <f>(BA137-BG137)/BG137</f>
        <v>0</v>
      </c>
      <c r="BO137">
        <f>AZ137/(BB137+AZ137/BG137)</f>
        <v>0</v>
      </c>
      <c r="BP137" t="s">
        <v>418</v>
      </c>
      <c r="BQ137">
        <v>0</v>
      </c>
      <c r="BR137">
        <f>IF(BQ137&lt;&gt;0, BQ137, BO137)</f>
        <v>0</v>
      </c>
      <c r="BS137">
        <f>1-BR137/BG137</f>
        <v>0</v>
      </c>
      <c r="BT137">
        <f>(BG137-BF137)/(BG137-BR137)</f>
        <v>0</v>
      </c>
      <c r="BU137">
        <f>(BA137-BG137)/(BA137-BR137)</f>
        <v>0</v>
      </c>
      <c r="BV137">
        <f>(BG137-BF137)/(BG137-AZ137)</f>
        <v>0</v>
      </c>
      <c r="BW137">
        <f>(BA137-BG137)/(BA137-AZ137)</f>
        <v>0</v>
      </c>
      <c r="BX137">
        <f>(BT137*BR137/BF137)</f>
        <v>0</v>
      </c>
      <c r="BY137">
        <f>(1-BX137)</f>
        <v>0</v>
      </c>
      <c r="BZ137" t="s">
        <v>418</v>
      </c>
      <c r="CA137" t="s">
        <v>418</v>
      </c>
      <c r="CB137" t="s">
        <v>418</v>
      </c>
      <c r="CC137" t="s">
        <v>418</v>
      </c>
      <c r="CD137" t="s">
        <v>418</v>
      </c>
      <c r="CE137" t="s">
        <v>418</v>
      </c>
      <c r="CF137" t="s">
        <v>418</v>
      </c>
      <c r="CG137" t="s">
        <v>418</v>
      </c>
      <c r="CH137" t="s">
        <v>418</v>
      </c>
      <c r="CI137" t="s">
        <v>418</v>
      </c>
      <c r="CJ137" t="s">
        <v>418</v>
      </c>
      <c r="CK137" t="s">
        <v>418</v>
      </c>
      <c r="CL137" t="s">
        <v>418</v>
      </c>
      <c r="CM137" t="s">
        <v>418</v>
      </c>
      <c r="CN137" t="s">
        <v>418</v>
      </c>
      <c r="CO137" t="s">
        <v>418</v>
      </c>
      <c r="CP137" t="s">
        <v>418</v>
      </c>
      <c r="CQ137" t="s">
        <v>418</v>
      </c>
      <c r="CR137">
        <f>$B$11*DQ137+$C$11*DR137+$F$11*EC137*(1-EF137)</f>
        <v>0</v>
      </c>
      <c r="CS137">
        <f>CR137*CT137</f>
        <v>0</v>
      </c>
      <c r="CT137">
        <f>($B$11*$D$9+$C$11*$D$9+$F$11*((EP137+EH137)/MAX(EP137+EH137+EQ137, 0.1)*$I$9+EQ137/MAX(EP137+EH137+EQ137, 0.1)*$J$9))/($B$11+$C$11+$F$11)</f>
        <v>0</v>
      </c>
      <c r="CU137">
        <f>($B$11*$K$9+$C$11*$K$9+$F$11*((EP137+EH137)/MAX(EP137+EH137+EQ137, 0.1)*$P$9+EQ137/MAX(EP137+EH137+EQ137, 0.1)*$Q$9))/($B$11+$C$11+$F$11)</f>
        <v>0</v>
      </c>
      <c r="CV137">
        <v>6</v>
      </c>
      <c r="CW137">
        <v>0.5</v>
      </c>
      <c r="CX137" t="s">
        <v>419</v>
      </c>
      <c r="CY137">
        <v>2</v>
      </c>
      <c r="CZ137" t="b">
        <v>1</v>
      </c>
      <c r="DA137">
        <v>1658965894.7</v>
      </c>
      <c r="DB137">
        <v>420.7986</v>
      </c>
      <c r="DC137">
        <v>420.0007000000001</v>
      </c>
      <c r="DD137">
        <v>18.88448</v>
      </c>
      <c r="DE137">
        <v>18.37691</v>
      </c>
      <c r="DF137">
        <v>422.7704000000001</v>
      </c>
      <c r="DG137">
        <v>18.98716</v>
      </c>
      <c r="DH137">
        <v>500.0402</v>
      </c>
      <c r="DI137">
        <v>90.14646999999999</v>
      </c>
      <c r="DJ137">
        <v>0.10000899</v>
      </c>
      <c r="DK137">
        <v>25.78169</v>
      </c>
      <c r="DL137">
        <v>25.15377</v>
      </c>
      <c r="DM137">
        <v>999.9</v>
      </c>
      <c r="DN137">
        <v>0</v>
      </c>
      <c r="DO137">
        <v>0</v>
      </c>
      <c r="DP137">
        <v>10001.322</v>
      </c>
      <c r="DQ137">
        <v>0</v>
      </c>
      <c r="DR137">
        <v>0.393453</v>
      </c>
      <c r="DS137">
        <v>0.7977569</v>
      </c>
      <c r="DT137">
        <v>428.8981</v>
      </c>
      <c r="DU137">
        <v>427.8635</v>
      </c>
      <c r="DV137">
        <v>0.5075782</v>
      </c>
      <c r="DW137">
        <v>420.0007000000001</v>
      </c>
      <c r="DX137">
        <v>18.37691</v>
      </c>
      <c r="DY137">
        <v>1.70237</v>
      </c>
      <c r="DZ137">
        <v>1.656615</v>
      </c>
      <c r="EA137">
        <v>14.91805</v>
      </c>
      <c r="EB137">
        <v>14.49574</v>
      </c>
      <c r="EC137">
        <v>0.00100019</v>
      </c>
      <c r="ED137">
        <v>0</v>
      </c>
      <c r="EE137">
        <v>0</v>
      </c>
      <c r="EF137">
        <v>0</v>
      </c>
      <c r="EG137">
        <v>452.4</v>
      </c>
      <c r="EH137">
        <v>0.00100019</v>
      </c>
      <c r="EI137">
        <v>-6.2</v>
      </c>
      <c r="EJ137">
        <v>-1.2</v>
      </c>
      <c r="EK137">
        <v>34.4122</v>
      </c>
      <c r="EL137">
        <v>38.0622</v>
      </c>
      <c r="EM137">
        <v>36.2624</v>
      </c>
      <c r="EN137">
        <v>38.25600000000001</v>
      </c>
      <c r="EO137">
        <v>36.2872</v>
      </c>
      <c r="EP137">
        <v>0</v>
      </c>
      <c r="EQ137">
        <v>0</v>
      </c>
      <c r="ER137">
        <v>0</v>
      </c>
      <c r="ES137">
        <v>29.5</v>
      </c>
      <c r="ET137">
        <v>0</v>
      </c>
      <c r="EU137">
        <v>459.7115384615385</v>
      </c>
      <c r="EV137">
        <v>-20.08546981231647</v>
      </c>
      <c r="EW137">
        <v>-116.4444451176153</v>
      </c>
      <c r="EX137">
        <v>0.2692307692307692</v>
      </c>
      <c r="EY137">
        <v>15</v>
      </c>
      <c r="EZ137">
        <v>1658962562</v>
      </c>
      <c r="FA137" t="s">
        <v>443</v>
      </c>
      <c r="FB137">
        <v>1658962562</v>
      </c>
      <c r="FC137">
        <v>1658962559</v>
      </c>
      <c r="FD137">
        <v>7</v>
      </c>
      <c r="FE137">
        <v>0.025</v>
      </c>
      <c r="FF137">
        <v>-0.013</v>
      </c>
      <c r="FG137">
        <v>-1.97</v>
      </c>
      <c r="FH137">
        <v>-0.111</v>
      </c>
      <c r="FI137">
        <v>420</v>
      </c>
      <c r="FJ137">
        <v>18</v>
      </c>
      <c r="FK137">
        <v>0.6899999999999999</v>
      </c>
      <c r="FL137">
        <v>0.5</v>
      </c>
      <c r="FM137">
        <v>0.798922625</v>
      </c>
      <c r="FN137">
        <v>0.1464005290806749</v>
      </c>
      <c r="FO137">
        <v>0.03939199185918853</v>
      </c>
      <c r="FP137">
        <v>1</v>
      </c>
      <c r="FQ137">
        <v>459.7647058823529</v>
      </c>
      <c r="FR137">
        <v>-10.35905254530345</v>
      </c>
      <c r="FS137">
        <v>13.48705004925621</v>
      </c>
      <c r="FT137">
        <v>0</v>
      </c>
      <c r="FU137">
        <v>0.598192975</v>
      </c>
      <c r="FV137">
        <v>-0.6133335196998141</v>
      </c>
      <c r="FW137">
        <v>0.06401833848222223</v>
      </c>
      <c r="FX137">
        <v>0</v>
      </c>
      <c r="FY137">
        <v>1</v>
      </c>
      <c r="FZ137">
        <v>3</v>
      </c>
      <c r="GA137" t="s">
        <v>444</v>
      </c>
      <c r="GB137">
        <v>2.98424</v>
      </c>
      <c r="GC137">
        <v>2.71565</v>
      </c>
      <c r="GD137">
        <v>0.0947781</v>
      </c>
      <c r="GE137">
        <v>0.093405</v>
      </c>
      <c r="GF137">
        <v>0.09086329999999999</v>
      </c>
      <c r="GG137">
        <v>0.0874071</v>
      </c>
      <c r="GH137">
        <v>28720.9</v>
      </c>
      <c r="GI137">
        <v>28876.9</v>
      </c>
      <c r="GJ137">
        <v>29482.8</v>
      </c>
      <c r="GK137">
        <v>29453.8</v>
      </c>
      <c r="GL137">
        <v>35507.8</v>
      </c>
      <c r="GM137">
        <v>35741</v>
      </c>
      <c r="GN137">
        <v>41524.4</v>
      </c>
      <c r="GO137">
        <v>41979</v>
      </c>
      <c r="GP137">
        <v>1.9102</v>
      </c>
      <c r="GQ137">
        <v>1.91575</v>
      </c>
      <c r="GR137">
        <v>0.0435486</v>
      </c>
      <c r="GS137">
        <v>0</v>
      </c>
      <c r="GT137">
        <v>24.4344</v>
      </c>
      <c r="GU137">
        <v>999.9</v>
      </c>
      <c r="GV137">
        <v>42.8</v>
      </c>
      <c r="GW137">
        <v>31.4</v>
      </c>
      <c r="GX137">
        <v>21.9112</v>
      </c>
      <c r="GY137">
        <v>62.9362</v>
      </c>
      <c r="GZ137">
        <v>33.766</v>
      </c>
      <c r="HA137">
        <v>1</v>
      </c>
      <c r="HB137">
        <v>-0.135798</v>
      </c>
      <c r="HC137">
        <v>-0.205986</v>
      </c>
      <c r="HD137">
        <v>20.3521</v>
      </c>
      <c r="HE137">
        <v>5.22298</v>
      </c>
      <c r="HF137">
        <v>12.0099</v>
      </c>
      <c r="HG137">
        <v>4.99065</v>
      </c>
      <c r="HH137">
        <v>3.2892</v>
      </c>
      <c r="HI137">
        <v>9999</v>
      </c>
      <c r="HJ137">
        <v>9999</v>
      </c>
      <c r="HK137">
        <v>9999</v>
      </c>
      <c r="HL137">
        <v>161.4</v>
      </c>
      <c r="HM137">
        <v>1.86737</v>
      </c>
      <c r="HN137">
        <v>1.86645</v>
      </c>
      <c r="HO137">
        <v>1.86584</v>
      </c>
      <c r="HP137">
        <v>1.86583</v>
      </c>
      <c r="HQ137">
        <v>1.86765</v>
      </c>
      <c r="HR137">
        <v>1.87012</v>
      </c>
      <c r="HS137">
        <v>1.86874</v>
      </c>
      <c r="HT137">
        <v>1.87021</v>
      </c>
      <c r="HU137">
        <v>0</v>
      </c>
      <c r="HV137">
        <v>0</v>
      </c>
      <c r="HW137">
        <v>0</v>
      </c>
      <c r="HX137">
        <v>0</v>
      </c>
      <c r="HY137" t="s">
        <v>422</v>
      </c>
      <c r="HZ137" t="s">
        <v>423</v>
      </c>
      <c r="IA137" t="s">
        <v>424</v>
      </c>
      <c r="IB137" t="s">
        <v>424</v>
      </c>
      <c r="IC137" t="s">
        <v>424</v>
      </c>
      <c r="ID137" t="s">
        <v>424</v>
      </c>
      <c r="IE137">
        <v>0</v>
      </c>
      <c r="IF137">
        <v>100</v>
      </c>
      <c r="IG137">
        <v>100</v>
      </c>
      <c r="IH137">
        <v>-1.971</v>
      </c>
      <c r="II137">
        <v>-0.1024</v>
      </c>
      <c r="IJ137">
        <v>-0.5726348517053843</v>
      </c>
      <c r="IK137">
        <v>-0.003643892653284941</v>
      </c>
      <c r="IL137">
        <v>8.948238347276123E-07</v>
      </c>
      <c r="IM137">
        <v>-2.445980282225029E-10</v>
      </c>
      <c r="IN137">
        <v>-0.1497648274784824</v>
      </c>
      <c r="IO137">
        <v>-0.01042730378795286</v>
      </c>
      <c r="IP137">
        <v>0.00100284695746963</v>
      </c>
      <c r="IQ137">
        <v>-1.701466411570297E-05</v>
      </c>
      <c r="IR137">
        <v>2</v>
      </c>
      <c r="IS137">
        <v>2310</v>
      </c>
      <c r="IT137">
        <v>1</v>
      </c>
      <c r="IU137">
        <v>25</v>
      </c>
      <c r="IV137">
        <v>55.6</v>
      </c>
      <c r="IW137">
        <v>55.6</v>
      </c>
      <c r="IX137">
        <v>1.04492</v>
      </c>
      <c r="IY137">
        <v>2.21436</v>
      </c>
      <c r="IZ137">
        <v>1.39648</v>
      </c>
      <c r="JA137">
        <v>2.34375</v>
      </c>
      <c r="JB137">
        <v>1.49536</v>
      </c>
      <c r="JC137">
        <v>2.40356</v>
      </c>
      <c r="JD137">
        <v>35.7544</v>
      </c>
      <c r="JE137">
        <v>24.1926</v>
      </c>
      <c r="JF137">
        <v>18</v>
      </c>
      <c r="JG137">
        <v>482.042</v>
      </c>
      <c r="JH137">
        <v>441.59</v>
      </c>
      <c r="JI137">
        <v>25.0002</v>
      </c>
      <c r="JJ137">
        <v>25.6922</v>
      </c>
      <c r="JK137">
        <v>30.0001</v>
      </c>
      <c r="JL137">
        <v>25.6889</v>
      </c>
      <c r="JM137">
        <v>25.6368</v>
      </c>
      <c r="JN137">
        <v>20.9286</v>
      </c>
      <c r="JO137">
        <v>19.381</v>
      </c>
      <c r="JP137">
        <v>50.9364</v>
      </c>
      <c r="JQ137">
        <v>25</v>
      </c>
      <c r="JR137">
        <v>420</v>
      </c>
      <c r="JS137">
        <v>18.3582</v>
      </c>
      <c r="JT137">
        <v>100.815</v>
      </c>
      <c r="JU137">
        <v>100.813</v>
      </c>
    </row>
    <row r="138" spans="1:281">
      <c r="A138">
        <v>122</v>
      </c>
      <c r="B138">
        <v>1658965902.5</v>
      </c>
      <c r="C138">
        <v>3996</v>
      </c>
      <c r="D138" t="s">
        <v>694</v>
      </c>
      <c r="E138" t="s">
        <v>695</v>
      </c>
      <c r="F138">
        <v>5</v>
      </c>
      <c r="G138" t="s">
        <v>680</v>
      </c>
      <c r="H138" t="s">
        <v>416</v>
      </c>
      <c r="I138">
        <v>1658965900</v>
      </c>
      <c r="J138">
        <f>(K138)/1000</f>
        <v>0</v>
      </c>
      <c r="K138">
        <f>IF(CZ138, AN138, AH138)</f>
        <v>0</v>
      </c>
      <c r="L138">
        <f>IF(CZ138, AI138, AG138)</f>
        <v>0</v>
      </c>
      <c r="M138">
        <f>DB138 - IF(AU138&gt;1, L138*CV138*100.0/(AW138*DP138), 0)</f>
        <v>0</v>
      </c>
      <c r="N138">
        <f>((T138-J138/2)*M138-L138)/(T138+J138/2)</f>
        <v>0</v>
      </c>
      <c r="O138">
        <f>N138*(DI138+DJ138)/1000.0</f>
        <v>0</v>
      </c>
      <c r="P138">
        <f>(DB138 - IF(AU138&gt;1, L138*CV138*100.0/(AW138*DP138), 0))*(DI138+DJ138)/1000.0</f>
        <v>0</v>
      </c>
      <c r="Q138">
        <f>2.0/((1/S138-1/R138)+SIGN(S138)*SQRT((1/S138-1/R138)*(1/S138-1/R138) + 4*CW138/((CW138+1)*(CW138+1))*(2*1/S138*1/R138-1/R138*1/R138)))</f>
        <v>0</v>
      </c>
      <c r="R138">
        <f>IF(LEFT(CX138,1)&lt;&gt;"0",IF(LEFT(CX138,1)="1",3.0,CY138),$D$5+$E$5*(DP138*DI138/($K$5*1000))+$F$5*(DP138*DI138/($K$5*1000))*MAX(MIN(CV138,$J$5),$I$5)*MAX(MIN(CV138,$J$5),$I$5)+$G$5*MAX(MIN(CV138,$J$5),$I$5)*(DP138*DI138/($K$5*1000))+$H$5*(DP138*DI138/($K$5*1000))*(DP138*DI138/($K$5*1000)))</f>
        <v>0</v>
      </c>
      <c r="S138">
        <f>J138*(1000-(1000*0.61365*exp(17.502*W138/(240.97+W138))/(DI138+DJ138)+DD138)/2)/(1000*0.61365*exp(17.502*W138/(240.97+W138))/(DI138+DJ138)-DD138)</f>
        <v>0</v>
      </c>
      <c r="T138">
        <f>1/((CW138+1)/(Q138/1.6)+1/(R138/1.37)) + CW138/((CW138+1)/(Q138/1.6) + CW138/(R138/1.37))</f>
        <v>0</v>
      </c>
      <c r="U138">
        <f>(CR138*CU138)</f>
        <v>0</v>
      </c>
      <c r="V138">
        <f>(DK138+(U138+2*0.95*5.67E-8*(((DK138+$B$7)+273)^4-(DK138+273)^4)-44100*J138)/(1.84*29.3*R138+8*0.95*5.67E-8*(DK138+273)^3))</f>
        <v>0</v>
      </c>
      <c r="W138">
        <f>($C$7*DL138+$D$7*DM138+$E$7*V138)</f>
        <v>0</v>
      </c>
      <c r="X138">
        <f>0.61365*exp(17.502*W138/(240.97+W138))</f>
        <v>0</v>
      </c>
      <c r="Y138">
        <f>(Z138/AA138*100)</f>
        <v>0</v>
      </c>
      <c r="Z138">
        <f>DD138*(DI138+DJ138)/1000</f>
        <v>0</v>
      </c>
      <c r="AA138">
        <f>0.61365*exp(17.502*DK138/(240.97+DK138))</f>
        <v>0</v>
      </c>
      <c r="AB138">
        <f>(X138-DD138*(DI138+DJ138)/1000)</f>
        <v>0</v>
      </c>
      <c r="AC138">
        <f>(-J138*44100)</f>
        <v>0</v>
      </c>
      <c r="AD138">
        <f>2*29.3*R138*0.92*(DK138-W138)</f>
        <v>0</v>
      </c>
      <c r="AE138">
        <f>2*0.95*5.67E-8*(((DK138+$B$7)+273)^4-(W138+273)^4)</f>
        <v>0</v>
      </c>
      <c r="AF138">
        <f>U138+AE138+AC138+AD138</f>
        <v>0</v>
      </c>
      <c r="AG138">
        <f>DH138*AU138*(DC138-DB138*(1000-AU138*DE138)/(1000-AU138*DD138))/(100*CV138)</f>
        <v>0</v>
      </c>
      <c r="AH138">
        <f>1000*DH138*AU138*(DD138-DE138)/(100*CV138*(1000-AU138*DD138))</f>
        <v>0</v>
      </c>
      <c r="AI138">
        <f>(AJ138 - AK138 - DI138*1E3/(8.314*(DK138+273.15)) * AM138/DH138 * AL138) * DH138/(100*CV138) * (1000 - DE138)/1000</f>
        <v>0</v>
      </c>
      <c r="AJ138">
        <v>427.8632720558925</v>
      </c>
      <c r="AK138">
        <v>428.9443272727272</v>
      </c>
      <c r="AL138">
        <v>-9.766237767746285E-06</v>
      </c>
      <c r="AM138">
        <v>65.21653823166749</v>
      </c>
      <c r="AN138">
        <f>(AP138 - AO138 + DI138*1E3/(8.314*(DK138+273.15)) * AR138/DH138 * AQ138) * DH138/(100*CV138) * 1000/(1000 - AP138)</f>
        <v>0</v>
      </c>
      <c r="AO138">
        <v>18.39784720014375</v>
      </c>
      <c r="AP138">
        <v>18.95330606060606</v>
      </c>
      <c r="AQ138">
        <v>0.009105475829467594</v>
      </c>
      <c r="AR138">
        <v>84.75233674597268</v>
      </c>
      <c r="AS138">
        <v>23</v>
      </c>
      <c r="AT138">
        <v>5</v>
      </c>
      <c r="AU138">
        <f>IF(AS138*$H$13&gt;=AW138,1.0,(AW138/(AW138-AS138*$H$13)))</f>
        <v>0</v>
      </c>
      <c r="AV138">
        <f>(AU138-1)*100</f>
        <v>0</v>
      </c>
      <c r="AW138">
        <f>MAX(0,($B$13+$C$13*DP138)/(1+$D$13*DP138)*DI138/(DK138+273)*$E$13)</f>
        <v>0</v>
      </c>
      <c r="AX138" t="s">
        <v>418</v>
      </c>
      <c r="AY138" t="s">
        <v>418</v>
      </c>
      <c r="AZ138">
        <v>0</v>
      </c>
      <c r="BA138">
        <v>0</v>
      </c>
      <c r="BB138">
        <f>1-AZ138/BA138</f>
        <v>0</v>
      </c>
      <c r="BC138">
        <v>0</v>
      </c>
      <c r="BD138" t="s">
        <v>418</v>
      </c>
      <c r="BE138" t="s">
        <v>418</v>
      </c>
      <c r="BF138">
        <v>0</v>
      </c>
      <c r="BG138">
        <v>0</v>
      </c>
      <c r="BH138">
        <f>1-BF138/BG138</f>
        <v>0</v>
      </c>
      <c r="BI138">
        <v>0.5</v>
      </c>
      <c r="BJ138">
        <f>CS138</f>
        <v>0</v>
      </c>
      <c r="BK138">
        <f>L138</f>
        <v>0</v>
      </c>
      <c r="BL138">
        <f>BH138*BI138*BJ138</f>
        <v>0</v>
      </c>
      <c r="BM138">
        <f>(BK138-BC138)/BJ138</f>
        <v>0</v>
      </c>
      <c r="BN138">
        <f>(BA138-BG138)/BG138</f>
        <v>0</v>
      </c>
      <c r="BO138">
        <f>AZ138/(BB138+AZ138/BG138)</f>
        <v>0</v>
      </c>
      <c r="BP138" t="s">
        <v>418</v>
      </c>
      <c r="BQ138">
        <v>0</v>
      </c>
      <c r="BR138">
        <f>IF(BQ138&lt;&gt;0, BQ138, BO138)</f>
        <v>0</v>
      </c>
      <c r="BS138">
        <f>1-BR138/BG138</f>
        <v>0</v>
      </c>
      <c r="BT138">
        <f>(BG138-BF138)/(BG138-BR138)</f>
        <v>0</v>
      </c>
      <c r="BU138">
        <f>(BA138-BG138)/(BA138-BR138)</f>
        <v>0</v>
      </c>
      <c r="BV138">
        <f>(BG138-BF138)/(BG138-AZ138)</f>
        <v>0</v>
      </c>
      <c r="BW138">
        <f>(BA138-BG138)/(BA138-AZ138)</f>
        <v>0</v>
      </c>
      <c r="BX138">
        <f>(BT138*BR138/BF138)</f>
        <v>0</v>
      </c>
      <c r="BY138">
        <f>(1-BX138)</f>
        <v>0</v>
      </c>
      <c r="BZ138" t="s">
        <v>418</v>
      </c>
      <c r="CA138" t="s">
        <v>418</v>
      </c>
      <c r="CB138" t="s">
        <v>418</v>
      </c>
      <c r="CC138" t="s">
        <v>418</v>
      </c>
      <c r="CD138" t="s">
        <v>418</v>
      </c>
      <c r="CE138" t="s">
        <v>418</v>
      </c>
      <c r="CF138" t="s">
        <v>418</v>
      </c>
      <c r="CG138" t="s">
        <v>418</v>
      </c>
      <c r="CH138" t="s">
        <v>418</v>
      </c>
      <c r="CI138" t="s">
        <v>418</v>
      </c>
      <c r="CJ138" t="s">
        <v>418</v>
      </c>
      <c r="CK138" t="s">
        <v>418</v>
      </c>
      <c r="CL138" t="s">
        <v>418</v>
      </c>
      <c r="CM138" t="s">
        <v>418</v>
      </c>
      <c r="CN138" t="s">
        <v>418</v>
      </c>
      <c r="CO138" t="s">
        <v>418</v>
      </c>
      <c r="CP138" t="s">
        <v>418</v>
      </c>
      <c r="CQ138" t="s">
        <v>418</v>
      </c>
      <c r="CR138">
        <f>$B$11*DQ138+$C$11*DR138+$F$11*EC138*(1-EF138)</f>
        <v>0</v>
      </c>
      <c r="CS138">
        <f>CR138*CT138</f>
        <v>0</v>
      </c>
      <c r="CT138">
        <f>($B$11*$D$9+$C$11*$D$9+$F$11*((EP138+EH138)/MAX(EP138+EH138+EQ138, 0.1)*$I$9+EQ138/MAX(EP138+EH138+EQ138, 0.1)*$J$9))/($B$11+$C$11+$F$11)</f>
        <v>0</v>
      </c>
      <c r="CU138">
        <f>($B$11*$K$9+$C$11*$K$9+$F$11*((EP138+EH138)/MAX(EP138+EH138+EQ138, 0.1)*$P$9+EQ138/MAX(EP138+EH138+EQ138, 0.1)*$Q$9))/($B$11+$C$11+$F$11)</f>
        <v>0</v>
      </c>
      <c r="CV138">
        <v>6</v>
      </c>
      <c r="CW138">
        <v>0.5</v>
      </c>
      <c r="CX138" t="s">
        <v>419</v>
      </c>
      <c r="CY138">
        <v>2</v>
      </c>
      <c r="CZ138" t="b">
        <v>1</v>
      </c>
      <c r="DA138">
        <v>1658965900</v>
      </c>
      <c r="DB138">
        <v>420.8235555555556</v>
      </c>
      <c r="DC138">
        <v>419.9943333333334</v>
      </c>
      <c r="DD138">
        <v>18.93987777777777</v>
      </c>
      <c r="DE138">
        <v>18.39854444444445</v>
      </c>
      <c r="DF138">
        <v>422.795</v>
      </c>
      <c r="DG138">
        <v>19.04204444444444</v>
      </c>
      <c r="DH138">
        <v>500.1115555555555</v>
      </c>
      <c r="DI138">
        <v>90.14771111111111</v>
      </c>
      <c r="DJ138">
        <v>0.1000665111111111</v>
      </c>
      <c r="DK138">
        <v>25.77424444444444</v>
      </c>
      <c r="DL138">
        <v>25.14664444444445</v>
      </c>
      <c r="DM138">
        <v>999.9000000000001</v>
      </c>
      <c r="DN138">
        <v>0</v>
      </c>
      <c r="DO138">
        <v>0</v>
      </c>
      <c r="DP138">
        <v>9999.657777777777</v>
      </c>
      <c r="DQ138">
        <v>0</v>
      </c>
      <c r="DR138">
        <v>0.393453</v>
      </c>
      <c r="DS138">
        <v>0.829088</v>
      </c>
      <c r="DT138">
        <v>428.9477777777778</v>
      </c>
      <c r="DU138">
        <v>427.8664444444444</v>
      </c>
      <c r="DV138">
        <v>0.5413332222222222</v>
      </c>
      <c r="DW138">
        <v>419.9943333333334</v>
      </c>
      <c r="DX138">
        <v>18.39854444444445</v>
      </c>
      <c r="DY138">
        <v>1.707386666666667</v>
      </c>
      <c r="DZ138">
        <v>1.658586666666666</v>
      </c>
      <c r="EA138">
        <v>14.96375555555556</v>
      </c>
      <c r="EB138">
        <v>14.51417777777778</v>
      </c>
      <c r="EC138">
        <v>0.00100019</v>
      </c>
      <c r="ED138">
        <v>0</v>
      </c>
      <c r="EE138">
        <v>0</v>
      </c>
      <c r="EF138">
        <v>0</v>
      </c>
      <c r="EG138">
        <v>469.5555555555555</v>
      </c>
      <c r="EH138">
        <v>0.00100019</v>
      </c>
      <c r="EI138">
        <v>-11.94444444444444</v>
      </c>
      <c r="EJ138">
        <v>-0.2777777777777778</v>
      </c>
      <c r="EK138">
        <v>34.437</v>
      </c>
      <c r="EL138">
        <v>38.215</v>
      </c>
      <c r="EM138">
        <v>36.32599999999999</v>
      </c>
      <c r="EN138">
        <v>38.39555555555555</v>
      </c>
      <c r="EO138">
        <v>36.375</v>
      </c>
      <c r="EP138">
        <v>0</v>
      </c>
      <c r="EQ138">
        <v>0</v>
      </c>
      <c r="ER138">
        <v>0</v>
      </c>
      <c r="ES138">
        <v>34.29999995231628</v>
      </c>
      <c r="ET138">
        <v>0</v>
      </c>
      <c r="EU138">
        <v>463.3461538461539</v>
      </c>
      <c r="EV138">
        <v>5.709401873214095</v>
      </c>
      <c r="EW138">
        <v>-75.05982919280048</v>
      </c>
      <c r="EX138">
        <v>-5.903846153846154</v>
      </c>
      <c r="EY138">
        <v>15</v>
      </c>
      <c r="EZ138">
        <v>1658962562</v>
      </c>
      <c r="FA138" t="s">
        <v>443</v>
      </c>
      <c r="FB138">
        <v>1658962562</v>
      </c>
      <c r="FC138">
        <v>1658962559</v>
      </c>
      <c r="FD138">
        <v>7</v>
      </c>
      <c r="FE138">
        <v>0.025</v>
      </c>
      <c r="FF138">
        <v>-0.013</v>
      </c>
      <c r="FG138">
        <v>-1.97</v>
      </c>
      <c r="FH138">
        <v>-0.111</v>
      </c>
      <c r="FI138">
        <v>420</v>
      </c>
      <c r="FJ138">
        <v>18</v>
      </c>
      <c r="FK138">
        <v>0.6899999999999999</v>
      </c>
      <c r="FL138">
        <v>0.5</v>
      </c>
      <c r="FM138">
        <v>0.8102332000000001</v>
      </c>
      <c r="FN138">
        <v>0.1369543564727955</v>
      </c>
      <c r="FO138">
        <v>0.03229860978680043</v>
      </c>
      <c r="FP138">
        <v>1</v>
      </c>
      <c r="FQ138">
        <v>461.0294117647059</v>
      </c>
      <c r="FR138">
        <v>37.00534769053498</v>
      </c>
      <c r="FS138">
        <v>15.19139712840142</v>
      </c>
      <c r="FT138">
        <v>0</v>
      </c>
      <c r="FU138">
        <v>0.573806925</v>
      </c>
      <c r="FV138">
        <v>-0.5272282964352731</v>
      </c>
      <c r="FW138">
        <v>0.05959990008103516</v>
      </c>
      <c r="FX138">
        <v>0</v>
      </c>
      <c r="FY138">
        <v>1</v>
      </c>
      <c r="FZ138">
        <v>3</v>
      </c>
      <c r="GA138" t="s">
        <v>444</v>
      </c>
      <c r="GB138">
        <v>2.98417</v>
      </c>
      <c r="GC138">
        <v>2.71564</v>
      </c>
      <c r="GD138">
        <v>0.09478209999999999</v>
      </c>
      <c r="GE138">
        <v>0.0934092</v>
      </c>
      <c r="GF138">
        <v>0.0909928</v>
      </c>
      <c r="GG138">
        <v>0.08742900000000001</v>
      </c>
      <c r="GH138">
        <v>28720.4</v>
      </c>
      <c r="GI138">
        <v>28876.9</v>
      </c>
      <c r="GJ138">
        <v>29482.3</v>
      </c>
      <c r="GK138">
        <v>29453.8</v>
      </c>
      <c r="GL138">
        <v>35501.8</v>
      </c>
      <c r="GM138">
        <v>35740.2</v>
      </c>
      <c r="GN138">
        <v>41523.4</v>
      </c>
      <c r="GO138">
        <v>41979.1</v>
      </c>
      <c r="GP138">
        <v>1.9105</v>
      </c>
      <c r="GQ138">
        <v>1.9156</v>
      </c>
      <c r="GR138">
        <v>0.0436604</v>
      </c>
      <c r="GS138">
        <v>0</v>
      </c>
      <c r="GT138">
        <v>24.4324</v>
      </c>
      <c r="GU138">
        <v>999.9</v>
      </c>
      <c r="GV138">
        <v>42.8</v>
      </c>
      <c r="GW138">
        <v>31.4</v>
      </c>
      <c r="GX138">
        <v>21.9131</v>
      </c>
      <c r="GY138">
        <v>62.7662</v>
      </c>
      <c r="GZ138">
        <v>33.3373</v>
      </c>
      <c r="HA138">
        <v>1</v>
      </c>
      <c r="HB138">
        <v>-0.135783</v>
      </c>
      <c r="HC138">
        <v>-0.204521</v>
      </c>
      <c r="HD138">
        <v>20.3528</v>
      </c>
      <c r="HE138">
        <v>5.22702</v>
      </c>
      <c r="HF138">
        <v>12.0099</v>
      </c>
      <c r="HG138">
        <v>4.99165</v>
      </c>
      <c r="HH138">
        <v>3.29</v>
      </c>
      <c r="HI138">
        <v>9999</v>
      </c>
      <c r="HJ138">
        <v>9999</v>
      </c>
      <c r="HK138">
        <v>9999</v>
      </c>
      <c r="HL138">
        <v>161.4</v>
      </c>
      <c r="HM138">
        <v>1.86737</v>
      </c>
      <c r="HN138">
        <v>1.86644</v>
      </c>
      <c r="HO138">
        <v>1.86584</v>
      </c>
      <c r="HP138">
        <v>1.86584</v>
      </c>
      <c r="HQ138">
        <v>1.86764</v>
      </c>
      <c r="HR138">
        <v>1.87012</v>
      </c>
      <c r="HS138">
        <v>1.86874</v>
      </c>
      <c r="HT138">
        <v>1.8702</v>
      </c>
      <c r="HU138">
        <v>0</v>
      </c>
      <c r="HV138">
        <v>0</v>
      </c>
      <c r="HW138">
        <v>0</v>
      </c>
      <c r="HX138">
        <v>0</v>
      </c>
      <c r="HY138" t="s">
        <v>422</v>
      </c>
      <c r="HZ138" t="s">
        <v>423</v>
      </c>
      <c r="IA138" t="s">
        <v>424</v>
      </c>
      <c r="IB138" t="s">
        <v>424</v>
      </c>
      <c r="IC138" t="s">
        <v>424</v>
      </c>
      <c r="ID138" t="s">
        <v>424</v>
      </c>
      <c r="IE138">
        <v>0</v>
      </c>
      <c r="IF138">
        <v>100</v>
      </c>
      <c r="IG138">
        <v>100</v>
      </c>
      <c r="IH138">
        <v>-1.972</v>
      </c>
      <c r="II138">
        <v>-0.102</v>
      </c>
      <c r="IJ138">
        <v>-0.5726348517053843</v>
      </c>
      <c r="IK138">
        <v>-0.003643892653284941</v>
      </c>
      <c r="IL138">
        <v>8.948238347276123E-07</v>
      </c>
      <c r="IM138">
        <v>-2.445980282225029E-10</v>
      </c>
      <c r="IN138">
        <v>-0.1497648274784824</v>
      </c>
      <c r="IO138">
        <v>-0.01042730378795286</v>
      </c>
      <c r="IP138">
        <v>0.00100284695746963</v>
      </c>
      <c r="IQ138">
        <v>-1.701466411570297E-05</v>
      </c>
      <c r="IR138">
        <v>2</v>
      </c>
      <c r="IS138">
        <v>2310</v>
      </c>
      <c r="IT138">
        <v>1</v>
      </c>
      <c r="IU138">
        <v>25</v>
      </c>
      <c r="IV138">
        <v>55.7</v>
      </c>
      <c r="IW138">
        <v>55.7</v>
      </c>
      <c r="IX138">
        <v>1.04492</v>
      </c>
      <c r="IY138">
        <v>2.22534</v>
      </c>
      <c r="IZ138">
        <v>1.39648</v>
      </c>
      <c r="JA138">
        <v>2.34375</v>
      </c>
      <c r="JB138">
        <v>1.49536</v>
      </c>
      <c r="JC138">
        <v>2.35596</v>
      </c>
      <c r="JD138">
        <v>35.7544</v>
      </c>
      <c r="JE138">
        <v>24.1926</v>
      </c>
      <c r="JF138">
        <v>18</v>
      </c>
      <c r="JG138">
        <v>482.245</v>
      </c>
      <c r="JH138">
        <v>441.5</v>
      </c>
      <c r="JI138">
        <v>25.0003</v>
      </c>
      <c r="JJ138">
        <v>25.6927</v>
      </c>
      <c r="JK138">
        <v>30.0001</v>
      </c>
      <c r="JL138">
        <v>25.6911</v>
      </c>
      <c r="JM138">
        <v>25.6368</v>
      </c>
      <c r="JN138">
        <v>20.9279</v>
      </c>
      <c r="JO138">
        <v>19.381</v>
      </c>
      <c r="JP138">
        <v>50.9364</v>
      </c>
      <c r="JQ138">
        <v>25</v>
      </c>
      <c r="JR138">
        <v>420</v>
      </c>
      <c r="JS138">
        <v>18.3467</v>
      </c>
      <c r="JT138">
        <v>100.813</v>
      </c>
      <c r="JU138">
        <v>100.813</v>
      </c>
    </row>
    <row r="139" spans="1:281">
      <c r="A139">
        <v>123</v>
      </c>
      <c r="B139">
        <v>1658965907.5</v>
      </c>
      <c r="C139">
        <v>4001</v>
      </c>
      <c r="D139" t="s">
        <v>696</v>
      </c>
      <c r="E139" t="s">
        <v>697</v>
      </c>
      <c r="F139">
        <v>5</v>
      </c>
      <c r="G139" t="s">
        <v>680</v>
      </c>
      <c r="H139" t="s">
        <v>416</v>
      </c>
      <c r="I139">
        <v>1658965904.7</v>
      </c>
      <c r="J139">
        <f>(K139)/1000</f>
        <v>0</v>
      </c>
      <c r="K139">
        <f>IF(CZ139, AN139, AH139)</f>
        <v>0</v>
      </c>
      <c r="L139">
        <f>IF(CZ139, AI139, AG139)</f>
        <v>0</v>
      </c>
      <c r="M139">
        <f>DB139 - IF(AU139&gt;1, L139*CV139*100.0/(AW139*DP139), 0)</f>
        <v>0</v>
      </c>
      <c r="N139">
        <f>((T139-J139/2)*M139-L139)/(T139+J139/2)</f>
        <v>0</v>
      </c>
      <c r="O139">
        <f>N139*(DI139+DJ139)/1000.0</f>
        <v>0</v>
      </c>
      <c r="P139">
        <f>(DB139 - IF(AU139&gt;1, L139*CV139*100.0/(AW139*DP139), 0))*(DI139+DJ139)/1000.0</f>
        <v>0</v>
      </c>
      <c r="Q139">
        <f>2.0/((1/S139-1/R139)+SIGN(S139)*SQRT((1/S139-1/R139)*(1/S139-1/R139) + 4*CW139/((CW139+1)*(CW139+1))*(2*1/S139*1/R139-1/R139*1/R139)))</f>
        <v>0</v>
      </c>
      <c r="R139">
        <f>IF(LEFT(CX139,1)&lt;&gt;"0",IF(LEFT(CX139,1)="1",3.0,CY139),$D$5+$E$5*(DP139*DI139/($K$5*1000))+$F$5*(DP139*DI139/($K$5*1000))*MAX(MIN(CV139,$J$5),$I$5)*MAX(MIN(CV139,$J$5),$I$5)+$G$5*MAX(MIN(CV139,$J$5),$I$5)*(DP139*DI139/($K$5*1000))+$H$5*(DP139*DI139/($K$5*1000))*(DP139*DI139/($K$5*1000)))</f>
        <v>0</v>
      </c>
      <c r="S139">
        <f>J139*(1000-(1000*0.61365*exp(17.502*W139/(240.97+W139))/(DI139+DJ139)+DD139)/2)/(1000*0.61365*exp(17.502*W139/(240.97+W139))/(DI139+DJ139)-DD139)</f>
        <v>0</v>
      </c>
      <c r="T139">
        <f>1/((CW139+1)/(Q139/1.6)+1/(R139/1.37)) + CW139/((CW139+1)/(Q139/1.6) + CW139/(R139/1.37))</f>
        <v>0</v>
      </c>
      <c r="U139">
        <f>(CR139*CU139)</f>
        <v>0</v>
      </c>
      <c r="V139">
        <f>(DK139+(U139+2*0.95*5.67E-8*(((DK139+$B$7)+273)^4-(DK139+273)^4)-44100*J139)/(1.84*29.3*R139+8*0.95*5.67E-8*(DK139+273)^3))</f>
        <v>0</v>
      </c>
      <c r="W139">
        <f>($C$7*DL139+$D$7*DM139+$E$7*V139)</f>
        <v>0</v>
      </c>
      <c r="X139">
        <f>0.61365*exp(17.502*W139/(240.97+W139))</f>
        <v>0</v>
      </c>
      <c r="Y139">
        <f>(Z139/AA139*100)</f>
        <v>0</v>
      </c>
      <c r="Z139">
        <f>DD139*(DI139+DJ139)/1000</f>
        <v>0</v>
      </c>
      <c r="AA139">
        <f>0.61365*exp(17.502*DK139/(240.97+DK139))</f>
        <v>0</v>
      </c>
      <c r="AB139">
        <f>(X139-DD139*(DI139+DJ139)/1000)</f>
        <v>0</v>
      </c>
      <c r="AC139">
        <f>(-J139*44100)</f>
        <v>0</v>
      </c>
      <c r="AD139">
        <f>2*29.3*R139*0.92*(DK139-W139)</f>
        <v>0</v>
      </c>
      <c r="AE139">
        <f>2*0.95*5.67E-8*(((DK139+$B$7)+273)^4-(W139+273)^4)</f>
        <v>0</v>
      </c>
      <c r="AF139">
        <f>U139+AE139+AC139+AD139</f>
        <v>0</v>
      </c>
      <c r="AG139">
        <f>DH139*AU139*(DC139-DB139*(1000-AU139*DE139)/(1000-AU139*DD139))/(100*CV139)</f>
        <v>0</v>
      </c>
      <c r="AH139">
        <f>1000*DH139*AU139*(DD139-DE139)/(100*CV139*(1000-AU139*DD139))</f>
        <v>0</v>
      </c>
      <c r="AI139">
        <f>(AJ139 - AK139 - DI139*1E3/(8.314*(DK139+273.15)) * AM139/DH139 * AL139) * DH139/(100*CV139) * (1000 - DE139)/1000</f>
        <v>0</v>
      </c>
      <c r="AJ139">
        <v>427.8674694648084</v>
      </c>
      <c r="AK139">
        <v>428.9497030303031</v>
      </c>
      <c r="AL139">
        <v>0.0002644593938865703</v>
      </c>
      <c r="AM139">
        <v>65.21653823166749</v>
      </c>
      <c r="AN139">
        <f>(AP139 - AO139 + DI139*1E3/(8.314*(DK139+273.15)) * AR139/DH139 * AQ139) * DH139/(100*CV139) * 1000/(1000 - AP139)</f>
        <v>0</v>
      </c>
      <c r="AO139">
        <v>18.4013919191247</v>
      </c>
      <c r="AP139">
        <v>18.97507999999999</v>
      </c>
      <c r="AQ139">
        <v>0.003791071583846646</v>
      </c>
      <c r="AR139">
        <v>84.75233674597268</v>
      </c>
      <c r="AS139">
        <v>23</v>
      </c>
      <c r="AT139">
        <v>5</v>
      </c>
      <c r="AU139">
        <f>IF(AS139*$H$13&gt;=AW139,1.0,(AW139/(AW139-AS139*$H$13)))</f>
        <v>0</v>
      </c>
      <c r="AV139">
        <f>(AU139-1)*100</f>
        <v>0</v>
      </c>
      <c r="AW139">
        <f>MAX(0,($B$13+$C$13*DP139)/(1+$D$13*DP139)*DI139/(DK139+273)*$E$13)</f>
        <v>0</v>
      </c>
      <c r="AX139" t="s">
        <v>418</v>
      </c>
      <c r="AY139" t="s">
        <v>418</v>
      </c>
      <c r="AZ139">
        <v>0</v>
      </c>
      <c r="BA139">
        <v>0</v>
      </c>
      <c r="BB139">
        <f>1-AZ139/BA139</f>
        <v>0</v>
      </c>
      <c r="BC139">
        <v>0</v>
      </c>
      <c r="BD139" t="s">
        <v>418</v>
      </c>
      <c r="BE139" t="s">
        <v>418</v>
      </c>
      <c r="BF139">
        <v>0</v>
      </c>
      <c r="BG139">
        <v>0</v>
      </c>
      <c r="BH139">
        <f>1-BF139/BG139</f>
        <v>0</v>
      </c>
      <c r="BI139">
        <v>0.5</v>
      </c>
      <c r="BJ139">
        <f>CS139</f>
        <v>0</v>
      </c>
      <c r="BK139">
        <f>L139</f>
        <v>0</v>
      </c>
      <c r="BL139">
        <f>BH139*BI139*BJ139</f>
        <v>0</v>
      </c>
      <c r="BM139">
        <f>(BK139-BC139)/BJ139</f>
        <v>0</v>
      </c>
      <c r="BN139">
        <f>(BA139-BG139)/BG139</f>
        <v>0</v>
      </c>
      <c r="BO139">
        <f>AZ139/(BB139+AZ139/BG139)</f>
        <v>0</v>
      </c>
      <c r="BP139" t="s">
        <v>418</v>
      </c>
      <c r="BQ139">
        <v>0</v>
      </c>
      <c r="BR139">
        <f>IF(BQ139&lt;&gt;0, BQ139, BO139)</f>
        <v>0</v>
      </c>
      <c r="BS139">
        <f>1-BR139/BG139</f>
        <v>0</v>
      </c>
      <c r="BT139">
        <f>(BG139-BF139)/(BG139-BR139)</f>
        <v>0</v>
      </c>
      <c r="BU139">
        <f>(BA139-BG139)/(BA139-BR139)</f>
        <v>0</v>
      </c>
      <c r="BV139">
        <f>(BG139-BF139)/(BG139-AZ139)</f>
        <v>0</v>
      </c>
      <c r="BW139">
        <f>(BA139-BG139)/(BA139-AZ139)</f>
        <v>0</v>
      </c>
      <c r="BX139">
        <f>(BT139*BR139/BF139)</f>
        <v>0</v>
      </c>
      <c r="BY139">
        <f>(1-BX139)</f>
        <v>0</v>
      </c>
      <c r="BZ139" t="s">
        <v>418</v>
      </c>
      <c r="CA139" t="s">
        <v>418</v>
      </c>
      <c r="CB139" t="s">
        <v>418</v>
      </c>
      <c r="CC139" t="s">
        <v>418</v>
      </c>
      <c r="CD139" t="s">
        <v>418</v>
      </c>
      <c r="CE139" t="s">
        <v>418</v>
      </c>
      <c r="CF139" t="s">
        <v>418</v>
      </c>
      <c r="CG139" t="s">
        <v>418</v>
      </c>
      <c r="CH139" t="s">
        <v>418</v>
      </c>
      <c r="CI139" t="s">
        <v>418</v>
      </c>
      <c r="CJ139" t="s">
        <v>418</v>
      </c>
      <c r="CK139" t="s">
        <v>418</v>
      </c>
      <c r="CL139" t="s">
        <v>418</v>
      </c>
      <c r="CM139" t="s">
        <v>418</v>
      </c>
      <c r="CN139" t="s">
        <v>418</v>
      </c>
      <c r="CO139" t="s">
        <v>418</v>
      </c>
      <c r="CP139" t="s">
        <v>418</v>
      </c>
      <c r="CQ139" t="s">
        <v>418</v>
      </c>
      <c r="CR139">
        <f>$B$11*DQ139+$C$11*DR139+$F$11*EC139*(1-EF139)</f>
        <v>0</v>
      </c>
      <c r="CS139">
        <f>CR139*CT139</f>
        <v>0</v>
      </c>
      <c r="CT139">
        <f>($B$11*$D$9+$C$11*$D$9+$F$11*((EP139+EH139)/MAX(EP139+EH139+EQ139, 0.1)*$I$9+EQ139/MAX(EP139+EH139+EQ139, 0.1)*$J$9))/($B$11+$C$11+$F$11)</f>
        <v>0</v>
      </c>
      <c r="CU139">
        <f>($B$11*$K$9+$C$11*$K$9+$F$11*((EP139+EH139)/MAX(EP139+EH139+EQ139, 0.1)*$P$9+EQ139/MAX(EP139+EH139+EQ139, 0.1)*$Q$9))/($B$11+$C$11+$F$11)</f>
        <v>0</v>
      </c>
      <c r="CV139">
        <v>6</v>
      </c>
      <c r="CW139">
        <v>0.5</v>
      </c>
      <c r="CX139" t="s">
        <v>419</v>
      </c>
      <c r="CY139">
        <v>2</v>
      </c>
      <c r="CZ139" t="b">
        <v>1</v>
      </c>
      <c r="DA139">
        <v>1658965904.7</v>
      </c>
      <c r="DB139">
        <v>420.8097</v>
      </c>
      <c r="DC139">
        <v>419.9970999999999</v>
      </c>
      <c r="DD139">
        <v>18.96614</v>
      </c>
      <c r="DE139">
        <v>18.40157</v>
      </c>
      <c r="DF139">
        <v>422.7814</v>
      </c>
      <c r="DG139">
        <v>19.06807</v>
      </c>
      <c r="DH139">
        <v>500.0623000000001</v>
      </c>
      <c r="DI139">
        <v>90.14984000000001</v>
      </c>
      <c r="DJ139">
        <v>0.10007563</v>
      </c>
      <c r="DK139">
        <v>25.76943</v>
      </c>
      <c r="DL139">
        <v>25.14836</v>
      </c>
      <c r="DM139">
        <v>999.9</v>
      </c>
      <c r="DN139">
        <v>0</v>
      </c>
      <c r="DO139">
        <v>0</v>
      </c>
      <c r="DP139">
        <v>9996.879999999999</v>
      </c>
      <c r="DQ139">
        <v>0</v>
      </c>
      <c r="DR139">
        <v>0.393453</v>
      </c>
      <c r="DS139">
        <v>0.8126129000000001</v>
      </c>
      <c r="DT139">
        <v>428.9451999999999</v>
      </c>
      <c r="DU139">
        <v>427.8707000000001</v>
      </c>
      <c r="DV139">
        <v>0.5645558000000002</v>
      </c>
      <c r="DW139">
        <v>419.9970999999999</v>
      </c>
      <c r="DX139">
        <v>18.40157</v>
      </c>
      <c r="DY139">
        <v>1.709794</v>
      </c>
      <c r="DZ139">
        <v>1.658901</v>
      </c>
      <c r="EA139">
        <v>14.98563</v>
      </c>
      <c r="EB139">
        <v>14.51708</v>
      </c>
      <c r="EC139">
        <v>0.00100019</v>
      </c>
      <c r="ED139">
        <v>0</v>
      </c>
      <c r="EE139">
        <v>0</v>
      </c>
      <c r="EF139">
        <v>0</v>
      </c>
      <c r="EG139">
        <v>461.8</v>
      </c>
      <c r="EH139">
        <v>0.00100019</v>
      </c>
      <c r="EI139">
        <v>-6.75</v>
      </c>
      <c r="EJ139">
        <v>0.55</v>
      </c>
      <c r="EK139">
        <v>34.437</v>
      </c>
      <c r="EL139">
        <v>38.356</v>
      </c>
      <c r="EM139">
        <v>36.375</v>
      </c>
      <c r="EN139">
        <v>38.5309</v>
      </c>
      <c r="EO139">
        <v>36.4434</v>
      </c>
      <c r="EP139">
        <v>0</v>
      </c>
      <c r="EQ139">
        <v>0</v>
      </c>
      <c r="ER139">
        <v>0</v>
      </c>
      <c r="ES139">
        <v>39.09999990463257</v>
      </c>
      <c r="ET139">
        <v>0</v>
      </c>
      <c r="EU139">
        <v>459.8653846153846</v>
      </c>
      <c r="EV139">
        <v>25.0085472156784</v>
      </c>
      <c r="EW139">
        <v>-50.85470125766753</v>
      </c>
      <c r="EX139">
        <v>-7.942307692307693</v>
      </c>
      <c r="EY139">
        <v>15</v>
      </c>
      <c r="EZ139">
        <v>1658962562</v>
      </c>
      <c r="FA139" t="s">
        <v>443</v>
      </c>
      <c r="FB139">
        <v>1658962562</v>
      </c>
      <c r="FC139">
        <v>1658962559</v>
      </c>
      <c r="FD139">
        <v>7</v>
      </c>
      <c r="FE139">
        <v>0.025</v>
      </c>
      <c r="FF139">
        <v>-0.013</v>
      </c>
      <c r="FG139">
        <v>-1.97</v>
      </c>
      <c r="FH139">
        <v>-0.111</v>
      </c>
      <c r="FI139">
        <v>420</v>
      </c>
      <c r="FJ139">
        <v>18</v>
      </c>
      <c r="FK139">
        <v>0.6899999999999999</v>
      </c>
      <c r="FL139">
        <v>0.5</v>
      </c>
      <c r="FM139">
        <v>0.8197150749999998</v>
      </c>
      <c r="FN139">
        <v>-0.05285246904315388</v>
      </c>
      <c r="FO139">
        <v>0.02543181198753591</v>
      </c>
      <c r="FP139">
        <v>1</v>
      </c>
      <c r="FQ139">
        <v>462.1911764705882</v>
      </c>
      <c r="FR139">
        <v>-6.837280321968541</v>
      </c>
      <c r="FS139">
        <v>14.66489140063395</v>
      </c>
      <c r="FT139">
        <v>0</v>
      </c>
      <c r="FU139">
        <v>0.5477818249999999</v>
      </c>
      <c r="FV139">
        <v>-0.02823398499062178</v>
      </c>
      <c r="FW139">
        <v>0.0347494115934986</v>
      </c>
      <c r="FX139">
        <v>1</v>
      </c>
      <c r="FY139">
        <v>2</v>
      </c>
      <c r="FZ139">
        <v>3</v>
      </c>
      <c r="GA139" t="s">
        <v>421</v>
      </c>
      <c r="GB139">
        <v>2.98422</v>
      </c>
      <c r="GC139">
        <v>2.7157</v>
      </c>
      <c r="GD139">
        <v>0.09478399999999999</v>
      </c>
      <c r="GE139">
        <v>0.0934108</v>
      </c>
      <c r="GF139">
        <v>0.0910654</v>
      </c>
      <c r="GG139">
        <v>0.08743620000000001</v>
      </c>
      <c r="GH139">
        <v>28719.9</v>
      </c>
      <c r="GI139">
        <v>28876.7</v>
      </c>
      <c r="GJ139">
        <v>29482</v>
      </c>
      <c r="GK139">
        <v>29453.7</v>
      </c>
      <c r="GL139">
        <v>35498.6</v>
      </c>
      <c r="GM139">
        <v>35739.8</v>
      </c>
      <c r="GN139">
        <v>41523</v>
      </c>
      <c r="GO139">
        <v>41978.9</v>
      </c>
      <c r="GP139">
        <v>1.91107</v>
      </c>
      <c r="GQ139">
        <v>1.91583</v>
      </c>
      <c r="GR139">
        <v>0.0438094</v>
      </c>
      <c r="GS139">
        <v>0</v>
      </c>
      <c r="GT139">
        <v>24.4324</v>
      </c>
      <c r="GU139">
        <v>999.9</v>
      </c>
      <c r="GV139">
        <v>42.8</v>
      </c>
      <c r="GW139">
        <v>31.4</v>
      </c>
      <c r="GX139">
        <v>21.9134</v>
      </c>
      <c r="GY139">
        <v>62.9562</v>
      </c>
      <c r="GZ139">
        <v>33.5697</v>
      </c>
      <c r="HA139">
        <v>1</v>
      </c>
      <c r="HB139">
        <v>-0.135622</v>
      </c>
      <c r="HC139">
        <v>-0.204208</v>
      </c>
      <c r="HD139">
        <v>20.3528</v>
      </c>
      <c r="HE139">
        <v>5.22702</v>
      </c>
      <c r="HF139">
        <v>12.0099</v>
      </c>
      <c r="HG139">
        <v>4.9917</v>
      </c>
      <c r="HH139">
        <v>3.29</v>
      </c>
      <c r="HI139">
        <v>9999</v>
      </c>
      <c r="HJ139">
        <v>9999</v>
      </c>
      <c r="HK139">
        <v>9999</v>
      </c>
      <c r="HL139">
        <v>161.4</v>
      </c>
      <c r="HM139">
        <v>1.86737</v>
      </c>
      <c r="HN139">
        <v>1.86644</v>
      </c>
      <c r="HO139">
        <v>1.86584</v>
      </c>
      <c r="HP139">
        <v>1.86583</v>
      </c>
      <c r="HQ139">
        <v>1.86766</v>
      </c>
      <c r="HR139">
        <v>1.87012</v>
      </c>
      <c r="HS139">
        <v>1.86874</v>
      </c>
      <c r="HT139">
        <v>1.87019</v>
      </c>
      <c r="HU139">
        <v>0</v>
      </c>
      <c r="HV139">
        <v>0</v>
      </c>
      <c r="HW139">
        <v>0</v>
      </c>
      <c r="HX139">
        <v>0</v>
      </c>
      <c r="HY139" t="s">
        <v>422</v>
      </c>
      <c r="HZ139" t="s">
        <v>423</v>
      </c>
      <c r="IA139" t="s">
        <v>424</v>
      </c>
      <c r="IB139" t="s">
        <v>424</v>
      </c>
      <c r="IC139" t="s">
        <v>424</v>
      </c>
      <c r="ID139" t="s">
        <v>424</v>
      </c>
      <c r="IE139">
        <v>0</v>
      </c>
      <c r="IF139">
        <v>100</v>
      </c>
      <c r="IG139">
        <v>100</v>
      </c>
      <c r="IH139">
        <v>-1.972</v>
      </c>
      <c r="II139">
        <v>-0.1018</v>
      </c>
      <c r="IJ139">
        <v>-0.5726348517053843</v>
      </c>
      <c r="IK139">
        <v>-0.003643892653284941</v>
      </c>
      <c r="IL139">
        <v>8.948238347276123E-07</v>
      </c>
      <c r="IM139">
        <v>-2.445980282225029E-10</v>
      </c>
      <c r="IN139">
        <v>-0.1497648274784824</v>
      </c>
      <c r="IO139">
        <v>-0.01042730378795286</v>
      </c>
      <c r="IP139">
        <v>0.00100284695746963</v>
      </c>
      <c r="IQ139">
        <v>-1.701466411570297E-05</v>
      </c>
      <c r="IR139">
        <v>2</v>
      </c>
      <c r="IS139">
        <v>2310</v>
      </c>
      <c r="IT139">
        <v>1</v>
      </c>
      <c r="IU139">
        <v>25</v>
      </c>
      <c r="IV139">
        <v>55.8</v>
      </c>
      <c r="IW139">
        <v>55.8</v>
      </c>
      <c r="IX139">
        <v>1.04492</v>
      </c>
      <c r="IY139">
        <v>2.22046</v>
      </c>
      <c r="IZ139">
        <v>1.39648</v>
      </c>
      <c r="JA139">
        <v>2.34375</v>
      </c>
      <c r="JB139">
        <v>1.49536</v>
      </c>
      <c r="JC139">
        <v>2.36084</v>
      </c>
      <c r="JD139">
        <v>35.7544</v>
      </c>
      <c r="JE139">
        <v>24.1926</v>
      </c>
      <c r="JF139">
        <v>18</v>
      </c>
      <c r="JG139">
        <v>482.597</v>
      </c>
      <c r="JH139">
        <v>441.653</v>
      </c>
      <c r="JI139">
        <v>25.0001</v>
      </c>
      <c r="JJ139">
        <v>25.6944</v>
      </c>
      <c r="JK139">
        <v>30.0003</v>
      </c>
      <c r="JL139">
        <v>25.6911</v>
      </c>
      <c r="JM139">
        <v>25.6389</v>
      </c>
      <c r="JN139">
        <v>20.9291</v>
      </c>
      <c r="JO139">
        <v>19.381</v>
      </c>
      <c r="JP139">
        <v>50.9364</v>
      </c>
      <c r="JQ139">
        <v>25</v>
      </c>
      <c r="JR139">
        <v>420</v>
      </c>
      <c r="JS139">
        <v>18.3467</v>
      </c>
      <c r="JT139">
        <v>100.812</v>
      </c>
      <c r="JU139">
        <v>100.812</v>
      </c>
    </row>
    <row r="140" spans="1:281">
      <c r="A140">
        <v>124</v>
      </c>
      <c r="B140">
        <v>1658965912.5</v>
      </c>
      <c r="C140">
        <v>4006</v>
      </c>
      <c r="D140" t="s">
        <v>698</v>
      </c>
      <c r="E140" t="s">
        <v>699</v>
      </c>
      <c r="F140">
        <v>5</v>
      </c>
      <c r="G140" t="s">
        <v>680</v>
      </c>
      <c r="H140" t="s">
        <v>416</v>
      </c>
      <c r="I140">
        <v>1658965910</v>
      </c>
      <c r="J140">
        <f>(K140)/1000</f>
        <v>0</v>
      </c>
      <c r="K140">
        <f>IF(CZ140, AN140, AH140)</f>
        <v>0</v>
      </c>
      <c r="L140">
        <f>IF(CZ140, AI140, AG140)</f>
        <v>0</v>
      </c>
      <c r="M140">
        <f>DB140 - IF(AU140&gt;1, L140*CV140*100.0/(AW140*DP140), 0)</f>
        <v>0</v>
      </c>
      <c r="N140">
        <f>((T140-J140/2)*M140-L140)/(T140+J140/2)</f>
        <v>0</v>
      </c>
      <c r="O140">
        <f>N140*(DI140+DJ140)/1000.0</f>
        <v>0</v>
      </c>
      <c r="P140">
        <f>(DB140 - IF(AU140&gt;1, L140*CV140*100.0/(AW140*DP140), 0))*(DI140+DJ140)/1000.0</f>
        <v>0</v>
      </c>
      <c r="Q140">
        <f>2.0/((1/S140-1/R140)+SIGN(S140)*SQRT((1/S140-1/R140)*(1/S140-1/R140) + 4*CW140/((CW140+1)*(CW140+1))*(2*1/S140*1/R140-1/R140*1/R140)))</f>
        <v>0</v>
      </c>
      <c r="R140">
        <f>IF(LEFT(CX140,1)&lt;&gt;"0",IF(LEFT(CX140,1)="1",3.0,CY140),$D$5+$E$5*(DP140*DI140/($K$5*1000))+$F$5*(DP140*DI140/($K$5*1000))*MAX(MIN(CV140,$J$5),$I$5)*MAX(MIN(CV140,$J$5),$I$5)+$G$5*MAX(MIN(CV140,$J$5),$I$5)*(DP140*DI140/($K$5*1000))+$H$5*(DP140*DI140/($K$5*1000))*(DP140*DI140/($K$5*1000)))</f>
        <v>0</v>
      </c>
      <c r="S140">
        <f>J140*(1000-(1000*0.61365*exp(17.502*W140/(240.97+W140))/(DI140+DJ140)+DD140)/2)/(1000*0.61365*exp(17.502*W140/(240.97+W140))/(DI140+DJ140)-DD140)</f>
        <v>0</v>
      </c>
      <c r="T140">
        <f>1/((CW140+1)/(Q140/1.6)+1/(R140/1.37)) + CW140/((CW140+1)/(Q140/1.6) + CW140/(R140/1.37))</f>
        <v>0</v>
      </c>
      <c r="U140">
        <f>(CR140*CU140)</f>
        <v>0</v>
      </c>
      <c r="V140">
        <f>(DK140+(U140+2*0.95*5.67E-8*(((DK140+$B$7)+273)^4-(DK140+273)^4)-44100*J140)/(1.84*29.3*R140+8*0.95*5.67E-8*(DK140+273)^3))</f>
        <v>0</v>
      </c>
      <c r="W140">
        <f>($C$7*DL140+$D$7*DM140+$E$7*V140)</f>
        <v>0</v>
      </c>
      <c r="X140">
        <f>0.61365*exp(17.502*W140/(240.97+W140))</f>
        <v>0</v>
      </c>
      <c r="Y140">
        <f>(Z140/AA140*100)</f>
        <v>0</v>
      </c>
      <c r="Z140">
        <f>DD140*(DI140+DJ140)/1000</f>
        <v>0</v>
      </c>
      <c r="AA140">
        <f>0.61365*exp(17.502*DK140/(240.97+DK140))</f>
        <v>0</v>
      </c>
      <c r="AB140">
        <f>(X140-DD140*(DI140+DJ140)/1000)</f>
        <v>0</v>
      </c>
      <c r="AC140">
        <f>(-J140*44100)</f>
        <v>0</v>
      </c>
      <c r="AD140">
        <f>2*29.3*R140*0.92*(DK140-W140)</f>
        <v>0</v>
      </c>
      <c r="AE140">
        <f>2*0.95*5.67E-8*(((DK140+$B$7)+273)^4-(W140+273)^4)</f>
        <v>0</v>
      </c>
      <c r="AF140">
        <f>U140+AE140+AC140+AD140</f>
        <v>0</v>
      </c>
      <c r="AG140">
        <f>DH140*AU140*(DC140-DB140*(1000-AU140*DE140)/(1000-AU140*DD140))/(100*CV140)</f>
        <v>0</v>
      </c>
      <c r="AH140">
        <f>1000*DH140*AU140*(DD140-DE140)/(100*CV140*(1000-AU140*DD140))</f>
        <v>0</v>
      </c>
      <c r="AI140">
        <f>(AJ140 - AK140 - DI140*1E3/(8.314*(DK140+273.15)) * AM140/DH140 * AL140) * DH140/(100*CV140) * (1000 - DE140)/1000</f>
        <v>0</v>
      </c>
      <c r="AJ140">
        <v>427.8755737404479</v>
      </c>
      <c r="AK140">
        <v>428.9491757575756</v>
      </c>
      <c r="AL140">
        <v>0.0003034929769567964</v>
      </c>
      <c r="AM140">
        <v>65.21653823166749</v>
      </c>
      <c r="AN140">
        <f>(AP140 - AO140 + DI140*1E3/(8.314*(DK140+273.15)) * AR140/DH140 * AQ140) * DH140/(100*CV140) * 1000/(1000 - AP140)</f>
        <v>0</v>
      </c>
      <c r="AO140">
        <v>18.40299997754177</v>
      </c>
      <c r="AP140">
        <v>18.99036242424242</v>
      </c>
      <c r="AQ140">
        <v>0.0008837938664063287</v>
      </c>
      <c r="AR140">
        <v>84.75233674597268</v>
      </c>
      <c r="AS140">
        <v>23</v>
      </c>
      <c r="AT140">
        <v>5</v>
      </c>
      <c r="AU140">
        <f>IF(AS140*$H$13&gt;=AW140,1.0,(AW140/(AW140-AS140*$H$13)))</f>
        <v>0</v>
      </c>
      <c r="AV140">
        <f>(AU140-1)*100</f>
        <v>0</v>
      </c>
      <c r="AW140">
        <f>MAX(0,($B$13+$C$13*DP140)/(1+$D$13*DP140)*DI140/(DK140+273)*$E$13)</f>
        <v>0</v>
      </c>
      <c r="AX140" t="s">
        <v>418</v>
      </c>
      <c r="AY140" t="s">
        <v>418</v>
      </c>
      <c r="AZ140">
        <v>0</v>
      </c>
      <c r="BA140">
        <v>0</v>
      </c>
      <c r="BB140">
        <f>1-AZ140/BA140</f>
        <v>0</v>
      </c>
      <c r="BC140">
        <v>0</v>
      </c>
      <c r="BD140" t="s">
        <v>418</v>
      </c>
      <c r="BE140" t="s">
        <v>418</v>
      </c>
      <c r="BF140">
        <v>0</v>
      </c>
      <c r="BG140">
        <v>0</v>
      </c>
      <c r="BH140">
        <f>1-BF140/BG140</f>
        <v>0</v>
      </c>
      <c r="BI140">
        <v>0.5</v>
      </c>
      <c r="BJ140">
        <f>CS140</f>
        <v>0</v>
      </c>
      <c r="BK140">
        <f>L140</f>
        <v>0</v>
      </c>
      <c r="BL140">
        <f>BH140*BI140*BJ140</f>
        <v>0</v>
      </c>
      <c r="BM140">
        <f>(BK140-BC140)/BJ140</f>
        <v>0</v>
      </c>
      <c r="BN140">
        <f>(BA140-BG140)/BG140</f>
        <v>0</v>
      </c>
      <c r="BO140">
        <f>AZ140/(BB140+AZ140/BG140)</f>
        <v>0</v>
      </c>
      <c r="BP140" t="s">
        <v>418</v>
      </c>
      <c r="BQ140">
        <v>0</v>
      </c>
      <c r="BR140">
        <f>IF(BQ140&lt;&gt;0, BQ140, BO140)</f>
        <v>0</v>
      </c>
      <c r="BS140">
        <f>1-BR140/BG140</f>
        <v>0</v>
      </c>
      <c r="BT140">
        <f>(BG140-BF140)/(BG140-BR140)</f>
        <v>0</v>
      </c>
      <c r="BU140">
        <f>(BA140-BG140)/(BA140-BR140)</f>
        <v>0</v>
      </c>
      <c r="BV140">
        <f>(BG140-BF140)/(BG140-AZ140)</f>
        <v>0</v>
      </c>
      <c r="BW140">
        <f>(BA140-BG140)/(BA140-AZ140)</f>
        <v>0</v>
      </c>
      <c r="BX140">
        <f>(BT140*BR140/BF140)</f>
        <v>0</v>
      </c>
      <c r="BY140">
        <f>(1-BX140)</f>
        <v>0</v>
      </c>
      <c r="BZ140" t="s">
        <v>418</v>
      </c>
      <c r="CA140" t="s">
        <v>418</v>
      </c>
      <c r="CB140" t="s">
        <v>418</v>
      </c>
      <c r="CC140" t="s">
        <v>418</v>
      </c>
      <c r="CD140" t="s">
        <v>418</v>
      </c>
      <c r="CE140" t="s">
        <v>418</v>
      </c>
      <c r="CF140" t="s">
        <v>418</v>
      </c>
      <c r="CG140" t="s">
        <v>418</v>
      </c>
      <c r="CH140" t="s">
        <v>418</v>
      </c>
      <c r="CI140" t="s">
        <v>418</v>
      </c>
      <c r="CJ140" t="s">
        <v>418</v>
      </c>
      <c r="CK140" t="s">
        <v>418</v>
      </c>
      <c r="CL140" t="s">
        <v>418</v>
      </c>
      <c r="CM140" t="s">
        <v>418</v>
      </c>
      <c r="CN140" t="s">
        <v>418</v>
      </c>
      <c r="CO140" t="s">
        <v>418</v>
      </c>
      <c r="CP140" t="s">
        <v>418</v>
      </c>
      <c r="CQ140" t="s">
        <v>418</v>
      </c>
      <c r="CR140">
        <f>$B$11*DQ140+$C$11*DR140+$F$11*EC140*(1-EF140)</f>
        <v>0</v>
      </c>
      <c r="CS140">
        <f>CR140*CT140</f>
        <v>0</v>
      </c>
      <c r="CT140">
        <f>($B$11*$D$9+$C$11*$D$9+$F$11*((EP140+EH140)/MAX(EP140+EH140+EQ140, 0.1)*$I$9+EQ140/MAX(EP140+EH140+EQ140, 0.1)*$J$9))/($B$11+$C$11+$F$11)</f>
        <v>0</v>
      </c>
      <c r="CU140">
        <f>($B$11*$K$9+$C$11*$K$9+$F$11*((EP140+EH140)/MAX(EP140+EH140+EQ140, 0.1)*$P$9+EQ140/MAX(EP140+EH140+EQ140, 0.1)*$Q$9))/($B$11+$C$11+$F$11)</f>
        <v>0</v>
      </c>
      <c r="CV140">
        <v>6</v>
      </c>
      <c r="CW140">
        <v>0.5</v>
      </c>
      <c r="CX140" t="s">
        <v>419</v>
      </c>
      <c r="CY140">
        <v>2</v>
      </c>
      <c r="CZ140" t="b">
        <v>1</v>
      </c>
      <c r="DA140">
        <v>1658965910</v>
      </c>
      <c r="DB140">
        <v>420.7952222222223</v>
      </c>
      <c r="DC140">
        <v>419.9973333333334</v>
      </c>
      <c r="DD140">
        <v>18.9846</v>
      </c>
      <c r="DE140">
        <v>18.40361111111111</v>
      </c>
      <c r="DF140">
        <v>422.7667777777777</v>
      </c>
      <c r="DG140">
        <v>19.08634444444444</v>
      </c>
      <c r="DH140">
        <v>500.0717777777779</v>
      </c>
      <c r="DI140">
        <v>90.14836666666667</v>
      </c>
      <c r="DJ140">
        <v>0.09994854444444444</v>
      </c>
      <c r="DK140">
        <v>25.76633333333333</v>
      </c>
      <c r="DL140">
        <v>25.14633333333333</v>
      </c>
      <c r="DM140">
        <v>999.9000000000001</v>
      </c>
      <c r="DN140">
        <v>0</v>
      </c>
      <c r="DO140">
        <v>0</v>
      </c>
      <c r="DP140">
        <v>10004.65333333333</v>
      </c>
      <c r="DQ140">
        <v>0</v>
      </c>
      <c r="DR140">
        <v>0.393453</v>
      </c>
      <c r="DS140">
        <v>0.7978142222222223</v>
      </c>
      <c r="DT140">
        <v>428.9382222222222</v>
      </c>
      <c r="DU140">
        <v>427.8716666666667</v>
      </c>
      <c r="DV140">
        <v>0.5809803333333332</v>
      </c>
      <c r="DW140">
        <v>419.9973333333334</v>
      </c>
      <c r="DX140">
        <v>18.40361111111111</v>
      </c>
      <c r="DY140">
        <v>1.711431111111111</v>
      </c>
      <c r="DZ140">
        <v>1.659055555555556</v>
      </c>
      <c r="EA140">
        <v>15.00047777777778</v>
      </c>
      <c r="EB140">
        <v>14.51854444444444</v>
      </c>
      <c r="EC140">
        <v>0.00100019</v>
      </c>
      <c r="ED140">
        <v>0</v>
      </c>
      <c r="EE140">
        <v>0</v>
      </c>
      <c r="EF140">
        <v>0</v>
      </c>
      <c r="EG140">
        <v>461.3333333333333</v>
      </c>
      <c r="EH140">
        <v>0.00100019</v>
      </c>
      <c r="EI140">
        <v>2.666666666666667</v>
      </c>
      <c r="EJ140">
        <v>2.111111111111111</v>
      </c>
      <c r="EK140">
        <v>34.5</v>
      </c>
      <c r="EL140">
        <v>38.52055555555555</v>
      </c>
      <c r="EM140">
        <v>36.437</v>
      </c>
      <c r="EN140">
        <v>38.66633333333333</v>
      </c>
      <c r="EO140">
        <v>36.51377777777778</v>
      </c>
      <c r="EP140">
        <v>0</v>
      </c>
      <c r="EQ140">
        <v>0</v>
      </c>
      <c r="ER140">
        <v>0</v>
      </c>
      <c r="ES140">
        <v>44.5</v>
      </c>
      <c r="ET140">
        <v>0</v>
      </c>
      <c r="EU140">
        <v>462.56</v>
      </c>
      <c r="EV140">
        <v>-41.38461644832811</v>
      </c>
      <c r="EW140">
        <v>-5.076921475239348</v>
      </c>
      <c r="EX140">
        <v>-6.92</v>
      </c>
      <c r="EY140">
        <v>15</v>
      </c>
      <c r="EZ140">
        <v>1658962562</v>
      </c>
      <c r="FA140" t="s">
        <v>443</v>
      </c>
      <c r="FB140">
        <v>1658962562</v>
      </c>
      <c r="FC140">
        <v>1658962559</v>
      </c>
      <c r="FD140">
        <v>7</v>
      </c>
      <c r="FE140">
        <v>0.025</v>
      </c>
      <c r="FF140">
        <v>-0.013</v>
      </c>
      <c r="FG140">
        <v>-1.97</v>
      </c>
      <c r="FH140">
        <v>-0.111</v>
      </c>
      <c r="FI140">
        <v>420</v>
      </c>
      <c r="FJ140">
        <v>18</v>
      </c>
      <c r="FK140">
        <v>0.6899999999999999</v>
      </c>
      <c r="FL140">
        <v>0.5</v>
      </c>
      <c r="FM140">
        <v>0.8103086585365854</v>
      </c>
      <c r="FN140">
        <v>-0.02714460627177582</v>
      </c>
      <c r="FO140">
        <v>0.0250409796822005</v>
      </c>
      <c r="FP140">
        <v>1</v>
      </c>
      <c r="FQ140">
        <v>459.7794117647059</v>
      </c>
      <c r="FR140">
        <v>5.401069201655401</v>
      </c>
      <c r="FS140">
        <v>15.71304777063363</v>
      </c>
      <c r="FT140">
        <v>0</v>
      </c>
      <c r="FU140">
        <v>0.5457393170731708</v>
      </c>
      <c r="FV140">
        <v>0.2738000905923351</v>
      </c>
      <c r="FW140">
        <v>0.02808882436689188</v>
      </c>
      <c r="FX140">
        <v>0</v>
      </c>
      <c r="FY140">
        <v>1</v>
      </c>
      <c r="FZ140">
        <v>3</v>
      </c>
      <c r="GA140" t="s">
        <v>444</v>
      </c>
      <c r="GB140">
        <v>2.98415</v>
      </c>
      <c r="GC140">
        <v>2.71568</v>
      </c>
      <c r="GD140">
        <v>0.0947789</v>
      </c>
      <c r="GE140">
        <v>0.0934016</v>
      </c>
      <c r="GF140">
        <v>0.0911088</v>
      </c>
      <c r="GG140">
        <v>0.0874394</v>
      </c>
      <c r="GH140">
        <v>28720.7</v>
      </c>
      <c r="GI140">
        <v>28877.1</v>
      </c>
      <c r="GJ140">
        <v>29482.6</v>
      </c>
      <c r="GK140">
        <v>29453.8</v>
      </c>
      <c r="GL140">
        <v>35497.6</v>
      </c>
      <c r="GM140">
        <v>35739.9</v>
      </c>
      <c r="GN140">
        <v>41523.8</v>
      </c>
      <c r="GO140">
        <v>41979.3</v>
      </c>
      <c r="GP140">
        <v>1.91083</v>
      </c>
      <c r="GQ140">
        <v>1.91588</v>
      </c>
      <c r="GR140">
        <v>0.0435859</v>
      </c>
      <c r="GS140">
        <v>0</v>
      </c>
      <c r="GT140">
        <v>24.4324</v>
      </c>
      <c r="GU140">
        <v>999.9</v>
      </c>
      <c r="GV140">
        <v>42.8</v>
      </c>
      <c r="GW140">
        <v>31.4</v>
      </c>
      <c r="GX140">
        <v>21.9121</v>
      </c>
      <c r="GY140">
        <v>62.8762</v>
      </c>
      <c r="GZ140">
        <v>33.758</v>
      </c>
      <c r="HA140">
        <v>1</v>
      </c>
      <c r="HB140">
        <v>-0.13545</v>
      </c>
      <c r="HC140">
        <v>-0.202647</v>
      </c>
      <c r="HD140">
        <v>20.3528</v>
      </c>
      <c r="HE140">
        <v>5.22747</v>
      </c>
      <c r="HF140">
        <v>12.0099</v>
      </c>
      <c r="HG140">
        <v>4.99165</v>
      </c>
      <c r="HH140">
        <v>3.29</v>
      </c>
      <c r="HI140">
        <v>9999</v>
      </c>
      <c r="HJ140">
        <v>9999</v>
      </c>
      <c r="HK140">
        <v>9999</v>
      </c>
      <c r="HL140">
        <v>161.4</v>
      </c>
      <c r="HM140">
        <v>1.86737</v>
      </c>
      <c r="HN140">
        <v>1.86645</v>
      </c>
      <c r="HO140">
        <v>1.86584</v>
      </c>
      <c r="HP140">
        <v>1.86584</v>
      </c>
      <c r="HQ140">
        <v>1.86765</v>
      </c>
      <c r="HR140">
        <v>1.87012</v>
      </c>
      <c r="HS140">
        <v>1.86874</v>
      </c>
      <c r="HT140">
        <v>1.87024</v>
      </c>
      <c r="HU140">
        <v>0</v>
      </c>
      <c r="HV140">
        <v>0</v>
      </c>
      <c r="HW140">
        <v>0</v>
      </c>
      <c r="HX140">
        <v>0</v>
      </c>
      <c r="HY140" t="s">
        <v>422</v>
      </c>
      <c r="HZ140" t="s">
        <v>423</v>
      </c>
      <c r="IA140" t="s">
        <v>424</v>
      </c>
      <c r="IB140" t="s">
        <v>424</v>
      </c>
      <c r="IC140" t="s">
        <v>424</v>
      </c>
      <c r="ID140" t="s">
        <v>424</v>
      </c>
      <c r="IE140">
        <v>0</v>
      </c>
      <c r="IF140">
        <v>100</v>
      </c>
      <c r="IG140">
        <v>100</v>
      </c>
      <c r="IH140">
        <v>-1.972</v>
      </c>
      <c r="II140">
        <v>-0.1017</v>
      </c>
      <c r="IJ140">
        <v>-0.5726348517053843</v>
      </c>
      <c r="IK140">
        <v>-0.003643892653284941</v>
      </c>
      <c r="IL140">
        <v>8.948238347276123E-07</v>
      </c>
      <c r="IM140">
        <v>-2.445980282225029E-10</v>
      </c>
      <c r="IN140">
        <v>-0.1497648274784824</v>
      </c>
      <c r="IO140">
        <v>-0.01042730378795286</v>
      </c>
      <c r="IP140">
        <v>0.00100284695746963</v>
      </c>
      <c r="IQ140">
        <v>-1.701466411570297E-05</v>
      </c>
      <c r="IR140">
        <v>2</v>
      </c>
      <c r="IS140">
        <v>2310</v>
      </c>
      <c r="IT140">
        <v>1</v>
      </c>
      <c r="IU140">
        <v>25</v>
      </c>
      <c r="IV140">
        <v>55.8</v>
      </c>
      <c r="IW140">
        <v>55.9</v>
      </c>
      <c r="IX140">
        <v>1.04492</v>
      </c>
      <c r="IY140">
        <v>2.21436</v>
      </c>
      <c r="IZ140">
        <v>1.39648</v>
      </c>
      <c r="JA140">
        <v>2.34253</v>
      </c>
      <c r="JB140">
        <v>1.49536</v>
      </c>
      <c r="JC140">
        <v>2.41699</v>
      </c>
      <c r="JD140">
        <v>35.7777</v>
      </c>
      <c r="JE140">
        <v>24.2013</v>
      </c>
      <c r="JF140">
        <v>18</v>
      </c>
      <c r="JG140">
        <v>482.444</v>
      </c>
      <c r="JH140">
        <v>441.683</v>
      </c>
      <c r="JI140">
        <v>25.0002</v>
      </c>
      <c r="JJ140">
        <v>25.6949</v>
      </c>
      <c r="JK140">
        <v>30.0003</v>
      </c>
      <c r="JL140">
        <v>25.6911</v>
      </c>
      <c r="JM140">
        <v>25.6389</v>
      </c>
      <c r="JN140">
        <v>20.93</v>
      </c>
      <c r="JO140">
        <v>19.651</v>
      </c>
      <c r="JP140">
        <v>50.9364</v>
      </c>
      <c r="JQ140">
        <v>25</v>
      </c>
      <c r="JR140">
        <v>420</v>
      </c>
      <c r="JS140">
        <v>18.3467</v>
      </c>
      <c r="JT140">
        <v>100.814</v>
      </c>
      <c r="JU140">
        <v>100.813</v>
      </c>
    </row>
    <row r="141" spans="1:281">
      <c r="A141">
        <v>125</v>
      </c>
      <c r="B141">
        <v>1658965917.5</v>
      </c>
      <c r="C141">
        <v>4011</v>
      </c>
      <c r="D141" t="s">
        <v>700</v>
      </c>
      <c r="E141" t="s">
        <v>701</v>
      </c>
      <c r="F141">
        <v>5</v>
      </c>
      <c r="G141" t="s">
        <v>680</v>
      </c>
      <c r="H141" t="s">
        <v>416</v>
      </c>
      <c r="I141">
        <v>1658965914.7</v>
      </c>
      <c r="J141">
        <f>(K141)/1000</f>
        <v>0</v>
      </c>
      <c r="K141">
        <f>IF(CZ141, AN141, AH141)</f>
        <v>0</v>
      </c>
      <c r="L141">
        <f>IF(CZ141, AI141, AG141)</f>
        <v>0</v>
      </c>
      <c r="M141">
        <f>DB141 - IF(AU141&gt;1, L141*CV141*100.0/(AW141*DP141), 0)</f>
        <v>0</v>
      </c>
      <c r="N141">
        <f>((T141-J141/2)*M141-L141)/(T141+J141/2)</f>
        <v>0</v>
      </c>
      <c r="O141">
        <f>N141*(DI141+DJ141)/1000.0</f>
        <v>0</v>
      </c>
      <c r="P141">
        <f>(DB141 - IF(AU141&gt;1, L141*CV141*100.0/(AW141*DP141), 0))*(DI141+DJ141)/1000.0</f>
        <v>0</v>
      </c>
      <c r="Q141">
        <f>2.0/((1/S141-1/R141)+SIGN(S141)*SQRT((1/S141-1/R141)*(1/S141-1/R141) + 4*CW141/((CW141+1)*(CW141+1))*(2*1/S141*1/R141-1/R141*1/R141)))</f>
        <v>0</v>
      </c>
      <c r="R141">
        <f>IF(LEFT(CX141,1)&lt;&gt;"0",IF(LEFT(CX141,1)="1",3.0,CY141),$D$5+$E$5*(DP141*DI141/($K$5*1000))+$F$5*(DP141*DI141/($K$5*1000))*MAX(MIN(CV141,$J$5),$I$5)*MAX(MIN(CV141,$J$5),$I$5)+$G$5*MAX(MIN(CV141,$J$5),$I$5)*(DP141*DI141/($K$5*1000))+$H$5*(DP141*DI141/($K$5*1000))*(DP141*DI141/($K$5*1000)))</f>
        <v>0</v>
      </c>
      <c r="S141">
        <f>J141*(1000-(1000*0.61365*exp(17.502*W141/(240.97+W141))/(DI141+DJ141)+DD141)/2)/(1000*0.61365*exp(17.502*W141/(240.97+W141))/(DI141+DJ141)-DD141)</f>
        <v>0</v>
      </c>
      <c r="T141">
        <f>1/((CW141+1)/(Q141/1.6)+1/(R141/1.37)) + CW141/((CW141+1)/(Q141/1.6) + CW141/(R141/1.37))</f>
        <v>0</v>
      </c>
      <c r="U141">
        <f>(CR141*CU141)</f>
        <v>0</v>
      </c>
      <c r="V141">
        <f>(DK141+(U141+2*0.95*5.67E-8*(((DK141+$B$7)+273)^4-(DK141+273)^4)-44100*J141)/(1.84*29.3*R141+8*0.95*5.67E-8*(DK141+273)^3))</f>
        <v>0</v>
      </c>
      <c r="W141">
        <f>($C$7*DL141+$D$7*DM141+$E$7*V141)</f>
        <v>0</v>
      </c>
      <c r="X141">
        <f>0.61365*exp(17.502*W141/(240.97+W141))</f>
        <v>0</v>
      </c>
      <c r="Y141">
        <f>(Z141/AA141*100)</f>
        <v>0</v>
      </c>
      <c r="Z141">
        <f>DD141*(DI141+DJ141)/1000</f>
        <v>0</v>
      </c>
      <c r="AA141">
        <f>0.61365*exp(17.502*DK141/(240.97+DK141))</f>
        <v>0</v>
      </c>
      <c r="AB141">
        <f>(X141-DD141*(DI141+DJ141)/1000)</f>
        <v>0</v>
      </c>
      <c r="AC141">
        <f>(-J141*44100)</f>
        <v>0</v>
      </c>
      <c r="AD141">
        <f>2*29.3*R141*0.92*(DK141-W141)</f>
        <v>0</v>
      </c>
      <c r="AE141">
        <f>2*0.95*5.67E-8*(((DK141+$B$7)+273)^4-(W141+273)^4)</f>
        <v>0</v>
      </c>
      <c r="AF141">
        <f>U141+AE141+AC141+AD141</f>
        <v>0</v>
      </c>
      <c r="AG141">
        <f>DH141*AU141*(DC141-DB141*(1000-AU141*DE141)/(1000-AU141*DD141))/(100*CV141)</f>
        <v>0</v>
      </c>
      <c r="AH141">
        <f>1000*DH141*AU141*(DD141-DE141)/(100*CV141*(1000-AU141*DD141))</f>
        <v>0</v>
      </c>
      <c r="AI141">
        <f>(AJ141 - AK141 - DI141*1E3/(8.314*(DK141+273.15)) * AM141/DH141 * AL141) * DH141/(100*CV141) * (1000 - DE141)/1000</f>
        <v>0</v>
      </c>
      <c r="AJ141">
        <v>427.8788228322569</v>
      </c>
      <c r="AK141">
        <v>428.9518727272728</v>
      </c>
      <c r="AL141">
        <v>0.000453205430025778</v>
      </c>
      <c r="AM141">
        <v>65.21653823166749</v>
      </c>
      <c r="AN141">
        <f>(AP141 - AO141 + DI141*1E3/(8.314*(DK141+273.15)) * AR141/DH141 * AQ141) * DH141/(100*CV141) * 1000/(1000 - AP141)</f>
        <v>0</v>
      </c>
      <c r="AO141">
        <v>18.39541629521981</v>
      </c>
      <c r="AP141">
        <v>18.99235090909091</v>
      </c>
      <c r="AQ141">
        <v>0.0001853309366548395</v>
      </c>
      <c r="AR141">
        <v>84.75233674597268</v>
      </c>
      <c r="AS141">
        <v>23</v>
      </c>
      <c r="AT141">
        <v>5</v>
      </c>
      <c r="AU141">
        <f>IF(AS141*$H$13&gt;=AW141,1.0,(AW141/(AW141-AS141*$H$13)))</f>
        <v>0</v>
      </c>
      <c r="AV141">
        <f>(AU141-1)*100</f>
        <v>0</v>
      </c>
      <c r="AW141">
        <f>MAX(0,($B$13+$C$13*DP141)/(1+$D$13*DP141)*DI141/(DK141+273)*$E$13)</f>
        <v>0</v>
      </c>
      <c r="AX141" t="s">
        <v>418</v>
      </c>
      <c r="AY141" t="s">
        <v>418</v>
      </c>
      <c r="AZ141">
        <v>0</v>
      </c>
      <c r="BA141">
        <v>0</v>
      </c>
      <c r="BB141">
        <f>1-AZ141/BA141</f>
        <v>0</v>
      </c>
      <c r="BC141">
        <v>0</v>
      </c>
      <c r="BD141" t="s">
        <v>418</v>
      </c>
      <c r="BE141" t="s">
        <v>418</v>
      </c>
      <c r="BF141">
        <v>0</v>
      </c>
      <c r="BG141">
        <v>0</v>
      </c>
      <c r="BH141">
        <f>1-BF141/BG141</f>
        <v>0</v>
      </c>
      <c r="BI141">
        <v>0.5</v>
      </c>
      <c r="BJ141">
        <f>CS141</f>
        <v>0</v>
      </c>
      <c r="BK141">
        <f>L141</f>
        <v>0</v>
      </c>
      <c r="BL141">
        <f>BH141*BI141*BJ141</f>
        <v>0</v>
      </c>
      <c r="BM141">
        <f>(BK141-BC141)/BJ141</f>
        <v>0</v>
      </c>
      <c r="BN141">
        <f>(BA141-BG141)/BG141</f>
        <v>0</v>
      </c>
      <c r="BO141">
        <f>AZ141/(BB141+AZ141/BG141)</f>
        <v>0</v>
      </c>
      <c r="BP141" t="s">
        <v>418</v>
      </c>
      <c r="BQ141">
        <v>0</v>
      </c>
      <c r="BR141">
        <f>IF(BQ141&lt;&gt;0, BQ141, BO141)</f>
        <v>0</v>
      </c>
      <c r="BS141">
        <f>1-BR141/BG141</f>
        <v>0</v>
      </c>
      <c r="BT141">
        <f>(BG141-BF141)/(BG141-BR141)</f>
        <v>0</v>
      </c>
      <c r="BU141">
        <f>(BA141-BG141)/(BA141-BR141)</f>
        <v>0</v>
      </c>
      <c r="BV141">
        <f>(BG141-BF141)/(BG141-AZ141)</f>
        <v>0</v>
      </c>
      <c r="BW141">
        <f>(BA141-BG141)/(BA141-AZ141)</f>
        <v>0</v>
      </c>
      <c r="BX141">
        <f>(BT141*BR141/BF141)</f>
        <v>0</v>
      </c>
      <c r="BY141">
        <f>(1-BX141)</f>
        <v>0</v>
      </c>
      <c r="BZ141" t="s">
        <v>418</v>
      </c>
      <c r="CA141" t="s">
        <v>418</v>
      </c>
      <c r="CB141" t="s">
        <v>418</v>
      </c>
      <c r="CC141" t="s">
        <v>418</v>
      </c>
      <c r="CD141" t="s">
        <v>418</v>
      </c>
      <c r="CE141" t="s">
        <v>418</v>
      </c>
      <c r="CF141" t="s">
        <v>418</v>
      </c>
      <c r="CG141" t="s">
        <v>418</v>
      </c>
      <c r="CH141" t="s">
        <v>418</v>
      </c>
      <c r="CI141" t="s">
        <v>418</v>
      </c>
      <c r="CJ141" t="s">
        <v>418</v>
      </c>
      <c r="CK141" t="s">
        <v>418</v>
      </c>
      <c r="CL141" t="s">
        <v>418</v>
      </c>
      <c r="CM141" t="s">
        <v>418</v>
      </c>
      <c r="CN141" t="s">
        <v>418</v>
      </c>
      <c r="CO141" t="s">
        <v>418</v>
      </c>
      <c r="CP141" t="s">
        <v>418</v>
      </c>
      <c r="CQ141" t="s">
        <v>418</v>
      </c>
      <c r="CR141">
        <f>$B$11*DQ141+$C$11*DR141+$F$11*EC141*(1-EF141)</f>
        <v>0</v>
      </c>
      <c r="CS141">
        <f>CR141*CT141</f>
        <v>0</v>
      </c>
      <c r="CT141">
        <f>($B$11*$D$9+$C$11*$D$9+$F$11*((EP141+EH141)/MAX(EP141+EH141+EQ141, 0.1)*$I$9+EQ141/MAX(EP141+EH141+EQ141, 0.1)*$J$9))/($B$11+$C$11+$F$11)</f>
        <v>0</v>
      </c>
      <c r="CU141">
        <f>($B$11*$K$9+$C$11*$K$9+$F$11*((EP141+EH141)/MAX(EP141+EH141+EQ141, 0.1)*$P$9+EQ141/MAX(EP141+EH141+EQ141, 0.1)*$Q$9))/($B$11+$C$11+$F$11)</f>
        <v>0</v>
      </c>
      <c r="CV141">
        <v>6</v>
      </c>
      <c r="CW141">
        <v>0.5</v>
      </c>
      <c r="CX141" t="s">
        <v>419</v>
      </c>
      <c r="CY141">
        <v>2</v>
      </c>
      <c r="CZ141" t="b">
        <v>1</v>
      </c>
      <c r="DA141">
        <v>1658965914.7</v>
      </c>
      <c r="DB141">
        <v>420.7861</v>
      </c>
      <c r="DC141">
        <v>419.9983999999999</v>
      </c>
      <c r="DD141">
        <v>18.99269</v>
      </c>
      <c r="DE141">
        <v>18.3895</v>
      </c>
      <c r="DF141">
        <v>422.7578999999999</v>
      </c>
      <c r="DG141">
        <v>19.09438</v>
      </c>
      <c r="DH141">
        <v>500.0622999999999</v>
      </c>
      <c r="DI141">
        <v>90.14776000000001</v>
      </c>
      <c r="DJ141">
        <v>0.09996602000000002</v>
      </c>
      <c r="DK141">
        <v>25.76189</v>
      </c>
      <c r="DL141">
        <v>25.14388</v>
      </c>
      <c r="DM141">
        <v>999.9</v>
      </c>
      <c r="DN141">
        <v>0</v>
      </c>
      <c r="DO141">
        <v>0</v>
      </c>
      <c r="DP141">
        <v>10003.933</v>
      </c>
      <c r="DQ141">
        <v>0</v>
      </c>
      <c r="DR141">
        <v>0.393453</v>
      </c>
      <c r="DS141">
        <v>0.7878844</v>
      </c>
      <c r="DT141">
        <v>428.9329</v>
      </c>
      <c r="DU141">
        <v>427.8666999999999</v>
      </c>
      <c r="DV141">
        <v>0.603208</v>
      </c>
      <c r="DW141">
        <v>419.9983999999999</v>
      </c>
      <c r="DX141">
        <v>18.3895</v>
      </c>
      <c r="DY141">
        <v>1.71215</v>
      </c>
      <c r="DZ141">
        <v>1.657771</v>
      </c>
      <c r="EA141">
        <v>15.00702</v>
      </c>
      <c r="EB141">
        <v>14.50656</v>
      </c>
      <c r="EC141">
        <v>0.00100019</v>
      </c>
      <c r="ED141">
        <v>0</v>
      </c>
      <c r="EE141">
        <v>0</v>
      </c>
      <c r="EF141">
        <v>0</v>
      </c>
      <c r="EG141">
        <v>457.5</v>
      </c>
      <c r="EH141">
        <v>0.00100019</v>
      </c>
      <c r="EI141">
        <v>-11.7</v>
      </c>
      <c r="EJ141">
        <v>-0.95</v>
      </c>
      <c r="EK141">
        <v>34.5124</v>
      </c>
      <c r="EL141">
        <v>38.6372</v>
      </c>
      <c r="EM141">
        <v>36.4937</v>
      </c>
      <c r="EN141">
        <v>38.7935</v>
      </c>
      <c r="EO141">
        <v>36.5746</v>
      </c>
      <c r="EP141">
        <v>0</v>
      </c>
      <c r="EQ141">
        <v>0</v>
      </c>
      <c r="ER141">
        <v>0</v>
      </c>
      <c r="ES141">
        <v>49.29999995231628</v>
      </c>
      <c r="ET141">
        <v>0</v>
      </c>
      <c r="EU141">
        <v>456.3</v>
      </c>
      <c r="EV141">
        <v>-40.42307783266746</v>
      </c>
      <c r="EW141">
        <v>-11.23076749083088</v>
      </c>
      <c r="EX141">
        <v>-4.68</v>
      </c>
      <c r="EY141">
        <v>15</v>
      </c>
      <c r="EZ141">
        <v>1658962562</v>
      </c>
      <c r="FA141" t="s">
        <v>443</v>
      </c>
      <c r="FB141">
        <v>1658962562</v>
      </c>
      <c r="FC141">
        <v>1658962559</v>
      </c>
      <c r="FD141">
        <v>7</v>
      </c>
      <c r="FE141">
        <v>0.025</v>
      </c>
      <c r="FF141">
        <v>-0.013</v>
      </c>
      <c r="FG141">
        <v>-1.97</v>
      </c>
      <c r="FH141">
        <v>-0.111</v>
      </c>
      <c r="FI141">
        <v>420</v>
      </c>
      <c r="FJ141">
        <v>18</v>
      </c>
      <c r="FK141">
        <v>0.6899999999999999</v>
      </c>
      <c r="FL141">
        <v>0.5</v>
      </c>
      <c r="FM141">
        <v>0.8075911999999998</v>
      </c>
      <c r="FN141">
        <v>-0.1444146641651043</v>
      </c>
      <c r="FO141">
        <v>0.02689305301671789</v>
      </c>
      <c r="FP141">
        <v>1</v>
      </c>
      <c r="FQ141">
        <v>460.2647058823529</v>
      </c>
      <c r="FR141">
        <v>-33.61344567921457</v>
      </c>
      <c r="FS141">
        <v>14.762948102537</v>
      </c>
      <c r="FT141">
        <v>0</v>
      </c>
      <c r="FU141">
        <v>0.5719991249999999</v>
      </c>
      <c r="FV141">
        <v>0.2518256172607869</v>
      </c>
      <c r="FW141">
        <v>0.02455003317532127</v>
      </c>
      <c r="FX141">
        <v>0</v>
      </c>
      <c r="FY141">
        <v>1</v>
      </c>
      <c r="FZ141">
        <v>3</v>
      </c>
      <c r="GA141" t="s">
        <v>444</v>
      </c>
      <c r="GB141">
        <v>2.98423</v>
      </c>
      <c r="GC141">
        <v>2.71564</v>
      </c>
      <c r="GD141">
        <v>0.0947817</v>
      </c>
      <c r="GE141">
        <v>0.09340950000000001</v>
      </c>
      <c r="GF141">
        <v>0.0911096</v>
      </c>
      <c r="GG141">
        <v>0.0873263</v>
      </c>
      <c r="GH141">
        <v>28720.3</v>
      </c>
      <c r="GI141">
        <v>28876.3</v>
      </c>
      <c r="GJ141">
        <v>29482.3</v>
      </c>
      <c r="GK141">
        <v>29453.2</v>
      </c>
      <c r="GL141">
        <v>35497.3</v>
      </c>
      <c r="GM141">
        <v>35743.6</v>
      </c>
      <c r="GN141">
        <v>41523.5</v>
      </c>
      <c r="GO141">
        <v>41978.3</v>
      </c>
      <c r="GP141">
        <v>1.9108</v>
      </c>
      <c r="GQ141">
        <v>1.91572</v>
      </c>
      <c r="GR141">
        <v>0.0430644</v>
      </c>
      <c r="GS141">
        <v>0</v>
      </c>
      <c r="GT141">
        <v>24.4324</v>
      </c>
      <c r="GU141">
        <v>999.9</v>
      </c>
      <c r="GV141">
        <v>42.8</v>
      </c>
      <c r="GW141">
        <v>31.4</v>
      </c>
      <c r="GX141">
        <v>21.9121</v>
      </c>
      <c r="GY141">
        <v>62.9762</v>
      </c>
      <c r="GZ141">
        <v>33.2292</v>
      </c>
      <c r="HA141">
        <v>1</v>
      </c>
      <c r="HB141">
        <v>-0.135188</v>
      </c>
      <c r="HC141">
        <v>-0.201898</v>
      </c>
      <c r="HD141">
        <v>20.3528</v>
      </c>
      <c r="HE141">
        <v>5.22717</v>
      </c>
      <c r="HF141">
        <v>12.0099</v>
      </c>
      <c r="HG141">
        <v>4.99185</v>
      </c>
      <c r="HH141">
        <v>3.29</v>
      </c>
      <c r="HI141">
        <v>9999</v>
      </c>
      <c r="HJ141">
        <v>9999</v>
      </c>
      <c r="HK141">
        <v>9999</v>
      </c>
      <c r="HL141">
        <v>161.5</v>
      </c>
      <c r="HM141">
        <v>1.86737</v>
      </c>
      <c r="HN141">
        <v>1.86645</v>
      </c>
      <c r="HO141">
        <v>1.86585</v>
      </c>
      <c r="HP141">
        <v>1.86584</v>
      </c>
      <c r="HQ141">
        <v>1.86767</v>
      </c>
      <c r="HR141">
        <v>1.87012</v>
      </c>
      <c r="HS141">
        <v>1.86875</v>
      </c>
      <c r="HT141">
        <v>1.8702</v>
      </c>
      <c r="HU141">
        <v>0</v>
      </c>
      <c r="HV141">
        <v>0</v>
      </c>
      <c r="HW141">
        <v>0</v>
      </c>
      <c r="HX141">
        <v>0</v>
      </c>
      <c r="HY141" t="s">
        <v>422</v>
      </c>
      <c r="HZ141" t="s">
        <v>423</v>
      </c>
      <c r="IA141" t="s">
        <v>424</v>
      </c>
      <c r="IB141" t="s">
        <v>424</v>
      </c>
      <c r="IC141" t="s">
        <v>424</v>
      </c>
      <c r="ID141" t="s">
        <v>424</v>
      </c>
      <c r="IE141">
        <v>0</v>
      </c>
      <c r="IF141">
        <v>100</v>
      </c>
      <c r="IG141">
        <v>100</v>
      </c>
      <c r="IH141">
        <v>-1.972</v>
      </c>
      <c r="II141">
        <v>-0.1017</v>
      </c>
      <c r="IJ141">
        <v>-0.5726348517053843</v>
      </c>
      <c r="IK141">
        <v>-0.003643892653284941</v>
      </c>
      <c r="IL141">
        <v>8.948238347276123E-07</v>
      </c>
      <c r="IM141">
        <v>-2.445980282225029E-10</v>
      </c>
      <c r="IN141">
        <v>-0.1497648274784824</v>
      </c>
      <c r="IO141">
        <v>-0.01042730378795286</v>
      </c>
      <c r="IP141">
        <v>0.00100284695746963</v>
      </c>
      <c r="IQ141">
        <v>-1.701466411570297E-05</v>
      </c>
      <c r="IR141">
        <v>2</v>
      </c>
      <c r="IS141">
        <v>2310</v>
      </c>
      <c r="IT141">
        <v>1</v>
      </c>
      <c r="IU141">
        <v>25</v>
      </c>
      <c r="IV141">
        <v>55.9</v>
      </c>
      <c r="IW141">
        <v>56</v>
      </c>
      <c r="IX141">
        <v>1.04492</v>
      </c>
      <c r="IY141">
        <v>2.22412</v>
      </c>
      <c r="IZ141">
        <v>1.39648</v>
      </c>
      <c r="JA141">
        <v>2.34375</v>
      </c>
      <c r="JB141">
        <v>1.49536</v>
      </c>
      <c r="JC141">
        <v>2.35718</v>
      </c>
      <c r="JD141">
        <v>35.7544</v>
      </c>
      <c r="JE141">
        <v>24.1926</v>
      </c>
      <c r="JF141">
        <v>18</v>
      </c>
      <c r="JG141">
        <v>482.445</v>
      </c>
      <c r="JH141">
        <v>441.592</v>
      </c>
      <c r="JI141">
        <v>25.0002</v>
      </c>
      <c r="JJ141">
        <v>25.6965</v>
      </c>
      <c r="JK141">
        <v>30.0001</v>
      </c>
      <c r="JL141">
        <v>25.6932</v>
      </c>
      <c r="JM141">
        <v>25.6389</v>
      </c>
      <c r="JN141">
        <v>20.9296</v>
      </c>
      <c r="JO141">
        <v>19.651</v>
      </c>
      <c r="JP141">
        <v>50.9364</v>
      </c>
      <c r="JQ141">
        <v>25</v>
      </c>
      <c r="JR141">
        <v>420</v>
      </c>
      <c r="JS141">
        <v>18.3467</v>
      </c>
      <c r="JT141">
        <v>100.813</v>
      </c>
      <c r="JU141">
        <v>100.811</v>
      </c>
    </row>
    <row r="142" spans="1:281">
      <c r="A142">
        <v>126</v>
      </c>
      <c r="B142">
        <v>1658965922.5</v>
      </c>
      <c r="C142">
        <v>4016</v>
      </c>
      <c r="D142" t="s">
        <v>702</v>
      </c>
      <c r="E142" t="s">
        <v>703</v>
      </c>
      <c r="F142">
        <v>5</v>
      </c>
      <c r="G142" t="s">
        <v>680</v>
      </c>
      <c r="H142" t="s">
        <v>416</v>
      </c>
      <c r="I142">
        <v>1658965920</v>
      </c>
      <c r="J142">
        <f>(K142)/1000</f>
        <v>0</v>
      </c>
      <c r="K142">
        <f>IF(CZ142, AN142, AH142)</f>
        <v>0</v>
      </c>
      <c r="L142">
        <f>IF(CZ142, AI142, AG142)</f>
        <v>0</v>
      </c>
      <c r="M142">
        <f>DB142 - IF(AU142&gt;1, L142*CV142*100.0/(AW142*DP142), 0)</f>
        <v>0</v>
      </c>
      <c r="N142">
        <f>((T142-J142/2)*M142-L142)/(T142+J142/2)</f>
        <v>0</v>
      </c>
      <c r="O142">
        <f>N142*(DI142+DJ142)/1000.0</f>
        <v>0</v>
      </c>
      <c r="P142">
        <f>(DB142 - IF(AU142&gt;1, L142*CV142*100.0/(AW142*DP142), 0))*(DI142+DJ142)/1000.0</f>
        <v>0</v>
      </c>
      <c r="Q142">
        <f>2.0/((1/S142-1/R142)+SIGN(S142)*SQRT((1/S142-1/R142)*(1/S142-1/R142) + 4*CW142/((CW142+1)*(CW142+1))*(2*1/S142*1/R142-1/R142*1/R142)))</f>
        <v>0</v>
      </c>
      <c r="R142">
        <f>IF(LEFT(CX142,1)&lt;&gt;"0",IF(LEFT(CX142,1)="1",3.0,CY142),$D$5+$E$5*(DP142*DI142/($K$5*1000))+$F$5*(DP142*DI142/($K$5*1000))*MAX(MIN(CV142,$J$5),$I$5)*MAX(MIN(CV142,$J$5),$I$5)+$G$5*MAX(MIN(CV142,$J$5),$I$5)*(DP142*DI142/($K$5*1000))+$H$5*(DP142*DI142/($K$5*1000))*(DP142*DI142/($K$5*1000)))</f>
        <v>0</v>
      </c>
      <c r="S142">
        <f>J142*(1000-(1000*0.61365*exp(17.502*W142/(240.97+W142))/(DI142+DJ142)+DD142)/2)/(1000*0.61365*exp(17.502*W142/(240.97+W142))/(DI142+DJ142)-DD142)</f>
        <v>0</v>
      </c>
      <c r="T142">
        <f>1/((CW142+1)/(Q142/1.6)+1/(R142/1.37)) + CW142/((CW142+1)/(Q142/1.6) + CW142/(R142/1.37))</f>
        <v>0</v>
      </c>
      <c r="U142">
        <f>(CR142*CU142)</f>
        <v>0</v>
      </c>
      <c r="V142">
        <f>(DK142+(U142+2*0.95*5.67E-8*(((DK142+$B$7)+273)^4-(DK142+273)^4)-44100*J142)/(1.84*29.3*R142+8*0.95*5.67E-8*(DK142+273)^3))</f>
        <v>0</v>
      </c>
      <c r="W142">
        <f>($C$7*DL142+$D$7*DM142+$E$7*V142)</f>
        <v>0</v>
      </c>
      <c r="X142">
        <f>0.61365*exp(17.502*W142/(240.97+W142))</f>
        <v>0</v>
      </c>
      <c r="Y142">
        <f>(Z142/AA142*100)</f>
        <v>0</v>
      </c>
      <c r="Z142">
        <f>DD142*(DI142+DJ142)/1000</f>
        <v>0</v>
      </c>
      <c r="AA142">
        <f>0.61365*exp(17.502*DK142/(240.97+DK142))</f>
        <v>0</v>
      </c>
      <c r="AB142">
        <f>(X142-DD142*(DI142+DJ142)/1000)</f>
        <v>0</v>
      </c>
      <c r="AC142">
        <f>(-J142*44100)</f>
        <v>0</v>
      </c>
      <c r="AD142">
        <f>2*29.3*R142*0.92*(DK142-W142)</f>
        <v>0</v>
      </c>
      <c r="AE142">
        <f>2*0.95*5.67E-8*(((DK142+$B$7)+273)^4-(W142+273)^4)</f>
        <v>0</v>
      </c>
      <c r="AF142">
        <f>U142+AE142+AC142+AD142</f>
        <v>0</v>
      </c>
      <c r="AG142">
        <f>DH142*AU142*(DC142-DB142*(1000-AU142*DE142)/(1000-AU142*DD142))/(100*CV142)</f>
        <v>0</v>
      </c>
      <c r="AH142">
        <f>1000*DH142*AU142*(DD142-DE142)/(100*CV142*(1000-AU142*DD142))</f>
        <v>0</v>
      </c>
      <c r="AI142">
        <f>(AJ142 - AK142 - DI142*1E3/(8.314*(DK142+273.15)) * AM142/DH142 * AL142) * DH142/(100*CV142) * (1000 - DE142)/1000</f>
        <v>0</v>
      </c>
      <c r="AJ142">
        <v>427.8373884041166</v>
      </c>
      <c r="AK142">
        <v>428.9765515151515</v>
      </c>
      <c r="AL142">
        <v>0.0002051304703033938</v>
      </c>
      <c r="AM142">
        <v>65.21653823166749</v>
      </c>
      <c r="AN142">
        <f>(AP142 - AO142 + DI142*1E3/(8.314*(DK142+273.15)) * AR142/DH142 * AQ142) * DH142/(100*CV142) * 1000/(1000 - AP142)</f>
        <v>0</v>
      </c>
      <c r="AO142">
        <v>18.36689602068741</v>
      </c>
      <c r="AP142">
        <v>18.98075999999999</v>
      </c>
      <c r="AQ142">
        <v>-0.0002647048399537414</v>
      </c>
      <c r="AR142">
        <v>84.75233674597268</v>
      </c>
      <c r="AS142">
        <v>23</v>
      </c>
      <c r="AT142">
        <v>5</v>
      </c>
      <c r="AU142">
        <f>IF(AS142*$H$13&gt;=AW142,1.0,(AW142/(AW142-AS142*$H$13)))</f>
        <v>0</v>
      </c>
      <c r="AV142">
        <f>(AU142-1)*100</f>
        <v>0</v>
      </c>
      <c r="AW142">
        <f>MAX(0,($B$13+$C$13*DP142)/(1+$D$13*DP142)*DI142/(DK142+273)*$E$13)</f>
        <v>0</v>
      </c>
      <c r="AX142" t="s">
        <v>418</v>
      </c>
      <c r="AY142" t="s">
        <v>418</v>
      </c>
      <c r="AZ142">
        <v>0</v>
      </c>
      <c r="BA142">
        <v>0</v>
      </c>
      <c r="BB142">
        <f>1-AZ142/BA142</f>
        <v>0</v>
      </c>
      <c r="BC142">
        <v>0</v>
      </c>
      <c r="BD142" t="s">
        <v>418</v>
      </c>
      <c r="BE142" t="s">
        <v>418</v>
      </c>
      <c r="BF142">
        <v>0</v>
      </c>
      <c r="BG142">
        <v>0</v>
      </c>
      <c r="BH142">
        <f>1-BF142/BG142</f>
        <v>0</v>
      </c>
      <c r="BI142">
        <v>0.5</v>
      </c>
      <c r="BJ142">
        <f>CS142</f>
        <v>0</v>
      </c>
      <c r="BK142">
        <f>L142</f>
        <v>0</v>
      </c>
      <c r="BL142">
        <f>BH142*BI142*BJ142</f>
        <v>0</v>
      </c>
      <c r="BM142">
        <f>(BK142-BC142)/BJ142</f>
        <v>0</v>
      </c>
      <c r="BN142">
        <f>(BA142-BG142)/BG142</f>
        <v>0</v>
      </c>
      <c r="BO142">
        <f>AZ142/(BB142+AZ142/BG142)</f>
        <v>0</v>
      </c>
      <c r="BP142" t="s">
        <v>418</v>
      </c>
      <c r="BQ142">
        <v>0</v>
      </c>
      <c r="BR142">
        <f>IF(BQ142&lt;&gt;0, BQ142, BO142)</f>
        <v>0</v>
      </c>
      <c r="BS142">
        <f>1-BR142/BG142</f>
        <v>0</v>
      </c>
      <c r="BT142">
        <f>(BG142-BF142)/(BG142-BR142)</f>
        <v>0</v>
      </c>
      <c r="BU142">
        <f>(BA142-BG142)/(BA142-BR142)</f>
        <v>0</v>
      </c>
      <c r="BV142">
        <f>(BG142-BF142)/(BG142-AZ142)</f>
        <v>0</v>
      </c>
      <c r="BW142">
        <f>(BA142-BG142)/(BA142-AZ142)</f>
        <v>0</v>
      </c>
      <c r="BX142">
        <f>(BT142*BR142/BF142)</f>
        <v>0</v>
      </c>
      <c r="BY142">
        <f>(1-BX142)</f>
        <v>0</v>
      </c>
      <c r="BZ142" t="s">
        <v>418</v>
      </c>
      <c r="CA142" t="s">
        <v>418</v>
      </c>
      <c r="CB142" t="s">
        <v>418</v>
      </c>
      <c r="CC142" t="s">
        <v>418</v>
      </c>
      <c r="CD142" t="s">
        <v>418</v>
      </c>
      <c r="CE142" t="s">
        <v>418</v>
      </c>
      <c r="CF142" t="s">
        <v>418</v>
      </c>
      <c r="CG142" t="s">
        <v>418</v>
      </c>
      <c r="CH142" t="s">
        <v>418</v>
      </c>
      <c r="CI142" t="s">
        <v>418</v>
      </c>
      <c r="CJ142" t="s">
        <v>418</v>
      </c>
      <c r="CK142" t="s">
        <v>418</v>
      </c>
      <c r="CL142" t="s">
        <v>418</v>
      </c>
      <c r="CM142" t="s">
        <v>418</v>
      </c>
      <c r="CN142" t="s">
        <v>418</v>
      </c>
      <c r="CO142" t="s">
        <v>418</v>
      </c>
      <c r="CP142" t="s">
        <v>418</v>
      </c>
      <c r="CQ142" t="s">
        <v>418</v>
      </c>
      <c r="CR142">
        <f>$B$11*DQ142+$C$11*DR142+$F$11*EC142*(1-EF142)</f>
        <v>0</v>
      </c>
      <c r="CS142">
        <f>CR142*CT142</f>
        <v>0</v>
      </c>
      <c r="CT142">
        <f>($B$11*$D$9+$C$11*$D$9+$F$11*((EP142+EH142)/MAX(EP142+EH142+EQ142, 0.1)*$I$9+EQ142/MAX(EP142+EH142+EQ142, 0.1)*$J$9))/($B$11+$C$11+$F$11)</f>
        <v>0</v>
      </c>
      <c r="CU142">
        <f>($B$11*$K$9+$C$11*$K$9+$F$11*((EP142+EH142)/MAX(EP142+EH142+EQ142, 0.1)*$P$9+EQ142/MAX(EP142+EH142+EQ142, 0.1)*$Q$9))/($B$11+$C$11+$F$11)</f>
        <v>0</v>
      </c>
      <c r="CV142">
        <v>6</v>
      </c>
      <c r="CW142">
        <v>0.5</v>
      </c>
      <c r="CX142" t="s">
        <v>419</v>
      </c>
      <c r="CY142">
        <v>2</v>
      </c>
      <c r="CZ142" t="b">
        <v>1</v>
      </c>
      <c r="DA142">
        <v>1658965920</v>
      </c>
      <c r="DB142">
        <v>420.8217777777778</v>
      </c>
      <c r="DC142">
        <v>419.9892222222222</v>
      </c>
      <c r="DD142">
        <v>18.98517777777778</v>
      </c>
      <c r="DE142">
        <v>18.36663333333333</v>
      </c>
      <c r="DF142">
        <v>422.7936666666667</v>
      </c>
      <c r="DG142">
        <v>19.08694444444445</v>
      </c>
      <c r="DH142">
        <v>500.0373333333334</v>
      </c>
      <c r="DI142">
        <v>90.14967777777778</v>
      </c>
      <c r="DJ142">
        <v>0.09991782222222222</v>
      </c>
      <c r="DK142">
        <v>25.76063333333333</v>
      </c>
      <c r="DL142">
        <v>25.13678888888889</v>
      </c>
      <c r="DM142">
        <v>999.9000000000001</v>
      </c>
      <c r="DN142">
        <v>0</v>
      </c>
      <c r="DO142">
        <v>0</v>
      </c>
      <c r="DP142">
        <v>9997.699999999999</v>
      </c>
      <c r="DQ142">
        <v>0</v>
      </c>
      <c r="DR142">
        <v>0.393453</v>
      </c>
      <c r="DS142">
        <v>0.8326552222222223</v>
      </c>
      <c r="DT142">
        <v>428.9658888888889</v>
      </c>
      <c r="DU142">
        <v>427.8474444444444</v>
      </c>
      <c r="DV142">
        <v>0.6185283333333333</v>
      </c>
      <c r="DW142">
        <v>419.9892222222222</v>
      </c>
      <c r="DX142">
        <v>18.36663333333333</v>
      </c>
      <c r="DY142">
        <v>1.711505555555556</v>
      </c>
      <c r="DZ142">
        <v>1.655746666666666</v>
      </c>
      <c r="EA142">
        <v>15.00118888888889</v>
      </c>
      <c r="EB142">
        <v>14.48763333333333</v>
      </c>
      <c r="EC142">
        <v>0.00100019</v>
      </c>
      <c r="ED142">
        <v>0</v>
      </c>
      <c r="EE142">
        <v>0</v>
      </c>
      <c r="EF142">
        <v>0</v>
      </c>
      <c r="EG142">
        <v>458.1666666666667</v>
      </c>
      <c r="EH142">
        <v>0.00100019</v>
      </c>
      <c r="EI142">
        <v>1.944444444444444</v>
      </c>
      <c r="EJ142">
        <v>-0.2222222222222222</v>
      </c>
      <c r="EK142">
        <v>34.562</v>
      </c>
      <c r="EL142">
        <v>38.75677777777778</v>
      </c>
      <c r="EM142">
        <v>36.562</v>
      </c>
      <c r="EN142">
        <v>38.93033333333333</v>
      </c>
      <c r="EO142">
        <v>36.625</v>
      </c>
      <c r="EP142">
        <v>0</v>
      </c>
      <c r="EQ142">
        <v>0</v>
      </c>
      <c r="ER142">
        <v>0</v>
      </c>
      <c r="ES142">
        <v>54.09999990463257</v>
      </c>
      <c r="ET142">
        <v>0</v>
      </c>
      <c r="EU142">
        <v>454.64</v>
      </c>
      <c r="EV142">
        <v>-48.11538591481187</v>
      </c>
      <c r="EW142">
        <v>-24.26922900942415</v>
      </c>
      <c r="EX142">
        <v>-0.98</v>
      </c>
      <c r="EY142">
        <v>15</v>
      </c>
      <c r="EZ142">
        <v>1658962562</v>
      </c>
      <c r="FA142" t="s">
        <v>443</v>
      </c>
      <c r="FB142">
        <v>1658962562</v>
      </c>
      <c r="FC142">
        <v>1658962559</v>
      </c>
      <c r="FD142">
        <v>7</v>
      </c>
      <c r="FE142">
        <v>0.025</v>
      </c>
      <c r="FF142">
        <v>-0.013</v>
      </c>
      <c r="FG142">
        <v>-1.97</v>
      </c>
      <c r="FH142">
        <v>-0.111</v>
      </c>
      <c r="FI142">
        <v>420</v>
      </c>
      <c r="FJ142">
        <v>18</v>
      </c>
      <c r="FK142">
        <v>0.6899999999999999</v>
      </c>
      <c r="FL142">
        <v>0.5</v>
      </c>
      <c r="FM142">
        <v>0.808496951219512</v>
      </c>
      <c r="FN142">
        <v>0.02124474564459818</v>
      </c>
      <c r="FO142">
        <v>0.02658015127684677</v>
      </c>
      <c r="FP142">
        <v>1</v>
      </c>
      <c r="FQ142">
        <v>456.7352941176471</v>
      </c>
      <c r="FR142">
        <v>-23.88082551529645</v>
      </c>
      <c r="FS142">
        <v>15.00697646298393</v>
      </c>
      <c r="FT142">
        <v>0</v>
      </c>
      <c r="FU142">
        <v>0.5892830975609756</v>
      </c>
      <c r="FV142">
        <v>0.2265101393728215</v>
      </c>
      <c r="FW142">
        <v>0.02280654127903732</v>
      </c>
      <c r="FX142">
        <v>0</v>
      </c>
      <c r="FY142">
        <v>1</v>
      </c>
      <c r="FZ142">
        <v>3</v>
      </c>
      <c r="GA142" t="s">
        <v>444</v>
      </c>
      <c r="GB142">
        <v>2.98413</v>
      </c>
      <c r="GC142">
        <v>2.71577</v>
      </c>
      <c r="GD142">
        <v>0.09478549999999999</v>
      </c>
      <c r="GE142">
        <v>0.09341049999999999</v>
      </c>
      <c r="GF142">
        <v>0.09107469999999999</v>
      </c>
      <c r="GG142">
        <v>0.0873135</v>
      </c>
      <c r="GH142">
        <v>28720.1</v>
      </c>
      <c r="GI142">
        <v>28876.7</v>
      </c>
      <c r="GJ142">
        <v>29482.2</v>
      </c>
      <c r="GK142">
        <v>29453.7</v>
      </c>
      <c r="GL142">
        <v>35498.2</v>
      </c>
      <c r="GM142">
        <v>35744.7</v>
      </c>
      <c r="GN142">
        <v>41523</v>
      </c>
      <c r="GO142">
        <v>41979</v>
      </c>
      <c r="GP142">
        <v>1.91075</v>
      </c>
      <c r="GQ142">
        <v>1.91565</v>
      </c>
      <c r="GR142">
        <v>0.0429153</v>
      </c>
      <c r="GS142">
        <v>0</v>
      </c>
      <c r="GT142">
        <v>24.4309</v>
      </c>
      <c r="GU142">
        <v>999.9</v>
      </c>
      <c r="GV142">
        <v>42.8</v>
      </c>
      <c r="GW142">
        <v>31.4</v>
      </c>
      <c r="GX142">
        <v>21.9111</v>
      </c>
      <c r="GY142">
        <v>63.0162</v>
      </c>
      <c r="GZ142">
        <v>33.6218</v>
      </c>
      <c r="HA142">
        <v>1</v>
      </c>
      <c r="HB142">
        <v>-0.13544</v>
      </c>
      <c r="HC142">
        <v>-0.20012</v>
      </c>
      <c r="HD142">
        <v>20.3522</v>
      </c>
      <c r="HE142">
        <v>5.22298</v>
      </c>
      <c r="HF142">
        <v>12.0099</v>
      </c>
      <c r="HG142">
        <v>4.99075</v>
      </c>
      <c r="HH142">
        <v>3.28925</v>
      </c>
      <c r="HI142">
        <v>9999</v>
      </c>
      <c r="HJ142">
        <v>9999</v>
      </c>
      <c r="HK142">
        <v>9999</v>
      </c>
      <c r="HL142">
        <v>161.5</v>
      </c>
      <c r="HM142">
        <v>1.86737</v>
      </c>
      <c r="HN142">
        <v>1.86645</v>
      </c>
      <c r="HO142">
        <v>1.86584</v>
      </c>
      <c r="HP142">
        <v>1.86583</v>
      </c>
      <c r="HQ142">
        <v>1.86764</v>
      </c>
      <c r="HR142">
        <v>1.87012</v>
      </c>
      <c r="HS142">
        <v>1.86874</v>
      </c>
      <c r="HT142">
        <v>1.87019</v>
      </c>
      <c r="HU142">
        <v>0</v>
      </c>
      <c r="HV142">
        <v>0</v>
      </c>
      <c r="HW142">
        <v>0</v>
      </c>
      <c r="HX142">
        <v>0</v>
      </c>
      <c r="HY142" t="s">
        <v>422</v>
      </c>
      <c r="HZ142" t="s">
        <v>423</v>
      </c>
      <c r="IA142" t="s">
        <v>424</v>
      </c>
      <c r="IB142" t="s">
        <v>424</v>
      </c>
      <c r="IC142" t="s">
        <v>424</v>
      </c>
      <c r="ID142" t="s">
        <v>424</v>
      </c>
      <c r="IE142">
        <v>0</v>
      </c>
      <c r="IF142">
        <v>100</v>
      </c>
      <c r="IG142">
        <v>100</v>
      </c>
      <c r="IH142">
        <v>-1.972</v>
      </c>
      <c r="II142">
        <v>-0.1018</v>
      </c>
      <c r="IJ142">
        <v>-0.5726348517053843</v>
      </c>
      <c r="IK142">
        <v>-0.003643892653284941</v>
      </c>
      <c r="IL142">
        <v>8.948238347276123E-07</v>
      </c>
      <c r="IM142">
        <v>-2.445980282225029E-10</v>
      </c>
      <c r="IN142">
        <v>-0.1497648274784824</v>
      </c>
      <c r="IO142">
        <v>-0.01042730378795286</v>
      </c>
      <c r="IP142">
        <v>0.00100284695746963</v>
      </c>
      <c r="IQ142">
        <v>-1.701466411570297E-05</v>
      </c>
      <c r="IR142">
        <v>2</v>
      </c>
      <c r="IS142">
        <v>2310</v>
      </c>
      <c r="IT142">
        <v>1</v>
      </c>
      <c r="IU142">
        <v>25</v>
      </c>
      <c r="IV142">
        <v>56</v>
      </c>
      <c r="IW142">
        <v>56.1</v>
      </c>
      <c r="IX142">
        <v>1.04492</v>
      </c>
      <c r="IY142">
        <v>2.21558</v>
      </c>
      <c r="IZ142">
        <v>1.39648</v>
      </c>
      <c r="JA142">
        <v>2.34375</v>
      </c>
      <c r="JB142">
        <v>1.49536</v>
      </c>
      <c r="JC142">
        <v>2.37549</v>
      </c>
      <c r="JD142">
        <v>35.7544</v>
      </c>
      <c r="JE142">
        <v>24.1926</v>
      </c>
      <c r="JF142">
        <v>18</v>
      </c>
      <c r="JG142">
        <v>482.416</v>
      </c>
      <c r="JH142">
        <v>441.554</v>
      </c>
      <c r="JI142">
        <v>25.0003</v>
      </c>
      <c r="JJ142">
        <v>25.6971</v>
      </c>
      <c r="JK142">
        <v>30</v>
      </c>
      <c r="JL142">
        <v>25.6932</v>
      </c>
      <c r="JM142">
        <v>25.6398</v>
      </c>
      <c r="JN142">
        <v>20.929</v>
      </c>
      <c r="JO142">
        <v>19.651</v>
      </c>
      <c r="JP142">
        <v>50.9364</v>
      </c>
      <c r="JQ142">
        <v>25</v>
      </c>
      <c r="JR142">
        <v>420</v>
      </c>
      <c r="JS142">
        <v>18.3467</v>
      </c>
      <c r="JT142">
        <v>100.812</v>
      </c>
      <c r="JU142">
        <v>100.812</v>
      </c>
    </row>
    <row r="143" spans="1:281">
      <c r="A143">
        <v>127</v>
      </c>
      <c r="B143">
        <v>1658966182.5</v>
      </c>
      <c r="C143">
        <v>4276</v>
      </c>
      <c r="D143" t="s">
        <v>704</v>
      </c>
      <c r="E143" t="s">
        <v>705</v>
      </c>
      <c r="F143">
        <v>5</v>
      </c>
      <c r="G143" t="s">
        <v>706</v>
      </c>
      <c r="H143" t="s">
        <v>416</v>
      </c>
      <c r="I143">
        <v>1658966179.5</v>
      </c>
      <c r="J143">
        <f>(K143)/1000</f>
        <v>0</v>
      </c>
      <c r="K143">
        <f>IF(CZ143, AN143, AH143)</f>
        <v>0</v>
      </c>
      <c r="L143">
        <f>IF(CZ143, AI143, AG143)</f>
        <v>0</v>
      </c>
      <c r="M143">
        <f>DB143 - IF(AU143&gt;1, L143*CV143*100.0/(AW143*DP143), 0)</f>
        <v>0</v>
      </c>
      <c r="N143">
        <f>((T143-J143/2)*M143-L143)/(T143+J143/2)</f>
        <v>0</v>
      </c>
      <c r="O143">
        <f>N143*(DI143+DJ143)/1000.0</f>
        <v>0</v>
      </c>
      <c r="P143">
        <f>(DB143 - IF(AU143&gt;1, L143*CV143*100.0/(AW143*DP143), 0))*(DI143+DJ143)/1000.0</f>
        <v>0</v>
      </c>
      <c r="Q143">
        <f>2.0/((1/S143-1/R143)+SIGN(S143)*SQRT((1/S143-1/R143)*(1/S143-1/R143) + 4*CW143/((CW143+1)*(CW143+1))*(2*1/S143*1/R143-1/R143*1/R143)))</f>
        <v>0</v>
      </c>
      <c r="R143">
        <f>IF(LEFT(CX143,1)&lt;&gt;"0",IF(LEFT(CX143,1)="1",3.0,CY143),$D$5+$E$5*(DP143*DI143/($K$5*1000))+$F$5*(DP143*DI143/($K$5*1000))*MAX(MIN(CV143,$J$5),$I$5)*MAX(MIN(CV143,$J$5),$I$5)+$G$5*MAX(MIN(CV143,$J$5),$I$5)*(DP143*DI143/($K$5*1000))+$H$5*(DP143*DI143/($K$5*1000))*(DP143*DI143/($K$5*1000)))</f>
        <v>0</v>
      </c>
      <c r="S143">
        <f>J143*(1000-(1000*0.61365*exp(17.502*W143/(240.97+W143))/(DI143+DJ143)+DD143)/2)/(1000*0.61365*exp(17.502*W143/(240.97+W143))/(DI143+DJ143)-DD143)</f>
        <v>0</v>
      </c>
      <c r="T143">
        <f>1/((CW143+1)/(Q143/1.6)+1/(R143/1.37)) + CW143/((CW143+1)/(Q143/1.6) + CW143/(R143/1.37))</f>
        <v>0</v>
      </c>
      <c r="U143">
        <f>(CR143*CU143)</f>
        <v>0</v>
      </c>
      <c r="V143">
        <f>(DK143+(U143+2*0.95*5.67E-8*(((DK143+$B$7)+273)^4-(DK143+273)^4)-44100*J143)/(1.84*29.3*R143+8*0.95*5.67E-8*(DK143+273)^3))</f>
        <v>0</v>
      </c>
      <c r="W143">
        <f>($C$7*DL143+$D$7*DM143+$E$7*V143)</f>
        <v>0</v>
      </c>
      <c r="X143">
        <f>0.61365*exp(17.502*W143/(240.97+W143))</f>
        <v>0</v>
      </c>
      <c r="Y143">
        <f>(Z143/AA143*100)</f>
        <v>0</v>
      </c>
      <c r="Z143">
        <f>DD143*(DI143+DJ143)/1000</f>
        <v>0</v>
      </c>
      <c r="AA143">
        <f>0.61365*exp(17.502*DK143/(240.97+DK143))</f>
        <v>0</v>
      </c>
      <c r="AB143">
        <f>(X143-DD143*(DI143+DJ143)/1000)</f>
        <v>0</v>
      </c>
      <c r="AC143">
        <f>(-J143*44100)</f>
        <v>0</v>
      </c>
      <c r="AD143">
        <f>2*29.3*R143*0.92*(DK143-W143)</f>
        <v>0</v>
      </c>
      <c r="AE143">
        <f>2*0.95*5.67E-8*(((DK143+$B$7)+273)^4-(W143+273)^4)</f>
        <v>0</v>
      </c>
      <c r="AF143">
        <f>U143+AE143+AC143+AD143</f>
        <v>0</v>
      </c>
      <c r="AG143">
        <f>DH143*AU143*(DC143-DB143*(1000-AU143*DE143)/(1000-AU143*DD143))/(100*CV143)</f>
        <v>0</v>
      </c>
      <c r="AH143">
        <f>1000*DH143*AU143*(DD143-DE143)/(100*CV143*(1000-AU143*DD143))</f>
        <v>0</v>
      </c>
      <c r="AI143">
        <f>(AJ143 - AK143 - DI143*1E3/(8.314*(DK143+273.15)) * AM143/DH143 * AL143) * DH143/(100*CV143) * (1000 - DE143)/1000</f>
        <v>0</v>
      </c>
      <c r="AJ143">
        <v>427.9869616976868</v>
      </c>
      <c r="AK143">
        <v>429.0118787878785</v>
      </c>
      <c r="AL143">
        <v>0.0003101054552678777</v>
      </c>
      <c r="AM143">
        <v>65.21700067840385</v>
      </c>
      <c r="AN143">
        <f>(AP143 - AO143 + DI143*1E3/(8.314*(DK143+273.15)) * AR143/DH143 * AQ143) * DH143/(100*CV143) * 1000/(1000 - AP143)</f>
        <v>0</v>
      </c>
      <c r="AO143">
        <v>18.7405738742954</v>
      </c>
      <c r="AP143">
        <v>19.01089999999999</v>
      </c>
      <c r="AQ143">
        <v>-0.0001581759084513741</v>
      </c>
      <c r="AR143">
        <v>84.75744911919993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MAX(0,($B$13+$C$13*DP143)/(1+$D$13*DP143)*DI143/(DK143+273)*$E$13)</f>
        <v>0</v>
      </c>
      <c r="AX143" t="s">
        <v>707</v>
      </c>
      <c r="AY143">
        <v>10775.9</v>
      </c>
      <c r="AZ143">
        <v>357.78</v>
      </c>
      <c r="BA143">
        <v>943.0700000000001</v>
      </c>
      <c r="BB143">
        <f>1-AZ143/BA143</f>
        <v>0</v>
      </c>
      <c r="BC143">
        <v>-0.8393870841796578</v>
      </c>
      <c r="BD143" t="s">
        <v>418</v>
      </c>
      <c r="BE143" t="s">
        <v>418</v>
      </c>
      <c r="BF143">
        <v>0</v>
      </c>
      <c r="BG143">
        <v>0</v>
      </c>
      <c r="BH143">
        <f>1-BF143/BG143</f>
        <v>0</v>
      </c>
      <c r="BI143">
        <v>0.5</v>
      </c>
      <c r="BJ143">
        <f>CS143</f>
        <v>0</v>
      </c>
      <c r="BK143">
        <f>L143</f>
        <v>0</v>
      </c>
      <c r="BL143">
        <f>BH143*BI143*BJ143</f>
        <v>0</v>
      </c>
      <c r="BM143">
        <f>(BK143-BC143)/BJ143</f>
        <v>0</v>
      </c>
      <c r="BN143">
        <f>(BA143-BG143)/BG143</f>
        <v>0</v>
      </c>
      <c r="BO143">
        <f>AZ143/(BB143+AZ143/BG143)</f>
        <v>0</v>
      </c>
      <c r="BP143" t="s">
        <v>418</v>
      </c>
      <c r="BQ143">
        <v>0</v>
      </c>
      <c r="BR143">
        <f>IF(BQ143&lt;&gt;0, BQ143, BO143)</f>
        <v>0</v>
      </c>
      <c r="BS143">
        <f>1-BR143/BG143</f>
        <v>0</v>
      </c>
      <c r="BT143">
        <f>(BG143-BF143)/(BG143-BR143)</f>
        <v>0</v>
      </c>
      <c r="BU143">
        <f>(BA143-BG143)/(BA143-BR143)</f>
        <v>0</v>
      </c>
      <c r="BV143">
        <f>(BG143-BF143)/(BG143-AZ143)</f>
        <v>0</v>
      </c>
      <c r="BW143">
        <f>(BA143-BG143)/(BA143-AZ143)</f>
        <v>0</v>
      </c>
      <c r="BX143">
        <f>(BT143*BR143/BF143)</f>
        <v>0</v>
      </c>
      <c r="BY143">
        <f>(1-BX143)</f>
        <v>0</v>
      </c>
      <c r="BZ143" t="s">
        <v>418</v>
      </c>
      <c r="CA143" t="s">
        <v>418</v>
      </c>
      <c r="CB143" t="s">
        <v>418</v>
      </c>
      <c r="CC143" t="s">
        <v>418</v>
      </c>
      <c r="CD143" t="s">
        <v>418</v>
      </c>
      <c r="CE143" t="s">
        <v>418</v>
      </c>
      <c r="CF143" t="s">
        <v>418</v>
      </c>
      <c r="CG143" t="s">
        <v>418</v>
      </c>
      <c r="CH143" t="s">
        <v>418</v>
      </c>
      <c r="CI143" t="s">
        <v>418</v>
      </c>
      <c r="CJ143" t="s">
        <v>418</v>
      </c>
      <c r="CK143" t="s">
        <v>418</v>
      </c>
      <c r="CL143" t="s">
        <v>418</v>
      </c>
      <c r="CM143" t="s">
        <v>418</v>
      </c>
      <c r="CN143" t="s">
        <v>418</v>
      </c>
      <c r="CO143" t="s">
        <v>418</v>
      </c>
      <c r="CP143" t="s">
        <v>418</v>
      </c>
      <c r="CQ143" t="s">
        <v>418</v>
      </c>
      <c r="CR143">
        <f>$B$11*DQ143+$C$11*DR143+$F$11*EC143*(1-EF143)</f>
        <v>0</v>
      </c>
      <c r="CS143">
        <f>CR143*CT143</f>
        <v>0</v>
      </c>
      <c r="CT143">
        <f>($B$11*$D$9+$C$11*$D$9+$F$11*((EP143+EH143)/MAX(EP143+EH143+EQ143, 0.1)*$I$9+EQ143/MAX(EP143+EH143+EQ143, 0.1)*$J$9))/($B$11+$C$11+$F$11)</f>
        <v>0</v>
      </c>
      <c r="CU143">
        <f>($B$11*$K$9+$C$11*$K$9+$F$11*((EP143+EH143)/MAX(EP143+EH143+EQ143, 0.1)*$P$9+EQ143/MAX(EP143+EH143+EQ143, 0.1)*$Q$9))/($B$11+$C$11+$F$11)</f>
        <v>0</v>
      </c>
      <c r="CV143">
        <v>6</v>
      </c>
      <c r="CW143">
        <v>0.5</v>
      </c>
      <c r="CX143" t="s">
        <v>419</v>
      </c>
      <c r="CY143">
        <v>2</v>
      </c>
      <c r="CZ143" t="b">
        <v>1</v>
      </c>
      <c r="DA143">
        <v>1658966179.5</v>
      </c>
      <c r="DB143">
        <v>420.8601818181818</v>
      </c>
      <c r="DC143">
        <v>419.9577272727273</v>
      </c>
      <c r="DD143">
        <v>19.0021</v>
      </c>
      <c r="DE143">
        <v>18.75864545454546</v>
      </c>
      <c r="DF143">
        <v>422.8320909090909</v>
      </c>
      <c r="DG143">
        <v>19.10367272727273</v>
      </c>
      <c r="DH143">
        <v>500.0666363636364</v>
      </c>
      <c r="DI143">
        <v>90.14163636363637</v>
      </c>
      <c r="DJ143">
        <v>0.099953</v>
      </c>
      <c r="DK143">
        <v>25.8004</v>
      </c>
      <c r="DL143">
        <v>25.28036363636364</v>
      </c>
      <c r="DM143">
        <v>999.9</v>
      </c>
      <c r="DN143">
        <v>0</v>
      </c>
      <c r="DO143">
        <v>0</v>
      </c>
      <c r="DP143">
        <v>10011.42272727273</v>
      </c>
      <c r="DQ143">
        <v>0</v>
      </c>
      <c r="DR143">
        <v>0.2810380000000001</v>
      </c>
      <c r="DS143">
        <v>0.902413</v>
      </c>
      <c r="DT143">
        <v>429.0121818181818</v>
      </c>
      <c r="DU143">
        <v>427.9862727272728</v>
      </c>
      <c r="DV143">
        <v>0.2434545454545455</v>
      </c>
      <c r="DW143">
        <v>419.9577272727273</v>
      </c>
      <c r="DX143">
        <v>18.75864545454546</v>
      </c>
      <c r="DY143">
        <v>1.712879090909091</v>
      </c>
      <c r="DZ143">
        <v>1.690934545454546</v>
      </c>
      <c r="EA143">
        <v>15.01364545454546</v>
      </c>
      <c r="EB143">
        <v>14.81340909090909</v>
      </c>
      <c r="EC143">
        <v>0.00100019</v>
      </c>
      <c r="ED143">
        <v>0</v>
      </c>
      <c r="EE143">
        <v>0</v>
      </c>
      <c r="EF143">
        <v>0</v>
      </c>
      <c r="EG143">
        <v>351.4090909090909</v>
      </c>
      <c r="EH143">
        <v>0.00100019</v>
      </c>
      <c r="EI143">
        <v>-12</v>
      </c>
      <c r="EJ143">
        <v>-2.545454545454545</v>
      </c>
      <c r="EK143">
        <v>34.52818181818182</v>
      </c>
      <c r="EL143">
        <v>38.07936363636364</v>
      </c>
      <c r="EM143">
        <v>36.35209090909091</v>
      </c>
      <c r="EN143">
        <v>38.20436363636364</v>
      </c>
      <c r="EO143">
        <v>36.17572727272727</v>
      </c>
      <c r="EP143">
        <v>0</v>
      </c>
      <c r="EQ143">
        <v>0</v>
      </c>
      <c r="ER143">
        <v>0</v>
      </c>
      <c r="ES143">
        <v>314.5</v>
      </c>
      <c r="ET143">
        <v>0</v>
      </c>
      <c r="EU143">
        <v>357.78</v>
      </c>
      <c r="EV143">
        <v>-17.23076939582808</v>
      </c>
      <c r="EW143">
        <v>-44.6538477830398</v>
      </c>
      <c r="EX143">
        <v>-5.86</v>
      </c>
      <c r="EY143">
        <v>15</v>
      </c>
      <c r="EZ143">
        <v>1658962562</v>
      </c>
      <c r="FA143" t="s">
        <v>443</v>
      </c>
      <c r="FB143">
        <v>1658962562</v>
      </c>
      <c r="FC143">
        <v>1658962559</v>
      </c>
      <c r="FD143">
        <v>7</v>
      </c>
      <c r="FE143">
        <v>0.025</v>
      </c>
      <c r="FF143">
        <v>-0.013</v>
      </c>
      <c r="FG143">
        <v>-1.97</v>
      </c>
      <c r="FH143">
        <v>-0.111</v>
      </c>
      <c r="FI143">
        <v>420</v>
      </c>
      <c r="FJ143">
        <v>18</v>
      </c>
      <c r="FK143">
        <v>0.6899999999999999</v>
      </c>
      <c r="FL143">
        <v>0.5</v>
      </c>
      <c r="FM143">
        <v>0.8458977000000001</v>
      </c>
      <c r="FN143">
        <v>0.4346366679174473</v>
      </c>
      <c r="FO143">
        <v>0.05493685558903058</v>
      </c>
      <c r="FP143">
        <v>1</v>
      </c>
      <c r="FQ143">
        <v>356.9852941176471</v>
      </c>
      <c r="FR143">
        <v>-13.46829685565992</v>
      </c>
      <c r="FS143">
        <v>13.24735561521045</v>
      </c>
      <c r="FT143">
        <v>0</v>
      </c>
      <c r="FU143">
        <v>0.2894743</v>
      </c>
      <c r="FV143">
        <v>-0.3057993545966233</v>
      </c>
      <c r="FW143">
        <v>0.03512877248723616</v>
      </c>
      <c r="FX143">
        <v>0</v>
      </c>
      <c r="FY143">
        <v>1</v>
      </c>
      <c r="FZ143">
        <v>3</v>
      </c>
      <c r="GA143" t="s">
        <v>444</v>
      </c>
      <c r="GB143">
        <v>2.98435</v>
      </c>
      <c r="GC143">
        <v>2.71593</v>
      </c>
      <c r="GD143">
        <v>0.09476660000000001</v>
      </c>
      <c r="GE143">
        <v>0.0933819</v>
      </c>
      <c r="GF143">
        <v>0.0911724</v>
      </c>
      <c r="GG143">
        <v>0.0888883</v>
      </c>
      <c r="GH143">
        <v>28716.1</v>
      </c>
      <c r="GI143">
        <v>28873.4</v>
      </c>
      <c r="GJ143">
        <v>29478.1</v>
      </c>
      <c r="GK143">
        <v>29449.7</v>
      </c>
      <c r="GL143">
        <v>35489</v>
      </c>
      <c r="GM143">
        <v>35677</v>
      </c>
      <c r="GN143">
        <v>41516.6</v>
      </c>
      <c r="GO143">
        <v>41973.2</v>
      </c>
      <c r="GP143">
        <v>1.9598</v>
      </c>
      <c r="GQ143">
        <v>1.9165</v>
      </c>
      <c r="GR143">
        <v>0.0507385</v>
      </c>
      <c r="GS143">
        <v>0</v>
      </c>
      <c r="GT143">
        <v>24.448</v>
      </c>
      <c r="GU143">
        <v>999.9</v>
      </c>
      <c r="GV143">
        <v>43.2</v>
      </c>
      <c r="GW143">
        <v>31.4</v>
      </c>
      <c r="GX143">
        <v>22.1207</v>
      </c>
      <c r="GY143">
        <v>62.7262</v>
      </c>
      <c r="GZ143">
        <v>32.9006</v>
      </c>
      <c r="HA143">
        <v>1</v>
      </c>
      <c r="HB143">
        <v>-0.127879</v>
      </c>
      <c r="HC143">
        <v>-0.161699</v>
      </c>
      <c r="HD143">
        <v>20.3514</v>
      </c>
      <c r="HE143">
        <v>5.22732</v>
      </c>
      <c r="HF143">
        <v>12.0099</v>
      </c>
      <c r="HG143">
        <v>4.9916</v>
      </c>
      <c r="HH143">
        <v>3.29</v>
      </c>
      <c r="HI143">
        <v>9999</v>
      </c>
      <c r="HJ143">
        <v>9999</v>
      </c>
      <c r="HK143">
        <v>9999</v>
      </c>
      <c r="HL143">
        <v>161.5</v>
      </c>
      <c r="HM143">
        <v>1.86737</v>
      </c>
      <c r="HN143">
        <v>1.86642</v>
      </c>
      <c r="HO143">
        <v>1.86585</v>
      </c>
      <c r="HP143">
        <v>1.86584</v>
      </c>
      <c r="HQ143">
        <v>1.86767</v>
      </c>
      <c r="HR143">
        <v>1.87012</v>
      </c>
      <c r="HS143">
        <v>1.86874</v>
      </c>
      <c r="HT143">
        <v>1.87023</v>
      </c>
      <c r="HU143">
        <v>0</v>
      </c>
      <c r="HV143">
        <v>0</v>
      </c>
      <c r="HW143">
        <v>0</v>
      </c>
      <c r="HX143">
        <v>0</v>
      </c>
      <c r="HY143" t="s">
        <v>422</v>
      </c>
      <c r="HZ143" t="s">
        <v>423</v>
      </c>
      <c r="IA143" t="s">
        <v>424</v>
      </c>
      <c r="IB143" t="s">
        <v>424</v>
      </c>
      <c r="IC143" t="s">
        <v>424</v>
      </c>
      <c r="ID143" t="s">
        <v>424</v>
      </c>
      <c r="IE143">
        <v>0</v>
      </c>
      <c r="IF143">
        <v>100</v>
      </c>
      <c r="IG143">
        <v>100</v>
      </c>
      <c r="IH143">
        <v>-1.972</v>
      </c>
      <c r="II143">
        <v>-0.1015</v>
      </c>
      <c r="IJ143">
        <v>-0.5726348517053843</v>
      </c>
      <c r="IK143">
        <v>-0.003643892653284941</v>
      </c>
      <c r="IL143">
        <v>8.948238347276123E-07</v>
      </c>
      <c r="IM143">
        <v>-2.445980282225029E-10</v>
      </c>
      <c r="IN143">
        <v>-0.1497648274784824</v>
      </c>
      <c r="IO143">
        <v>-0.01042730378795286</v>
      </c>
      <c r="IP143">
        <v>0.00100284695746963</v>
      </c>
      <c r="IQ143">
        <v>-1.701466411570297E-05</v>
      </c>
      <c r="IR143">
        <v>2</v>
      </c>
      <c r="IS143">
        <v>2310</v>
      </c>
      <c r="IT143">
        <v>1</v>
      </c>
      <c r="IU143">
        <v>25</v>
      </c>
      <c r="IV143">
        <v>60.3</v>
      </c>
      <c r="IW143">
        <v>60.4</v>
      </c>
      <c r="IX143">
        <v>1.04614</v>
      </c>
      <c r="IY143">
        <v>2.22656</v>
      </c>
      <c r="IZ143">
        <v>1.39648</v>
      </c>
      <c r="JA143">
        <v>2.34375</v>
      </c>
      <c r="JB143">
        <v>1.49536</v>
      </c>
      <c r="JC143">
        <v>2.2998</v>
      </c>
      <c r="JD143">
        <v>35.801</v>
      </c>
      <c r="JE143">
        <v>24.1838</v>
      </c>
      <c r="JF143">
        <v>18</v>
      </c>
      <c r="JG143">
        <v>513.884</v>
      </c>
      <c r="JH143">
        <v>442.606</v>
      </c>
      <c r="JI143">
        <v>25.0002</v>
      </c>
      <c r="JJ143">
        <v>25.7811</v>
      </c>
      <c r="JK143">
        <v>30.0001</v>
      </c>
      <c r="JL143">
        <v>25.7606</v>
      </c>
      <c r="JM143">
        <v>25.7074</v>
      </c>
      <c r="JN143">
        <v>20.9415</v>
      </c>
      <c r="JO143">
        <v>18.6519</v>
      </c>
      <c r="JP143">
        <v>52.866</v>
      </c>
      <c r="JQ143">
        <v>25</v>
      </c>
      <c r="JR143">
        <v>420</v>
      </c>
      <c r="JS143">
        <v>18.8985</v>
      </c>
      <c r="JT143">
        <v>100.797</v>
      </c>
      <c r="JU143">
        <v>100.799</v>
      </c>
    </row>
    <row r="144" spans="1:281">
      <c r="A144">
        <v>128</v>
      </c>
      <c r="B144">
        <v>1658966187.5</v>
      </c>
      <c r="C144">
        <v>4281</v>
      </c>
      <c r="D144" t="s">
        <v>708</v>
      </c>
      <c r="E144" t="s">
        <v>709</v>
      </c>
      <c r="F144">
        <v>5</v>
      </c>
      <c r="G144" t="s">
        <v>706</v>
      </c>
      <c r="H144" t="s">
        <v>416</v>
      </c>
      <c r="I144">
        <v>1658966185.214286</v>
      </c>
      <c r="J144">
        <f>(K144)/1000</f>
        <v>0</v>
      </c>
      <c r="K144">
        <f>IF(CZ144, AN144, AH144)</f>
        <v>0</v>
      </c>
      <c r="L144">
        <f>IF(CZ144, AI144, AG144)</f>
        <v>0</v>
      </c>
      <c r="M144">
        <f>DB144 - IF(AU144&gt;1, L144*CV144*100.0/(AW144*DP144), 0)</f>
        <v>0</v>
      </c>
      <c r="N144">
        <f>((T144-J144/2)*M144-L144)/(T144+J144/2)</f>
        <v>0</v>
      </c>
      <c r="O144">
        <f>N144*(DI144+DJ144)/1000.0</f>
        <v>0</v>
      </c>
      <c r="P144">
        <f>(DB144 - IF(AU144&gt;1, L144*CV144*100.0/(AW144*DP144), 0))*(DI144+DJ144)/1000.0</f>
        <v>0</v>
      </c>
      <c r="Q144">
        <f>2.0/((1/S144-1/R144)+SIGN(S144)*SQRT((1/S144-1/R144)*(1/S144-1/R144) + 4*CW144/((CW144+1)*(CW144+1))*(2*1/S144*1/R144-1/R144*1/R144)))</f>
        <v>0</v>
      </c>
      <c r="R144">
        <f>IF(LEFT(CX144,1)&lt;&gt;"0",IF(LEFT(CX144,1)="1",3.0,CY144),$D$5+$E$5*(DP144*DI144/($K$5*1000))+$F$5*(DP144*DI144/($K$5*1000))*MAX(MIN(CV144,$J$5),$I$5)*MAX(MIN(CV144,$J$5),$I$5)+$G$5*MAX(MIN(CV144,$J$5),$I$5)*(DP144*DI144/($K$5*1000))+$H$5*(DP144*DI144/($K$5*1000))*(DP144*DI144/($K$5*1000)))</f>
        <v>0</v>
      </c>
      <c r="S144">
        <f>J144*(1000-(1000*0.61365*exp(17.502*W144/(240.97+W144))/(DI144+DJ144)+DD144)/2)/(1000*0.61365*exp(17.502*W144/(240.97+W144))/(DI144+DJ144)-DD144)</f>
        <v>0</v>
      </c>
      <c r="T144">
        <f>1/((CW144+1)/(Q144/1.6)+1/(R144/1.37)) + CW144/((CW144+1)/(Q144/1.6) + CW144/(R144/1.37))</f>
        <v>0</v>
      </c>
      <c r="U144">
        <f>(CR144*CU144)</f>
        <v>0</v>
      </c>
      <c r="V144">
        <f>(DK144+(U144+2*0.95*5.67E-8*(((DK144+$B$7)+273)^4-(DK144+273)^4)-44100*J144)/(1.84*29.3*R144+8*0.95*5.67E-8*(DK144+273)^3))</f>
        <v>0</v>
      </c>
      <c r="W144">
        <f>($C$7*DL144+$D$7*DM144+$E$7*V144)</f>
        <v>0</v>
      </c>
      <c r="X144">
        <f>0.61365*exp(17.502*W144/(240.97+W144))</f>
        <v>0</v>
      </c>
      <c r="Y144">
        <f>(Z144/AA144*100)</f>
        <v>0</v>
      </c>
      <c r="Z144">
        <f>DD144*(DI144+DJ144)/1000</f>
        <v>0</v>
      </c>
      <c r="AA144">
        <f>0.61365*exp(17.502*DK144/(240.97+DK144))</f>
        <v>0</v>
      </c>
      <c r="AB144">
        <f>(X144-DD144*(DI144+DJ144)/1000)</f>
        <v>0</v>
      </c>
      <c r="AC144">
        <f>(-J144*44100)</f>
        <v>0</v>
      </c>
      <c r="AD144">
        <f>2*29.3*R144*0.92*(DK144-W144)</f>
        <v>0</v>
      </c>
      <c r="AE144">
        <f>2*0.95*5.67E-8*(((DK144+$B$7)+273)^4-(W144+273)^4)</f>
        <v>0</v>
      </c>
      <c r="AF144">
        <f>U144+AE144+AC144+AD144</f>
        <v>0</v>
      </c>
      <c r="AG144">
        <f>DH144*AU144*(DC144-DB144*(1000-AU144*DE144)/(1000-AU144*DD144))/(100*CV144)</f>
        <v>0</v>
      </c>
      <c r="AH144">
        <f>1000*DH144*AU144*(DD144-DE144)/(100*CV144*(1000-AU144*DD144))</f>
        <v>0</v>
      </c>
      <c r="AI144">
        <f>(AJ144 - AK144 - DI144*1E3/(8.314*(DK144+273.15)) * AM144/DH144 * AL144) * DH144/(100*CV144) * (1000 - DE144)/1000</f>
        <v>0</v>
      </c>
      <c r="AJ144">
        <v>428.0919763484181</v>
      </c>
      <c r="AK144">
        <v>428.9865333333331</v>
      </c>
      <c r="AL144">
        <v>-0.002382803501126165</v>
      </c>
      <c r="AM144">
        <v>65.21700067840385</v>
      </c>
      <c r="AN144">
        <f>(AP144 - AO144 + DI144*1E3/(8.314*(DK144+273.15)) * AR144/DH144 * AQ144) * DH144/(100*CV144) * 1000/(1000 - AP144)</f>
        <v>0</v>
      </c>
      <c r="AO144">
        <v>18.86793389054491</v>
      </c>
      <c r="AP144">
        <v>19.08913696969697</v>
      </c>
      <c r="AQ144">
        <v>0.01277635242196214</v>
      </c>
      <c r="AR144">
        <v>84.75744911919993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MAX(0,($B$13+$C$13*DP144)/(1+$D$13*DP144)*DI144/(DK144+273)*$E$13)</f>
        <v>0</v>
      </c>
      <c r="AX144" t="s">
        <v>418</v>
      </c>
      <c r="AY144" t="s">
        <v>418</v>
      </c>
      <c r="AZ144">
        <v>0</v>
      </c>
      <c r="BA144">
        <v>0</v>
      </c>
      <c r="BB144">
        <f>1-AZ144/BA144</f>
        <v>0</v>
      </c>
      <c r="BC144">
        <v>0</v>
      </c>
      <c r="BD144" t="s">
        <v>418</v>
      </c>
      <c r="BE144" t="s">
        <v>418</v>
      </c>
      <c r="BF144">
        <v>0</v>
      </c>
      <c r="BG144">
        <v>0</v>
      </c>
      <c r="BH144">
        <f>1-BF144/BG144</f>
        <v>0</v>
      </c>
      <c r="BI144">
        <v>0.5</v>
      </c>
      <c r="BJ144">
        <f>CS144</f>
        <v>0</v>
      </c>
      <c r="BK144">
        <f>L144</f>
        <v>0</v>
      </c>
      <c r="BL144">
        <f>BH144*BI144*BJ144</f>
        <v>0</v>
      </c>
      <c r="BM144">
        <f>(BK144-BC144)/BJ144</f>
        <v>0</v>
      </c>
      <c r="BN144">
        <f>(BA144-BG144)/BG144</f>
        <v>0</v>
      </c>
      <c r="BO144">
        <f>AZ144/(BB144+AZ144/BG144)</f>
        <v>0</v>
      </c>
      <c r="BP144" t="s">
        <v>418</v>
      </c>
      <c r="BQ144">
        <v>0</v>
      </c>
      <c r="BR144">
        <f>IF(BQ144&lt;&gt;0, BQ144, BO144)</f>
        <v>0</v>
      </c>
      <c r="BS144">
        <f>1-BR144/BG144</f>
        <v>0</v>
      </c>
      <c r="BT144">
        <f>(BG144-BF144)/(BG144-BR144)</f>
        <v>0</v>
      </c>
      <c r="BU144">
        <f>(BA144-BG144)/(BA144-BR144)</f>
        <v>0</v>
      </c>
      <c r="BV144">
        <f>(BG144-BF144)/(BG144-AZ144)</f>
        <v>0</v>
      </c>
      <c r="BW144">
        <f>(BA144-BG144)/(BA144-AZ144)</f>
        <v>0</v>
      </c>
      <c r="BX144">
        <f>(BT144*BR144/BF144)</f>
        <v>0</v>
      </c>
      <c r="BY144">
        <f>(1-BX144)</f>
        <v>0</v>
      </c>
      <c r="BZ144" t="s">
        <v>418</v>
      </c>
      <c r="CA144" t="s">
        <v>418</v>
      </c>
      <c r="CB144" t="s">
        <v>418</v>
      </c>
      <c r="CC144" t="s">
        <v>418</v>
      </c>
      <c r="CD144" t="s">
        <v>418</v>
      </c>
      <c r="CE144" t="s">
        <v>418</v>
      </c>
      <c r="CF144" t="s">
        <v>418</v>
      </c>
      <c r="CG144" t="s">
        <v>418</v>
      </c>
      <c r="CH144" t="s">
        <v>418</v>
      </c>
      <c r="CI144" t="s">
        <v>418</v>
      </c>
      <c r="CJ144" t="s">
        <v>418</v>
      </c>
      <c r="CK144" t="s">
        <v>418</v>
      </c>
      <c r="CL144" t="s">
        <v>418</v>
      </c>
      <c r="CM144" t="s">
        <v>418</v>
      </c>
      <c r="CN144" t="s">
        <v>418</v>
      </c>
      <c r="CO144" t="s">
        <v>418</v>
      </c>
      <c r="CP144" t="s">
        <v>418</v>
      </c>
      <c r="CQ144" t="s">
        <v>418</v>
      </c>
      <c r="CR144">
        <f>$B$11*DQ144+$C$11*DR144+$F$11*EC144*(1-EF144)</f>
        <v>0</v>
      </c>
      <c r="CS144">
        <f>CR144*CT144</f>
        <v>0</v>
      </c>
      <c r="CT144">
        <f>($B$11*$D$9+$C$11*$D$9+$F$11*((EP144+EH144)/MAX(EP144+EH144+EQ144, 0.1)*$I$9+EQ144/MAX(EP144+EH144+EQ144, 0.1)*$J$9))/($B$11+$C$11+$F$11)</f>
        <v>0</v>
      </c>
      <c r="CU144">
        <f>($B$11*$K$9+$C$11*$K$9+$F$11*((EP144+EH144)/MAX(EP144+EH144+EQ144, 0.1)*$P$9+EQ144/MAX(EP144+EH144+EQ144, 0.1)*$Q$9))/($B$11+$C$11+$F$11)</f>
        <v>0</v>
      </c>
      <c r="CV144">
        <v>6</v>
      </c>
      <c r="CW144">
        <v>0.5</v>
      </c>
      <c r="CX144" t="s">
        <v>419</v>
      </c>
      <c r="CY144">
        <v>2</v>
      </c>
      <c r="CZ144" t="b">
        <v>1</v>
      </c>
      <c r="DA144">
        <v>1658966185.214286</v>
      </c>
      <c r="DB144">
        <v>420.8294285714286</v>
      </c>
      <c r="DC144">
        <v>420.0037142857144</v>
      </c>
      <c r="DD144">
        <v>19.05688571428572</v>
      </c>
      <c r="DE144">
        <v>18.87148571428571</v>
      </c>
      <c r="DF144">
        <v>422.801</v>
      </c>
      <c r="DG144">
        <v>19.158</v>
      </c>
      <c r="DH144">
        <v>500.009</v>
      </c>
      <c r="DI144">
        <v>90.13897142857142</v>
      </c>
      <c r="DJ144">
        <v>0.09996684285714284</v>
      </c>
      <c r="DK144">
        <v>25.89982857142857</v>
      </c>
      <c r="DL144">
        <v>25.67555714285714</v>
      </c>
      <c r="DM144">
        <v>999.8999999999999</v>
      </c>
      <c r="DN144">
        <v>0</v>
      </c>
      <c r="DO144">
        <v>0</v>
      </c>
      <c r="DP144">
        <v>9994.274285714288</v>
      </c>
      <c r="DQ144">
        <v>0</v>
      </c>
      <c r="DR144">
        <v>0.2892682857142858</v>
      </c>
      <c r="DS144">
        <v>0.8255745714285715</v>
      </c>
      <c r="DT144">
        <v>429.0048571428571</v>
      </c>
      <c r="DU144">
        <v>428.0822857142857</v>
      </c>
      <c r="DV144">
        <v>0.1853994285714286</v>
      </c>
      <c r="DW144">
        <v>420.0037142857144</v>
      </c>
      <c r="DX144">
        <v>18.87148571428571</v>
      </c>
      <c r="DY144">
        <v>1.71777</v>
      </c>
      <c r="DZ144">
        <v>1.701055714285715</v>
      </c>
      <c r="EA144">
        <v>15.05792857142857</v>
      </c>
      <c r="EB144">
        <v>14.90607142857143</v>
      </c>
      <c r="EC144">
        <v>0.00100019</v>
      </c>
      <c r="ED144">
        <v>0</v>
      </c>
      <c r="EE144">
        <v>0</v>
      </c>
      <c r="EF144">
        <v>0</v>
      </c>
      <c r="EG144">
        <v>471.5714285714286</v>
      </c>
      <c r="EH144">
        <v>0.00100019</v>
      </c>
      <c r="EI144">
        <v>-3.642857142857143</v>
      </c>
      <c r="EJ144">
        <v>-1.428571428571429</v>
      </c>
      <c r="EK144">
        <v>34.53542857142857</v>
      </c>
      <c r="EL144">
        <v>37.98200000000001</v>
      </c>
      <c r="EM144">
        <v>36.29428571428571</v>
      </c>
      <c r="EN144">
        <v>38.07100000000001</v>
      </c>
      <c r="EO144">
        <v>36.125</v>
      </c>
      <c r="EP144">
        <v>0</v>
      </c>
      <c r="EQ144">
        <v>0</v>
      </c>
      <c r="ER144">
        <v>0</v>
      </c>
      <c r="ES144">
        <v>4.300000190734863</v>
      </c>
      <c r="ET144">
        <v>0</v>
      </c>
      <c r="EU144">
        <v>430.1548846153846</v>
      </c>
      <c r="EV144">
        <v>973.5868326206378</v>
      </c>
      <c r="EW144">
        <v>82502.97765204823</v>
      </c>
      <c r="EX144">
        <v>7661.803846153846</v>
      </c>
      <c r="EY144">
        <v>15</v>
      </c>
      <c r="EZ144">
        <v>1658962562</v>
      </c>
      <c r="FA144" t="s">
        <v>443</v>
      </c>
      <c r="FB144">
        <v>1658962562</v>
      </c>
      <c r="FC144">
        <v>1658962559</v>
      </c>
      <c r="FD144">
        <v>7</v>
      </c>
      <c r="FE144">
        <v>0.025</v>
      </c>
      <c r="FF144">
        <v>-0.013</v>
      </c>
      <c r="FG144">
        <v>-1.97</v>
      </c>
      <c r="FH144">
        <v>-0.111</v>
      </c>
      <c r="FI144">
        <v>420</v>
      </c>
      <c r="FJ144">
        <v>18</v>
      </c>
      <c r="FK144">
        <v>0.6899999999999999</v>
      </c>
      <c r="FL144">
        <v>0.5</v>
      </c>
      <c r="FM144">
        <v>0.8596847499999999</v>
      </c>
      <c r="FN144">
        <v>0.1653013733583506</v>
      </c>
      <c r="FO144">
        <v>0.04736542039861465</v>
      </c>
      <c r="FP144">
        <v>1</v>
      </c>
      <c r="FQ144">
        <v>408.7066764705883</v>
      </c>
      <c r="FR144">
        <v>671.7230444625612</v>
      </c>
      <c r="FS144">
        <v>139.6871007406787</v>
      </c>
      <c r="FT144">
        <v>0</v>
      </c>
      <c r="FU144">
        <v>0.260284625</v>
      </c>
      <c r="FV144">
        <v>-0.5082311031894946</v>
      </c>
      <c r="FW144">
        <v>0.0539908802894931</v>
      </c>
      <c r="FX144">
        <v>0</v>
      </c>
      <c r="FY144">
        <v>1</v>
      </c>
      <c r="FZ144">
        <v>3</v>
      </c>
      <c r="GA144" t="s">
        <v>444</v>
      </c>
      <c r="GB144">
        <v>2.98408</v>
      </c>
      <c r="GC144">
        <v>2.71565</v>
      </c>
      <c r="GD144">
        <v>0.0947556</v>
      </c>
      <c r="GE144">
        <v>0.0933851</v>
      </c>
      <c r="GF144">
        <v>0.0914421</v>
      </c>
      <c r="GG144">
        <v>0.089027</v>
      </c>
      <c r="GH144">
        <v>28715.6</v>
      </c>
      <c r="GI144">
        <v>28873.3</v>
      </c>
      <c r="GJ144">
        <v>29477.1</v>
      </c>
      <c r="GK144">
        <v>29449.8</v>
      </c>
      <c r="GL144">
        <v>35477.5</v>
      </c>
      <c r="GM144">
        <v>35671.5</v>
      </c>
      <c r="GN144">
        <v>41515.6</v>
      </c>
      <c r="GO144">
        <v>41973.1</v>
      </c>
      <c r="GP144">
        <v>1.9598</v>
      </c>
      <c r="GQ144">
        <v>1.9165</v>
      </c>
      <c r="GR144">
        <v>0.0974908</v>
      </c>
      <c r="GS144">
        <v>0</v>
      </c>
      <c r="GT144">
        <v>24.4547</v>
      </c>
      <c r="GU144">
        <v>999.9</v>
      </c>
      <c r="GV144">
        <v>43.2</v>
      </c>
      <c r="GW144">
        <v>31.4</v>
      </c>
      <c r="GX144">
        <v>22.119</v>
      </c>
      <c r="GY144">
        <v>62.7962</v>
      </c>
      <c r="GZ144">
        <v>33.3413</v>
      </c>
      <c r="HA144">
        <v>1</v>
      </c>
      <c r="HB144">
        <v>-0.127866</v>
      </c>
      <c r="HC144">
        <v>-0.160188</v>
      </c>
      <c r="HD144">
        <v>20.3442</v>
      </c>
      <c r="HE144">
        <v>5.22223</v>
      </c>
      <c r="HF144">
        <v>12.0095</v>
      </c>
      <c r="HG144">
        <v>4.9904</v>
      </c>
      <c r="HH144">
        <v>3.28925</v>
      </c>
      <c r="HI144">
        <v>9999</v>
      </c>
      <c r="HJ144">
        <v>9999</v>
      </c>
      <c r="HK144">
        <v>9999</v>
      </c>
      <c r="HL144">
        <v>161.5</v>
      </c>
      <c r="HM144">
        <v>1.86737</v>
      </c>
      <c r="HN144">
        <v>1.86643</v>
      </c>
      <c r="HO144">
        <v>1.86586</v>
      </c>
      <c r="HP144">
        <v>1.86584</v>
      </c>
      <c r="HQ144">
        <v>1.86767</v>
      </c>
      <c r="HR144">
        <v>1.87012</v>
      </c>
      <c r="HS144">
        <v>1.86874</v>
      </c>
      <c r="HT144">
        <v>1.87027</v>
      </c>
      <c r="HU144">
        <v>0</v>
      </c>
      <c r="HV144">
        <v>0</v>
      </c>
      <c r="HW144">
        <v>0</v>
      </c>
      <c r="HX144">
        <v>0</v>
      </c>
      <c r="HY144" t="s">
        <v>422</v>
      </c>
      <c r="HZ144" t="s">
        <v>423</v>
      </c>
      <c r="IA144" t="s">
        <v>424</v>
      </c>
      <c r="IB144" t="s">
        <v>424</v>
      </c>
      <c r="IC144" t="s">
        <v>424</v>
      </c>
      <c r="ID144" t="s">
        <v>424</v>
      </c>
      <c r="IE144">
        <v>0</v>
      </c>
      <c r="IF144">
        <v>100</v>
      </c>
      <c r="IG144">
        <v>100</v>
      </c>
      <c r="IH144">
        <v>-1.972</v>
      </c>
      <c r="II144">
        <v>-0.1007</v>
      </c>
      <c r="IJ144">
        <v>-0.5726348517053843</v>
      </c>
      <c r="IK144">
        <v>-0.003643892653284941</v>
      </c>
      <c r="IL144">
        <v>8.948238347276123E-07</v>
      </c>
      <c r="IM144">
        <v>-2.445980282225029E-10</v>
      </c>
      <c r="IN144">
        <v>-0.1497648274784824</v>
      </c>
      <c r="IO144">
        <v>-0.01042730378795286</v>
      </c>
      <c r="IP144">
        <v>0.00100284695746963</v>
      </c>
      <c r="IQ144">
        <v>-1.701466411570297E-05</v>
      </c>
      <c r="IR144">
        <v>2</v>
      </c>
      <c r="IS144">
        <v>2310</v>
      </c>
      <c r="IT144">
        <v>1</v>
      </c>
      <c r="IU144">
        <v>25</v>
      </c>
      <c r="IV144">
        <v>60.4</v>
      </c>
      <c r="IW144">
        <v>60.5</v>
      </c>
      <c r="IX144">
        <v>1.04614</v>
      </c>
      <c r="IY144">
        <v>2.21436</v>
      </c>
      <c r="IZ144">
        <v>1.39648</v>
      </c>
      <c r="JA144">
        <v>2.34497</v>
      </c>
      <c r="JB144">
        <v>1.49536</v>
      </c>
      <c r="JC144">
        <v>2.40112</v>
      </c>
      <c r="JD144">
        <v>35.7777</v>
      </c>
      <c r="JE144">
        <v>24.1926</v>
      </c>
      <c r="JF144">
        <v>18</v>
      </c>
      <c r="JG144">
        <v>513.9</v>
      </c>
      <c r="JH144">
        <v>442.621</v>
      </c>
      <c r="JI144">
        <v>25.0003</v>
      </c>
      <c r="JJ144">
        <v>25.7816</v>
      </c>
      <c r="JK144">
        <v>30.0001</v>
      </c>
      <c r="JL144">
        <v>25.7623</v>
      </c>
      <c r="JM144">
        <v>25.7094</v>
      </c>
      <c r="JN144">
        <v>20.9421</v>
      </c>
      <c r="JO144">
        <v>18.6519</v>
      </c>
      <c r="JP144">
        <v>52.866</v>
      </c>
      <c r="JQ144">
        <v>25</v>
      </c>
      <c r="JR144">
        <v>420</v>
      </c>
      <c r="JS144">
        <v>18.7783</v>
      </c>
      <c r="JT144">
        <v>100.795</v>
      </c>
      <c r="JU144">
        <v>100.799</v>
      </c>
    </row>
    <row r="145" spans="1:281">
      <c r="A145">
        <v>129</v>
      </c>
      <c r="B145">
        <v>1658966192.5</v>
      </c>
      <c r="C145">
        <v>4286</v>
      </c>
      <c r="D145" t="s">
        <v>710</v>
      </c>
      <c r="E145" t="s">
        <v>711</v>
      </c>
      <c r="F145">
        <v>5</v>
      </c>
      <c r="G145" t="s">
        <v>706</v>
      </c>
      <c r="H145" t="s">
        <v>416</v>
      </c>
      <c r="I145">
        <v>1658966190</v>
      </c>
      <c r="J145">
        <f>(K145)/1000</f>
        <v>0</v>
      </c>
      <c r="K145">
        <f>IF(CZ145, AN145, AH145)</f>
        <v>0</v>
      </c>
      <c r="L145">
        <f>IF(CZ145, AI145, AG145)</f>
        <v>0</v>
      </c>
      <c r="M145">
        <f>DB145 - IF(AU145&gt;1, L145*CV145*100.0/(AW145*DP145), 0)</f>
        <v>0</v>
      </c>
      <c r="N145">
        <f>((T145-J145/2)*M145-L145)/(T145+J145/2)</f>
        <v>0</v>
      </c>
      <c r="O145">
        <f>N145*(DI145+DJ145)/1000.0</f>
        <v>0</v>
      </c>
      <c r="P145">
        <f>(DB145 - IF(AU145&gt;1, L145*CV145*100.0/(AW145*DP145), 0))*(DI145+DJ145)/1000.0</f>
        <v>0</v>
      </c>
      <c r="Q145">
        <f>2.0/((1/S145-1/R145)+SIGN(S145)*SQRT((1/S145-1/R145)*(1/S145-1/R145) + 4*CW145/((CW145+1)*(CW145+1))*(2*1/S145*1/R145-1/R145*1/R145)))</f>
        <v>0</v>
      </c>
      <c r="R145">
        <f>IF(LEFT(CX145,1)&lt;&gt;"0",IF(LEFT(CX145,1)="1",3.0,CY145),$D$5+$E$5*(DP145*DI145/($K$5*1000))+$F$5*(DP145*DI145/($K$5*1000))*MAX(MIN(CV145,$J$5),$I$5)*MAX(MIN(CV145,$J$5),$I$5)+$G$5*MAX(MIN(CV145,$J$5),$I$5)*(DP145*DI145/($K$5*1000))+$H$5*(DP145*DI145/($K$5*1000))*(DP145*DI145/($K$5*1000)))</f>
        <v>0</v>
      </c>
      <c r="S145">
        <f>J145*(1000-(1000*0.61365*exp(17.502*W145/(240.97+W145))/(DI145+DJ145)+DD145)/2)/(1000*0.61365*exp(17.502*W145/(240.97+W145))/(DI145+DJ145)-DD145)</f>
        <v>0</v>
      </c>
      <c r="T145">
        <f>1/((CW145+1)/(Q145/1.6)+1/(R145/1.37)) + CW145/((CW145+1)/(Q145/1.6) + CW145/(R145/1.37))</f>
        <v>0</v>
      </c>
      <c r="U145">
        <f>(CR145*CU145)</f>
        <v>0</v>
      </c>
      <c r="V145">
        <f>(DK145+(U145+2*0.95*5.67E-8*(((DK145+$B$7)+273)^4-(DK145+273)^4)-44100*J145)/(1.84*29.3*R145+8*0.95*5.67E-8*(DK145+273)^3))</f>
        <v>0</v>
      </c>
      <c r="W145">
        <f>($C$7*DL145+$D$7*DM145+$E$7*V145)</f>
        <v>0</v>
      </c>
      <c r="X145">
        <f>0.61365*exp(17.502*W145/(240.97+W145))</f>
        <v>0</v>
      </c>
      <c r="Y145">
        <f>(Z145/AA145*100)</f>
        <v>0</v>
      </c>
      <c r="Z145">
        <f>DD145*(DI145+DJ145)/1000</f>
        <v>0</v>
      </c>
      <c r="AA145">
        <f>0.61365*exp(17.502*DK145/(240.97+DK145))</f>
        <v>0</v>
      </c>
      <c r="AB145">
        <f>(X145-DD145*(DI145+DJ145)/1000)</f>
        <v>0</v>
      </c>
      <c r="AC145">
        <f>(-J145*44100)</f>
        <v>0</v>
      </c>
      <c r="AD145">
        <f>2*29.3*R145*0.92*(DK145-W145)</f>
        <v>0</v>
      </c>
      <c r="AE145">
        <f>2*0.95*5.67E-8*(((DK145+$B$7)+273)^4-(W145+273)^4)</f>
        <v>0</v>
      </c>
      <c r="AF145">
        <f>U145+AE145+AC145+AD145</f>
        <v>0</v>
      </c>
      <c r="AG145">
        <f>DH145*AU145*(DC145-DB145*(1000-AU145*DE145)/(1000-AU145*DD145))/(100*CV145)</f>
        <v>0</v>
      </c>
      <c r="AH145">
        <f>1000*DH145*AU145*(DD145-DE145)/(100*CV145*(1000-AU145*DD145))</f>
        <v>0</v>
      </c>
      <c r="AI145">
        <f>(AJ145 - AK145 - DI145*1E3/(8.314*(DK145+273.15)) * AM145/DH145 * AL145) * DH145/(100*CV145) * (1000 - DE145)/1000</f>
        <v>0</v>
      </c>
      <c r="AJ145">
        <v>428.0446464270557</v>
      </c>
      <c r="AK145">
        <v>429.0037696969698</v>
      </c>
      <c r="AL145">
        <v>-0.0004446024742795654</v>
      </c>
      <c r="AM145">
        <v>65.21700067840385</v>
      </c>
      <c r="AN145">
        <f>(AP145 - AO145 + DI145*1E3/(8.314*(DK145+273.15)) * AR145/DH145 * AQ145) * DH145/(100*CV145) * 1000/(1000 - AP145)</f>
        <v>0</v>
      </c>
      <c r="AO145">
        <v>18.88772352801109</v>
      </c>
      <c r="AP145">
        <v>19.13573636363635</v>
      </c>
      <c r="AQ145">
        <v>0.01123470849351696</v>
      </c>
      <c r="AR145">
        <v>84.75744911919993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MAX(0,($B$13+$C$13*DP145)/(1+$D$13*DP145)*DI145/(DK145+273)*$E$13)</f>
        <v>0</v>
      </c>
      <c r="AX145" t="s">
        <v>418</v>
      </c>
      <c r="AY145" t="s">
        <v>418</v>
      </c>
      <c r="AZ145">
        <v>0</v>
      </c>
      <c r="BA145">
        <v>0</v>
      </c>
      <c r="BB145">
        <f>1-AZ145/BA145</f>
        <v>0</v>
      </c>
      <c r="BC145">
        <v>0</v>
      </c>
      <c r="BD145" t="s">
        <v>418</v>
      </c>
      <c r="BE145" t="s">
        <v>418</v>
      </c>
      <c r="BF145">
        <v>0</v>
      </c>
      <c r="BG145">
        <v>0</v>
      </c>
      <c r="BH145">
        <f>1-BF145/BG145</f>
        <v>0</v>
      </c>
      <c r="BI145">
        <v>0.5</v>
      </c>
      <c r="BJ145">
        <f>CS145</f>
        <v>0</v>
      </c>
      <c r="BK145">
        <f>L145</f>
        <v>0</v>
      </c>
      <c r="BL145">
        <f>BH145*BI145*BJ145</f>
        <v>0</v>
      </c>
      <c r="BM145">
        <f>(BK145-BC145)/BJ145</f>
        <v>0</v>
      </c>
      <c r="BN145">
        <f>(BA145-BG145)/BG145</f>
        <v>0</v>
      </c>
      <c r="BO145">
        <f>AZ145/(BB145+AZ145/BG145)</f>
        <v>0</v>
      </c>
      <c r="BP145" t="s">
        <v>418</v>
      </c>
      <c r="BQ145">
        <v>0</v>
      </c>
      <c r="BR145">
        <f>IF(BQ145&lt;&gt;0, BQ145, BO145)</f>
        <v>0</v>
      </c>
      <c r="BS145">
        <f>1-BR145/BG145</f>
        <v>0</v>
      </c>
      <c r="BT145">
        <f>(BG145-BF145)/(BG145-BR145)</f>
        <v>0</v>
      </c>
      <c r="BU145">
        <f>(BA145-BG145)/(BA145-BR145)</f>
        <v>0</v>
      </c>
      <c r="BV145">
        <f>(BG145-BF145)/(BG145-AZ145)</f>
        <v>0</v>
      </c>
      <c r="BW145">
        <f>(BA145-BG145)/(BA145-AZ145)</f>
        <v>0</v>
      </c>
      <c r="BX145">
        <f>(BT145*BR145/BF145)</f>
        <v>0</v>
      </c>
      <c r="BY145">
        <f>(1-BX145)</f>
        <v>0</v>
      </c>
      <c r="BZ145" t="s">
        <v>418</v>
      </c>
      <c r="CA145" t="s">
        <v>418</v>
      </c>
      <c r="CB145" t="s">
        <v>418</v>
      </c>
      <c r="CC145" t="s">
        <v>418</v>
      </c>
      <c r="CD145" t="s">
        <v>418</v>
      </c>
      <c r="CE145" t="s">
        <v>418</v>
      </c>
      <c r="CF145" t="s">
        <v>418</v>
      </c>
      <c r="CG145" t="s">
        <v>418</v>
      </c>
      <c r="CH145" t="s">
        <v>418</v>
      </c>
      <c r="CI145" t="s">
        <v>418</v>
      </c>
      <c r="CJ145" t="s">
        <v>418</v>
      </c>
      <c r="CK145" t="s">
        <v>418</v>
      </c>
      <c r="CL145" t="s">
        <v>418</v>
      </c>
      <c r="CM145" t="s">
        <v>418</v>
      </c>
      <c r="CN145" t="s">
        <v>418</v>
      </c>
      <c r="CO145" t="s">
        <v>418</v>
      </c>
      <c r="CP145" t="s">
        <v>418</v>
      </c>
      <c r="CQ145" t="s">
        <v>418</v>
      </c>
      <c r="CR145">
        <f>$B$11*DQ145+$C$11*DR145+$F$11*EC145*(1-EF145)</f>
        <v>0</v>
      </c>
      <c r="CS145">
        <f>CR145*CT145</f>
        <v>0</v>
      </c>
      <c r="CT145">
        <f>($B$11*$D$9+$C$11*$D$9+$F$11*((EP145+EH145)/MAX(EP145+EH145+EQ145, 0.1)*$I$9+EQ145/MAX(EP145+EH145+EQ145, 0.1)*$J$9))/($B$11+$C$11+$F$11)</f>
        <v>0</v>
      </c>
      <c r="CU145">
        <f>($B$11*$K$9+$C$11*$K$9+$F$11*((EP145+EH145)/MAX(EP145+EH145+EQ145, 0.1)*$P$9+EQ145/MAX(EP145+EH145+EQ145, 0.1)*$Q$9))/($B$11+$C$11+$F$11)</f>
        <v>0</v>
      </c>
      <c r="CV145">
        <v>6</v>
      </c>
      <c r="CW145">
        <v>0.5</v>
      </c>
      <c r="CX145" t="s">
        <v>419</v>
      </c>
      <c r="CY145">
        <v>2</v>
      </c>
      <c r="CZ145" t="b">
        <v>1</v>
      </c>
      <c r="DA145">
        <v>1658966190</v>
      </c>
      <c r="DB145">
        <v>420.8088888888889</v>
      </c>
      <c r="DC145">
        <v>419.9756666666667</v>
      </c>
      <c r="DD145">
        <v>19.12325555555556</v>
      </c>
      <c r="DE145">
        <v>18.88677777777778</v>
      </c>
      <c r="DF145">
        <v>422.7806666666667</v>
      </c>
      <c r="DG145">
        <v>19.22373333333333</v>
      </c>
      <c r="DH145">
        <v>500.0968888888889</v>
      </c>
      <c r="DI145">
        <v>90.13915555555555</v>
      </c>
      <c r="DJ145">
        <v>0.1000440222222222</v>
      </c>
      <c r="DK145">
        <v>25.91938888888889</v>
      </c>
      <c r="DL145">
        <v>25.79745555555555</v>
      </c>
      <c r="DM145">
        <v>999.9000000000001</v>
      </c>
      <c r="DN145">
        <v>0</v>
      </c>
      <c r="DO145">
        <v>0</v>
      </c>
      <c r="DP145">
        <v>9989.088888888889</v>
      </c>
      <c r="DQ145">
        <v>0</v>
      </c>
      <c r="DR145">
        <v>0.2855657777777778</v>
      </c>
      <c r="DS145">
        <v>0.8331367777777777</v>
      </c>
      <c r="DT145">
        <v>429.0128888888889</v>
      </c>
      <c r="DU145">
        <v>428.0602222222222</v>
      </c>
      <c r="DV145">
        <v>0.2364631111111111</v>
      </c>
      <c r="DW145">
        <v>419.9756666666667</v>
      </c>
      <c r="DX145">
        <v>18.88677777777778</v>
      </c>
      <c r="DY145">
        <v>1.723754444444444</v>
      </c>
      <c r="DZ145">
        <v>1.70244</v>
      </c>
      <c r="EA145">
        <v>15.11202222222222</v>
      </c>
      <c r="EB145">
        <v>14.9187</v>
      </c>
      <c r="EC145">
        <v>0.00100019</v>
      </c>
      <c r="ED145">
        <v>0</v>
      </c>
      <c r="EE145">
        <v>0</v>
      </c>
      <c r="EF145">
        <v>0</v>
      </c>
      <c r="EG145">
        <v>428.7222222222222</v>
      </c>
      <c r="EH145">
        <v>0.00100019</v>
      </c>
      <c r="EI145">
        <v>-5</v>
      </c>
      <c r="EJ145">
        <v>-2.166666666666667</v>
      </c>
      <c r="EK145">
        <v>34.67322222222222</v>
      </c>
      <c r="EL145">
        <v>37.92322222222222</v>
      </c>
      <c r="EM145">
        <v>36.25</v>
      </c>
      <c r="EN145">
        <v>38.00688888888889</v>
      </c>
      <c r="EO145">
        <v>36.125</v>
      </c>
      <c r="EP145">
        <v>0</v>
      </c>
      <c r="EQ145">
        <v>0</v>
      </c>
      <c r="ER145">
        <v>0</v>
      </c>
      <c r="ES145">
        <v>9.100000143051147</v>
      </c>
      <c r="ET145">
        <v>0</v>
      </c>
      <c r="EU145">
        <v>452.5395</v>
      </c>
      <c r="EV145">
        <v>281.4623691460008</v>
      </c>
      <c r="EW145">
        <v>-27613.31242821162</v>
      </c>
      <c r="EX145">
        <v>7662.188461538462</v>
      </c>
      <c r="EY145">
        <v>15</v>
      </c>
      <c r="EZ145">
        <v>1658962562</v>
      </c>
      <c r="FA145" t="s">
        <v>443</v>
      </c>
      <c r="FB145">
        <v>1658962562</v>
      </c>
      <c r="FC145">
        <v>1658962559</v>
      </c>
      <c r="FD145">
        <v>7</v>
      </c>
      <c r="FE145">
        <v>0.025</v>
      </c>
      <c r="FF145">
        <v>-0.013</v>
      </c>
      <c r="FG145">
        <v>-1.97</v>
      </c>
      <c r="FH145">
        <v>-0.111</v>
      </c>
      <c r="FI145">
        <v>420</v>
      </c>
      <c r="FJ145">
        <v>18</v>
      </c>
      <c r="FK145">
        <v>0.6899999999999999</v>
      </c>
      <c r="FL145">
        <v>0.5</v>
      </c>
      <c r="FM145">
        <v>0.8567705853658537</v>
      </c>
      <c r="FN145">
        <v>-0.06600539372822341</v>
      </c>
      <c r="FO145">
        <v>0.04899951260881327</v>
      </c>
      <c r="FP145">
        <v>1</v>
      </c>
      <c r="FQ145">
        <v>428.780205882353</v>
      </c>
      <c r="FR145">
        <v>465.9345507802022</v>
      </c>
      <c r="FS145">
        <v>136.8357732560286</v>
      </c>
      <c r="FT145">
        <v>0</v>
      </c>
      <c r="FU145">
        <v>0.239724487804878</v>
      </c>
      <c r="FV145">
        <v>-0.3254817491289194</v>
      </c>
      <c r="FW145">
        <v>0.04745675479028735</v>
      </c>
      <c r="FX145">
        <v>0</v>
      </c>
      <c r="FY145">
        <v>1</v>
      </c>
      <c r="FZ145">
        <v>3</v>
      </c>
      <c r="GA145" t="s">
        <v>444</v>
      </c>
      <c r="GB145">
        <v>2.98417</v>
      </c>
      <c r="GC145">
        <v>2.71555</v>
      </c>
      <c r="GD145">
        <v>0.0947537</v>
      </c>
      <c r="GE145">
        <v>0.0933914</v>
      </c>
      <c r="GF145">
        <v>0.09158380000000001</v>
      </c>
      <c r="GG145">
        <v>0.08901779999999999</v>
      </c>
      <c r="GH145">
        <v>28715.3</v>
      </c>
      <c r="GI145">
        <v>28873.2</v>
      </c>
      <c r="GJ145">
        <v>29476.8</v>
      </c>
      <c r="GK145">
        <v>29449.8</v>
      </c>
      <c r="GL145">
        <v>35471.6</v>
      </c>
      <c r="GM145">
        <v>35672</v>
      </c>
      <c r="GN145">
        <v>41515.3</v>
      </c>
      <c r="GO145">
        <v>41973.4</v>
      </c>
      <c r="GP145">
        <v>1.95965</v>
      </c>
      <c r="GQ145">
        <v>1.91628</v>
      </c>
      <c r="GR145">
        <v>0.0675395</v>
      </c>
      <c r="GS145">
        <v>0</v>
      </c>
      <c r="GT145">
        <v>24.4668</v>
      </c>
      <c r="GU145">
        <v>999.9</v>
      </c>
      <c r="GV145">
        <v>43.2</v>
      </c>
      <c r="GW145">
        <v>31.4</v>
      </c>
      <c r="GX145">
        <v>22.1192</v>
      </c>
      <c r="GY145">
        <v>62.9562</v>
      </c>
      <c r="GZ145">
        <v>32.9728</v>
      </c>
      <c r="HA145">
        <v>1</v>
      </c>
      <c r="HB145">
        <v>-0.12751</v>
      </c>
      <c r="HC145">
        <v>-0.157729</v>
      </c>
      <c r="HD145">
        <v>20.3509</v>
      </c>
      <c r="HE145">
        <v>5.22313</v>
      </c>
      <c r="HF145">
        <v>12.0099</v>
      </c>
      <c r="HG145">
        <v>4.9907</v>
      </c>
      <c r="HH145">
        <v>3.2892</v>
      </c>
      <c r="HI145">
        <v>9999</v>
      </c>
      <c r="HJ145">
        <v>9999</v>
      </c>
      <c r="HK145">
        <v>9999</v>
      </c>
      <c r="HL145">
        <v>161.5</v>
      </c>
      <c r="HM145">
        <v>1.86737</v>
      </c>
      <c r="HN145">
        <v>1.86641</v>
      </c>
      <c r="HO145">
        <v>1.86585</v>
      </c>
      <c r="HP145">
        <v>1.86584</v>
      </c>
      <c r="HQ145">
        <v>1.86767</v>
      </c>
      <c r="HR145">
        <v>1.87012</v>
      </c>
      <c r="HS145">
        <v>1.86874</v>
      </c>
      <c r="HT145">
        <v>1.87023</v>
      </c>
      <c r="HU145">
        <v>0</v>
      </c>
      <c r="HV145">
        <v>0</v>
      </c>
      <c r="HW145">
        <v>0</v>
      </c>
      <c r="HX145">
        <v>0</v>
      </c>
      <c r="HY145" t="s">
        <v>422</v>
      </c>
      <c r="HZ145" t="s">
        <v>423</v>
      </c>
      <c r="IA145" t="s">
        <v>424</v>
      </c>
      <c r="IB145" t="s">
        <v>424</v>
      </c>
      <c r="IC145" t="s">
        <v>424</v>
      </c>
      <c r="ID145" t="s">
        <v>424</v>
      </c>
      <c r="IE145">
        <v>0</v>
      </c>
      <c r="IF145">
        <v>100</v>
      </c>
      <c r="IG145">
        <v>100</v>
      </c>
      <c r="IH145">
        <v>-1.972</v>
      </c>
      <c r="II145">
        <v>-0.1003</v>
      </c>
      <c r="IJ145">
        <v>-0.5726348517053843</v>
      </c>
      <c r="IK145">
        <v>-0.003643892653284941</v>
      </c>
      <c r="IL145">
        <v>8.948238347276123E-07</v>
      </c>
      <c r="IM145">
        <v>-2.445980282225029E-10</v>
      </c>
      <c r="IN145">
        <v>-0.1497648274784824</v>
      </c>
      <c r="IO145">
        <v>-0.01042730378795286</v>
      </c>
      <c r="IP145">
        <v>0.00100284695746963</v>
      </c>
      <c r="IQ145">
        <v>-1.701466411570297E-05</v>
      </c>
      <c r="IR145">
        <v>2</v>
      </c>
      <c r="IS145">
        <v>2310</v>
      </c>
      <c r="IT145">
        <v>1</v>
      </c>
      <c r="IU145">
        <v>25</v>
      </c>
      <c r="IV145">
        <v>60.5</v>
      </c>
      <c r="IW145">
        <v>60.6</v>
      </c>
      <c r="IX145">
        <v>1.04614</v>
      </c>
      <c r="IY145">
        <v>2.22412</v>
      </c>
      <c r="IZ145">
        <v>1.39771</v>
      </c>
      <c r="JA145">
        <v>2.34497</v>
      </c>
      <c r="JB145">
        <v>1.49536</v>
      </c>
      <c r="JC145">
        <v>2.37305</v>
      </c>
      <c r="JD145">
        <v>35.801</v>
      </c>
      <c r="JE145">
        <v>24.1926</v>
      </c>
      <c r="JF145">
        <v>18</v>
      </c>
      <c r="JG145">
        <v>513.822</v>
      </c>
      <c r="JH145">
        <v>442.487</v>
      </c>
      <c r="JI145">
        <v>25.0004</v>
      </c>
      <c r="JJ145">
        <v>25.7838</v>
      </c>
      <c r="JK145">
        <v>30.0003</v>
      </c>
      <c r="JL145">
        <v>25.7644</v>
      </c>
      <c r="JM145">
        <v>25.7096</v>
      </c>
      <c r="JN145">
        <v>20.9397</v>
      </c>
      <c r="JO145">
        <v>19.2455</v>
      </c>
      <c r="JP145">
        <v>52.866</v>
      </c>
      <c r="JQ145">
        <v>25</v>
      </c>
      <c r="JR145">
        <v>420</v>
      </c>
      <c r="JS145">
        <v>18.7339</v>
      </c>
      <c r="JT145">
        <v>100.794</v>
      </c>
      <c r="JU145">
        <v>100.799</v>
      </c>
    </row>
    <row r="146" spans="1:281">
      <c r="A146">
        <v>130</v>
      </c>
      <c r="B146">
        <v>1658966197.5</v>
      </c>
      <c r="C146">
        <v>4291</v>
      </c>
      <c r="D146" t="s">
        <v>712</v>
      </c>
      <c r="E146" t="s">
        <v>713</v>
      </c>
      <c r="F146">
        <v>5</v>
      </c>
      <c r="G146" t="s">
        <v>706</v>
      </c>
      <c r="H146" t="s">
        <v>416</v>
      </c>
      <c r="I146">
        <v>1658966194.7</v>
      </c>
      <c r="J146">
        <f>(K146)/1000</f>
        <v>0</v>
      </c>
      <c r="K146">
        <f>IF(CZ146, AN146, AH146)</f>
        <v>0</v>
      </c>
      <c r="L146">
        <f>IF(CZ146, AI146, AG146)</f>
        <v>0</v>
      </c>
      <c r="M146">
        <f>DB146 - IF(AU146&gt;1, L146*CV146*100.0/(AW146*DP146), 0)</f>
        <v>0</v>
      </c>
      <c r="N146">
        <f>((T146-J146/2)*M146-L146)/(T146+J146/2)</f>
        <v>0</v>
      </c>
      <c r="O146">
        <f>N146*(DI146+DJ146)/1000.0</f>
        <v>0</v>
      </c>
      <c r="P146">
        <f>(DB146 - IF(AU146&gt;1, L146*CV146*100.0/(AW146*DP146), 0))*(DI146+DJ146)/1000.0</f>
        <v>0</v>
      </c>
      <c r="Q146">
        <f>2.0/((1/S146-1/R146)+SIGN(S146)*SQRT((1/S146-1/R146)*(1/S146-1/R146) + 4*CW146/((CW146+1)*(CW146+1))*(2*1/S146*1/R146-1/R146*1/R146)))</f>
        <v>0</v>
      </c>
      <c r="R146">
        <f>IF(LEFT(CX146,1)&lt;&gt;"0",IF(LEFT(CX146,1)="1",3.0,CY146),$D$5+$E$5*(DP146*DI146/($K$5*1000))+$F$5*(DP146*DI146/($K$5*1000))*MAX(MIN(CV146,$J$5),$I$5)*MAX(MIN(CV146,$J$5),$I$5)+$G$5*MAX(MIN(CV146,$J$5),$I$5)*(DP146*DI146/($K$5*1000))+$H$5*(DP146*DI146/($K$5*1000))*(DP146*DI146/($K$5*1000)))</f>
        <v>0</v>
      </c>
      <c r="S146">
        <f>J146*(1000-(1000*0.61365*exp(17.502*W146/(240.97+W146))/(DI146+DJ146)+DD146)/2)/(1000*0.61365*exp(17.502*W146/(240.97+W146))/(DI146+DJ146)-DD146)</f>
        <v>0</v>
      </c>
      <c r="T146">
        <f>1/((CW146+1)/(Q146/1.6)+1/(R146/1.37)) + CW146/((CW146+1)/(Q146/1.6) + CW146/(R146/1.37))</f>
        <v>0</v>
      </c>
      <c r="U146">
        <f>(CR146*CU146)</f>
        <v>0</v>
      </c>
      <c r="V146">
        <f>(DK146+(U146+2*0.95*5.67E-8*(((DK146+$B$7)+273)^4-(DK146+273)^4)-44100*J146)/(1.84*29.3*R146+8*0.95*5.67E-8*(DK146+273)^3))</f>
        <v>0</v>
      </c>
      <c r="W146">
        <f>($C$7*DL146+$D$7*DM146+$E$7*V146)</f>
        <v>0</v>
      </c>
      <c r="X146">
        <f>0.61365*exp(17.502*W146/(240.97+W146))</f>
        <v>0</v>
      </c>
      <c r="Y146">
        <f>(Z146/AA146*100)</f>
        <v>0</v>
      </c>
      <c r="Z146">
        <f>DD146*(DI146+DJ146)/1000</f>
        <v>0</v>
      </c>
      <c r="AA146">
        <f>0.61365*exp(17.502*DK146/(240.97+DK146))</f>
        <v>0</v>
      </c>
      <c r="AB146">
        <f>(X146-DD146*(DI146+DJ146)/1000)</f>
        <v>0</v>
      </c>
      <c r="AC146">
        <f>(-J146*44100)</f>
        <v>0</v>
      </c>
      <c r="AD146">
        <f>2*29.3*R146*0.92*(DK146-W146)</f>
        <v>0</v>
      </c>
      <c r="AE146">
        <f>2*0.95*5.67E-8*(((DK146+$B$7)+273)^4-(W146+273)^4)</f>
        <v>0</v>
      </c>
      <c r="AF146">
        <f>U146+AE146+AC146+AD146</f>
        <v>0</v>
      </c>
      <c r="AG146">
        <f>DH146*AU146*(DC146-DB146*(1000-AU146*DE146)/(1000-AU146*DD146))/(100*CV146)</f>
        <v>0</v>
      </c>
      <c r="AH146">
        <f>1000*DH146*AU146*(DD146-DE146)/(100*CV146*(1000-AU146*DD146))</f>
        <v>0</v>
      </c>
      <c r="AI146">
        <f>(AJ146 - AK146 - DI146*1E3/(8.314*(DK146+273.15)) * AM146/DH146 * AL146) * DH146/(100*CV146) * (1000 - DE146)/1000</f>
        <v>0</v>
      </c>
      <c r="AJ146">
        <v>428.1035064963443</v>
      </c>
      <c r="AK146">
        <v>429.0269757575755</v>
      </c>
      <c r="AL146">
        <v>0.0008358895253706871</v>
      </c>
      <c r="AM146">
        <v>65.21700067840385</v>
      </c>
      <c r="AN146">
        <f>(AP146 - AO146 + DI146*1E3/(8.314*(DK146+273.15)) * AR146/DH146 * AQ146) * DH146/(100*CV146) * 1000/(1000 - AP146)</f>
        <v>0</v>
      </c>
      <c r="AO146">
        <v>18.8675034046372</v>
      </c>
      <c r="AP146">
        <v>19.13890727272727</v>
      </c>
      <c r="AQ146">
        <v>0.001179777776557345</v>
      </c>
      <c r="AR146">
        <v>84.75744911919993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MAX(0,($B$13+$C$13*DP146)/(1+$D$13*DP146)*DI146/(DK146+273)*$E$13)</f>
        <v>0</v>
      </c>
      <c r="AX146" t="s">
        <v>418</v>
      </c>
      <c r="AY146" t="s">
        <v>418</v>
      </c>
      <c r="AZ146">
        <v>0</v>
      </c>
      <c r="BA146">
        <v>0</v>
      </c>
      <c r="BB146">
        <f>1-AZ146/BA146</f>
        <v>0</v>
      </c>
      <c r="BC146">
        <v>0</v>
      </c>
      <c r="BD146" t="s">
        <v>418</v>
      </c>
      <c r="BE146" t="s">
        <v>418</v>
      </c>
      <c r="BF146">
        <v>0</v>
      </c>
      <c r="BG146">
        <v>0</v>
      </c>
      <c r="BH146">
        <f>1-BF146/BG146</f>
        <v>0</v>
      </c>
      <c r="BI146">
        <v>0.5</v>
      </c>
      <c r="BJ146">
        <f>CS146</f>
        <v>0</v>
      </c>
      <c r="BK146">
        <f>L146</f>
        <v>0</v>
      </c>
      <c r="BL146">
        <f>BH146*BI146*BJ146</f>
        <v>0</v>
      </c>
      <c r="BM146">
        <f>(BK146-BC146)/BJ146</f>
        <v>0</v>
      </c>
      <c r="BN146">
        <f>(BA146-BG146)/BG146</f>
        <v>0</v>
      </c>
      <c r="BO146">
        <f>AZ146/(BB146+AZ146/BG146)</f>
        <v>0</v>
      </c>
      <c r="BP146" t="s">
        <v>418</v>
      </c>
      <c r="BQ146">
        <v>0</v>
      </c>
      <c r="BR146">
        <f>IF(BQ146&lt;&gt;0, BQ146, BO146)</f>
        <v>0</v>
      </c>
      <c r="BS146">
        <f>1-BR146/BG146</f>
        <v>0</v>
      </c>
      <c r="BT146">
        <f>(BG146-BF146)/(BG146-BR146)</f>
        <v>0</v>
      </c>
      <c r="BU146">
        <f>(BA146-BG146)/(BA146-BR146)</f>
        <v>0</v>
      </c>
      <c r="BV146">
        <f>(BG146-BF146)/(BG146-AZ146)</f>
        <v>0</v>
      </c>
      <c r="BW146">
        <f>(BA146-BG146)/(BA146-AZ146)</f>
        <v>0</v>
      </c>
      <c r="BX146">
        <f>(BT146*BR146/BF146)</f>
        <v>0</v>
      </c>
      <c r="BY146">
        <f>(1-BX146)</f>
        <v>0</v>
      </c>
      <c r="BZ146" t="s">
        <v>418</v>
      </c>
      <c r="CA146" t="s">
        <v>418</v>
      </c>
      <c r="CB146" t="s">
        <v>418</v>
      </c>
      <c r="CC146" t="s">
        <v>418</v>
      </c>
      <c r="CD146" t="s">
        <v>418</v>
      </c>
      <c r="CE146" t="s">
        <v>418</v>
      </c>
      <c r="CF146" t="s">
        <v>418</v>
      </c>
      <c r="CG146" t="s">
        <v>418</v>
      </c>
      <c r="CH146" t="s">
        <v>418</v>
      </c>
      <c r="CI146" t="s">
        <v>418</v>
      </c>
      <c r="CJ146" t="s">
        <v>418</v>
      </c>
      <c r="CK146" t="s">
        <v>418</v>
      </c>
      <c r="CL146" t="s">
        <v>418</v>
      </c>
      <c r="CM146" t="s">
        <v>418</v>
      </c>
      <c r="CN146" t="s">
        <v>418</v>
      </c>
      <c r="CO146" t="s">
        <v>418</v>
      </c>
      <c r="CP146" t="s">
        <v>418</v>
      </c>
      <c r="CQ146" t="s">
        <v>418</v>
      </c>
      <c r="CR146">
        <f>$B$11*DQ146+$C$11*DR146+$F$11*EC146*(1-EF146)</f>
        <v>0</v>
      </c>
      <c r="CS146">
        <f>CR146*CT146</f>
        <v>0</v>
      </c>
      <c r="CT146">
        <f>($B$11*$D$9+$C$11*$D$9+$F$11*((EP146+EH146)/MAX(EP146+EH146+EQ146, 0.1)*$I$9+EQ146/MAX(EP146+EH146+EQ146, 0.1)*$J$9))/($B$11+$C$11+$F$11)</f>
        <v>0</v>
      </c>
      <c r="CU146">
        <f>($B$11*$K$9+$C$11*$K$9+$F$11*((EP146+EH146)/MAX(EP146+EH146+EQ146, 0.1)*$P$9+EQ146/MAX(EP146+EH146+EQ146, 0.1)*$Q$9))/($B$11+$C$11+$F$11)</f>
        <v>0</v>
      </c>
      <c r="CV146">
        <v>6</v>
      </c>
      <c r="CW146">
        <v>0.5</v>
      </c>
      <c r="CX146" t="s">
        <v>419</v>
      </c>
      <c r="CY146">
        <v>2</v>
      </c>
      <c r="CZ146" t="b">
        <v>1</v>
      </c>
      <c r="DA146">
        <v>1658966194.7</v>
      </c>
      <c r="DB146">
        <v>420.7975</v>
      </c>
      <c r="DC146">
        <v>420.0121</v>
      </c>
      <c r="DD146">
        <v>19.1409</v>
      </c>
      <c r="DE146">
        <v>18.85606</v>
      </c>
      <c r="DF146">
        <v>422.7692</v>
      </c>
      <c r="DG146">
        <v>19.24123</v>
      </c>
      <c r="DH146">
        <v>500.0877</v>
      </c>
      <c r="DI146">
        <v>90.14142000000001</v>
      </c>
      <c r="DJ146">
        <v>0.10005352</v>
      </c>
      <c r="DK146">
        <v>25.86697</v>
      </c>
      <c r="DL146">
        <v>25.48402</v>
      </c>
      <c r="DM146">
        <v>999.9</v>
      </c>
      <c r="DN146">
        <v>0</v>
      </c>
      <c r="DO146">
        <v>0</v>
      </c>
      <c r="DP146">
        <v>10005.76</v>
      </c>
      <c r="DQ146">
        <v>0</v>
      </c>
      <c r="DR146">
        <v>0.281038</v>
      </c>
      <c r="DS146">
        <v>0.7854341</v>
      </c>
      <c r="DT146">
        <v>429.0090999999999</v>
      </c>
      <c r="DU146">
        <v>428.0841</v>
      </c>
      <c r="DV146">
        <v>0.2848207</v>
      </c>
      <c r="DW146">
        <v>420.0121</v>
      </c>
      <c r="DX146">
        <v>18.85606</v>
      </c>
      <c r="DY146">
        <v>1.725389</v>
      </c>
      <c r="DZ146">
        <v>1.699712</v>
      </c>
      <c r="EA146">
        <v>15.12675</v>
      </c>
      <c r="EB146">
        <v>14.89381</v>
      </c>
      <c r="EC146">
        <v>0.00100019</v>
      </c>
      <c r="ED146">
        <v>0</v>
      </c>
      <c r="EE146">
        <v>0</v>
      </c>
      <c r="EF146">
        <v>0</v>
      </c>
      <c r="EG146">
        <v>415.1</v>
      </c>
      <c r="EH146">
        <v>0.00100019</v>
      </c>
      <c r="EI146">
        <v>1.5</v>
      </c>
      <c r="EJ146">
        <v>-0.4</v>
      </c>
      <c r="EK146">
        <v>34.5872</v>
      </c>
      <c r="EL146">
        <v>37.89980000000001</v>
      </c>
      <c r="EM146">
        <v>36.21849999999999</v>
      </c>
      <c r="EN146">
        <v>37.96849999999999</v>
      </c>
      <c r="EO146">
        <v>36.1374</v>
      </c>
      <c r="EP146">
        <v>0</v>
      </c>
      <c r="EQ146">
        <v>0</v>
      </c>
      <c r="ER146">
        <v>0</v>
      </c>
      <c r="ES146">
        <v>14.5</v>
      </c>
      <c r="ET146">
        <v>0</v>
      </c>
      <c r="EU146">
        <v>474.5587307692307</v>
      </c>
      <c r="EV146">
        <v>-970.1990251488759</v>
      </c>
      <c r="EW146">
        <v>-149859.6901489809</v>
      </c>
      <c r="EX146">
        <v>7667.226923076923</v>
      </c>
      <c r="EY146">
        <v>15</v>
      </c>
      <c r="EZ146">
        <v>1658962562</v>
      </c>
      <c r="FA146" t="s">
        <v>443</v>
      </c>
      <c r="FB146">
        <v>1658962562</v>
      </c>
      <c r="FC146">
        <v>1658962559</v>
      </c>
      <c r="FD146">
        <v>7</v>
      </c>
      <c r="FE146">
        <v>0.025</v>
      </c>
      <c r="FF146">
        <v>-0.013</v>
      </c>
      <c r="FG146">
        <v>-1.97</v>
      </c>
      <c r="FH146">
        <v>-0.111</v>
      </c>
      <c r="FI146">
        <v>420</v>
      </c>
      <c r="FJ146">
        <v>18</v>
      </c>
      <c r="FK146">
        <v>0.6899999999999999</v>
      </c>
      <c r="FL146">
        <v>0.5</v>
      </c>
      <c r="FM146">
        <v>0.83871845</v>
      </c>
      <c r="FN146">
        <v>-0.4050391519699826</v>
      </c>
      <c r="FO146">
        <v>0.05188378257989196</v>
      </c>
      <c r="FP146">
        <v>1</v>
      </c>
      <c r="FQ146">
        <v>443.8390294117647</v>
      </c>
      <c r="FR146">
        <v>7.245662192093764</v>
      </c>
      <c r="FS146">
        <v>131.3596804665109</v>
      </c>
      <c r="FT146">
        <v>0</v>
      </c>
      <c r="FU146">
        <v>0.234242175</v>
      </c>
      <c r="FV146">
        <v>0.2241502401500939</v>
      </c>
      <c r="FW146">
        <v>0.04366787729091461</v>
      </c>
      <c r="FX146">
        <v>0</v>
      </c>
      <c r="FY146">
        <v>1</v>
      </c>
      <c r="FZ146">
        <v>3</v>
      </c>
      <c r="GA146" t="s">
        <v>444</v>
      </c>
      <c r="GB146">
        <v>2.9838</v>
      </c>
      <c r="GC146">
        <v>2.71533</v>
      </c>
      <c r="GD146">
        <v>0.0947621</v>
      </c>
      <c r="GE146">
        <v>0.0933813</v>
      </c>
      <c r="GF146">
        <v>0.0915813</v>
      </c>
      <c r="GG146">
        <v>0.08879430000000001</v>
      </c>
      <c r="GH146">
        <v>28714.9</v>
      </c>
      <c r="GI146">
        <v>28873.4</v>
      </c>
      <c r="GJ146">
        <v>29476.6</v>
      </c>
      <c r="GK146">
        <v>29449.7</v>
      </c>
      <c r="GL146">
        <v>35471.1</v>
      </c>
      <c r="GM146">
        <v>35680.8</v>
      </c>
      <c r="GN146">
        <v>41514.6</v>
      </c>
      <c r="GO146">
        <v>41973.2</v>
      </c>
      <c r="GP146">
        <v>1.95945</v>
      </c>
      <c r="GQ146">
        <v>1.91655</v>
      </c>
      <c r="GR146">
        <v>0.0555441</v>
      </c>
      <c r="GS146">
        <v>0</v>
      </c>
      <c r="GT146">
        <v>24.4802</v>
      </c>
      <c r="GU146">
        <v>999.9</v>
      </c>
      <c r="GV146">
        <v>43.3</v>
      </c>
      <c r="GW146">
        <v>31.4</v>
      </c>
      <c r="GX146">
        <v>22.1687</v>
      </c>
      <c r="GY146">
        <v>62.7562</v>
      </c>
      <c r="GZ146">
        <v>33.1651</v>
      </c>
      <c r="HA146">
        <v>1</v>
      </c>
      <c r="HB146">
        <v>-0.127302</v>
      </c>
      <c r="HC146">
        <v>-0.155945</v>
      </c>
      <c r="HD146">
        <v>20.3528</v>
      </c>
      <c r="HE146">
        <v>5.22418</v>
      </c>
      <c r="HF146">
        <v>12.0099</v>
      </c>
      <c r="HG146">
        <v>4.99115</v>
      </c>
      <c r="HH146">
        <v>3.28955</v>
      </c>
      <c r="HI146">
        <v>9999</v>
      </c>
      <c r="HJ146">
        <v>9999</v>
      </c>
      <c r="HK146">
        <v>9999</v>
      </c>
      <c r="HL146">
        <v>161.5</v>
      </c>
      <c r="HM146">
        <v>1.86737</v>
      </c>
      <c r="HN146">
        <v>1.8664</v>
      </c>
      <c r="HO146">
        <v>1.86584</v>
      </c>
      <c r="HP146">
        <v>1.86584</v>
      </c>
      <c r="HQ146">
        <v>1.86765</v>
      </c>
      <c r="HR146">
        <v>1.87013</v>
      </c>
      <c r="HS146">
        <v>1.86875</v>
      </c>
      <c r="HT146">
        <v>1.87024</v>
      </c>
      <c r="HU146">
        <v>0</v>
      </c>
      <c r="HV146">
        <v>0</v>
      </c>
      <c r="HW146">
        <v>0</v>
      </c>
      <c r="HX146">
        <v>0</v>
      </c>
      <c r="HY146" t="s">
        <v>422</v>
      </c>
      <c r="HZ146" t="s">
        <v>423</v>
      </c>
      <c r="IA146" t="s">
        <v>424</v>
      </c>
      <c r="IB146" t="s">
        <v>424</v>
      </c>
      <c r="IC146" t="s">
        <v>424</v>
      </c>
      <c r="ID146" t="s">
        <v>424</v>
      </c>
      <c r="IE146">
        <v>0</v>
      </c>
      <c r="IF146">
        <v>100</v>
      </c>
      <c r="IG146">
        <v>100</v>
      </c>
      <c r="IH146">
        <v>-1.971</v>
      </c>
      <c r="II146">
        <v>-0.1003</v>
      </c>
      <c r="IJ146">
        <v>-0.5726348517053843</v>
      </c>
      <c r="IK146">
        <v>-0.003643892653284941</v>
      </c>
      <c r="IL146">
        <v>8.948238347276123E-07</v>
      </c>
      <c r="IM146">
        <v>-2.445980282225029E-10</v>
      </c>
      <c r="IN146">
        <v>-0.1497648274784824</v>
      </c>
      <c r="IO146">
        <v>-0.01042730378795286</v>
      </c>
      <c r="IP146">
        <v>0.00100284695746963</v>
      </c>
      <c r="IQ146">
        <v>-1.701466411570297E-05</v>
      </c>
      <c r="IR146">
        <v>2</v>
      </c>
      <c r="IS146">
        <v>2310</v>
      </c>
      <c r="IT146">
        <v>1</v>
      </c>
      <c r="IU146">
        <v>25</v>
      </c>
      <c r="IV146">
        <v>60.6</v>
      </c>
      <c r="IW146">
        <v>60.6</v>
      </c>
      <c r="IX146">
        <v>1.04614</v>
      </c>
      <c r="IY146">
        <v>2.2229</v>
      </c>
      <c r="IZ146">
        <v>1.39648</v>
      </c>
      <c r="JA146">
        <v>2.34497</v>
      </c>
      <c r="JB146">
        <v>1.49536</v>
      </c>
      <c r="JC146">
        <v>2.35107</v>
      </c>
      <c r="JD146">
        <v>35.801</v>
      </c>
      <c r="JE146">
        <v>24.1926</v>
      </c>
      <c r="JF146">
        <v>18</v>
      </c>
      <c r="JG146">
        <v>513.697</v>
      </c>
      <c r="JH146">
        <v>442.67</v>
      </c>
      <c r="JI146">
        <v>25.0003</v>
      </c>
      <c r="JJ146">
        <v>25.7849</v>
      </c>
      <c r="JK146">
        <v>30.0003</v>
      </c>
      <c r="JL146">
        <v>25.7649</v>
      </c>
      <c r="JM146">
        <v>25.7117</v>
      </c>
      <c r="JN146">
        <v>20.9416</v>
      </c>
      <c r="JO146">
        <v>19.2455</v>
      </c>
      <c r="JP146">
        <v>52.866</v>
      </c>
      <c r="JQ146">
        <v>25</v>
      </c>
      <c r="JR146">
        <v>420</v>
      </c>
      <c r="JS146">
        <v>18.786</v>
      </c>
      <c r="JT146">
        <v>100.793</v>
      </c>
      <c r="JU146">
        <v>100.799</v>
      </c>
    </row>
    <row r="147" spans="1:281">
      <c r="A147">
        <v>131</v>
      </c>
      <c r="B147">
        <v>1658966202.5</v>
      </c>
      <c r="C147">
        <v>4296</v>
      </c>
      <c r="D147" t="s">
        <v>714</v>
      </c>
      <c r="E147" t="s">
        <v>715</v>
      </c>
      <c r="F147">
        <v>5</v>
      </c>
      <c r="G147" t="s">
        <v>706</v>
      </c>
      <c r="H147" t="s">
        <v>416</v>
      </c>
      <c r="I147">
        <v>1658966200</v>
      </c>
      <c r="J147">
        <f>(K147)/1000</f>
        <v>0</v>
      </c>
      <c r="K147">
        <f>IF(CZ147, AN147, AH147)</f>
        <v>0</v>
      </c>
      <c r="L147">
        <f>IF(CZ147, AI147, AG147)</f>
        <v>0</v>
      </c>
      <c r="M147">
        <f>DB147 - IF(AU147&gt;1, L147*CV147*100.0/(AW147*DP147), 0)</f>
        <v>0</v>
      </c>
      <c r="N147">
        <f>((T147-J147/2)*M147-L147)/(T147+J147/2)</f>
        <v>0</v>
      </c>
      <c r="O147">
        <f>N147*(DI147+DJ147)/1000.0</f>
        <v>0</v>
      </c>
      <c r="P147">
        <f>(DB147 - IF(AU147&gt;1, L147*CV147*100.0/(AW147*DP147), 0))*(DI147+DJ147)/1000.0</f>
        <v>0</v>
      </c>
      <c r="Q147">
        <f>2.0/((1/S147-1/R147)+SIGN(S147)*SQRT((1/S147-1/R147)*(1/S147-1/R147) + 4*CW147/((CW147+1)*(CW147+1))*(2*1/S147*1/R147-1/R147*1/R147)))</f>
        <v>0</v>
      </c>
      <c r="R147">
        <f>IF(LEFT(CX147,1)&lt;&gt;"0",IF(LEFT(CX147,1)="1",3.0,CY147),$D$5+$E$5*(DP147*DI147/($K$5*1000))+$F$5*(DP147*DI147/($K$5*1000))*MAX(MIN(CV147,$J$5),$I$5)*MAX(MIN(CV147,$J$5),$I$5)+$G$5*MAX(MIN(CV147,$J$5),$I$5)*(DP147*DI147/($K$5*1000))+$H$5*(DP147*DI147/($K$5*1000))*(DP147*DI147/($K$5*1000)))</f>
        <v>0</v>
      </c>
      <c r="S147">
        <f>J147*(1000-(1000*0.61365*exp(17.502*W147/(240.97+W147))/(DI147+DJ147)+DD147)/2)/(1000*0.61365*exp(17.502*W147/(240.97+W147))/(DI147+DJ147)-DD147)</f>
        <v>0</v>
      </c>
      <c r="T147">
        <f>1/((CW147+1)/(Q147/1.6)+1/(R147/1.37)) + CW147/((CW147+1)/(Q147/1.6) + CW147/(R147/1.37))</f>
        <v>0</v>
      </c>
      <c r="U147">
        <f>(CR147*CU147)</f>
        <v>0</v>
      </c>
      <c r="V147">
        <f>(DK147+(U147+2*0.95*5.67E-8*(((DK147+$B$7)+273)^4-(DK147+273)^4)-44100*J147)/(1.84*29.3*R147+8*0.95*5.67E-8*(DK147+273)^3))</f>
        <v>0</v>
      </c>
      <c r="W147">
        <f>($C$7*DL147+$D$7*DM147+$E$7*V147)</f>
        <v>0</v>
      </c>
      <c r="X147">
        <f>0.61365*exp(17.502*W147/(240.97+W147))</f>
        <v>0</v>
      </c>
      <c r="Y147">
        <f>(Z147/AA147*100)</f>
        <v>0</v>
      </c>
      <c r="Z147">
        <f>DD147*(DI147+DJ147)/1000</f>
        <v>0</v>
      </c>
      <c r="AA147">
        <f>0.61365*exp(17.502*DK147/(240.97+DK147))</f>
        <v>0</v>
      </c>
      <c r="AB147">
        <f>(X147-DD147*(DI147+DJ147)/1000)</f>
        <v>0</v>
      </c>
      <c r="AC147">
        <f>(-J147*44100)</f>
        <v>0</v>
      </c>
      <c r="AD147">
        <f>2*29.3*R147*0.92*(DK147-W147)</f>
        <v>0</v>
      </c>
      <c r="AE147">
        <f>2*0.95*5.67E-8*(((DK147+$B$7)+273)^4-(W147+273)^4)</f>
        <v>0</v>
      </c>
      <c r="AF147">
        <f>U147+AE147+AC147+AD147</f>
        <v>0</v>
      </c>
      <c r="AG147">
        <f>DH147*AU147*(DC147-DB147*(1000-AU147*DE147)/(1000-AU147*DD147))/(100*CV147)</f>
        <v>0</v>
      </c>
      <c r="AH147">
        <f>1000*DH147*AU147*(DD147-DE147)/(100*CV147*(1000-AU147*DD147))</f>
        <v>0</v>
      </c>
      <c r="AI147">
        <f>(AJ147 - AK147 - DI147*1E3/(8.314*(DK147+273.15)) * AM147/DH147 * AL147) * DH147/(100*CV147) * (1000 - DE147)/1000</f>
        <v>0</v>
      </c>
      <c r="AJ147">
        <v>428.0254030357741</v>
      </c>
      <c r="AK147">
        <v>429.0280606060605</v>
      </c>
      <c r="AL147">
        <v>-0.0001234477858487179</v>
      </c>
      <c r="AM147">
        <v>65.21700067840385</v>
      </c>
      <c r="AN147">
        <f>(AP147 - AO147 + DI147*1E3/(8.314*(DK147+273.15)) * AR147/DH147 * AQ147) * DH147/(100*CV147) * 1000/(1000 - AP147)</f>
        <v>0</v>
      </c>
      <c r="AO147">
        <v>18.79437474515687</v>
      </c>
      <c r="AP147">
        <v>19.1080109090909</v>
      </c>
      <c r="AQ147">
        <v>-0.006808033725465108</v>
      </c>
      <c r="AR147">
        <v>84.75744911919993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MAX(0,($B$13+$C$13*DP147)/(1+$D$13*DP147)*DI147/(DK147+273)*$E$13)</f>
        <v>0</v>
      </c>
      <c r="AX147" t="s">
        <v>418</v>
      </c>
      <c r="AY147" t="s">
        <v>418</v>
      </c>
      <c r="AZ147">
        <v>0</v>
      </c>
      <c r="BA147">
        <v>0</v>
      </c>
      <c r="BB147">
        <f>1-AZ147/BA147</f>
        <v>0</v>
      </c>
      <c r="BC147">
        <v>0</v>
      </c>
      <c r="BD147" t="s">
        <v>418</v>
      </c>
      <c r="BE147" t="s">
        <v>418</v>
      </c>
      <c r="BF147">
        <v>0</v>
      </c>
      <c r="BG147">
        <v>0</v>
      </c>
      <c r="BH147">
        <f>1-BF147/BG147</f>
        <v>0</v>
      </c>
      <c r="BI147">
        <v>0.5</v>
      </c>
      <c r="BJ147">
        <f>CS147</f>
        <v>0</v>
      </c>
      <c r="BK147">
        <f>L147</f>
        <v>0</v>
      </c>
      <c r="BL147">
        <f>BH147*BI147*BJ147</f>
        <v>0</v>
      </c>
      <c r="BM147">
        <f>(BK147-BC147)/BJ147</f>
        <v>0</v>
      </c>
      <c r="BN147">
        <f>(BA147-BG147)/BG147</f>
        <v>0</v>
      </c>
      <c r="BO147">
        <f>AZ147/(BB147+AZ147/BG147)</f>
        <v>0</v>
      </c>
      <c r="BP147" t="s">
        <v>418</v>
      </c>
      <c r="BQ147">
        <v>0</v>
      </c>
      <c r="BR147">
        <f>IF(BQ147&lt;&gt;0, BQ147, BO147)</f>
        <v>0</v>
      </c>
      <c r="BS147">
        <f>1-BR147/BG147</f>
        <v>0</v>
      </c>
      <c r="BT147">
        <f>(BG147-BF147)/(BG147-BR147)</f>
        <v>0</v>
      </c>
      <c r="BU147">
        <f>(BA147-BG147)/(BA147-BR147)</f>
        <v>0</v>
      </c>
      <c r="BV147">
        <f>(BG147-BF147)/(BG147-AZ147)</f>
        <v>0</v>
      </c>
      <c r="BW147">
        <f>(BA147-BG147)/(BA147-AZ147)</f>
        <v>0</v>
      </c>
      <c r="BX147">
        <f>(BT147*BR147/BF147)</f>
        <v>0</v>
      </c>
      <c r="BY147">
        <f>(1-BX147)</f>
        <v>0</v>
      </c>
      <c r="BZ147" t="s">
        <v>418</v>
      </c>
      <c r="CA147" t="s">
        <v>418</v>
      </c>
      <c r="CB147" t="s">
        <v>418</v>
      </c>
      <c r="CC147" t="s">
        <v>418</v>
      </c>
      <c r="CD147" t="s">
        <v>418</v>
      </c>
      <c r="CE147" t="s">
        <v>418</v>
      </c>
      <c r="CF147" t="s">
        <v>418</v>
      </c>
      <c r="CG147" t="s">
        <v>418</v>
      </c>
      <c r="CH147" t="s">
        <v>418</v>
      </c>
      <c r="CI147" t="s">
        <v>418</v>
      </c>
      <c r="CJ147" t="s">
        <v>418</v>
      </c>
      <c r="CK147" t="s">
        <v>418</v>
      </c>
      <c r="CL147" t="s">
        <v>418</v>
      </c>
      <c r="CM147" t="s">
        <v>418</v>
      </c>
      <c r="CN147" t="s">
        <v>418</v>
      </c>
      <c r="CO147" t="s">
        <v>418</v>
      </c>
      <c r="CP147" t="s">
        <v>418</v>
      </c>
      <c r="CQ147" t="s">
        <v>418</v>
      </c>
      <c r="CR147">
        <f>$B$11*DQ147+$C$11*DR147+$F$11*EC147*(1-EF147)</f>
        <v>0</v>
      </c>
      <c r="CS147">
        <f>CR147*CT147</f>
        <v>0</v>
      </c>
      <c r="CT147">
        <f>($B$11*$D$9+$C$11*$D$9+$F$11*((EP147+EH147)/MAX(EP147+EH147+EQ147, 0.1)*$I$9+EQ147/MAX(EP147+EH147+EQ147, 0.1)*$J$9))/($B$11+$C$11+$F$11)</f>
        <v>0</v>
      </c>
      <c r="CU147">
        <f>($B$11*$K$9+$C$11*$K$9+$F$11*((EP147+EH147)/MAX(EP147+EH147+EQ147, 0.1)*$P$9+EQ147/MAX(EP147+EH147+EQ147, 0.1)*$Q$9))/($B$11+$C$11+$F$11)</f>
        <v>0</v>
      </c>
      <c r="CV147">
        <v>6</v>
      </c>
      <c r="CW147">
        <v>0.5</v>
      </c>
      <c r="CX147" t="s">
        <v>419</v>
      </c>
      <c r="CY147">
        <v>2</v>
      </c>
      <c r="CZ147" t="b">
        <v>1</v>
      </c>
      <c r="DA147">
        <v>1658966200</v>
      </c>
      <c r="DB147">
        <v>420.8283333333334</v>
      </c>
      <c r="DC147">
        <v>419.9841111111111</v>
      </c>
      <c r="DD147">
        <v>19.12153333333334</v>
      </c>
      <c r="DE147">
        <v>18.79102222222222</v>
      </c>
      <c r="DF147">
        <v>422.8001111111111</v>
      </c>
      <c r="DG147">
        <v>19.22205555555556</v>
      </c>
      <c r="DH147">
        <v>500.0105555555555</v>
      </c>
      <c r="DI147">
        <v>90.14406666666667</v>
      </c>
      <c r="DJ147">
        <v>0.09986165555555555</v>
      </c>
      <c r="DK147">
        <v>25.84893333333333</v>
      </c>
      <c r="DL147">
        <v>25.361</v>
      </c>
      <c r="DM147">
        <v>999.9000000000001</v>
      </c>
      <c r="DN147">
        <v>0</v>
      </c>
      <c r="DO147">
        <v>0</v>
      </c>
      <c r="DP147">
        <v>9998.817777777778</v>
      </c>
      <c r="DQ147">
        <v>0</v>
      </c>
      <c r="DR147">
        <v>0.281038</v>
      </c>
      <c r="DS147">
        <v>0.8443027777777777</v>
      </c>
      <c r="DT147">
        <v>429.032</v>
      </c>
      <c r="DU147">
        <v>428.0272222222222</v>
      </c>
      <c r="DV147">
        <v>0.3305007777777778</v>
      </c>
      <c r="DW147">
        <v>419.9841111111111</v>
      </c>
      <c r="DX147">
        <v>18.79102222222222</v>
      </c>
      <c r="DY147">
        <v>1.723693333333333</v>
      </c>
      <c r="DZ147">
        <v>1.693901111111111</v>
      </c>
      <c r="EA147">
        <v>15.11145555555556</v>
      </c>
      <c r="EB147">
        <v>14.84065555555556</v>
      </c>
      <c r="EC147">
        <v>0.00100019</v>
      </c>
      <c r="ED147">
        <v>0</v>
      </c>
      <c r="EE147">
        <v>0</v>
      </c>
      <c r="EF147">
        <v>0</v>
      </c>
      <c r="EG147">
        <v>416.7222222222222</v>
      </c>
      <c r="EH147">
        <v>0.00100019</v>
      </c>
      <c r="EI147">
        <v>10.88888888888889</v>
      </c>
      <c r="EJ147">
        <v>1.444444444444444</v>
      </c>
      <c r="EK147">
        <v>34.54822222222222</v>
      </c>
      <c r="EL147">
        <v>38.05533333333333</v>
      </c>
      <c r="EM147">
        <v>36.29133333333333</v>
      </c>
      <c r="EN147">
        <v>38.13155555555555</v>
      </c>
      <c r="EO147">
        <v>36.25677777777778</v>
      </c>
      <c r="EP147">
        <v>0</v>
      </c>
      <c r="EQ147">
        <v>0</v>
      </c>
      <c r="ER147">
        <v>0</v>
      </c>
      <c r="ES147">
        <v>19.30000019073486</v>
      </c>
      <c r="ET147">
        <v>0</v>
      </c>
      <c r="EU147">
        <v>420.42</v>
      </c>
      <c r="EV147">
        <v>-89.73077026473922</v>
      </c>
      <c r="EW147">
        <v>41.23076870126363</v>
      </c>
      <c r="EX147">
        <v>-0.66</v>
      </c>
      <c r="EY147">
        <v>15</v>
      </c>
      <c r="EZ147">
        <v>1658962562</v>
      </c>
      <c r="FA147" t="s">
        <v>443</v>
      </c>
      <c r="FB147">
        <v>1658962562</v>
      </c>
      <c r="FC147">
        <v>1658962559</v>
      </c>
      <c r="FD147">
        <v>7</v>
      </c>
      <c r="FE147">
        <v>0.025</v>
      </c>
      <c r="FF147">
        <v>-0.013</v>
      </c>
      <c r="FG147">
        <v>-1.97</v>
      </c>
      <c r="FH147">
        <v>-0.111</v>
      </c>
      <c r="FI147">
        <v>420</v>
      </c>
      <c r="FJ147">
        <v>18</v>
      </c>
      <c r="FK147">
        <v>0.6899999999999999</v>
      </c>
      <c r="FL147">
        <v>0.5</v>
      </c>
      <c r="FM147">
        <v>0.8301183902439025</v>
      </c>
      <c r="FN147">
        <v>-0.1073261602787456</v>
      </c>
      <c r="FO147">
        <v>0.04480321224757627</v>
      </c>
      <c r="FP147">
        <v>1</v>
      </c>
      <c r="FQ147">
        <v>459.2360882352941</v>
      </c>
      <c r="FR147">
        <v>-548.0239090776079</v>
      </c>
      <c r="FS147">
        <v>123.3972373235335</v>
      </c>
      <c r="FT147">
        <v>0</v>
      </c>
      <c r="FU147">
        <v>0.2519842195121951</v>
      </c>
      <c r="FV147">
        <v>0.5788793937282235</v>
      </c>
      <c r="FW147">
        <v>0.05813247978519585</v>
      </c>
      <c r="FX147">
        <v>0</v>
      </c>
      <c r="FY147">
        <v>1</v>
      </c>
      <c r="FZ147">
        <v>3</v>
      </c>
      <c r="GA147" t="s">
        <v>444</v>
      </c>
      <c r="GB147">
        <v>2.98417</v>
      </c>
      <c r="GC147">
        <v>2.71586</v>
      </c>
      <c r="GD147">
        <v>0.09476229999999999</v>
      </c>
      <c r="GE147">
        <v>0.09339310000000001</v>
      </c>
      <c r="GF147">
        <v>0.0914717</v>
      </c>
      <c r="GG147">
        <v>0.088698</v>
      </c>
      <c r="GH147">
        <v>28715.1</v>
      </c>
      <c r="GI147">
        <v>28872.7</v>
      </c>
      <c r="GJ147">
        <v>29476.8</v>
      </c>
      <c r="GK147">
        <v>29449.4</v>
      </c>
      <c r="GL147">
        <v>35475.7</v>
      </c>
      <c r="GM147">
        <v>35684.2</v>
      </c>
      <c r="GN147">
        <v>41514.9</v>
      </c>
      <c r="GO147">
        <v>41972.7</v>
      </c>
      <c r="GP147">
        <v>1.95977</v>
      </c>
      <c r="GQ147">
        <v>1.91642</v>
      </c>
      <c r="GR147">
        <v>0.0514835</v>
      </c>
      <c r="GS147">
        <v>0</v>
      </c>
      <c r="GT147">
        <v>24.4902</v>
      </c>
      <c r="GU147">
        <v>999.9</v>
      </c>
      <c r="GV147">
        <v>43.3</v>
      </c>
      <c r="GW147">
        <v>31.4</v>
      </c>
      <c r="GX147">
        <v>22.1693</v>
      </c>
      <c r="GY147">
        <v>62.7662</v>
      </c>
      <c r="GZ147">
        <v>33.2812</v>
      </c>
      <c r="HA147">
        <v>1</v>
      </c>
      <c r="HB147">
        <v>-0.127322</v>
      </c>
      <c r="HC147">
        <v>-0.155991</v>
      </c>
      <c r="HD147">
        <v>20.3525</v>
      </c>
      <c r="HE147">
        <v>5.22133</v>
      </c>
      <c r="HF147">
        <v>12.0099</v>
      </c>
      <c r="HG147">
        <v>4.9908</v>
      </c>
      <c r="HH147">
        <v>3.28933</v>
      </c>
      <c r="HI147">
        <v>9999</v>
      </c>
      <c r="HJ147">
        <v>9999</v>
      </c>
      <c r="HK147">
        <v>9999</v>
      </c>
      <c r="HL147">
        <v>161.5</v>
      </c>
      <c r="HM147">
        <v>1.86737</v>
      </c>
      <c r="HN147">
        <v>1.86643</v>
      </c>
      <c r="HO147">
        <v>1.86584</v>
      </c>
      <c r="HP147">
        <v>1.86584</v>
      </c>
      <c r="HQ147">
        <v>1.86767</v>
      </c>
      <c r="HR147">
        <v>1.87012</v>
      </c>
      <c r="HS147">
        <v>1.86875</v>
      </c>
      <c r="HT147">
        <v>1.87024</v>
      </c>
      <c r="HU147">
        <v>0</v>
      </c>
      <c r="HV147">
        <v>0</v>
      </c>
      <c r="HW147">
        <v>0</v>
      </c>
      <c r="HX147">
        <v>0</v>
      </c>
      <c r="HY147" t="s">
        <v>422</v>
      </c>
      <c r="HZ147" t="s">
        <v>423</v>
      </c>
      <c r="IA147" t="s">
        <v>424</v>
      </c>
      <c r="IB147" t="s">
        <v>424</v>
      </c>
      <c r="IC147" t="s">
        <v>424</v>
      </c>
      <c r="ID147" t="s">
        <v>424</v>
      </c>
      <c r="IE147">
        <v>0</v>
      </c>
      <c r="IF147">
        <v>100</v>
      </c>
      <c r="IG147">
        <v>100</v>
      </c>
      <c r="IH147">
        <v>-1.971</v>
      </c>
      <c r="II147">
        <v>-0.1006</v>
      </c>
      <c r="IJ147">
        <v>-0.5726348517053843</v>
      </c>
      <c r="IK147">
        <v>-0.003643892653284941</v>
      </c>
      <c r="IL147">
        <v>8.948238347276123E-07</v>
      </c>
      <c r="IM147">
        <v>-2.445980282225029E-10</v>
      </c>
      <c r="IN147">
        <v>-0.1497648274784824</v>
      </c>
      <c r="IO147">
        <v>-0.01042730378795286</v>
      </c>
      <c r="IP147">
        <v>0.00100284695746963</v>
      </c>
      <c r="IQ147">
        <v>-1.701466411570297E-05</v>
      </c>
      <c r="IR147">
        <v>2</v>
      </c>
      <c r="IS147">
        <v>2310</v>
      </c>
      <c r="IT147">
        <v>1</v>
      </c>
      <c r="IU147">
        <v>25</v>
      </c>
      <c r="IV147">
        <v>60.7</v>
      </c>
      <c r="IW147">
        <v>60.7</v>
      </c>
      <c r="IX147">
        <v>1.04614</v>
      </c>
      <c r="IY147">
        <v>2.21802</v>
      </c>
      <c r="IZ147">
        <v>1.39648</v>
      </c>
      <c r="JA147">
        <v>2.34497</v>
      </c>
      <c r="JB147">
        <v>1.49536</v>
      </c>
      <c r="JC147">
        <v>2.41455</v>
      </c>
      <c r="JD147">
        <v>35.801</v>
      </c>
      <c r="JE147">
        <v>24.1926</v>
      </c>
      <c r="JF147">
        <v>18</v>
      </c>
      <c r="JG147">
        <v>513.922</v>
      </c>
      <c r="JH147">
        <v>442.595</v>
      </c>
      <c r="JI147">
        <v>25</v>
      </c>
      <c r="JJ147">
        <v>25.7859</v>
      </c>
      <c r="JK147">
        <v>30</v>
      </c>
      <c r="JL147">
        <v>25.7666</v>
      </c>
      <c r="JM147">
        <v>25.7117</v>
      </c>
      <c r="JN147">
        <v>20.9416</v>
      </c>
      <c r="JO147">
        <v>18.6844</v>
      </c>
      <c r="JP147">
        <v>53.2501</v>
      </c>
      <c r="JQ147">
        <v>25</v>
      </c>
      <c r="JR147">
        <v>420</v>
      </c>
      <c r="JS147">
        <v>19.0402</v>
      </c>
      <c r="JT147">
        <v>100.793</v>
      </c>
      <c r="JU147">
        <v>100.798</v>
      </c>
    </row>
    <row r="148" spans="1:281">
      <c r="A148">
        <v>132</v>
      </c>
      <c r="B148">
        <v>1658966207.5</v>
      </c>
      <c r="C148">
        <v>4301</v>
      </c>
      <c r="D148" t="s">
        <v>716</v>
      </c>
      <c r="E148" t="s">
        <v>717</v>
      </c>
      <c r="F148">
        <v>5</v>
      </c>
      <c r="G148" t="s">
        <v>706</v>
      </c>
      <c r="H148" t="s">
        <v>416</v>
      </c>
      <c r="I148">
        <v>1658966204.7</v>
      </c>
      <c r="J148">
        <f>(K148)/1000</f>
        <v>0</v>
      </c>
      <c r="K148">
        <f>IF(CZ148, AN148, AH148)</f>
        <v>0</v>
      </c>
      <c r="L148">
        <f>IF(CZ148, AI148, AG148)</f>
        <v>0</v>
      </c>
      <c r="M148">
        <f>DB148 - IF(AU148&gt;1, L148*CV148*100.0/(AW148*DP148), 0)</f>
        <v>0</v>
      </c>
      <c r="N148">
        <f>((T148-J148/2)*M148-L148)/(T148+J148/2)</f>
        <v>0</v>
      </c>
      <c r="O148">
        <f>N148*(DI148+DJ148)/1000.0</f>
        <v>0</v>
      </c>
      <c r="P148">
        <f>(DB148 - IF(AU148&gt;1, L148*CV148*100.0/(AW148*DP148), 0))*(DI148+DJ148)/1000.0</f>
        <v>0</v>
      </c>
      <c r="Q148">
        <f>2.0/((1/S148-1/R148)+SIGN(S148)*SQRT((1/S148-1/R148)*(1/S148-1/R148) + 4*CW148/((CW148+1)*(CW148+1))*(2*1/S148*1/R148-1/R148*1/R148)))</f>
        <v>0</v>
      </c>
      <c r="R148">
        <f>IF(LEFT(CX148,1)&lt;&gt;"0",IF(LEFT(CX148,1)="1",3.0,CY148),$D$5+$E$5*(DP148*DI148/($K$5*1000))+$F$5*(DP148*DI148/($K$5*1000))*MAX(MIN(CV148,$J$5),$I$5)*MAX(MIN(CV148,$J$5),$I$5)+$G$5*MAX(MIN(CV148,$J$5),$I$5)*(DP148*DI148/($K$5*1000))+$H$5*(DP148*DI148/($K$5*1000))*(DP148*DI148/($K$5*1000)))</f>
        <v>0</v>
      </c>
      <c r="S148">
        <f>J148*(1000-(1000*0.61365*exp(17.502*W148/(240.97+W148))/(DI148+DJ148)+DD148)/2)/(1000*0.61365*exp(17.502*W148/(240.97+W148))/(DI148+DJ148)-DD148)</f>
        <v>0</v>
      </c>
      <c r="T148">
        <f>1/((CW148+1)/(Q148/1.6)+1/(R148/1.37)) + CW148/((CW148+1)/(Q148/1.6) + CW148/(R148/1.37))</f>
        <v>0</v>
      </c>
      <c r="U148">
        <f>(CR148*CU148)</f>
        <v>0</v>
      </c>
      <c r="V148">
        <f>(DK148+(U148+2*0.95*5.67E-8*(((DK148+$B$7)+273)^4-(DK148+273)^4)-44100*J148)/(1.84*29.3*R148+8*0.95*5.67E-8*(DK148+273)^3))</f>
        <v>0</v>
      </c>
      <c r="W148">
        <f>($C$7*DL148+$D$7*DM148+$E$7*V148)</f>
        <v>0</v>
      </c>
      <c r="X148">
        <f>0.61365*exp(17.502*W148/(240.97+W148))</f>
        <v>0</v>
      </c>
      <c r="Y148">
        <f>(Z148/AA148*100)</f>
        <v>0</v>
      </c>
      <c r="Z148">
        <f>DD148*(DI148+DJ148)/1000</f>
        <v>0</v>
      </c>
      <c r="AA148">
        <f>0.61365*exp(17.502*DK148/(240.97+DK148))</f>
        <v>0</v>
      </c>
      <c r="AB148">
        <f>(X148-DD148*(DI148+DJ148)/1000)</f>
        <v>0</v>
      </c>
      <c r="AC148">
        <f>(-J148*44100)</f>
        <v>0</v>
      </c>
      <c r="AD148">
        <f>2*29.3*R148*0.92*(DK148-W148)</f>
        <v>0</v>
      </c>
      <c r="AE148">
        <f>2*0.95*5.67E-8*(((DK148+$B$7)+273)^4-(W148+273)^4)</f>
        <v>0</v>
      </c>
      <c r="AF148">
        <f>U148+AE148+AC148+AD148</f>
        <v>0</v>
      </c>
      <c r="AG148">
        <f>DH148*AU148*(DC148-DB148*(1000-AU148*DE148)/(1000-AU148*DD148))/(100*CV148)</f>
        <v>0</v>
      </c>
      <c r="AH148">
        <f>1000*DH148*AU148*(DD148-DE148)/(100*CV148*(1000-AU148*DD148))</f>
        <v>0</v>
      </c>
      <c r="AI148">
        <f>(AJ148 - AK148 - DI148*1E3/(8.314*(DK148+273.15)) * AM148/DH148 * AL148) * DH148/(100*CV148) * (1000 - DE148)/1000</f>
        <v>0</v>
      </c>
      <c r="AJ148">
        <v>427.9984523782799</v>
      </c>
      <c r="AK148">
        <v>429.0067515151514</v>
      </c>
      <c r="AL148">
        <v>-0.0004938768341474835</v>
      </c>
      <c r="AM148">
        <v>65.21700067840385</v>
      </c>
      <c r="AN148">
        <f>(AP148 - AO148 + DI148*1E3/(8.314*(DK148+273.15)) * AR148/DH148 * AQ148) * DH148/(100*CV148) * 1000/(1000 - AP148)</f>
        <v>0</v>
      </c>
      <c r="AO148">
        <v>18.80791807584317</v>
      </c>
      <c r="AP148">
        <v>19.0974406060606</v>
      </c>
      <c r="AQ148">
        <v>-0.007162405517637967</v>
      </c>
      <c r="AR148">
        <v>84.75744911919993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MAX(0,($B$13+$C$13*DP148)/(1+$D$13*DP148)*DI148/(DK148+273)*$E$13)</f>
        <v>0</v>
      </c>
      <c r="AX148" t="s">
        <v>418</v>
      </c>
      <c r="AY148" t="s">
        <v>418</v>
      </c>
      <c r="AZ148">
        <v>0</v>
      </c>
      <c r="BA148">
        <v>0</v>
      </c>
      <c r="BB148">
        <f>1-AZ148/BA148</f>
        <v>0</v>
      </c>
      <c r="BC148">
        <v>0</v>
      </c>
      <c r="BD148" t="s">
        <v>418</v>
      </c>
      <c r="BE148" t="s">
        <v>418</v>
      </c>
      <c r="BF148">
        <v>0</v>
      </c>
      <c r="BG148">
        <v>0</v>
      </c>
      <c r="BH148">
        <f>1-BF148/BG148</f>
        <v>0</v>
      </c>
      <c r="BI148">
        <v>0.5</v>
      </c>
      <c r="BJ148">
        <f>CS148</f>
        <v>0</v>
      </c>
      <c r="BK148">
        <f>L148</f>
        <v>0</v>
      </c>
      <c r="BL148">
        <f>BH148*BI148*BJ148</f>
        <v>0</v>
      </c>
      <c r="BM148">
        <f>(BK148-BC148)/BJ148</f>
        <v>0</v>
      </c>
      <c r="BN148">
        <f>(BA148-BG148)/BG148</f>
        <v>0</v>
      </c>
      <c r="BO148">
        <f>AZ148/(BB148+AZ148/BG148)</f>
        <v>0</v>
      </c>
      <c r="BP148" t="s">
        <v>418</v>
      </c>
      <c r="BQ148">
        <v>0</v>
      </c>
      <c r="BR148">
        <f>IF(BQ148&lt;&gt;0, BQ148, BO148)</f>
        <v>0</v>
      </c>
      <c r="BS148">
        <f>1-BR148/BG148</f>
        <v>0</v>
      </c>
      <c r="BT148">
        <f>(BG148-BF148)/(BG148-BR148)</f>
        <v>0</v>
      </c>
      <c r="BU148">
        <f>(BA148-BG148)/(BA148-BR148)</f>
        <v>0</v>
      </c>
      <c r="BV148">
        <f>(BG148-BF148)/(BG148-AZ148)</f>
        <v>0</v>
      </c>
      <c r="BW148">
        <f>(BA148-BG148)/(BA148-AZ148)</f>
        <v>0</v>
      </c>
      <c r="BX148">
        <f>(BT148*BR148/BF148)</f>
        <v>0</v>
      </c>
      <c r="BY148">
        <f>(1-BX148)</f>
        <v>0</v>
      </c>
      <c r="BZ148" t="s">
        <v>418</v>
      </c>
      <c r="CA148" t="s">
        <v>418</v>
      </c>
      <c r="CB148" t="s">
        <v>418</v>
      </c>
      <c r="CC148" t="s">
        <v>418</v>
      </c>
      <c r="CD148" t="s">
        <v>418</v>
      </c>
      <c r="CE148" t="s">
        <v>418</v>
      </c>
      <c r="CF148" t="s">
        <v>418</v>
      </c>
      <c r="CG148" t="s">
        <v>418</v>
      </c>
      <c r="CH148" t="s">
        <v>418</v>
      </c>
      <c r="CI148" t="s">
        <v>418</v>
      </c>
      <c r="CJ148" t="s">
        <v>418</v>
      </c>
      <c r="CK148" t="s">
        <v>418</v>
      </c>
      <c r="CL148" t="s">
        <v>418</v>
      </c>
      <c r="CM148" t="s">
        <v>418</v>
      </c>
      <c r="CN148" t="s">
        <v>418</v>
      </c>
      <c r="CO148" t="s">
        <v>418</v>
      </c>
      <c r="CP148" t="s">
        <v>418</v>
      </c>
      <c r="CQ148" t="s">
        <v>418</v>
      </c>
      <c r="CR148">
        <f>$B$11*DQ148+$C$11*DR148+$F$11*EC148*(1-EF148)</f>
        <v>0</v>
      </c>
      <c r="CS148">
        <f>CR148*CT148</f>
        <v>0</v>
      </c>
      <c r="CT148">
        <f>($B$11*$D$9+$C$11*$D$9+$F$11*((EP148+EH148)/MAX(EP148+EH148+EQ148, 0.1)*$I$9+EQ148/MAX(EP148+EH148+EQ148, 0.1)*$J$9))/($B$11+$C$11+$F$11)</f>
        <v>0</v>
      </c>
      <c r="CU148">
        <f>($B$11*$K$9+$C$11*$K$9+$F$11*((EP148+EH148)/MAX(EP148+EH148+EQ148, 0.1)*$P$9+EQ148/MAX(EP148+EH148+EQ148, 0.1)*$Q$9))/($B$11+$C$11+$F$11)</f>
        <v>0</v>
      </c>
      <c r="CV148">
        <v>6</v>
      </c>
      <c r="CW148">
        <v>0.5</v>
      </c>
      <c r="CX148" t="s">
        <v>419</v>
      </c>
      <c r="CY148">
        <v>2</v>
      </c>
      <c r="CZ148" t="b">
        <v>1</v>
      </c>
      <c r="DA148">
        <v>1658966204.7</v>
      </c>
      <c r="DB148">
        <v>420.8301</v>
      </c>
      <c r="DC148">
        <v>419.9474</v>
      </c>
      <c r="DD148">
        <v>19.09679</v>
      </c>
      <c r="DE148">
        <v>18.83904</v>
      </c>
      <c r="DF148">
        <v>422.8018</v>
      </c>
      <c r="DG148">
        <v>19.19753</v>
      </c>
      <c r="DH148">
        <v>500.0966</v>
      </c>
      <c r="DI148">
        <v>90.14268</v>
      </c>
      <c r="DJ148">
        <v>0.10005749</v>
      </c>
      <c r="DK148">
        <v>25.83922</v>
      </c>
      <c r="DL148">
        <v>25.32423</v>
      </c>
      <c r="DM148">
        <v>999.9</v>
      </c>
      <c r="DN148">
        <v>0</v>
      </c>
      <c r="DO148">
        <v>0</v>
      </c>
      <c r="DP148">
        <v>10006.754</v>
      </c>
      <c r="DQ148">
        <v>0</v>
      </c>
      <c r="DR148">
        <v>0.281038</v>
      </c>
      <c r="DS148">
        <v>0.8826568</v>
      </c>
      <c r="DT148">
        <v>429.0229</v>
      </c>
      <c r="DU148">
        <v>428.0107999999999</v>
      </c>
      <c r="DV148">
        <v>0.2577726</v>
      </c>
      <c r="DW148">
        <v>419.9474</v>
      </c>
      <c r="DX148">
        <v>18.83904</v>
      </c>
      <c r="DY148">
        <v>1.721436</v>
      </c>
      <c r="DZ148">
        <v>1.698199</v>
      </c>
      <c r="EA148">
        <v>15.09109</v>
      </c>
      <c r="EB148">
        <v>14.87995</v>
      </c>
      <c r="EC148">
        <v>0.00100019</v>
      </c>
      <c r="ED148">
        <v>0</v>
      </c>
      <c r="EE148">
        <v>0</v>
      </c>
      <c r="EF148">
        <v>0</v>
      </c>
      <c r="EG148">
        <v>410.55</v>
      </c>
      <c r="EH148">
        <v>0.00100019</v>
      </c>
      <c r="EI148">
        <v>7</v>
      </c>
      <c r="EJ148">
        <v>1.25</v>
      </c>
      <c r="EK148">
        <v>34.562</v>
      </c>
      <c r="EL148">
        <v>38.1998</v>
      </c>
      <c r="EM148">
        <v>36.3372</v>
      </c>
      <c r="EN148">
        <v>38.2935</v>
      </c>
      <c r="EO148">
        <v>36.37480000000001</v>
      </c>
      <c r="EP148">
        <v>0</v>
      </c>
      <c r="EQ148">
        <v>0</v>
      </c>
      <c r="ER148">
        <v>0</v>
      </c>
      <c r="ES148">
        <v>24.10000014305115</v>
      </c>
      <c r="ET148">
        <v>0</v>
      </c>
      <c r="EU148">
        <v>414.18</v>
      </c>
      <c r="EV148">
        <v>-25.53846298120061</v>
      </c>
      <c r="EW148">
        <v>7.846152553191559</v>
      </c>
      <c r="EX148">
        <v>2.18</v>
      </c>
      <c r="EY148">
        <v>15</v>
      </c>
      <c r="EZ148">
        <v>1658962562</v>
      </c>
      <c r="FA148" t="s">
        <v>443</v>
      </c>
      <c r="FB148">
        <v>1658962562</v>
      </c>
      <c r="FC148">
        <v>1658962559</v>
      </c>
      <c r="FD148">
        <v>7</v>
      </c>
      <c r="FE148">
        <v>0.025</v>
      </c>
      <c r="FF148">
        <v>-0.013</v>
      </c>
      <c r="FG148">
        <v>-1.97</v>
      </c>
      <c r="FH148">
        <v>-0.111</v>
      </c>
      <c r="FI148">
        <v>420</v>
      </c>
      <c r="FJ148">
        <v>18</v>
      </c>
      <c r="FK148">
        <v>0.6899999999999999</v>
      </c>
      <c r="FL148">
        <v>0.5</v>
      </c>
      <c r="FM148">
        <v>0.8367607749999998</v>
      </c>
      <c r="FN148">
        <v>0.264913969981236</v>
      </c>
      <c r="FO148">
        <v>0.04781509280315552</v>
      </c>
      <c r="FP148">
        <v>1</v>
      </c>
      <c r="FQ148">
        <v>418.3970588235294</v>
      </c>
      <c r="FR148">
        <v>-72.39877848394875</v>
      </c>
      <c r="FS148">
        <v>18.31657053204457</v>
      </c>
      <c r="FT148">
        <v>0</v>
      </c>
      <c r="FU148">
        <v>0.276616</v>
      </c>
      <c r="FV148">
        <v>0.116530108818011</v>
      </c>
      <c r="FW148">
        <v>0.04500912535864255</v>
      </c>
      <c r="FX148">
        <v>0</v>
      </c>
      <c r="FY148">
        <v>1</v>
      </c>
      <c r="FZ148">
        <v>3</v>
      </c>
      <c r="GA148" t="s">
        <v>444</v>
      </c>
      <c r="GB148">
        <v>2.98414</v>
      </c>
      <c r="GC148">
        <v>2.71563</v>
      </c>
      <c r="GD148">
        <v>0.0947605</v>
      </c>
      <c r="GE148">
        <v>0.0933766</v>
      </c>
      <c r="GF148">
        <v>0.0914668</v>
      </c>
      <c r="GG148">
        <v>0.0892318</v>
      </c>
      <c r="GH148">
        <v>28714.6</v>
      </c>
      <c r="GI148">
        <v>28872.9</v>
      </c>
      <c r="GJ148">
        <v>29476.3</v>
      </c>
      <c r="GK148">
        <v>29449.2</v>
      </c>
      <c r="GL148">
        <v>35475.2</v>
      </c>
      <c r="GM148">
        <v>35662.4</v>
      </c>
      <c r="GN148">
        <v>41514.1</v>
      </c>
      <c r="GO148">
        <v>41972</v>
      </c>
      <c r="GP148">
        <v>1.95965</v>
      </c>
      <c r="GQ148">
        <v>1.91707</v>
      </c>
      <c r="GR148">
        <v>0.0492856</v>
      </c>
      <c r="GS148">
        <v>0</v>
      </c>
      <c r="GT148">
        <v>24.4979</v>
      </c>
      <c r="GU148">
        <v>999.9</v>
      </c>
      <c r="GV148">
        <v>43.3</v>
      </c>
      <c r="GW148">
        <v>31.4</v>
      </c>
      <c r="GX148">
        <v>22.171</v>
      </c>
      <c r="GY148">
        <v>62.9262</v>
      </c>
      <c r="GZ148">
        <v>32.8446</v>
      </c>
      <c r="HA148">
        <v>1</v>
      </c>
      <c r="HB148">
        <v>-0.127221</v>
      </c>
      <c r="HC148">
        <v>-0.15659</v>
      </c>
      <c r="HD148">
        <v>20.3525</v>
      </c>
      <c r="HE148">
        <v>5.22088</v>
      </c>
      <c r="HF148">
        <v>12.0099</v>
      </c>
      <c r="HG148">
        <v>4.99055</v>
      </c>
      <c r="HH148">
        <v>3.2892</v>
      </c>
      <c r="HI148">
        <v>9999</v>
      </c>
      <c r="HJ148">
        <v>9999</v>
      </c>
      <c r="HK148">
        <v>9999</v>
      </c>
      <c r="HL148">
        <v>161.5</v>
      </c>
      <c r="HM148">
        <v>1.86737</v>
      </c>
      <c r="HN148">
        <v>1.86645</v>
      </c>
      <c r="HO148">
        <v>1.86584</v>
      </c>
      <c r="HP148">
        <v>1.86584</v>
      </c>
      <c r="HQ148">
        <v>1.86768</v>
      </c>
      <c r="HR148">
        <v>1.87012</v>
      </c>
      <c r="HS148">
        <v>1.86874</v>
      </c>
      <c r="HT148">
        <v>1.87026</v>
      </c>
      <c r="HU148">
        <v>0</v>
      </c>
      <c r="HV148">
        <v>0</v>
      </c>
      <c r="HW148">
        <v>0</v>
      </c>
      <c r="HX148">
        <v>0</v>
      </c>
      <c r="HY148" t="s">
        <v>422</v>
      </c>
      <c r="HZ148" t="s">
        <v>423</v>
      </c>
      <c r="IA148" t="s">
        <v>424</v>
      </c>
      <c r="IB148" t="s">
        <v>424</v>
      </c>
      <c r="IC148" t="s">
        <v>424</v>
      </c>
      <c r="ID148" t="s">
        <v>424</v>
      </c>
      <c r="IE148">
        <v>0</v>
      </c>
      <c r="IF148">
        <v>100</v>
      </c>
      <c r="IG148">
        <v>100</v>
      </c>
      <c r="IH148">
        <v>-1.971</v>
      </c>
      <c r="II148">
        <v>-0.1006</v>
      </c>
      <c r="IJ148">
        <v>-0.5726348517053843</v>
      </c>
      <c r="IK148">
        <v>-0.003643892653284941</v>
      </c>
      <c r="IL148">
        <v>8.948238347276123E-07</v>
      </c>
      <c r="IM148">
        <v>-2.445980282225029E-10</v>
      </c>
      <c r="IN148">
        <v>-0.1497648274784824</v>
      </c>
      <c r="IO148">
        <v>-0.01042730378795286</v>
      </c>
      <c r="IP148">
        <v>0.00100284695746963</v>
      </c>
      <c r="IQ148">
        <v>-1.701466411570297E-05</v>
      </c>
      <c r="IR148">
        <v>2</v>
      </c>
      <c r="IS148">
        <v>2310</v>
      </c>
      <c r="IT148">
        <v>1</v>
      </c>
      <c r="IU148">
        <v>25</v>
      </c>
      <c r="IV148">
        <v>60.8</v>
      </c>
      <c r="IW148">
        <v>60.8</v>
      </c>
      <c r="IX148">
        <v>1.04614</v>
      </c>
      <c r="IY148">
        <v>2.22656</v>
      </c>
      <c r="IZ148">
        <v>1.39648</v>
      </c>
      <c r="JA148">
        <v>2.34497</v>
      </c>
      <c r="JB148">
        <v>1.49536</v>
      </c>
      <c r="JC148">
        <v>2.29248</v>
      </c>
      <c r="JD148">
        <v>35.801</v>
      </c>
      <c r="JE148">
        <v>24.1838</v>
      </c>
      <c r="JF148">
        <v>18</v>
      </c>
      <c r="JG148">
        <v>513.851</v>
      </c>
      <c r="JH148">
        <v>443.005</v>
      </c>
      <c r="JI148">
        <v>24.9999</v>
      </c>
      <c r="JJ148">
        <v>25.7881</v>
      </c>
      <c r="JK148">
        <v>30.0002</v>
      </c>
      <c r="JL148">
        <v>25.7676</v>
      </c>
      <c r="JM148">
        <v>25.7138</v>
      </c>
      <c r="JN148">
        <v>20.9461</v>
      </c>
      <c r="JO148">
        <v>18.3689</v>
      </c>
      <c r="JP148">
        <v>53.2501</v>
      </c>
      <c r="JQ148">
        <v>25</v>
      </c>
      <c r="JR148">
        <v>420</v>
      </c>
      <c r="JS148">
        <v>19.1104</v>
      </c>
      <c r="JT148">
        <v>100.791</v>
      </c>
      <c r="JU148">
        <v>100.796</v>
      </c>
    </row>
    <row r="149" spans="1:281">
      <c r="A149">
        <v>133</v>
      </c>
      <c r="B149">
        <v>1658966212.5</v>
      </c>
      <c r="C149">
        <v>4306</v>
      </c>
      <c r="D149" t="s">
        <v>718</v>
      </c>
      <c r="E149" t="s">
        <v>719</v>
      </c>
      <c r="F149">
        <v>5</v>
      </c>
      <c r="G149" t="s">
        <v>706</v>
      </c>
      <c r="H149" t="s">
        <v>416</v>
      </c>
      <c r="I149">
        <v>1658966210</v>
      </c>
      <c r="J149">
        <f>(K149)/1000</f>
        <v>0</v>
      </c>
      <c r="K149">
        <f>IF(CZ149, AN149, AH149)</f>
        <v>0</v>
      </c>
      <c r="L149">
        <f>IF(CZ149, AI149, AG149)</f>
        <v>0</v>
      </c>
      <c r="M149">
        <f>DB149 - IF(AU149&gt;1, L149*CV149*100.0/(AW149*DP149), 0)</f>
        <v>0</v>
      </c>
      <c r="N149">
        <f>((T149-J149/2)*M149-L149)/(T149+J149/2)</f>
        <v>0</v>
      </c>
      <c r="O149">
        <f>N149*(DI149+DJ149)/1000.0</f>
        <v>0</v>
      </c>
      <c r="P149">
        <f>(DB149 - IF(AU149&gt;1, L149*CV149*100.0/(AW149*DP149), 0))*(DI149+DJ149)/1000.0</f>
        <v>0</v>
      </c>
      <c r="Q149">
        <f>2.0/((1/S149-1/R149)+SIGN(S149)*SQRT((1/S149-1/R149)*(1/S149-1/R149) + 4*CW149/((CW149+1)*(CW149+1))*(2*1/S149*1/R149-1/R149*1/R149)))</f>
        <v>0</v>
      </c>
      <c r="R149">
        <f>IF(LEFT(CX149,1)&lt;&gt;"0",IF(LEFT(CX149,1)="1",3.0,CY149),$D$5+$E$5*(DP149*DI149/($K$5*1000))+$F$5*(DP149*DI149/($K$5*1000))*MAX(MIN(CV149,$J$5),$I$5)*MAX(MIN(CV149,$J$5),$I$5)+$G$5*MAX(MIN(CV149,$J$5),$I$5)*(DP149*DI149/($K$5*1000))+$H$5*(DP149*DI149/($K$5*1000))*(DP149*DI149/($K$5*1000)))</f>
        <v>0</v>
      </c>
      <c r="S149">
        <f>J149*(1000-(1000*0.61365*exp(17.502*W149/(240.97+W149))/(DI149+DJ149)+DD149)/2)/(1000*0.61365*exp(17.502*W149/(240.97+W149))/(DI149+DJ149)-DD149)</f>
        <v>0</v>
      </c>
      <c r="T149">
        <f>1/((CW149+1)/(Q149/1.6)+1/(R149/1.37)) + CW149/((CW149+1)/(Q149/1.6) + CW149/(R149/1.37))</f>
        <v>0</v>
      </c>
      <c r="U149">
        <f>(CR149*CU149)</f>
        <v>0</v>
      </c>
      <c r="V149">
        <f>(DK149+(U149+2*0.95*5.67E-8*(((DK149+$B$7)+273)^4-(DK149+273)^4)-44100*J149)/(1.84*29.3*R149+8*0.95*5.67E-8*(DK149+273)^3))</f>
        <v>0</v>
      </c>
      <c r="W149">
        <f>($C$7*DL149+$D$7*DM149+$E$7*V149)</f>
        <v>0</v>
      </c>
      <c r="X149">
        <f>0.61365*exp(17.502*W149/(240.97+W149))</f>
        <v>0</v>
      </c>
      <c r="Y149">
        <f>(Z149/AA149*100)</f>
        <v>0</v>
      </c>
      <c r="Z149">
        <f>DD149*(DI149+DJ149)/1000</f>
        <v>0</v>
      </c>
      <c r="AA149">
        <f>0.61365*exp(17.502*DK149/(240.97+DK149))</f>
        <v>0</v>
      </c>
      <c r="AB149">
        <f>(X149-DD149*(DI149+DJ149)/1000)</f>
        <v>0</v>
      </c>
      <c r="AC149">
        <f>(-J149*44100)</f>
        <v>0</v>
      </c>
      <c r="AD149">
        <f>2*29.3*R149*0.92*(DK149-W149)</f>
        <v>0</v>
      </c>
      <c r="AE149">
        <f>2*0.95*5.67E-8*(((DK149+$B$7)+273)^4-(W149+273)^4)</f>
        <v>0</v>
      </c>
      <c r="AF149">
        <f>U149+AE149+AC149+AD149</f>
        <v>0</v>
      </c>
      <c r="AG149">
        <f>DH149*AU149*(DC149-DB149*(1000-AU149*DE149)/(1000-AU149*DD149))/(100*CV149)</f>
        <v>0</v>
      </c>
      <c r="AH149">
        <f>1000*DH149*AU149*(DD149-DE149)/(100*CV149*(1000-AU149*DD149))</f>
        <v>0</v>
      </c>
      <c r="AI149">
        <f>(AJ149 - AK149 - DI149*1E3/(8.314*(DK149+273.15)) * AM149/DH149 * AL149) * DH149/(100*CV149) * (1000 - DE149)/1000</f>
        <v>0</v>
      </c>
      <c r="AJ149">
        <v>428.0622979310201</v>
      </c>
      <c r="AK149">
        <v>429.0003393939394</v>
      </c>
      <c r="AL149">
        <v>4.685530878584174E-05</v>
      </c>
      <c r="AM149">
        <v>65.21700067840385</v>
      </c>
      <c r="AN149">
        <f>(AP149 - AO149 + DI149*1E3/(8.314*(DK149+273.15)) * AR149/DH149 * AQ149) * DH149/(100*CV149) * 1000/(1000 - AP149)</f>
        <v>0</v>
      </c>
      <c r="AO149">
        <v>18.98151311307814</v>
      </c>
      <c r="AP149">
        <v>19.16506727272727</v>
      </c>
      <c r="AQ149">
        <v>0.01439076784303564</v>
      </c>
      <c r="AR149">
        <v>84.75744911919993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MAX(0,($B$13+$C$13*DP149)/(1+$D$13*DP149)*DI149/(DK149+273)*$E$13)</f>
        <v>0</v>
      </c>
      <c r="AX149" t="s">
        <v>418</v>
      </c>
      <c r="AY149" t="s">
        <v>418</v>
      </c>
      <c r="AZ149">
        <v>0</v>
      </c>
      <c r="BA149">
        <v>0</v>
      </c>
      <c r="BB149">
        <f>1-AZ149/BA149</f>
        <v>0</v>
      </c>
      <c r="BC149">
        <v>0</v>
      </c>
      <c r="BD149" t="s">
        <v>418</v>
      </c>
      <c r="BE149" t="s">
        <v>418</v>
      </c>
      <c r="BF149">
        <v>0</v>
      </c>
      <c r="BG149">
        <v>0</v>
      </c>
      <c r="BH149">
        <f>1-BF149/BG149</f>
        <v>0</v>
      </c>
      <c r="BI149">
        <v>0.5</v>
      </c>
      <c r="BJ149">
        <f>CS149</f>
        <v>0</v>
      </c>
      <c r="BK149">
        <f>L149</f>
        <v>0</v>
      </c>
      <c r="BL149">
        <f>BH149*BI149*BJ149</f>
        <v>0</v>
      </c>
      <c r="BM149">
        <f>(BK149-BC149)/BJ149</f>
        <v>0</v>
      </c>
      <c r="BN149">
        <f>(BA149-BG149)/BG149</f>
        <v>0</v>
      </c>
      <c r="BO149">
        <f>AZ149/(BB149+AZ149/BG149)</f>
        <v>0</v>
      </c>
      <c r="BP149" t="s">
        <v>418</v>
      </c>
      <c r="BQ149">
        <v>0</v>
      </c>
      <c r="BR149">
        <f>IF(BQ149&lt;&gt;0, BQ149, BO149)</f>
        <v>0</v>
      </c>
      <c r="BS149">
        <f>1-BR149/BG149</f>
        <v>0</v>
      </c>
      <c r="BT149">
        <f>(BG149-BF149)/(BG149-BR149)</f>
        <v>0</v>
      </c>
      <c r="BU149">
        <f>(BA149-BG149)/(BA149-BR149)</f>
        <v>0</v>
      </c>
      <c r="BV149">
        <f>(BG149-BF149)/(BG149-AZ149)</f>
        <v>0</v>
      </c>
      <c r="BW149">
        <f>(BA149-BG149)/(BA149-AZ149)</f>
        <v>0</v>
      </c>
      <c r="BX149">
        <f>(BT149*BR149/BF149)</f>
        <v>0</v>
      </c>
      <c r="BY149">
        <f>(1-BX149)</f>
        <v>0</v>
      </c>
      <c r="BZ149" t="s">
        <v>418</v>
      </c>
      <c r="CA149" t="s">
        <v>418</v>
      </c>
      <c r="CB149" t="s">
        <v>418</v>
      </c>
      <c r="CC149" t="s">
        <v>418</v>
      </c>
      <c r="CD149" t="s">
        <v>418</v>
      </c>
      <c r="CE149" t="s">
        <v>418</v>
      </c>
      <c r="CF149" t="s">
        <v>418</v>
      </c>
      <c r="CG149" t="s">
        <v>418</v>
      </c>
      <c r="CH149" t="s">
        <v>418</v>
      </c>
      <c r="CI149" t="s">
        <v>418</v>
      </c>
      <c r="CJ149" t="s">
        <v>418</v>
      </c>
      <c r="CK149" t="s">
        <v>418</v>
      </c>
      <c r="CL149" t="s">
        <v>418</v>
      </c>
      <c r="CM149" t="s">
        <v>418</v>
      </c>
      <c r="CN149" t="s">
        <v>418</v>
      </c>
      <c r="CO149" t="s">
        <v>418</v>
      </c>
      <c r="CP149" t="s">
        <v>418</v>
      </c>
      <c r="CQ149" t="s">
        <v>418</v>
      </c>
      <c r="CR149">
        <f>$B$11*DQ149+$C$11*DR149+$F$11*EC149*(1-EF149)</f>
        <v>0</v>
      </c>
      <c r="CS149">
        <f>CR149*CT149</f>
        <v>0</v>
      </c>
      <c r="CT149">
        <f>($B$11*$D$9+$C$11*$D$9+$F$11*((EP149+EH149)/MAX(EP149+EH149+EQ149, 0.1)*$I$9+EQ149/MAX(EP149+EH149+EQ149, 0.1)*$J$9))/($B$11+$C$11+$F$11)</f>
        <v>0</v>
      </c>
      <c r="CU149">
        <f>($B$11*$K$9+$C$11*$K$9+$F$11*((EP149+EH149)/MAX(EP149+EH149+EQ149, 0.1)*$P$9+EQ149/MAX(EP149+EH149+EQ149, 0.1)*$Q$9))/($B$11+$C$11+$F$11)</f>
        <v>0</v>
      </c>
      <c r="CV149">
        <v>6</v>
      </c>
      <c r="CW149">
        <v>0.5</v>
      </c>
      <c r="CX149" t="s">
        <v>419</v>
      </c>
      <c r="CY149">
        <v>2</v>
      </c>
      <c r="CZ149" t="b">
        <v>1</v>
      </c>
      <c r="DA149">
        <v>1658966210</v>
      </c>
      <c r="DB149">
        <v>420.7872222222222</v>
      </c>
      <c r="DC149">
        <v>419.9245555555556</v>
      </c>
      <c r="DD149">
        <v>19.13656666666667</v>
      </c>
      <c r="DE149">
        <v>18.99262222222222</v>
      </c>
      <c r="DF149">
        <v>422.7588888888889</v>
      </c>
      <c r="DG149">
        <v>19.23692222222222</v>
      </c>
      <c r="DH149">
        <v>500.0944444444444</v>
      </c>
      <c r="DI149">
        <v>90.14424444444444</v>
      </c>
      <c r="DJ149">
        <v>0.1000610111111111</v>
      </c>
      <c r="DK149">
        <v>25.83052222222222</v>
      </c>
      <c r="DL149">
        <v>25.30542222222222</v>
      </c>
      <c r="DM149">
        <v>999.9000000000001</v>
      </c>
      <c r="DN149">
        <v>0</v>
      </c>
      <c r="DO149">
        <v>0</v>
      </c>
      <c r="DP149">
        <v>10003.48111111111</v>
      </c>
      <c r="DQ149">
        <v>0</v>
      </c>
      <c r="DR149">
        <v>0.281038</v>
      </c>
      <c r="DS149">
        <v>0.8626878888888888</v>
      </c>
      <c r="DT149">
        <v>428.9966666666667</v>
      </c>
      <c r="DU149">
        <v>428.0544444444444</v>
      </c>
      <c r="DV149">
        <v>0.1439286666666667</v>
      </c>
      <c r="DW149">
        <v>419.9245555555556</v>
      </c>
      <c r="DX149">
        <v>18.99262222222222</v>
      </c>
      <c r="DY149">
        <v>1.72505</v>
      </c>
      <c r="DZ149">
        <v>1.712076666666667</v>
      </c>
      <c r="EA149">
        <v>15.12368888888889</v>
      </c>
      <c r="EB149">
        <v>15.00634444444444</v>
      </c>
      <c r="EC149">
        <v>0.00100019</v>
      </c>
      <c r="ED149">
        <v>0</v>
      </c>
      <c r="EE149">
        <v>0</v>
      </c>
      <c r="EF149">
        <v>0</v>
      </c>
      <c r="EG149">
        <v>409.0555555555555</v>
      </c>
      <c r="EH149">
        <v>0.00100019</v>
      </c>
      <c r="EI149">
        <v>-6.222222222222222</v>
      </c>
      <c r="EJ149">
        <v>-1.944444444444444</v>
      </c>
      <c r="EK149">
        <v>34.562</v>
      </c>
      <c r="EL149">
        <v>38.36777777777777</v>
      </c>
      <c r="EM149">
        <v>36.43011111111111</v>
      </c>
      <c r="EN149">
        <v>38.43033333333333</v>
      </c>
      <c r="EO149">
        <v>36.465</v>
      </c>
      <c r="EP149">
        <v>0</v>
      </c>
      <c r="EQ149">
        <v>0</v>
      </c>
      <c r="ER149">
        <v>0</v>
      </c>
      <c r="ES149">
        <v>29.5</v>
      </c>
      <c r="ET149">
        <v>0</v>
      </c>
      <c r="EU149">
        <v>411.5576923076923</v>
      </c>
      <c r="EV149">
        <v>-37.79487233764907</v>
      </c>
      <c r="EW149">
        <v>-40.2564107329339</v>
      </c>
      <c r="EX149">
        <v>-0.09615384615384616</v>
      </c>
      <c r="EY149">
        <v>15</v>
      </c>
      <c r="EZ149">
        <v>1658962562</v>
      </c>
      <c r="FA149" t="s">
        <v>443</v>
      </c>
      <c r="FB149">
        <v>1658962562</v>
      </c>
      <c r="FC149">
        <v>1658962559</v>
      </c>
      <c r="FD149">
        <v>7</v>
      </c>
      <c r="FE149">
        <v>0.025</v>
      </c>
      <c r="FF149">
        <v>-0.013</v>
      </c>
      <c r="FG149">
        <v>-1.97</v>
      </c>
      <c r="FH149">
        <v>-0.111</v>
      </c>
      <c r="FI149">
        <v>420</v>
      </c>
      <c r="FJ149">
        <v>18</v>
      </c>
      <c r="FK149">
        <v>0.6899999999999999</v>
      </c>
      <c r="FL149">
        <v>0.5</v>
      </c>
      <c r="FM149">
        <v>0.8427511707317072</v>
      </c>
      <c r="FN149">
        <v>0.3457972473867597</v>
      </c>
      <c r="FO149">
        <v>0.05000049845161421</v>
      </c>
      <c r="FP149">
        <v>1</v>
      </c>
      <c r="FQ149">
        <v>412.6323529411765</v>
      </c>
      <c r="FR149">
        <v>-26.48586753663479</v>
      </c>
      <c r="FS149">
        <v>14.80277638084542</v>
      </c>
      <c r="FT149">
        <v>0</v>
      </c>
      <c r="FU149">
        <v>0.2568345365853658</v>
      </c>
      <c r="FV149">
        <v>-0.483337609756097</v>
      </c>
      <c r="FW149">
        <v>0.07033838964851429</v>
      </c>
      <c r="FX149">
        <v>0</v>
      </c>
      <c r="FY149">
        <v>1</v>
      </c>
      <c r="FZ149">
        <v>3</v>
      </c>
      <c r="GA149" t="s">
        <v>444</v>
      </c>
      <c r="GB149">
        <v>2.98399</v>
      </c>
      <c r="GC149">
        <v>2.71562</v>
      </c>
      <c r="GD149">
        <v>0.0947573</v>
      </c>
      <c r="GE149">
        <v>0.0933787</v>
      </c>
      <c r="GF149">
        <v>0.0916993</v>
      </c>
      <c r="GG149">
        <v>0.0894978</v>
      </c>
      <c r="GH149">
        <v>28715.5</v>
      </c>
      <c r="GI149">
        <v>28872.9</v>
      </c>
      <c r="GJ149">
        <v>29477.1</v>
      </c>
      <c r="GK149">
        <v>29449.2</v>
      </c>
      <c r="GL149">
        <v>35467</v>
      </c>
      <c r="GM149">
        <v>35652.1</v>
      </c>
      <c r="GN149">
        <v>41515.2</v>
      </c>
      <c r="GO149">
        <v>41972.5</v>
      </c>
      <c r="GP149">
        <v>1.95968</v>
      </c>
      <c r="GQ149">
        <v>1.91702</v>
      </c>
      <c r="GR149">
        <v>0.0490621</v>
      </c>
      <c r="GS149">
        <v>0</v>
      </c>
      <c r="GT149">
        <v>24.5033</v>
      </c>
      <c r="GU149">
        <v>999.9</v>
      </c>
      <c r="GV149">
        <v>43.3</v>
      </c>
      <c r="GW149">
        <v>31.4</v>
      </c>
      <c r="GX149">
        <v>22.1675</v>
      </c>
      <c r="GY149">
        <v>62.7862</v>
      </c>
      <c r="GZ149">
        <v>33.3494</v>
      </c>
      <c r="HA149">
        <v>1</v>
      </c>
      <c r="HB149">
        <v>-0.127096</v>
      </c>
      <c r="HC149">
        <v>-0.157432</v>
      </c>
      <c r="HD149">
        <v>20.3529</v>
      </c>
      <c r="HE149">
        <v>5.22343</v>
      </c>
      <c r="HF149">
        <v>12.0099</v>
      </c>
      <c r="HG149">
        <v>4.99155</v>
      </c>
      <c r="HH149">
        <v>3.29</v>
      </c>
      <c r="HI149">
        <v>9999</v>
      </c>
      <c r="HJ149">
        <v>9999</v>
      </c>
      <c r="HK149">
        <v>9999</v>
      </c>
      <c r="HL149">
        <v>161.5</v>
      </c>
      <c r="HM149">
        <v>1.86737</v>
      </c>
      <c r="HN149">
        <v>1.86644</v>
      </c>
      <c r="HO149">
        <v>1.86584</v>
      </c>
      <c r="HP149">
        <v>1.86584</v>
      </c>
      <c r="HQ149">
        <v>1.86767</v>
      </c>
      <c r="HR149">
        <v>1.87012</v>
      </c>
      <c r="HS149">
        <v>1.86874</v>
      </c>
      <c r="HT149">
        <v>1.87025</v>
      </c>
      <c r="HU149">
        <v>0</v>
      </c>
      <c r="HV149">
        <v>0</v>
      </c>
      <c r="HW149">
        <v>0</v>
      </c>
      <c r="HX149">
        <v>0</v>
      </c>
      <c r="HY149" t="s">
        <v>422</v>
      </c>
      <c r="HZ149" t="s">
        <v>423</v>
      </c>
      <c r="IA149" t="s">
        <v>424</v>
      </c>
      <c r="IB149" t="s">
        <v>424</v>
      </c>
      <c r="IC149" t="s">
        <v>424</v>
      </c>
      <c r="ID149" t="s">
        <v>424</v>
      </c>
      <c r="IE149">
        <v>0</v>
      </c>
      <c r="IF149">
        <v>100</v>
      </c>
      <c r="IG149">
        <v>100</v>
      </c>
      <c r="IH149">
        <v>-1.972</v>
      </c>
      <c r="II149">
        <v>-0.1</v>
      </c>
      <c r="IJ149">
        <v>-0.5726348517053843</v>
      </c>
      <c r="IK149">
        <v>-0.003643892653284941</v>
      </c>
      <c r="IL149">
        <v>8.948238347276123E-07</v>
      </c>
      <c r="IM149">
        <v>-2.445980282225029E-10</v>
      </c>
      <c r="IN149">
        <v>-0.1497648274784824</v>
      </c>
      <c r="IO149">
        <v>-0.01042730378795286</v>
      </c>
      <c r="IP149">
        <v>0.00100284695746963</v>
      </c>
      <c r="IQ149">
        <v>-1.701466411570297E-05</v>
      </c>
      <c r="IR149">
        <v>2</v>
      </c>
      <c r="IS149">
        <v>2310</v>
      </c>
      <c r="IT149">
        <v>1</v>
      </c>
      <c r="IU149">
        <v>25</v>
      </c>
      <c r="IV149">
        <v>60.8</v>
      </c>
      <c r="IW149">
        <v>60.9</v>
      </c>
      <c r="IX149">
        <v>1.04614</v>
      </c>
      <c r="IY149">
        <v>2.21313</v>
      </c>
      <c r="IZ149">
        <v>1.39648</v>
      </c>
      <c r="JA149">
        <v>2.34497</v>
      </c>
      <c r="JB149">
        <v>1.49536</v>
      </c>
      <c r="JC149">
        <v>2.40112</v>
      </c>
      <c r="JD149">
        <v>35.801</v>
      </c>
      <c r="JE149">
        <v>24.1926</v>
      </c>
      <c r="JF149">
        <v>18</v>
      </c>
      <c r="JG149">
        <v>513.878</v>
      </c>
      <c r="JH149">
        <v>442.992</v>
      </c>
      <c r="JI149">
        <v>24.9998</v>
      </c>
      <c r="JJ149">
        <v>25.7898</v>
      </c>
      <c r="JK149">
        <v>30.0003</v>
      </c>
      <c r="JL149">
        <v>25.7688</v>
      </c>
      <c r="JM149">
        <v>25.7159</v>
      </c>
      <c r="JN149">
        <v>20.9496</v>
      </c>
      <c r="JO149">
        <v>18.0759</v>
      </c>
      <c r="JP149">
        <v>53.6211</v>
      </c>
      <c r="JQ149">
        <v>25</v>
      </c>
      <c r="JR149">
        <v>420</v>
      </c>
      <c r="JS149">
        <v>19.1346</v>
      </c>
      <c r="JT149">
        <v>100.794</v>
      </c>
      <c r="JU149">
        <v>100.797</v>
      </c>
    </row>
    <row r="150" spans="1:281">
      <c r="A150">
        <v>134</v>
      </c>
      <c r="B150">
        <v>1658966217.5</v>
      </c>
      <c r="C150">
        <v>4311</v>
      </c>
      <c r="D150" t="s">
        <v>720</v>
      </c>
      <c r="E150" t="s">
        <v>721</v>
      </c>
      <c r="F150">
        <v>5</v>
      </c>
      <c r="G150" t="s">
        <v>706</v>
      </c>
      <c r="H150" t="s">
        <v>416</v>
      </c>
      <c r="I150">
        <v>1658966214.7</v>
      </c>
      <c r="J150">
        <f>(K150)/1000</f>
        <v>0</v>
      </c>
      <c r="K150">
        <f>IF(CZ150, AN150, AH150)</f>
        <v>0</v>
      </c>
      <c r="L150">
        <f>IF(CZ150, AI150, AG150)</f>
        <v>0</v>
      </c>
      <c r="M150">
        <f>DB150 - IF(AU150&gt;1, L150*CV150*100.0/(AW150*DP150), 0)</f>
        <v>0</v>
      </c>
      <c r="N150">
        <f>((T150-J150/2)*M150-L150)/(T150+J150/2)</f>
        <v>0</v>
      </c>
      <c r="O150">
        <f>N150*(DI150+DJ150)/1000.0</f>
        <v>0</v>
      </c>
      <c r="P150">
        <f>(DB150 - IF(AU150&gt;1, L150*CV150*100.0/(AW150*DP150), 0))*(DI150+DJ150)/1000.0</f>
        <v>0</v>
      </c>
      <c r="Q150">
        <f>2.0/((1/S150-1/R150)+SIGN(S150)*SQRT((1/S150-1/R150)*(1/S150-1/R150) + 4*CW150/((CW150+1)*(CW150+1))*(2*1/S150*1/R150-1/R150*1/R150)))</f>
        <v>0</v>
      </c>
      <c r="R150">
        <f>IF(LEFT(CX150,1)&lt;&gt;"0",IF(LEFT(CX150,1)="1",3.0,CY150),$D$5+$E$5*(DP150*DI150/($K$5*1000))+$F$5*(DP150*DI150/($K$5*1000))*MAX(MIN(CV150,$J$5),$I$5)*MAX(MIN(CV150,$J$5),$I$5)+$G$5*MAX(MIN(CV150,$J$5),$I$5)*(DP150*DI150/($K$5*1000))+$H$5*(DP150*DI150/($K$5*1000))*(DP150*DI150/($K$5*1000)))</f>
        <v>0</v>
      </c>
      <c r="S150">
        <f>J150*(1000-(1000*0.61365*exp(17.502*W150/(240.97+W150))/(DI150+DJ150)+DD150)/2)/(1000*0.61365*exp(17.502*W150/(240.97+W150))/(DI150+DJ150)-DD150)</f>
        <v>0</v>
      </c>
      <c r="T150">
        <f>1/((CW150+1)/(Q150/1.6)+1/(R150/1.37)) + CW150/((CW150+1)/(Q150/1.6) + CW150/(R150/1.37))</f>
        <v>0</v>
      </c>
      <c r="U150">
        <f>(CR150*CU150)</f>
        <v>0</v>
      </c>
      <c r="V150">
        <f>(DK150+(U150+2*0.95*5.67E-8*(((DK150+$B$7)+273)^4-(DK150+273)^4)-44100*J150)/(1.84*29.3*R150+8*0.95*5.67E-8*(DK150+273)^3))</f>
        <v>0</v>
      </c>
      <c r="W150">
        <f>($C$7*DL150+$D$7*DM150+$E$7*V150)</f>
        <v>0</v>
      </c>
      <c r="X150">
        <f>0.61365*exp(17.502*W150/(240.97+W150))</f>
        <v>0</v>
      </c>
      <c r="Y150">
        <f>(Z150/AA150*100)</f>
        <v>0</v>
      </c>
      <c r="Z150">
        <f>DD150*(DI150+DJ150)/1000</f>
        <v>0</v>
      </c>
      <c r="AA150">
        <f>0.61365*exp(17.502*DK150/(240.97+DK150))</f>
        <v>0</v>
      </c>
      <c r="AB150">
        <f>(X150-DD150*(DI150+DJ150)/1000)</f>
        <v>0</v>
      </c>
      <c r="AC150">
        <f>(-J150*44100)</f>
        <v>0</v>
      </c>
      <c r="AD150">
        <f>2*29.3*R150*0.92*(DK150-W150)</f>
        <v>0</v>
      </c>
      <c r="AE150">
        <f>2*0.95*5.67E-8*(((DK150+$B$7)+273)^4-(W150+273)^4)</f>
        <v>0</v>
      </c>
      <c r="AF150">
        <f>U150+AE150+AC150+AD150</f>
        <v>0</v>
      </c>
      <c r="AG150">
        <f>DH150*AU150*(DC150-DB150*(1000-AU150*DE150)/(1000-AU150*DD150))/(100*CV150)</f>
        <v>0</v>
      </c>
      <c r="AH150">
        <f>1000*DH150*AU150*(DD150-DE150)/(100*CV150*(1000-AU150*DD150))</f>
        <v>0</v>
      </c>
      <c r="AI150">
        <f>(AJ150 - AK150 - DI150*1E3/(8.314*(DK150+273.15)) * AM150/DH150 * AL150) * DH150/(100*CV150) * (1000 - DE150)/1000</f>
        <v>0</v>
      </c>
      <c r="AJ150">
        <v>428.1481358687444</v>
      </c>
      <c r="AK150">
        <v>429.1024303030302</v>
      </c>
      <c r="AL150">
        <v>0.02166629380403152</v>
      </c>
      <c r="AM150">
        <v>65.21700067840385</v>
      </c>
      <c r="AN150">
        <f>(AP150 - AO150 + DI150*1E3/(8.314*(DK150+273.15)) * AR150/DH150 * AQ150) * DH150/(100*CV150) * 1000/(1000 - AP150)</f>
        <v>0</v>
      </c>
      <c r="AO150">
        <v>19.05122992229433</v>
      </c>
      <c r="AP150">
        <v>19.23311272727273</v>
      </c>
      <c r="AQ150">
        <v>0.01390675098032009</v>
      </c>
      <c r="AR150">
        <v>84.75744911919993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MAX(0,($B$13+$C$13*DP150)/(1+$D$13*DP150)*DI150/(DK150+273)*$E$13)</f>
        <v>0</v>
      </c>
      <c r="AX150" t="s">
        <v>418</v>
      </c>
      <c r="AY150" t="s">
        <v>418</v>
      </c>
      <c r="AZ150">
        <v>0</v>
      </c>
      <c r="BA150">
        <v>0</v>
      </c>
      <c r="BB150">
        <f>1-AZ150/BA150</f>
        <v>0</v>
      </c>
      <c r="BC150">
        <v>0</v>
      </c>
      <c r="BD150" t="s">
        <v>418</v>
      </c>
      <c r="BE150" t="s">
        <v>418</v>
      </c>
      <c r="BF150">
        <v>0</v>
      </c>
      <c r="BG150">
        <v>0</v>
      </c>
      <c r="BH150">
        <f>1-BF150/BG150</f>
        <v>0</v>
      </c>
      <c r="BI150">
        <v>0.5</v>
      </c>
      <c r="BJ150">
        <f>CS150</f>
        <v>0</v>
      </c>
      <c r="BK150">
        <f>L150</f>
        <v>0</v>
      </c>
      <c r="BL150">
        <f>BH150*BI150*BJ150</f>
        <v>0</v>
      </c>
      <c r="BM150">
        <f>(BK150-BC150)/BJ150</f>
        <v>0</v>
      </c>
      <c r="BN150">
        <f>(BA150-BG150)/BG150</f>
        <v>0</v>
      </c>
      <c r="BO150">
        <f>AZ150/(BB150+AZ150/BG150)</f>
        <v>0</v>
      </c>
      <c r="BP150" t="s">
        <v>418</v>
      </c>
      <c r="BQ150">
        <v>0</v>
      </c>
      <c r="BR150">
        <f>IF(BQ150&lt;&gt;0, BQ150, BO150)</f>
        <v>0</v>
      </c>
      <c r="BS150">
        <f>1-BR150/BG150</f>
        <v>0</v>
      </c>
      <c r="BT150">
        <f>(BG150-BF150)/(BG150-BR150)</f>
        <v>0</v>
      </c>
      <c r="BU150">
        <f>(BA150-BG150)/(BA150-BR150)</f>
        <v>0</v>
      </c>
      <c r="BV150">
        <f>(BG150-BF150)/(BG150-AZ150)</f>
        <v>0</v>
      </c>
      <c r="BW150">
        <f>(BA150-BG150)/(BA150-AZ150)</f>
        <v>0</v>
      </c>
      <c r="BX150">
        <f>(BT150*BR150/BF150)</f>
        <v>0</v>
      </c>
      <c r="BY150">
        <f>(1-BX150)</f>
        <v>0</v>
      </c>
      <c r="BZ150" t="s">
        <v>418</v>
      </c>
      <c r="CA150" t="s">
        <v>418</v>
      </c>
      <c r="CB150" t="s">
        <v>418</v>
      </c>
      <c r="CC150" t="s">
        <v>418</v>
      </c>
      <c r="CD150" t="s">
        <v>418</v>
      </c>
      <c r="CE150" t="s">
        <v>418</v>
      </c>
      <c r="CF150" t="s">
        <v>418</v>
      </c>
      <c r="CG150" t="s">
        <v>418</v>
      </c>
      <c r="CH150" t="s">
        <v>418</v>
      </c>
      <c r="CI150" t="s">
        <v>418</v>
      </c>
      <c r="CJ150" t="s">
        <v>418</v>
      </c>
      <c r="CK150" t="s">
        <v>418</v>
      </c>
      <c r="CL150" t="s">
        <v>418</v>
      </c>
      <c r="CM150" t="s">
        <v>418</v>
      </c>
      <c r="CN150" t="s">
        <v>418</v>
      </c>
      <c r="CO150" t="s">
        <v>418</v>
      </c>
      <c r="CP150" t="s">
        <v>418</v>
      </c>
      <c r="CQ150" t="s">
        <v>418</v>
      </c>
      <c r="CR150">
        <f>$B$11*DQ150+$C$11*DR150+$F$11*EC150*(1-EF150)</f>
        <v>0</v>
      </c>
      <c r="CS150">
        <f>CR150*CT150</f>
        <v>0</v>
      </c>
      <c r="CT150">
        <f>($B$11*$D$9+$C$11*$D$9+$F$11*((EP150+EH150)/MAX(EP150+EH150+EQ150, 0.1)*$I$9+EQ150/MAX(EP150+EH150+EQ150, 0.1)*$J$9))/($B$11+$C$11+$F$11)</f>
        <v>0</v>
      </c>
      <c r="CU150">
        <f>($B$11*$K$9+$C$11*$K$9+$F$11*((EP150+EH150)/MAX(EP150+EH150+EQ150, 0.1)*$P$9+EQ150/MAX(EP150+EH150+EQ150, 0.1)*$Q$9))/($B$11+$C$11+$F$11)</f>
        <v>0</v>
      </c>
      <c r="CV150">
        <v>6</v>
      </c>
      <c r="CW150">
        <v>0.5</v>
      </c>
      <c r="CX150" t="s">
        <v>419</v>
      </c>
      <c r="CY150">
        <v>2</v>
      </c>
      <c r="CZ150" t="b">
        <v>1</v>
      </c>
      <c r="DA150">
        <v>1658966214.7</v>
      </c>
      <c r="DB150">
        <v>420.8165</v>
      </c>
      <c r="DC150">
        <v>419.9846000000001</v>
      </c>
      <c r="DD150">
        <v>19.20148</v>
      </c>
      <c r="DE150">
        <v>19.05671</v>
      </c>
      <c r="DF150">
        <v>422.7884</v>
      </c>
      <c r="DG150">
        <v>19.30126</v>
      </c>
      <c r="DH150">
        <v>500.055</v>
      </c>
      <c r="DI150">
        <v>90.14321</v>
      </c>
      <c r="DJ150">
        <v>0.1000351</v>
      </c>
      <c r="DK150">
        <v>25.82736</v>
      </c>
      <c r="DL150">
        <v>25.30545</v>
      </c>
      <c r="DM150">
        <v>999.9</v>
      </c>
      <c r="DN150">
        <v>0</v>
      </c>
      <c r="DO150">
        <v>0</v>
      </c>
      <c r="DP150">
        <v>9998.558000000001</v>
      </c>
      <c r="DQ150">
        <v>0</v>
      </c>
      <c r="DR150">
        <v>0.281038</v>
      </c>
      <c r="DS150">
        <v>0.8319182999999999</v>
      </c>
      <c r="DT150">
        <v>429.0552000000001</v>
      </c>
      <c r="DU150">
        <v>428.1437</v>
      </c>
      <c r="DV150">
        <v>0.1447655</v>
      </c>
      <c r="DW150">
        <v>419.9846000000001</v>
      </c>
      <c r="DX150">
        <v>19.05671</v>
      </c>
      <c r="DY150">
        <v>1.730883</v>
      </c>
      <c r="DZ150">
        <v>1.717834</v>
      </c>
      <c r="EA150">
        <v>15.17618</v>
      </c>
      <c r="EB150">
        <v>15.05852</v>
      </c>
      <c r="EC150">
        <v>0.00100019</v>
      </c>
      <c r="ED150">
        <v>0</v>
      </c>
      <c r="EE150">
        <v>0</v>
      </c>
      <c r="EF150">
        <v>0</v>
      </c>
      <c r="EG150">
        <v>399.15</v>
      </c>
      <c r="EH150">
        <v>0.00100019</v>
      </c>
      <c r="EI150">
        <v>-8.199999999999999</v>
      </c>
      <c r="EJ150">
        <v>-0.8</v>
      </c>
      <c r="EK150">
        <v>34.5872</v>
      </c>
      <c r="EL150">
        <v>38.5122</v>
      </c>
      <c r="EM150">
        <v>36.4748</v>
      </c>
      <c r="EN150">
        <v>38.5748</v>
      </c>
      <c r="EO150">
        <v>36.5372</v>
      </c>
      <c r="EP150">
        <v>0</v>
      </c>
      <c r="EQ150">
        <v>0</v>
      </c>
      <c r="ER150">
        <v>0</v>
      </c>
      <c r="ES150">
        <v>34.30000019073486</v>
      </c>
      <c r="ET150">
        <v>0</v>
      </c>
      <c r="EU150">
        <v>404.9230769230769</v>
      </c>
      <c r="EV150">
        <v>-73.33333378895681</v>
      </c>
      <c r="EW150">
        <v>-16.56410361287258</v>
      </c>
      <c r="EX150">
        <v>-3.75</v>
      </c>
      <c r="EY150">
        <v>15</v>
      </c>
      <c r="EZ150">
        <v>1658962562</v>
      </c>
      <c r="FA150" t="s">
        <v>443</v>
      </c>
      <c r="FB150">
        <v>1658962562</v>
      </c>
      <c r="FC150">
        <v>1658962559</v>
      </c>
      <c r="FD150">
        <v>7</v>
      </c>
      <c r="FE150">
        <v>0.025</v>
      </c>
      <c r="FF150">
        <v>-0.013</v>
      </c>
      <c r="FG150">
        <v>-1.97</v>
      </c>
      <c r="FH150">
        <v>-0.111</v>
      </c>
      <c r="FI150">
        <v>420</v>
      </c>
      <c r="FJ150">
        <v>18</v>
      </c>
      <c r="FK150">
        <v>0.6899999999999999</v>
      </c>
      <c r="FL150">
        <v>0.5</v>
      </c>
      <c r="FM150">
        <v>0.8578461000000001</v>
      </c>
      <c r="FN150">
        <v>-0.08713380112570408</v>
      </c>
      <c r="FO150">
        <v>0.03388030082570107</v>
      </c>
      <c r="FP150">
        <v>1</v>
      </c>
      <c r="FQ150">
        <v>408.0147058823529</v>
      </c>
      <c r="FR150">
        <v>-52.33766252215838</v>
      </c>
      <c r="FS150">
        <v>14.99337368057168</v>
      </c>
      <c r="FT150">
        <v>0</v>
      </c>
      <c r="FU150">
        <v>0.21929705</v>
      </c>
      <c r="FV150">
        <v>-0.7832959474671672</v>
      </c>
      <c r="FW150">
        <v>0.08249870787774496</v>
      </c>
      <c r="FX150">
        <v>0</v>
      </c>
      <c r="FY150">
        <v>1</v>
      </c>
      <c r="FZ150">
        <v>3</v>
      </c>
      <c r="GA150" t="s">
        <v>444</v>
      </c>
      <c r="GB150">
        <v>2.98408</v>
      </c>
      <c r="GC150">
        <v>2.71544</v>
      </c>
      <c r="GD150">
        <v>0.0947634</v>
      </c>
      <c r="GE150">
        <v>0.0934021</v>
      </c>
      <c r="GF150">
        <v>0.0919246</v>
      </c>
      <c r="GG150">
        <v>0.0896908</v>
      </c>
      <c r="GH150">
        <v>28715.3</v>
      </c>
      <c r="GI150">
        <v>28872</v>
      </c>
      <c r="GJ150">
        <v>29477.1</v>
      </c>
      <c r="GK150">
        <v>29449.1</v>
      </c>
      <c r="GL150">
        <v>35458.1</v>
      </c>
      <c r="GM150">
        <v>35644.2</v>
      </c>
      <c r="GN150">
        <v>41515.3</v>
      </c>
      <c r="GO150">
        <v>41972.2</v>
      </c>
      <c r="GP150">
        <v>1.95958</v>
      </c>
      <c r="GQ150">
        <v>1.91685</v>
      </c>
      <c r="GR150">
        <v>0.0479445</v>
      </c>
      <c r="GS150">
        <v>0</v>
      </c>
      <c r="GT150">
        <v>24.508</v>
      </c>
      <c r="GU150">
        <v>999.9</v>
      </c>
      <c r="GV150">
        <v>43.4</v>
      </c>
      <c r="GW150">
        <v>31.4</v>
      </c>
      <c r="GX150">
        <v>22.2223</v>
      </c>
      <c r="GY150">
        <v>63.0362</v>
      </c>
      <c r="GZ150">
        <v>33.0208</v>
      </c>
      <c r="HA150">
        <v>1</v>
      </c>
      <c r="HB150">
        <v>-0.126921</v>
      </c>
      <c r="HC150">
        <v>-0.158306</v>
      </c>
      <c r="HD150">
        <v>20.3529</v>
      </c>
      <c r="HE150">
        <v>5.22268</v>
      </c>
      <c r="HF150">
        <v>12.0099</v>
      </c>
      <c r="HG150">
        <v>4.99125</v>
      </c>
      <c r="HH150">
        <v>3.28978</v>
      </c>
      <c r="HI150">
        <v>9999</v>
      </c>
      <c r="HJ150">
        <v>9999</v>
      </c>
      <c r="HK150">
        <v>9999</v>
      </c>
      <c r="HL150">
        <v>161.5</v>
      </c>
      <c r="HM150">
        <v>1.86737</v>
      </c>
      <c r="HN150">
        <v>1.86644</v>
      </c>
      <c r="HO150">
        <v>1.86584</v>
      </c>
      <c r="HP150">
        <v>1.86584</v>
      </c>
      <c r="HQ150">
        <v>1.86767</v>
      </c>
      <c r="HR150">
        <v>1.87012</v>
      </c>
      <c r="HS150">
        <v>1.86874</v>
      </c>
      <c r="HT150">
        <v>1.87026</v>
      </c>
      <c r="HU150">
        <v>0</v>
      </c>
      <c r="HV150">
        <v>0</v>
      </c>
      <c r="HW150">
        <v>0</v>
      </c>
      <c r="HX150">
        <v>0</v>
      </c>
      <c r="HY150" t="s">
        <v>422</v>
      </c>
      <c r="HZ150" t="s">
        <v>423</v>
      </c>
      <c r="IA150" t="s">
        <v>424</v>
      </c>
      <c r="IB150" t="s">
        <v>424</v>
      </c>
      <c r="IC150" t="s">
        <v>424</v>
      </c>
      <c r="ID150" t="s">
        <v>424</v>
      </c>
      <c r="IE150">
        <v>0</v>
      </c>
      <c r="IF150">
        <v>100</v>
      </c>
      <c r="IG150">
        <v>100</v>
      </c>
      <c r="IH150">
        <v>-1.972</v>
      </c>
      <c r="II150">
        <v>-0.0994</v>
      </c>
      <c r="IJ150">
        <v>-0.5726348517053843</v>
      </c>
      <c r="IK150">
        <v>-0.003643892653284941</v>
      </c>
      <c r="IL150">
        <v>8.948238347276123E-07</v>
      </c>
      <c r="IM150">
        <v>-2.445980282225029E-10</v>
      </c>
      <c r="IN150">
        <v>-0.1497648274784824</v>
      </c>
      <c r="IO150">
        <v>-0.01042730378795286</v>
      </c>
      <c r="IP150">
        <v>0.00100284695746963</v>
      </c>
      <c r="IQ150">
        <v>-1.701466411570297E-05</v>
      </c>
      <c r="IR150">
        <v>2</v>
      </c>
      <c r="IS150">
        <v>2310</v>
      </c>
      <c r="IT150">
        <v>1</v>
      </c>
      <c r="IU150">
        <v>25</v>
      </c>
      <c r="IV150">
        <v>60.9</v>
      </c>
      <c r="IW150">
        <v>61</v>
      </c>
      <c r="IX150">
        <v>1.04614</v>
      </c>
      <c r="IY150">
        <v>2.22412</v>
      </c>
      <c r="IZ150">
        <v>1.39648</v>
      </c>
      <c r="JA150">
        <v>2.34497</v>
      </c>
      <c r="JB150">
        <v>1.49536</v>
      </c>
      <c r="JC150">
        <v>2.37061</v>
      </c>
      <c r="JD150">
        <v>35.801</v>
      </c>
      <c r="JE150">
        <v>24.1838</v>
      </c>
      <c r="JF150">
        <v>18</v>
      </c>
      <c r="JG150">
        <v>513.832</v>
      </c>
      <c r="JH150">
        <v>442.893</v>
      </c>
      <c r="JI150">
        <v>24.9998</v>
      </c>
      <c r="JJ150">
        <v>25.7903</v>
      </c>
      <c r="JK150">
        <v>30.0003</v>
      </c>
      <c r="JL150">
        <v>25.7709</v>
      </c>
      <c r="JM150">
        <v>25.7169</v>
      </c>
      <c r="JN150">
        <v>20.9458</v>
      </c>
      <c r="JO150">
        <v>18.0759</v>
      </c>
      <c r="JP150">
        <v>53.6211</v>
      </c>
      <c r="JQ150">
        <v>25</v>
      </c>
      <c r="JR150">
        <v>420</v>
      </c>
      <c r="JS150">
        <v>19.0507</v>
      </c>
      <c r="JT150">
        <v>100.794</v>
      </c>
      <c r="JU150">
        <v>100.796</v>
      </c>
    </row>
    <row r="151" spans="1:281">
      <c r="A151">
        <v>135</v>
      </c>
      <c r="B151">
        <v>1658966222.5</v>
      </c>
      <c r="C151">
        <v>4316</v>
      </c>
      <c r="D151" t="s">
        <v>722</v>
      </c>
      <c r="E151" t="s">
        <v>723</v>
      </c>
      <c r="F151">
        <v>5</v>
      </c>
      <c r="G151" t="s">
        <v>706</v>
      </c>
      <c r="H151" t="s">
        <v>416</v>
      </c>
      <c r="I151">
        <v>1658966220</v>
      </c>
      <c r="J151">
        <f>(K151)/1000</f>
        <v>0</v>
      </c>
      <c r="K151">
        <f>IF(CZ151, AN151, AH151)</f>
        <v>0</v>
      </c>
      <c r="L151">
        <f>IF(CZ151, AI151, AG151)</f>
        <v>0</v>
      </c>
      <c r="M151">
        <f>DB151 - IF(AU151&gt;1, L151*CV151*100.0/(AW151*DP151), 0)</f>
        <v>0</v>
      </c>
      <c r="N151">
        <f>((T151-J151/2)*M151-L151)/(T151+J151/2)</f>
        <v>0</v>
      </c>
      <c r="O151">
        <f>N151*(DI151+DJ151)/1000.0</f>
        <v>0</v>
      </c>
      <c r="P151">
        <f>(DB151 - IF(AU151&gt;1, L151*CV151*100.0/(AW151*DP151), 0))*(DI151+DJ151)/1000.0</f>
        <v>0</v>
      </c>
      <c r="Q151">
        <f>2.0/((1/S151-1/R151)+SIGN(S151)*SQRT((1/S151-1/R151)*(1/S151-1/R151) + 4*CW151/((CW151+1)*(CW151+1))*(2*1/S151*1/R151-1/R151*1/R151)))</f>
        <v>0</v>
      </c>
      <c r="R151">
        <f>IF(LEFT(CX151,1)&lt;&gt;"0",IF(LEFT(CX151,1)="1",3.0,CY151),$D$5+$E$5*(DP151*DI151/($K$5*1000))+$F$5*(DP151*DI151/($K$5*1000))*MAX(MIN(CV151,$J$5),$I$5)*MAX(MIN(CV151,$J$5),$I$5)+$G$5*MAX(MIN(CV151,$J$5),$I$5)*(DP151*DI151/($K$5*1000))+$H$5*(DP151*DI151/($K$5*1000))*(DP151*DI151/($K$5*1000)))</f>
        <v>0</v>
      </c>
      <c r="S151">
        <f>J151*(1000-(1000*0.61365*exp(17.502*W151/(240.97+W151))/(DI151+DJ151)+DD151)/2)/(1000*0.61365*exp(17.502*W151/(240.97+W151))/(DI151+DJ151)-DD151)</f>
        <v>0</v>
      </c>
      <c r="T151">
        <f>1/((CW151+1)/(Q151/1.6)+1/(R151/1.37)) + CW151/((CW151+1)/(Q151/1.6) + CW151/(R151/1.37))</f>
        <v>0</v>
      </c>
      <c r="U151">
        <f>(CR151*CU151)</f>
        <v>0</v>
      </c>
      <c r="V151">
        <f>(DK151+(U151+2*0.95*5.67E-8*(((DK151+$B$7)+273)^4-(DK151+273)^4)-44100*J151)/(1.84*29.3*R151+8*0.95*5.67E-8*(DK151+273)^3))</f>
        <v>0</v>
      </c>
      <c r="W151">
        <f>($C$7*DL151+$D$7*DM151+$E$7*V151)</f>
        <v>0</v>
      </c>
      <c r="X151">
        <f>0.61365*exp(17.502*W151/(240.97+W151))</f>
        <v>0</v>
      </c>
      <c r="Y151">
        <f>(Z151/AA151*100)</f>
        <v>0</v>
      </c>
      <c r="Z151">
        <f>DD151*(DI151+DJ151)/1000</f>
        <v>0</v>
      </c>
      <c r="AA151">
        <f>0.61365*exp(17.502*DK151/(240.97+DK151))</f>
        <v>0</v>
      </c>
      <c r="AB151">
        <f>(X151-DD151*(DI151+DJ151)/1000)</f>
        <v>0</v>
      </c>
      <c r="AC151">
        <f>(-J151*44100)</f>
        <v>0</v>
      </c>
      <c r="AD151">
        <f>2*29.3*R151*0.92*(DK151-W151)</f>
        <v>0</v>
      </c>
      <c r="AE151">
        <f>2*0.95*5.67E-8*(((DK151+$B$7)+273)^4-(W151+273)^4)</f>
        <v>0</v>
      </c>
      <c r="AF151">
        <f>U151+AE151+AC151+AD151</f>
        <v>0</v>
      </c>
      <c r="AG151">
        <f>DH151*AU151*(DC151-DB151*(1000-AU151*DE151)/(1000-AU151*DD151))/(100*CV151)</f>
        <v>0</v>
      </c>
      <c r="AH151">
        <f>1000*DH151*AU151*(DD151-DE151)/(100*CV151*(1000-AU151*DD151))</f>
        <v>0</v>
      </c>
      <c r="AI151">
        <f>(AJ151 - AK151 - DI151*1E3/(8.314*(DK151+273.15)) * AM151/DH151 * AL151) * DH151/(100*CV151) * (1000 - DE151)/1000</f>
        <v>0</v>
      </c>
      <c r="AJ151">
        <v>428.2269662864518</v>
      </c>
      <c r="AK151">
        <v>429.1000727272728</v>
      </c>
      <c r="AL151">
        <v>0.0006768043428158567</v>
      </c>
      <c r="AM151">
        <v>65.21700067840385</v>
      </c>
      <c r="AN151">
        <f>(AP151 - AO151 + DI151*1E3/(8.314*(DK151+273.15)) * AR151/DH151 * AQ151) * DH151/(100*CV151) * 1000/(1000 - AP151)</f>
        <v>0</v>
      </c>
      <c r="AO151">
        <v>19.08673159120404</v>
      </c>
      <c r="AP151">
        <v>19.28263757575757</v>
      </c>
      <c r="AQ151">
        <v>0.01146295447518156</v>
      </c>
      <c r="AR151">
        <v>84.75744911919993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MAX(0,($B$13+$C$13*DP151)/(1+$D$13*DP151)*DI151/(DK151+273)*$E$13)</f>
        <v>0</v>
      </c>
      <c r="AX151" t="s">
        <v>418</v>
      </c>
      <c r="AY151" t="s">
        <v>418</v>
      </c>
      <c r="AZ151">
        <v>0</v>
      </c>
      <c r="BA151">
        <v>0</v>
      </c>
      <c r="BB151">
        <f>1-AZ151/BA151</f>
        <v>0</v>
      </c>
      <c r="BC151">
        <v>0</v>
      </c>
      <c r="BD151" t="s">
        <v>418</v>
      </c>
      <c r="BE151" t="s">
        <v>418</v>
      </c>
      <c r="BF151">
        <v>0</v>
      </c>
      <c r="BG151">
        <v>0</v>
      </c>
      <c r="BH151">
        <f>1-BF151/BG151</f>
        <v>0</v>
      </c>
      <c r="BI151">
        <v>0.5</v>
      </c>
      <c r="BJ151">
        <f>CS151</f>
        <v>0</v>
      </c>
      <c r="BK151">
        <f>L151</f>
        <v>0</v>
      </c>
      <c r="BL151">
        <f>BH151*BI151*BJ151</f>
        <v>0</v>
      </c>
      <c r="BM151">
        <f>(BK151-BC151)/BJ151</f>
        <v>0</v>
      </c>
      <c r="BN151">
        <f>(BA151-BG151)/BG151</f>
        <v>0</v>
      </c>
      <c r="BO151">
        <f>AZ151/(BB151+AZ151/BG151)</f>
        <v>0</v>
      </c>
      <c r="BP151" t="s">
        <v>418</v>
      </c>
      <c r="BQ151">
        <v>0</v>
      </c>
      <c r="BR151">
        <f>IF(BQ151&lt;&gt;0, BQ151, BO151)</f>
        <v>0</v>
      </c>
      <c r="BS151">
        <f>1-BR151/BG151</f>
        <v>0</v>
      </c>
      <c r="BT151">
        <f>(BG151-BF151)/(BG151-BR151)</f>
        <v>0</v>
      </c>
      <c r="BU151">
        <f>(BA151-BG151)/(BA151-BR151)</f>
        <v>0</v>
      </c>
      <c r="BV151">
        <f>(BG151-BF151)/(BG151-AZ151)</f>
        <v>0</v>
      </c>
      <c r="BW151">
        <f>(BA151-BG151)/(BA151-AZ151)</f>
        <v>0</v>
      </c>
      <c r="BX151">
        <f>(BT151*BR151/BF151)</f>
        <v>0</v>
      </c>
      <c r="BY151">
        <f>(1-BX151)</f>
        <v>0</v>
      </c>
      <c r="BZ151" t="s">
        <v>418</v>
      </c>
      <c r="CA151" t="s">
        <v>418</v>
      </c>
      <c r="CB151" t="s">
        <v>418</v>
      </c>
      <c r="CC151" t="s">
        <v>418</v>
      </c>
      <c r="CD151" t="s">
        <v>418</v>
      </c>
      <c r="CE151" t="s">
        <v>418</v>
      </c>
      <c r="CF151" t="s">
        <v>418</v>
      </c>
      <c r="CG151" t="s">
        <v>418</v>
      </c>
      <c r="CH151" t="s">
        <v>418</v>
      </c>
      <c r="CI151" t="s">
        <v>418</v>
      </c>
      <c r="CJ151" t="s">
        <v>418</v>
      </c>
      <c r="CK151" t="s">
        <v>418</v>
      </c>
      <c r="CL151" t="s">
        <v>418</v>
      </c>
      <c r="CM151" t="s">
        <v>418</v>
      </c>
      <c r="CN151" t="s">
        <v>418</v>
      </c>
      <c r="CO151" t="s">
        <v>418</v>
      </c>
      <c r="CP151" t="s">
        <v>418</v>
      </c>
      <c r="CQ151" t="s">
        <v>418</v>
      </c>
      <c r="CR151">
        <f>$B$11*DQ151+$C$11*DR151+$F$11*EC151*(1-EF151)</f>
        <v>0</v>
      </c>
      <c r="CS151">
        <f>CR151*CT151</f>
        <v>0</v>
      </c>
      <c r="CT151">
        <f>($B$11*$D$9+$C$11*$D$9+$F$11*((EP151+EH151)/MAX(EP151+EH151+EQ151, 0.1)*$I$9+EQ151/MAX(EP151+EH151+EQ151, 0.1)*$J$9))/($B$11+$C$11+$F$11)</f>
        <v>0</v>
      </c>
      <c r="CU151">
        <f>($B$11*$K$9+$C$11*$K$9+$F$11*((EP151+EH151)/MAX(EP151+EH151+EQ151, 0.1)*$P$9+EQ151/MAX(EP151+EH151+EQ151, 0.1)*$Q$9))/($B$11+$C$11+$F$11)</f>
        <v>0</v>
      </c>
      <c r="CV151">
        <v>6</v>
      </c>
      <c r="CW151">
        <v>0.5</v>
      </c>
      <c r="CX151" t="s">
        <v>419</v>
      </c>
      <c r="CY151">
        <v>2</v>
      </c>
      <c r="CZ151" t="b">
        <v>1</v>
      </c>
      <c r="DA151">
        <v>1658966220</v>
      </c>
      <c r="DB151">
        <v>420.8267777777777</v>
      </c>
      <c r="DC151">
        <v>420.04</v>
      </c>
      <c r="DD151">
        <v>19.26575555555556</v>
      </c>
      <c r="DE151">
        <v>19.08793333333333</v>
      </c>
      <c r="DF151">
        <v>422.7986666666666</v>
      </c>
      <c r="DG151">
        <v>19.36492222222222</v>
      </c>
      <c r="DH151">
        <v>500.03</v>
      </c>
      <c r="DI151">
        <v>90.1422</v>
      </c>
      <c r="DJ151">
        <v>0.09995304444444443</v>
      </c>
      <c r="DK151">
        <v>25.82407777777778</v>
      </c>
      <c r="DL151">
        <v>25.29692222222222</v>
      </c>
      <c r="DM151">
        <v>999.9000000000001</v>
      </c>
      <c r="DN151">
        <v>0</v>
      </c>
      <c r="DO151">
        <v>0</v>
      </c>
      <c r="DP151">
        <v>10000.28777777778</v>
      </c>
      <c r="DQ151">
        <v>0</v>
      </c>
      <c r="DR151">
        <v>0.281038</v>
      </c>
      <c r="DS151">
        <v>0.7867566666666667</v>
      </c>
      <c r="DT151">
        <v>429.0935555555556</v>
      </c>
      <c r="DU151">
        <v>428.2136666666668</v>
      </c>
      <c r="DV151">
        <v>0.1778148888888889</v>
      </c>
      <c r="DW151">
        <v>420.04</v>
      </c>
      <c r="DX151">
        <v>19.08793333333333</v>
      </c>
      <c r="DY151">
        <v>1.736656666666667</v>
      </c>
      <c r="DZ151">
        <v>1.720628888888889</v>
      </c>
      <c r="EA151">
        <v>15.22802222222222</v>
      </c>
      <c r="EB151">
        <v>15.0838</v>
      </c>
      <c r="EC151">
        <v>0.00100019</v>
      </c>
      <c r="ED151">
        <v>0</v>
      </c>
      <c r="EE151">
        <v>0</v>
      </c>
      <c r="EF151">
        <v>0</v>
      </c>
      <c r="EG151">
        <v>401.3333333333333</v>
      </c>
      <c r="EH151">
        <v>0.00100019</v>
      </c>
      <c r="EI151">
        <v>-6.888888888888889</v>
      </c>
      <c r="EJ151">
        <v>-1.5</v>
      </c>
      <c r="EK151">
        <v>34.625</v>
      </c>
      <c r="EL151">
        <v>38.64555555555555</v>
      </c>
      <c r="EM151">
        <v>36.55511111111111</v>
      </c>
      <c r="EN151">
        <v>38.72211111111111</v>
      </c>
      <c r="EO151">
        <v>36.604</v>
      </c>
      <c r="EP151">
        <v>0</v>
      </c>
      <c r="EQ151">
        <v>0</v>
      </c>
      <c r="ER151">
        <v>0</v>
      </c>
      <c r="ES151">
        <v>39.10000014305115</v>
      </c>
      <c r="ET151">
        <v>0</v>
      </c>
      <c r="EU151">
        <v>403.2884615384615</v>
      </c>
      <c r="EV151">
        <v>-29.72649551304605</v>
      </c>
      <c r="EW151">
        <v>-30.29059783725054</v>
      </c>
      <c r="EX151">
        <v>-5</v>
      </c>
      <c r="EY151">
        <v>15</v>
      </c>
      <c r="EZ151">
        <v>1658962562</v>
      </c>
      <c r="FA151" t="s">
        <v>443</v>
      </c>
      <c r="FB151">
        <v>1658962562</v>
      </c>
      <c r="FC151">
        <v>1658962559</v>
      </c>
      <c r="FD151">
        <v>7</v>
      </c>
      <c r="FE151">
        <v>0.025</v>
      </c>
      <c r="FF151">
        <v>-0.013</v>
      </c>
      <c r="FG151">
        <v>-1.97</v>
      </c>
      <c r="FH151">
        <v>-0.111</v>
      </c>
      <c r="FI151">
        <v>420</v>
      </c>
      <c r="FJ151">
        <v>18</v>
      </c>
      <c r="FK151">
        <v>0.6899999999999999</v>
      </c>
      <c r="FL151">
        <v>0.5</v>
      </c>
      <c r="FM151">
        <v>0.8413011463414635</v>
      </c>
      <c r="FN151">
        <v>-0.3149942090592352</v>
      </c>
      <c r="FO151">
        <v>0.04621364076450038</v>
      </c>
      <c r="FP151">
        <v>1</v>
      </c>
      <c r="FQ151">
        <v>405.5882352941176</v>
      </c>
      <c r="FR151">
        <v>-34.82047386280911</v>
      </c>
      <c r="FS151">
        <v>14.17354131317934</v>
      </c>
      <c r="FT151">
        <v>0</v>
      </c>
      <c r="FU151">
        <v>0.1875318536585366</v>
      </c>
      <c r="FV151">
        <v>-0.4021466341463419</v>
      </c>
      <c r="FW151">
        <v>0.06063061807152127</v>
      </c>
      <c r="FX151">
        <v>0</v>
      </c>
      <c r="FY151">
        <v>1</v>
      </c>
      <c r="FZ151">
        <v>3</v>
      </c>
      <c r="GA151" t="s">
        <v>444</v>
      </c>
      <c r="GB151">
        <v>2.98427</v>
      </c>
      <c r="GC151">
        <v>2.71592</v>
      </c>
      <c r="GD151">
        <v>0.0947591</v>
      </c>
      <c r="GE151">
        <v>0.09338639999999999</v>
      </c>
      <c r="GF151">
        <v>0.0920801</v>
      </c>
      <c r="GG151">
        <v>0.0897177</v>
      </c>
      <c r="GH151">
        <v>28714.8</v>
      </c>
      <c r="GI151">
        <v>28872.4</v>
      </c>
      <c r="GJ151">
        <v>29476.5</v>
      </c>
      <c r="GK151">
        <v>29449</v>
      </c>
      <c r="GL151">
        <v>35451.3</v>
      </c>
      <c r="GM151">
        <v>35643.1</v>
      </c>
      <c r="GN151">
        <v>41514.5</v>
      </c>
      <c r="GO151">
        <v>41972.1</v>
      </c>
      <c r="GP151">
        <v>1.96</v>
      </c>
      <c r="GQ151">
        <v>1.91667</v>
      </c>
      <c r="GR151">
        <v>0.048019</v>
      </c>
      <c r="GS151">
        <v>0</v>
      </c>
      <c r="GT151">
        <v>24.5116</v>
      </c>
      <c r="GU151">
        <v>999.9</v>
      </c>
      <c r="GV151">
        <v>43.4</v>
      </c>
      <c r="GW151">
        <v>31.4</v>
      </c>
      <c r="GX151">
        <v>22.222</v>
      </c>
      <c r="GY151">
        <v>62.9262</v>
      </c>
      <c r="GZ151">
        <v>33.141</v>
      </c>
      <c r="HA151">
        <v>1</v>
      </c>
      <c r="HB151">
        <v>-0.126621</v>
      </c>
      <c r="HC151">
        <v>-0.159548</v>
      </c>
      <c r="HD151">
        <v>20.3531</v>
      </c>
      <c r="HE151">
        <v>5.22373</v>
      </c>
      <c r="HF151">
        <v>12.0099</v>
      </c>
      <c r="HG151">
        <v>4.9918</v>
      </c>
      <c r="HH151">
        <v>3.29</v>
      </c>
      <c r="HI151">
        <v>9999</v>
      </c>
      <c r="HJ151">
        <v>9999</v>
      </c>
      <c r="HK151">
        <v>9999</v>
      </c>
      <c r="HL151">
        <v>161.5</v>
      </c>
      <c r="HM151">
        <v>1.86737</v>
      </c>
      <c r="HN151">
        <v>1.86644</v>
      </c>
      <c r="HO151">
        <v>1.86585</v>
      </c>
      <c r="HP151">
        <v>1.86584</v>
      </c>
      <c r="HQ151">
        <v>1.86767</v>
      </c>
      <c r="HR151">
        <v>1.87012</v>
      </c>
      <c r="HS151">
        <v>1.86874</v>
      </c>
      <c r="HT151">
        <v>1.87023</v>
      </c>
      <c r="HU151">
        <v>0</v>
      </c>
      <c r="HV151">
        <v>0</v>
      </c>
      <c r="HW151">
        <v>0</v>
      </c>
      <c r="HX151">
        <v>0</v>
      </c>
      <c r="HY151" t="s">
        <v>422</v>
      </c>
      <c r="HZ151" t="s">
        <v>423</v>
      </c>
      <c r="IA151" t="s">
        <v>424</v>
      </c>
      <c r="IB151" t="s">
        <v>424</v>
      </c>
      <c r="IC151" t="s">
        <v>424</v>
      </c>
      <c r="ID151" t="s">
        <v>424</v>
      </c>
      <c r="IE151">
        <v>0</v>
      </c>
      <c r="IF151">
        <v>100</v>
      </c>
      <c r="IG151">
        <v>100</v>
      </c>
      <c r="IH151">
        <v>-1.972</v>
      </c>
      <c r="II151">
        <v>-0.099</v>
      </c>
      <c r="IJ151">
        <v>-0.5726348517053843</v>
      </c>
      <c r="IK151">
        <v>-0.003643892653284941</v>
      </c>
      <c r="IL151">
        <v>8.948238347276123E-07</v>
      </c>
      <c r="IM151">
        <v>-2.445980282225029E-10</v>
      </c>
      <c r="IN151">
        <v>-0.1497648274784824</v>
      </c>
      <c r="IO151">
        <v>-0.01042730378795286</v>
      </c>
      <c r="IP151">
        <v>0.00100284695746963</v>
      </c>
      <c r="IQ151">
        <v>-1.701466411570297E-05</v>
      </c>
      <c r="IR151">
        <v>2</v>
      </c>
      <c r="IS151">
        <v>2310</v>
      </c>
      <c r="IT151">
        <v>1</v>
      </c>
      <c r="IU151">
        <v>25</v>
      </c>
      <c r="IV151">
        <v>61</v>
      </c>
      <c r="IW151">
        <v>61.1</v>
      </c>
      <c r="IX151">
        <v>1.04614</v>
      </c>
      <c r="IY151">
        <v>2.22046</v>
      </c>
      <c r="IZ151">
        <v>1.39648</v>
      </c>
      <c r="JA151">
        <v>2.34497</v>
      </c>
      <c r="JB151">
        <v>1.49536</v>
      </c>
      <c r="JC151">
        <v>2.36328</v>
      </c>
      <c r="JD151">
        <v>35.801</v>
      </c>
      <c r="JE151">
        <v>24.1926</v>
      </c>
      <c r="JF151">
        <v>18</v>
      </c>
      <c r="JG151">
        <v>514.12</v>
      </c>
      <c r="JH151">
        <v>442.797</v>
      </c>
      <c r="JI151">
        <v>24.9997</v>
      </c>
      <c r="JJ151">
        <v>25.7925</v>
      </c>
      <c r="JK151">
        <v>30.0002</v>
      </c>
      <c r="JL151">
        <v>25.7725</v>
      </c>
      <c r="JM151">
        <v>25.7181</v>
      </c>
      <c r="JN151">
        <v>20.9472</v>
      </c>
      <c r="JO151">
        <v>18.0759</v>
      </c>
      <c r="JP151">
        <v>53.6211</v>
      </c>
      <c r="JQ151">
        <v>25</v>
      </c>
      <c r="JR151">
        <v>420</v>
      </c>
      <c r="JS151">
        <v>19.0335</v>
      </c>
      <c r="JT151">
        <v>100.792</v>
      </c>
      <c r="JU151">
        <v>100.796</v>
      </c>
    </row>
    <row r="152" spans="1:281">
      <c r="A152">
        <v>136</v>
      </c>
      <c r="B152">
        <v>1658966227.5</v>
      </c>
      <c r="C152">
        <v>4321</v>
      </c>
      <c r="D152" t="s">
        <v>724</v>
      </c>
      <c r="E152" t="s">
        <v>725</v>
      </c>
      <c r="F152">
        <v>5</v>
      </c>
      <c r="G152" t="s">
        <v>706</v>
      </c>
      <c r="H152" t="s">
        <v>416</v>
      </c>
      <c r="I152">
        <v>1658966224.7</v>
      </c>
      <c r="J152">
        <f>(K152)/1000</f>
        <v>0</v>
      </c>
      <c r="K152">
        <f>IF(CZ152, AN152, AH152)</f>
        <v>0</v>
      </c>
      <c r="L152">
        <f>IF(CZ152, AI152, AG152)</f>
        <v>0</v>
      </c>
      <c r="M152">
        <f>DB152 - IF(AU152&gt;1, L152*CV152*100.0/(AW152*DP152), 0)</f>
        <v>0</v>
      </c>
      <c r="N152">
        <f>((T152-J152/2)*M152-L152)/(T152+J152/2)</f>
        <v>0</v>
      </c>
      <c r="O152">
        <f>N152*(DI152+DJ152)/1000.0</f>
        <v>0</v>
      </c>
      <c r="P152">
        <f>(DB152 - IF(AU152&gt;1, L152*CV152*100.0/(AW152*DP152), 0))*(DI152+DJ152)/1000.0</f>
        <v>0</v>
      </c>
      <c r="Q152">
        <f>2.0/((1/S152-1/R152)+SIGN(S152)*SQRT((1/S152-1/R152)*(1/S152-1/R152) + 4*CW152/((CW152+1)*(CW152+1))*(2*1/S152*1/R152-1/R152*1/R152)))</f>
        <v>0</v>
      </c>
      <c r="R152">
        <f>IF(LEFT(CX152,1)&lt;&gt;"0",IF(LEFT(CX152,1)="1",3.0,CY152),$D$5+$E$5*(DP152*DI152/($K$5*1000))+$F$5*(DP152*DI152/($K$5*1000))*MAX(MIN(CV152,$J$5),$I$5)*MAX(MIN(CV152,$J$5),$I$5)+$G$5*MAX(MIN(CV152,$J$5),$I$5)*(DP152*DI152/($K$5*1000))+$H$5*(DP152*DI152/($K$5*1000))*(DP152*DI152/($K$5*1000)))</f>
        <v>0</v>
      </c>
      <c r="S152">
        <f>J152*(1000-(1000*0.61365*exp(17.502*W152/(240.97+W152))/(DI152+DJ152)+DD152)/2)/(1000*0.61365*exp(17.502*W152/(240.97+W152))/(DI152+DJ152)-DD152)</f>
        <v>0</v>
      </c>
      <c r="T152">
        <f>1/((CW152+1)/(Q152/1.6)+1/(R152/1.37)) + CW152/((CW152+1)/(Q152/1.6) + CW152/(R152/1.37))</f>
        <v>0</v>
      </c>
      <c r="U152">
        <f>(CR152*CU152)</f>
        <v>0</v>
      </c>
      <c r="V152">
        <f>(DK152+(U152+2*0.95*5.67E-8*(((DK152+$B$7)+273)^4-(DK152+273)^4)-44100*J152)/(1.84*29.3*R152+8*0.95*5.67E-8*(DK152+273)^3))</f>
        <v>0</v>
      </c>
      <c r="W152">
        <f>($C$7*DL152+$D$7*DM152+$E$7*V152)</f>
        <v>0</v>
      </c>
      <c r="X152">
        <f>0.61365*exp(17.502*W152/(240.97+W152))</f>
        <v>0</v>
      </c>
      <c r="Y152">
        <f>(Z152/AA152*100)</f>
        <v>0</v>
      </c>
      <c r="Z152">
        <f>DD152*(DI152+DJ152)/1000</f>
        <v>0</v>
      </c>
      <c r="AA152">
        <f>0.61365*exp(17.502*DK152/(240.97+DK152))</f>
        <v>0</v>
      </c>
      <c r="AB152">
        <f>(X152-DD152*(DI152+DJ152)/1000)</f>
        <v>0</v>
      </c>
      <c r="AC152">
        <f>(-J152*44100)</f>
        <v>0</v>
      </c>
      <c r="AD152">
        <f>2*29.3*R152*0.92*(DK152-W152)</f>
        <v>0</v>
      </c>
      <c r="AE152">
        <f>2*0.95*5.67E-8*(((DK152+$B$7)+273)^4-(W152+273)^4)</f>
        <v>0</v>
      </c>
      <c r="AF152">
        <f>U152+AE152+AC152+AD152</f>
        <v>0</v>
      </c>
      <c r="AG152">
        <f>DH152*AU152*(DC152-DB152*(1000-AU152*DE152)/(1000-AU152*DD152))/(100*CV152)</f>
        <v>0</v>
      </c>
      <c r="AH152">
        <f>1000*DH152*AU152*(DD152-DE152)/(100*CV152*(1000-AU152*DD152))</f>
        <v>0</v>
      </c>
      <c r="AI152">
        <f>(AJ152 - AK152 - DI152*1E3/(8.314*(DK152+273.15)) * AM152/DH152 * AL152) * DH152/(100*CV152) * (1000 - DE152)/1000</f>
        <v>0</v>
      </c>
      <c r="AJ152">
        <v>428.1378602383523</v>
      </c>
      <c r="AK152">
        <v>429.1236787878789</v>
      </c>
      <c r="AL152">
        <v>0.0006223817349491106</v>
      </c>
      <c r="AM152">
        <v>65.21700067840385</v>
      </c>
      <c r="AN152">
        <f>(AP152 - AO152 + DI152*1E3/(8.314*(DK152+273.15)) * AR152/DH152 * AQ152) * DH152/(100*CV152) * 1000/(1000 - AP152)</f>
        <v>0</v>
      </c>
      <c r="AO152">
        <v>19.09221801071357</v>
      </c>
      <c r="AP152">
        <v>19.30930909090909</v>
      </c>
      <c r="AQ152">
        <v>0.006027630750873013</v>
      </c>
      <c r="AR152">
        <v>84.75744911919993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MAX(0,($B$13+$C$13*DP152)/(1+$D$13*DP152)*DI152/(DK152+273)*$E$13)</f>
        <v>0</v>
      </c>
      <c r="AX152" t="s">
        <v>418</v>
      </c>
      <c r="AY152" t="s">
        <v>418</v>
      </c>
      <c r="AZ152">
        <v>0</v>
      </c>
      <c r="BA152">
        <v>0</v>
      </c>
      <c r="BB152">
        <f>1-AZ152/BA152</f>
        <v>0</v>
      </c>
      <c r="BC152">
        <v>0</v>
      </c>
      <c r="BD152" t="s">
        <v>418</v>
      </c>
      <c r="BE152" t="s">
        <v>418</v>
      </c>
      <c r="BF152">
        <v>0</v>
      </c>
      <c r="BG152">
        <v>0</v>
      </c>
      <c r="BH152">
        <f>1-BF152/BG152</f>
        <v>0</v>
      </c>
      <c r="BI152">
        <v>0.5</v>
      </c>
      <c r="BJ152">
        <f>CS152</f>
        <v>0</v>
      </c>
      <c r="BK152">
        <f>L152</f>
        <v>0</v>
      </c>
      <c r="BL152">
        <f>BH152*BI152*BJ152</f>
        <v>0</v>
      </c>
      <c r="BM152">
        <f>(BK152-BC152)/BJ152</f>
        <v>0</v>
      </c>
      <c r="BN152">
        <f>(BA152-BG152)/BG152</f>
        <v>0</v>
      </c>
      <c r="BO152">
        <f>AZ152/(BB152+AZ152/BG152)</f>
        <v>0</v>
      </c>
      <c r="BP152" t="s">
        <v>418</v>
      </c>
      <c r="BQ152">
        <v>0</v>
      </c>
      <c r="BR152">
        <f>IF(BQ152&lt;&gt;0, BQ152, BO152)</f>
        <v>0</v>
      </c>
      <c r="BS152">
        <f>1-BR152/BG152</f>
        <v>0</v>
      </c>
      <c r="BT152">
        <f>(BG152-BF152)/(BG152-BR152)</f>
        <v>0</v>
      </c>
      <c r="BU152">
        <f>(BA152-BG152)/(BA152-BR152)</f>
        <v>0</v>
      </c>
      <c r="BV152">
        <f>(BG152-BF152)/(BG152-AZ152)</f>
        <v>0</v>
      </c>
      <c r="BW152">
        <f>(BA152-BG152)/(BA152-AZ152)</f>
        <v>0</v>
      </c>
      <c r="BX152">
        <f>(BT152*BR152/BF152)</f>
        <v>0</v>
      </c>
      <c r="BY152">
        <f>(1-BX152)</f>
        <v>0</v>
      </c>
      <c r="BZ152" t="s">
        <v>418</v>
      </c>
      <c r="CA152" t="s">
        <v>418</v>
      </c>
      <c r="CB152" t="s">
        <v>418</v>
      </c>
      <c r="CC152" t="s">
        <v>418</v>
      </c>
      <c r="CD152" t="s">
        <v>418</v>
      </c>
      <c r="CE152" t="s">
        <v>418</v>
      </c>
      <c r="CF152" t="s">
        <v>418</v>
      </c>
      <c r="CG152" t="s">
        <v>418</v>
      </c>
      <c r="CH152" t="s">
        <v>418</v>
      </c>
      <c r="CI152" t="s">
        <v>418</v>
      </c>
      <c r="CJ152" t="s">
        <v>418</v>
      </c>
      <c r="CK152" t="s">
        <v>418</v>
      </c>
      <c r="CL152" t="s">
        <v>418</v>
      </c>
      <c r="CM152" t="s">
        <v>418</v>
      </c>
      <c r="CN152" t="s">
        <v>418</v>
      </c>
      <c r="CO152" t="s">
        <v>418</v>
      </c>
      <c r="CP152" t="s">
        <v>418</v>
      </c>
      <c r="CQ152" t="s">
        <v>418</v>
      </c>
      <c r="CR152">
        <f>$B$11*DQ152+$C$11*DR152+$F$11*EC152*(1-EF152)</f>
        <v>0</v>
      </c>
      <c r="CS152">
        <f>CR152*CT152</f>
        <v>0</v>
      </c>
      <c r="CT152">
        <f>($B$11*$D$9+$C$11*$D$9+$F$11*((EP152+EH152)/MAX(EP152+EH152+EQ152, 0.1)*$I$9+EQ152/MAX(EP152+EH152+EQ152, 0.1)*$J$9))/($B$11+$C$11+$F$11)</f>
        <v>0</v>
      </c>
      <c r="CU152">
        <f>($B$11*$K$9+$C$11*$K$9+$F$11*((EP152+EH152)/MAX(EP152+EH152+EQ152, 0.1)*$P$9+EQ152/MAX(EP152+EH152+EQ152, 0.1)*$Q$9))/($B$11+$C$11+$F$11)</f>
        <v>0</v>
      </c>
      <c r="CV152">
        <v>6</v>
      </c>
      <c r="CW152">
        <v>0.5</v>
      </c>
      <c r="CX152" t="s">
        <v>419</v>
      </c>
      <c r="CY152">
        <v>2</v>
      </c>
      <c r="CZ152" t="b">
        <v>1</v>
      </c>
      <c r="DA152">
        <v>1658966224.7</v>
      </c>
      <c r="DB152">
        <v>420.8366</v>
      </c>
      <c r="DC152">
        <v>419.9709</v>
      </c>
      <c r="DD152">
        <v>19.29793</v>
      </c>
      <c r="DE152">
        <v>19.0925</v>
      </c>
      <c r="DF152">
        <v>422.8084</v>
      </c>
      <c r="DG152">
        <v>19.3968</v>
      </c>
      <c r="DH152">
        <v>500.0785</v>
      </c>
      <c r="DI152">
        <v>90.14182</v>
      </c>
      <c r="DJ152">
        <v>0.09995959</v>
      </c>
      <c r="DK152">
        <v>25.82189</v>
      </c>
      <c r="DL152">
        <v>25.29772</v>
      </c>
      <c r="DM152">
        <v>999.9</v>
      </c>
      <c r="DN152">
        <v>0</v>
      </c>
      <c r="DO152">
        <v>0</v>
      </c>
      <c r="DP152">
        <v>10005.682</v>
      </c>
      <c r="DQ152">
        <v>0</v>
      </c>
      <c r="DR152">
        <v>0.281038</v>
      </c>
      <c r="DS152">
        <v>0.8655944000000002</v>
      </c>
      <c r="DT152">
        <v>429.1177</v>
      </c>
      <c r="DU152">
        <v>428.1453</v>
      </c>
      <c r="DV152">
        <v>0.2053946</v>
      </c>
      <c r="DW152">
        <v>419.9709</v>
      </c>
      <c r="DX152">
        <v>19.0925</v>
      </c>
      <c r="DY152">
        <v>1.739549</v>
      </c>
      <c r="DZ152">
        <v>1.721035</v>
      </c>
      <c r="EA152">
        <v>15.25394</v>
      </c>
      <c r="EB152">
        <v>15.08747</v>
      </c>
      <c r="EC152">
        <v>0.00100019</v>
      </c>
      <c r="ED152">
        <v>0</v>
      </c>
      <c r="EE152">
        <v>0</v>
      </c>
      <c r="EF152">
        <v>0</v>
      </c>
      <c r="EG152">
        <v>400.65</v>
      </c>
      <c r="EH152">
        <v>0.00100019</v>
      </c>
      <c r="EI152">
        <v>-1.15</v>
      </c>
      <c r="EJ152">
        <v>-1.3</v>
      </c>
      <c r="EK152">
        <v>34.625</v>
      </c>
      <c r="EL152">
        <v>38.7685</v>
      </c>
      <c r="EM152">
        <v>36.5872</v>
      </c>
      <c r="EN152">
        <v>38.856</v>
      </c>
      <c r="EO152">
        <v>36.6622</v>
      </c>
      <c r="EP152">
        <v>0</v>
      </c>
      <c r="EQ152">
        <v>0</v>
      </c>
      <c r="ER152">
        <v>0</v>
      </c>
      <c r="ES152">
        <v>44.5</v>
      </c>
      <c r="ET152">
        <v>0</v>
      </c>
      <c r="EU152">
        <v>401.02</v>
      </c>
      <c r="EV152">
        <v>24.76923067377019</v>
      </c>
      <c r="EW152">
        <v>-34.42307661870532</v>
      </c>
      <c r="EX152">
        <v>-6.66</v>
      </c>
      <c r="EY152">
        <v>15</v>
      </c>
      <c r="EZ152">
        <v>1658962562</v>
      </c>
      <c r="FA152" t="s">
        <v>443</v>
      </c>
      <c r="FB152">
        <v>1658962562</v>
      </c>
      <c r="FC152">
        <v>1658962559</v>
      </c>
      <c r="FD152">
        <v>7</v>
      </c>
      <c r="FE152">
        <v>0.025</v>
      </c>
      <c r="FF152">
        <v>-0.013</v>
      </c>
      <c r="FG152">
        <v>-1.97</v>
      </c>
      <c r="FH152">
        <v>-0.111</v>
      </c>
      <c r="FI152">
        <v>420</v>
      </c>
      <c r="FJ152">
        <v>18</v>
      </c>
      <c r="FK152">
        <v>0.6899999999999999</v>
      </c>
      <c r="FL152">
        <v>0.5</v>
      </c>
      <c r="FM152">
        <v>0.8383056499999999</v>
      </c>
      <c r="FN152">
        <v>-0.07314249906191479</v>
      </c>
      <c r="FO152">
        <v>0.04030256468238094</v>
      </c>
      <c r="FP152">
        <v>1</v>
      </c>
      <c r="FQ152">
        <v>402.9264705882353</v>
      </c>
      <c r="FR152">
        <v>-21.27578295513315</v>
      </c>
      <c r="FS152">
        <v>12.66893627605656</v>
      </c>
      <c r="FT152">
        <v>0</v>
      </c>
      <c r="FU152">
        <v>0.167833325</v>
      </c>
      <c r="FV152">
        <v>0.2502526941838646</v>
      </c>
      <c r="FW152">
        <v>0.02620079446446949</v>
      </c>
      <c r="FX152">
        <v>0</v>
      </c>
      <c r="FY152">
        <v>1</v>
      </c>
      <c r="FZ152">
        <v>3</v>
      </c>
      <c r="GA152" t="s">
        <v>444</v>
      </c>
      <c r="GB152">
        <v>2.98426</v>
      </c>
      <c r="GC152">
        <v>2.71595</v>
      </c>
      <c r="GD152">
        <v>0.094759</v>
      </c>
      <c r="GE152">
        <v>0.09338630000000001</v>
      </c>
      <c r="GF152">
        <v>0.09216920000000001</v>
      </c>
      <c r="GG152">
        <v>0.089726</v>
      </c>
      <c r="GH152">
        <v>28714.2</v>
      </c>
      <c r="GI152">
        <v>28872.3</v>
      </c>
      <c r="GJ152">
        <v>29475.9</v>
      </c>
      <c r="GK152">
        <v>29448.9</v>
      </c>
      <c r="GL152">
        <v>35446.9</v>
      </c>
      <c r="GM152">
        <v>35642.4</v>
      </c>
      <c r="GN152">
        <v>41513.5</v>
      </c>
      <c r="GO152">
        <v>41971.7</v>
      </c>
      <c r="GP152">
        <v>1.9597</v>
      </c>
      <c r="GQ152">
        <v>1.917</v>
      </c>
      <c r="GR152">
        <v>0.047721</v>
      </c>
      <c r="GS152">
        <v>0</v>
      </c>
      <c r="GT152">
        <v>24.5146</v>
      </c>
      <c r="GU152">
        <v>999.9</v>
      </c>
      <c r="GV152">
        <v>43.4</v>
      </c>
      <c r="GW152">
        <v>31.4</v>
      </c>
      <c r="GX152">
        <v>22.2236</v>
      </c>
      <c r="GY152">
        <v>62.9062</v>
      </c>
      <c r="GZ152">
        <v>33.3373</v>
      </c>
      <c r="HA152">
        <v>1</v>
      </c>
      <c r="HB152">
        <v>-0.126707</v>
      </c>
      <c r="HC152">
        <v>-0.160275</v>
      </c>
      <c r="HD152">
        <v>20.353</v>
      </c>
      <c r="HE152">
        <v>5.22328</v>
      </c>
      <c r="HF152">
        <v>12.0099</v>
      </c>
      <c r="HG152">
        <v>4.9918</v>
      </c>
      <c r="HH152">
        <v>3.29</v>
      </c>
      <c r="HI152">
        <v>9999</v>
      </c>
      <c r="HJ152">
        <v>9999</v>
      </c>
      <c r="HK152">
        <v>9999</v>
      </c>
      <c r="HL152">
        <v>161.5</v>
      </c>
      <c r="HM152">
        <v>1.86737</v>
      </c>
      <c r="HN152">
        <v>1.86643</v>
      </c>
      <c r="HO152">
        <v>1.86585</v>
      </c>
      <c r="HP152">
        <v>1.86584</v>
      </c>
      <c r="HQ152">
        <v>1.86768</v>
      </c>
      <c r="HR152">
        <v>1.87012</v>
      </c>
      <c r="HS152">
        <v>1.86874</v>
      </c>
      <c r="HT152">
        <v>1.87025</v>
      </c>
      <c r="HU152">
        <v>0</v>
      </c>
      <c r="HV152">
        <v>0</v>
      </c>
      <c r="HW152">
        <v>0</v>
      </c>
      <c r="HX152">
        <v>0</v>
      </c>
      <c r="HY152" t="s">
        <v>422</v>
      </c>
      <c r="HZ152" t="s">
        <v>423</v>
      </c>
      <c r="IA152" t="s">
        <v>424</v>
      </c>
      <c r="IB152" t="s">
        <v>424</v>
      </c>
      <c r="IC152" t="s">
        <v>424</v>
      </c>
      <c r="ID152" t="s">
        <v>424</v>
      </c>
      <c r="IE152">
        <v>0</v>
      </c>
      <c r="IF152">
        <v>100</v>
      </c>
      <c r="IG152">
        <v>100</v>
      </c>
      <c r="IH152">
        <v>-1.972</v>
      </c>
      <c r="II152">
        <v>-0.0988</v>
      </c>
      <c r="IJ152">
        <v>-0.5726348517053843</v>
      </c>
      <c r="IK152">
        <v>-0.003643892653284941</v>
      </c>
      <c r="IL152">
        <v>8.948238347276123E-07</v>
      </c>
      <c r="IM152">
        <v>-2.445980282225029E-10</v>
      </c>
      <c r="IN152">
        <v>-0.1497648274784824</v>
      </c>
      <c r="IO152">
        <v>-0.01042730378795286</v>
      </c>
      <c r="IP152">
        <v>0.00100284695746963</v>
      </c>
      <c r="IQ152">
        <v>-1.701466411570297E-05</v>
      </c>
      <c r="IR152">
        <v>2</v>
      </c>
      <c r="IS152">
        <v>2310</v>
      </c>
      <c r="IT152">
        <v>1</v>
      </c>
      <c r="IU152">
        <v>25</v>
      </c>
      <c r="IV152">
        <v>61.1</v>
      </c>
      <c r="IW152">
        <v>61.1</v>
      </c>
      <c r="IX152">
        <v>1.04614</v>
      </c>
      <c r="IY152">
        <v>2.21436</v>
      </c>
      <c r="IZ152">
        <v>1.39648</v>
      </c>
      <c r="JA152">
        <v>2.34253</v>
      </c>
      <c r="JB152">
        <v>1.49536</v>
      </c>
      <c r="JC152">
        <v>2.40601</v>
      </c>
      <c r="JD152">
        <v>35.801</v>
      </c>
      <c r="JE152">
        <v>24.1926</v>
      </c>
      <c r="JF152">
        <v>18</v>
      </c>
      <c r="JG152">
        <v>513.932</v>
      </c>
      <c r="JH152">
        <v>442.997</v>
      </c>
      <c r="JI152">
        <v>24.9997</v>
      </c>
      <c r="JJ152">
        <v>25.7936</v>
      </c>
      <c r="JK152">
        <v>30.0001</v>
      </c>
      <c r="JL152">
        <v>25.7731</v>
      </c>
      <c r="JM152">
        <v>25.7185</v>
      </c>
      <c r="JN152">
        <v>20.9478</v>
      </c>
      <c r="JO152">
        <v>18.0759</v>
      </c>
      <c r="JP152">
        <v>53.6211</v>
      </c>
      <c r="JQ152">
        <v>25</v>
      </c>
      <c r="JR152">
        <v>420</v>
      </c>
      <c r="JS152">
        <v>19.0016</v>
      </c>
      <c r="JT152">
        <v>100.79</v>
      </c>
      <c r="JU152">
        <v>100.795</v>
      </c>
    </row>
    <row r="153" spans="1:281">
      <c r="A153">
        <v>137</v>
      </c>
      <c r="B153">
        <v>1658966232.5</v>
      </c>
      <c r="C153">
        <v>4326</v>
      </c>
      <c r="D153" t="s">
        <v>726</v>
      </c>
      <c r="E153" t="s">
        <v>727</v>
      </c>
      <c r="F153">
        <v>5</v>
      </c>
      <c r="G153" t="s">
        <v>706</v>
      </c>
      <c r="H153" t="s">
        <v>416</v>
      </c>
      <c r="I153">
        <v>1658966230</v>
      </c>
      <c r="J153">
        <f>(K153)/1000</f>
        <v>0</v>
      </c>
      <c r="K153">
        <f>IF(CZ153, AN153, AH153)</f>
        <v>0</v>
      </c>
      <c r="L153">
        <f>IF(CZ153, AI153, AG153)</f>
        <v>0</v>
      </c>
      <c r="M153">
        <f>DB153 - IF(AU153&gt;1, L153*CV153*100.0/(AW153*DP153), 0)</f>
        <v>0</v>
      </c>
      <c r="N153">
        <f>((T153-J153/2)*M153-L153)/(T153+J153/2)</f>
        <v>0</v>
      </c>
      <c r="O153">
        <f>N153*(DI153+DJ153)/1000.0</f>
        <v>0</v>
      </c>
      <c r="P153">
        <f>(DB153 - IF(AU153&gt;1, L153*CV153*100.0/(AW153*DP153), 0))*(DI153+DJ153)/1000.0</f>
        <v>0</v>
      </c>
      <c r="Q153">
        <f>2.0/((1/S153-1/R153)+SIGN(S153)*SQRT((1/S153-1/R153)*(1/S153-1/R153) + 4*CW153/((CW153+1)*(CW153+1))*(2*1/S153*1/R153-1/R153*1/R153)))</f>
        <v>0</v>
      </c>
      <c r="R153">
        <f>IF(LEFT(CX153,1)&lt;&gt;"0",IF(LEFT(CX153,1)="1",3.0,CY153),$D$5+$E$5*(DP153*DI153/($K$5*1000))+$F$5*(DP153*DI153/($K$5*1000))*MAX(MIN(CV153,$J$5),$I$5)*MAX(MIN(CV153,$J$5),$I$5)+$G$5*MAX(MIN(CV153,$J$5),$I$5)*(DP153*DI153/($K$5*1000))+$H$5*(DP153*DI153/($K$5*1000))*(DP153*DI153/($K$5*1000)))</f>
        <v>0</v>
      </c>
      <c r="S153">
        <f>J153*(1000-(1000*0.61365*exp(17.502*W153/(240.97+W153))/(DI153+DJ153)+DD153)/2)/(1000*0.61365*exp(17.502*W153/(240.97+W153))/(DI153+DJ153)-DD153)</f>
        <v>0</v>
      </c>
      <c r="T153">
        <f>1/((CW153+1)/(Q153/1.6)+1/(R153/1.37)) + CW153/((CW153+1)/(Q153/1.6) + CW153/(R153/1.37))</f>
        <v>0</v>
      </c>
      <c r="U153">
        <f>(CR153*CU153)</f>
        <v>0</v>
      </c>
      <c r="V153">
        <f>(DK153+(U153+2*0.95*5.67E-8*(((DK153+$B$7)+273)^4-(DK153+273)^4)-44100*J153)/(1.84*29.3*R153+8*0.95*5.67E-8*(DK153+273)^3))</f>
        <v>0</v>
      </c>
      <c r="W153">
        <f>($C$7*DL153+$D$7*DM153+$E$7*V153)</f>
        <v>0</v>
      </c>
      <c r="X153">
        <f>0.61365*exp(17.502*W153/(240.97+W153))</f>
        <v>0</v>
      </c>
      <c r="Y153">
        <f>(Z153/AA153*100)</f>
        <v>0</v>
      </c>
      <c r="Z153">
        <f>DD153*(DI153+DJ153)/1000</f>
        <v>0</v>
      </c>
      <c r="AA153">
        <f>0.61365*exp(17.502*DK153/(240.97+DK153))</f>
        <v>0</v>
      </c>
      <c r="AB153">
        <f>(X153-DD153*(DI153+DJ153)/1000)</f>
        <v>0</v>
      </c>
      <c r="AC153">
        <f>(-J153*44100)</f>
        <v>0</v>
      </c>
      <c r="AD153">
        <f>2*29.3*R153*0.92*(DK153-W153)</f>
        <v>0</v>
      </c>
      <c r="AE153">
        <f>2*0.95*5.67E-8*(((DK153+$B$7)+273)^4-(W153+273)^4)</f>
        <v>0</v>
      </c>
      <c r="AF153">
        <f>U153+AE153+AC153+AD153</f>
        <v>0</v>
      </c>
      <c r="AG153">
        <f>DH153*AU153*(DC153-DB153*(1000-AU153*DE153)/(1000-AU153*DD153))/(100*CV153)</f>
        <v>0</v>
      </c>
      <c r="AH153">
        <f>1000*DH153*AU153*(DD153-DE153)/(100*CV153*(1000-AU153*DD153))</f>
        <v>0</v>
      </c>
      <c r="AI153">
        <f>(AJ153 - AK153 - DI153*1E3/(8.314*(DK153+273.15)) * AM153/DH153 * AL153) * DH153/(100*CV153) * (1000 - DE153)/1000</f>
        <v>0</v>
      </c>
      <c r="AJ153">
        <v>428.1947069606534</v>
      </c>
      <c r="AK153">
        <v>429.1091878787881</v>
      </c>
      <c r="AL153">
        <v>0.0006017389484817032</v>
      </c>
      <c r="AM153">
        <v>65.21700067840385</v>
      </c>
      <c r="AN153">
        <f>(AP153 - AO153 + DI153*1E3/(8.314*(DK153+273.15)) * AR153/DH153 * AQ153) * DH153/(100*CV153) * 1000/(1000 - AP153)</f>
        <v>0</v>
      </c>
      <c r="AO153">
        <v>19.09342090881564</v>
      </c>
      <c r="AP153">
        <v>19.32554545454546</v>
      </c>
      <c r="AQ153">
        <v>0.001601735829744068</v>
      </c>
      <c r="AR153">
        <v>84.75744911919993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MAX(0,($B$13+$C$13*DP153)/(1+$D$13*DP153)*DI153/(DK153+273)*$E$13)</f>
        <v>0</v>
      </c>
      <c r="AX153" t="s">
        <v>418</v>
      </c>
      <c r="AY153" t="s">
        <v>418</v>
      </c>
      <c r="AZ153">
        <v>0</v>
      </c>
      <c r="BA153">
        <v>0</v>
      </c>
      <c r="BB153">
        <f>1-AZ153/BA153</f>
        <v>0</v>
      </c>
      <c r="BC153">
        <v>0</v>
      </c>
      <c r="BD153" t="s">
        <v>418</v>
      </c>
      <c r="BE153" t="s">
        <v>418</v>
      </c>
      <c r="BF153">
        <v>0</v>
      </c>
      <c r="BG153">
        <v>0</v>
      </c>
      <c r="BH153">
        <f>1-BF153/BG153</f>
        <v>0</v>
      </c>
      <c r="BI153">
        <v>0.5</v>
      </c>
      <c r="BJ153">
        <f>CS153</f>
        <v>0</v>
      </c>
      <c r="BK153">
        <f>L153</f>
        <v>0</v>
      </c>
      <c r="BL153">
        <f>BH153*BI153*BJ153</f>
        <v>0</v>
      </c>
      <c r="BM153">
        <f>(BK153-BC153)/BJ153</f>
        <v>0</v>
      </c>
      <c r="BN153">
        <f>(BA153-BG153)/BG153</f>
        <v>0</v>
      </c>
      <c r="BO153">
        <f>AZ153/(BB153+AZ153/BG153)</f>
        <v>0</v>
      </c>
      <c r="BP153" t="s">
        <v>418</v>
      </c>
      <c r="BQ153">
        <v>0</v>
      </c>
      <c r="BR153">
        <f>IF(BQ153&lt;&gt;0, BQ153, BO153)</f>
        <v>0</v>
      </c>
      <c r="BS153">
        <f>1-BR153/BG153</f>
        <v>0</v>
      </c>
      <c r="BT153">
        <f>(BG153-BF153)/(BG153-BR153)</f>
        <v>0</v>
      </c>
      <c r="BU153">
        <f>(BA153-BG153)/(BA153-BR153)</f>
        <v>0</v>
      </c>
      <c r="BV153">
        <f>(BG153-BF153)/(BG153-AZ153)</f>
        <v>0</v>
      </c>
      <c r="BW153">
        <f>(BA153-BG153)/(BA153-AZ153)</f>
        <v>0</v>
      </c>
      <c r="BX153">
        <f>(BT153*BR153/BF153)</f>
        <v>0</v>
      </c>
      <c r="BY153">
        <f>(1-BX153)</f>
        <v>0</v>
      </c>
      <c r="BZ153" t="s">
        <v>418</v>
      </c>
      <c r="CA153" t="s">
        <v>418</v>
      </c>
      <c r="CB153" t="s">
        <v>418</v>
      </c>
      <c r="CC153" t="s">
        <v>418</v>
      </c>
      <c r="CD153" t="s">
        <v>418</v>
      </c>
      <c r="CE153" t="s">
        <v>418</v>
      </c>
      <c r="CF153" t="s">
        <v>418</v>
      </c>
      <c r="CG153" t="s">
        <v>418</v>
      </c>
      <c r="CH153" t="s">
        <v>418</v>
      </c>
      <c r="CI153" t="s">
        <v>418</v>
      </c>
      <c r="CJ153" t="s">
        <v>418</v>
      </c>
      <c r="CK153" t="s">
        <v>418</v>
      </c>
      <c r="CL153" t="s">
        <v>418</v>
      </c>
      <c r="CM153" t="s">
        <v>418</v>
      </c>
      <c r="CN153" t="s">
        <v>418</v>
      </c>
      <c r="CO153" t="s">
        <v>418</v>
      </c>
      <c r="CP153" t="s">
        <v>418</v>
      </c>
      <c r="CQ153" t="s">
        <v>418</v>
      </c>
      <c r="CR153">
        <f>$B$11*DQ153+$C$11*DR153+$F$11*EC153*(1-EF153)</f>
        <v>0</v>
      </c>
      <c r="CS153">
        <f>CR153*CT153</f>
        <v>0</v>
      </c>
      <c r="CT153">
        <f>($B$11*$D$9+$C$11*$D$9+$F$11*((EP153+EH153)/MAX(EP153+EH153+EQ153, 0.1)*$I$9+EQ153/MAX(EP153+EH153+EQ153, 0.1)*$J$9))/($B$11+$C$11+$F$11)</f>
        <v>0</v>
      </c>
      <c r="CU153">
        <f>($B$11*$K$9+$C$11*$K$9+$F$11*((EP153+EH153)/MAX(EP153+EH153+EQ153, 0.1)*$P$9+EQ153/MAX(EP153+EH153+EQ153, 0.1)*$Q$9))/($B$11+$C$11+$F$11)</f>
        <v>0</v>
      </c>
      <c r="CV153">
        <v>6</v>
      </c>
      <c r="CW153">
        <v>0.5</v>
      </c>
      <c r="CX153" t="s">
        <v>419</v>
      </c>
      <c r="CY153">
        <v>2</v>
      </c>
      <c r="CZ153" t="b">
        <v>1</v>
      </c>
      <c r="DA153">
        <v>1658966230</v>
      </c>
      <c r="DB153">
        <v>420.8044444444444</v>
      </c>
      <c r="DC153">
        <v>420.0117777777778</v>
      </c>
      <c r="DD153">
        <v>19.32002222222222</v>
      </c>
      <c r="DE153">
        <v>19.09281111111111</v>
      </c>
      <c r="DF153">
        <v>422.776111111111</v>
      </c>
      <c r="DG153">
        <v>19.4187</v>
      </c>
      <c r="DH153">
        <v>500.068</v>
      </c>
      <c r="DI153">
        <v>90.14211111111111</v>
      </c>
      <c r="DJ153">
        <v>0.1001513777777778</v>
      </c>
      <c r="DK153">
        <v>25.81905555555555</v>
      </c>
      <c r="DL153">
        <v>25.28926666666667</v>
      </c>
      <c r="DM153">
        <v>999.9000000000001</v>
      </c>
      <c r="DN153">
        <v>0</v>
      </c>
      <c r="DO153">
        <v>0</v>
      </c>
      <c r="DP153">
        <v>9986.043333333331</v>
      </c>
      <c r="DQ153">
        <v>0</v>
      </c>
      <c r="DR153">
        <v>0.281038</v>
      </c>
      <c r="DS153">
        <v>0.7925722222222222</v>
      </c>
      <c r="DT153">
        <v>429.0946666666666</v>
      </c>
      <c r="DU153">
        <v>428.1871111111112</v>
      </c>
      <c r="DV153">
        <v>0.2272083333333333</v>
      </c>
      <c r="DW153">
        <v>420.0117777777778</v>
      </c>
      <c r="DX153">
        <v>19.09281111111111</v>
      </c>
      <c r="DY153">
        <v>1.741545555555556</v>
      </c>
      <c r="DZ153">
        <v>1.721065555555556</v>
      </c>
      <c r="EA153">
        <v>15.2718</v>
      </c>
      <c r="EB153">
        <v>15.08774444444445</v>
      </c>
      <c r="EC153">
        <v>0.00100019</v>
      </c>
      <c r="ED153">
        <v>0</v>
      </c>
      <c r="EE153">
        <v>0</v>
      </c>
      <c r="EF153">
        <v>0</v>
      </c>
      <c r="EG153">
        <v>403.8888888888889</v>
      </c>
      <c r="EH153">
        <v>0.00100019</v>
      </c>
      <c r="EI153">
        <v>-4.611111111111111</v>
      </c>
      <c r="EJ153">
        <v>-2.222222222222222</v>
      </c>
      <c r="EK153">
        <v>34.68011111111111</v>
      </c>
      <c r="EL153">
        <v>38.90255555555555</v>
      </c>
      <c r="EM153">
        <v>36.66633333333333</v>
      </c>
      <c r="EN153">
        <v>38.99277777777777</v>
      </c>
      <c r="EO153">
        <v>36.729</v>
      </c>
      <c r="EP153">
        <v>0</v>
      </c>
      <c r="EQ153">
        <v>0</v>
      </c>
      <c r="ER153">
        <v>0</v>
      </c>
      <c r="ES153">
        <v>49.30000019073486</v>
      </c>
      <c r="ET153">
        <v>0</v>
      </c>
      <c r="EU153">
        <v>402.12</v>
      </c>
      <c r="EV153">
        <v>-52.50000015741647</v>
      </c>
      <c r="EW153">
        <v>-9.269229371519481</v>
      </c>
      <c r="EX153">
        <v>-5.58</v>
      </c>
      <c r="EY153">
        <v>15</v>
      </c>
      <c r="EZ153">
        <v>1658962562</v>
      </c>
      <c r="FA153" t="s">
        <v>443</v>
      </c>
      <c r="FB153">
        <v>1658962562</v>
      </c>
      <c r="FC153">
        <v>1658962559</v>
      </c>
      <c r="FD153">
        <v>7</v>
      </c>
      <c r="FE153">
        <v>0.025</v>
      </c>
      <c r="FF153">
        <v>-0.013</v>
      </c>
      <c r="FG153">
        <v>-1.97</v>
      </c>
      <c r="FH153">
        <v>-0.111</v>
      </c>
      <c r="FI153">
        <v>420</v>
      </c>
      <c r="FJ153">
        <v>18</v>
      </c>
      <c r="FK153">
        <v>0.6899999999999999</v>
      </c>
      <c r="FL153">
        <v>0.5</v>
      </c>
      <c r="FM153">
        <v>0.8234809999999999</v>
      </c>
      <c r="FN153">
        <v>-0.05071951969981452</v>
      </c>
      <c r="FO153">
        <v>0.03934332100115596</v>
      </c>
      <c r="FP153">
        <v>1</v>
      </c>
      <c r="FQ153">
        <v>402.4117647058824</v>
      </c>
      <c r="FR153">
        <v>-10.37433140276681</v>
      </c>
      <c r="FS153">
        <v>13.30826290661916</v>
      </c>
      <c r="FT153">
        <v>0</v>
      </c>
      <c r="FU153">
        <v>0.18379065</v>
      </c>
      <c r="FV153">
        <v>0.317432195121951</v>
      </c>
      <c r="FW153">
        <v>0.03111833598664138</v>
      </c>
      <c r="FX153">
        <v>0</v>
      </c>
      <c r="FY153">
        <v>1</v>
      </c>
      <c r="FZ153">
        <v>3</v>
      </c>
      <c r="GA153" t="s">
        <v>444</v>
      </c>
      <c r="GB153">
        <v>2.9841</v>
      </c>
      <c r="GC153">
        <v>2.71549</v>
      </c>
      <c r="GD153">
        <v>0.09475840000000001</v>
      </c>
      <c r="GE153">
        <v>0.0933927</v>
      </c>
      <c r="GF153">
        <v>0.0922172</v>
      </c>
      <c r="GG153">
        <v>0.0897172</v>
      </c>
      <c r="GH153">
        <v>28714.7</v>
      </c>
      <c r="GI153">
        <v>28872.4</v>
      </c>
      <c r="GJ153">
        <v>29476.3</v>
      </c>
      <c r="GK153">
        <v>29449.2</v>
      </c>
      <c r="GL153">
        <v>35445.6</v>
      </c>
      <c r="GM153">
        <v>35643.1</v>
      </c>
      <c r="GN153">
        <v>41514.2</v>
      </c>
      <c r="GO153">
        <v>41972.2</v>
      </c>
      <c r="GP153">
        <v>1.9596</v>
      </c>
      <c r="GQ153">
        <v>1.91675</v>
      </c>
      <c r="GR153">
        <v>0.0470132</v>
      </c>
      <c r="GS153">
        <v>0</v>
      </c>
      <c r="GT153">
        <v>24.5168</v>
      </c>
      <c r="GU153">
        <v>999.9</v>
      </c>
      <c r="GV153">
        <v>43.4</v>
      </c>
      <c r="GW153">
        <v>31.4</v>
      </c>
      <c r="GX153">
        <v>22.2203</v>
      </c>
      <c r="GY153">
        <v>62.9463</v>
      </c>
      <c r="GZ153">
        <v>33.0008</v>
      </c>
      <c r="HA153">
        <v>1</v>
      </c>
      <c r="HB153">
        <v>-0.126646</v>
      </c>
      <c r="HC153">
        <v>-0.161002</v>
      </c>
      <c r="HD153">
        <v>20.353</v>
      </c>
      <c r="HE153">
        <v>5.22358</v>
      </c>
      <c r="HF153">
        <v>12.0099</v>
      </c>
      <c r="HG153">
        <v>4.99185</v>
      </c>
      <c r="HH153">
        <v>3.29</v>
      </c>
      <c r="HI153">
        <v>9999</v>
      </c>
      <c r="HJ153">
        <v>9999</v>
      </c>
      <c r="HK153">
        <v>9999</v>
      </c>
      <c r="HL153">
        <v>161.5</v>
      </c>
      <c r="HM153">
        <v>1.86737</v>
      </c>
      <c r="HN153">
        <v>1.86644</v>
      </c>
      <c r="HO153">
        <v>1.86585</v>
      </c>
      <c r="HP153">
        <v>1.86584</v>
      </c>
      <c r="HQ153">
        <v>1.86764</v>
      </c>
      <c r="HR153">
        <v>1.87012</v>
      </c>
      <c r="HS153">
        <v>1.86875</v>
      </c>
      <c r="HT153">
        <v>1.87024</v>
      </c>
      <c r="HU153">
        <v>0</v>
      </c>
      <c r="HV153">
        <v>0</v>
      </c>
      <c r="HW153">
        <v>0</v>
      </c>
      <c r="HX153">
        <v>0</v>
      </c>
      <c r="HY153" t="s">
        <v>422</v>
      </c>
      <c r="HZ153" t="s">
        <v>423</v>
      </c>
      <c r="IA153" t="s">
        <v>424</v>
      </c>
      <c r="IB153" t="s">
        <v>424</v>
      </c>
      <c r="IC153" t="s">
        <v>424</v>
      </c>
      <c r="ID153" t="s">
        <v>424</v>
      </c>
      <c r="IE153">
        <v>0</v>
      </c>
      <c r="IF153">
        <v>100</v>
      </c>
      <c r="IG153">
        <v>100</v>
      </c>
      <c r="IH153">
        <v>-1.972</v>
      </c>
      <c r="II153">
        <v>-0.09859999999999999</v>
      </c>
      <c r="IJ153">
        <v>-0.5726348517053843</v>
      </c>
      <c r="IK153">
        <v>-0.003643892653284941</v>
      </c>
      <c r="IL153">
        <v>8.948238347276123E-07</v>
      </c>
      <c r="IM153">
        <v>-2.445980282225029E-10</v>
      </c>
      <c r="IN153">
        <v>-0.1497648274784824</v>
      </c>
      <c r="IO153">
        <v>-0.01042730378795286</v>
      </c>
      <c r="IP153">
        <v>0.00100284695746963</v>
      </c>
      <c r="IQ153">
        <v>-1.701466411570297E-05</v>
      </c>
      <c r="IR153">
        <v>2</v>
      </c>
      <c r="IS153">
        <v>2310</v>
      </c>
      <c r="IT153">
        <v>1</v>
      </c>
      <c r="IU153">
        <v>25</v>
      </c>
      <c r="IV153">
        <v>61.2</v>
      </c>
      <c r="IW153">
        <v>61.2</v>
      </c>
      <c r="IX153">
        <v>1.04614</v>
      </c>
      <c r="IY153">
        <v>2.22046</v>
      </c>
      <c r="IZ153">
        <v>1.39771</v>
      </c>
      <c r="JA153">
        <v>2.34375</v>
      </c>
      <c r="JB153">
        <v>1.49536</v>
      </c>
      <c r="JC153">
        <v>2.36572</v>
      </c>
      <c r="JD153">
        <v>35.801</v>
      </c>
      <c r="JE153">
        <v>24.1926</v>
      </c>
      <c r="JF153">
        <v>18</v>
      </c>
      <c r="JG153">
        <v>513.886</v>
      </c>
      <c r="JH153">
        <v>442.86</v>
      </c>
      <c r="JI153">
        <v>24.9997</v>
      </c>
      <c r="JJ153">
        <v>25.7947</v>
      </c>
      <c r="JK153">
        <v>30.0001</v>
      </c>
      <c r="JL153">
        <v>25.7752</v>
      </c>
      <c r="JM153">
        <v>25.7203</v>
      </c>
      <c r="JN153">
        <v>20.9469</v>
      </c>
      <c r="JO153">
        <v>18.3851</v>
      </c>
      <c r="JP153">
        <v>53.6211</v>
      </c>
      <c r="JQ153">
        <v>25</v>
      </c>
      <c r="JR153">
        <v>420</v>
      </c>
      <c r="JS153">
        <v>18.9803</v>
      </c>
      <c r="JT153">
        <v>100.792</v>
      </c>
      <c r="JU153">
        <v>100.796</v>
      </c>
    </row>
    <row r="154" spans="1:281">
      <c r="A154">
        <v>138</v>
      </c>
      <c r="B154">
        <v>1658966237.5</v>
      </c>
      <c r="C154">
        <v>4331</v>
      </c>
      <c r="D154" t="s">
        <v>728</v>
      </c>
      <c r="E154" t="s">
        <v>729</v>
      </c>
      <c r="F154">
        <v>5</v>
      </c>
      <c r="G154" t="s">
        <v>706</v>
      </c>
      <c r="H154" t="s">
        <v>416</v>
      </c>
      <c r="I154">
        <v>1658966234.7</v>
      </c>
      <c r="J154">
        <f>(K154)/1000</f>
        <v>0</v>
      </c>
      <c r="K154">
        <f>IF(CZ154, AN154, AH154)</f>
        <v>0</v>
      </c>
      <c r="L154">
        <f>IF(CZ154, AI154, AG154)</f>
        <v>0</v>
      </c>
      <c r="M154">
        <f>DB154 - IF(AU154&gt;1, L154*CV154*100.0/(AW154*DP154), 0)</f>
        <v>0</v>
      </c>
      <c r="N154">
        <f>((T154-J154/2)*M154-L154)/(T154+J154/2)</f>
        <v>0</v>
      </c>
      <c r="O154">
        <f>N154*(DI154+DJ154)/1000.0</f>
        <v>0</v>
      </c>
      <c r="P154">
        <f>(DB154 - IF(AU154&gt;1, L154*CV154*100.0/(AW154*DP154), 0))*(DI154+DJ154)/1000.0</f>
        <v>0</v>
      </c>
      <c r="Q154">
        <f>2.0/((1/S154-1/R154)+SIGN(S154)*SQRT((1/S154-1/R154)*(1/S154-1/R154) + 4*CW154/((CW154+1)*(CW154+1))*(2*1/S154*1/R154-1/R154*1/R154)))</f>
        <v>0</v>
      </c>
      <c r="R154">
        <f>IF(LEFT(CX154,1)&lt;&gt;"0",IF(LEFT(CX154,1)="1",3.0,CY154),$D$5+$E$5*(DP154*DI154/($K$5*1000))+$F$5*(DP154*DI154/($K$5*1000))*MAX(MIN(CV154,$J$5),$I$5)*MAX(MIN(CV154,$J$5),$I$5)+$G$5*MAX(MIN(CV154,$J$5),$I$5)*(DP154*DI154/($K$5*1000))+$H$5*(DP154*DI154/($K$5*1000))*(DP154*DI154/($K$5*1000)))</f>
        <v>0</v>
      </c>
      <c r="S154">
        <f>J154*(1000-(1000*0.61365*exp(17.502*W154/(240.97+W154))/(DI154+DJ154)+DD154)/2)/(1000*0.61365*exp(17.502*W154/(240.97+W154))/(DI154+DJ154)-DD154)</f>
        <v>0</v>
      </c>
      <c r="T154">
        <f>1/((CW154+1)/(Q154/1.6)+1/(R154/1.37)) + CW154/((CW154+1)/(Q154/1.6) + CW154/(R154/1.37))</f>
        <v>0</v>
      </c>
      <c r="U154">
        <f>(CR154*CU154)</f>
        <v>0</v>
      </c>
      <c r="V154">
        <f>(DK154+(U154+2*0.95*5.67E-8*(((DK154+$B$7)+273)^4-(DK154+273)^4)-44100*J154)/(1.84*29.3*R154+8*0.95*5.67E-8*(DK154+273)^3))</f>
        <v>0</v>
      </c>
      <c r="W154">
        <f>($C$7*DL154+$D$7*DM154+$E$7*V154)</f>
        <v>0</v>
      </c>
      <c r="X154">
        <f>0.61365*exp(17.502*W154/(240.97+W154))</f>
        <v>0</v>
      </c>
      <c r="Y154">
        <f>(Z154/AA154*100)</f>
        <v>0</v>
      </c>
      <c r="Z154">
        <f>DD154*(DI154+DJ154)/1000</f>
        <v>0</v>
      </c>
      <c r="AA154">
        <f>0.61365*exp(17.502*DK154/(240.97+DK154))</f>
        <v>0</v>
      </c>
      <c r="AB154">
        <f>(X154-DD154*(DI154+DJ154)/1000)</f>
        <v>0</v>
      </c>
      <c r="AC154">
        <f>(-J154*44100)</f>
        <v>0</v>
      </c>
      <c r="AD154">
        <f>2*29.3*R154*0.92*(DK154-W154)</f>
        <v>0</v>
      </c>
      <c r="AE154">
        <f>2*0.95*5.67E-8*(((DK154+$B$7)+273)^4-(W154+273)^4)</f>
        <v>0</v>
      </c>
      <c r="AF154">
        <f>U154+AE154+AC154+AD154</f>
        <v>0</v>
      </c>
      <c r="AG154">
        <f>DH154*AU154*(DC154-DB154*(1000-AU154*DE154)/(1000-AU154*DD154))/(100*CV154)</f>
        <v>0</v>
      </c>
      <c r="AH154">
        <f>1000*DH154*AU154*(DD154-DE154)/(100*CV154*(1000-AU154*DD154))</f>
        <v>0</v>
      </c>
      <c r="AI154">
        <f>(AJ154 - AK154 - DI154*1E3/(8.314*(DK154+273.15)) * AM154/DH154 * AL154) * DH154/(100*CV154) * (1000 - DE154)/1000</f>
        <v>0</v>
      </c>
      <c r="AJ154">
        <v>428.1771053863295</v>
      </c>
      <c r="AK154">
        <v>429.1471272727273</v>
      </c>
      <c r="AL154">
        <v>0.0007505303725575803</v>
      </c>
      <c r="AM154">
        <v>65.21700067840385</v>
      </c>
      <c r="AN154">
        <f>(AP154 - AO154 + DI154*1E3/(8.314*(DK154+273.15)) * AR154/DH154 * AQ154) * DH154/(100*CV154) * 1000/(1000 - AP154)</f>
        <v>0</v>
      </c>
      <c r="AO154">
        <v>19.08862449881166</v>
      </c>
      <c r="AP154">
        <v>19.33285393939393</v>
      </c>
      <c r="AQ154">
        <v>0.0004557112351364943</v>
      </c>
      <c r="AR154">
        <v>84.75744911919993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MAX(0,($B$13+$C$13*DP154)/(1+$D$13*DP154)*DI154/(DK154+273)*$E$13)</f>
        <v>0</v>
      </c>
      <c r="AX154" t="s">
        <v>418</v>
      </c>
      <c r="AY154" t="s">
        <v>418</v>
      </c>
      <c r="AZ154">
        <v>0</v>
      </c>
      <c r="BA154">
        <v>0</v>
      </c>
      <c r="BB154">
        <f>1-AZ154/BA154</f>
        <v>0</v>
      </c>
      <c r="BC154">
        <v>0</v>
      </c>
      <c r="BD154" t="s">
        <v>418</v>
      </c>
      <c r="BE154" t="s">
        <v>418</v>
      </c>
      <c r="BF154">
        <v>0</v>
      </c>
      <c r="BG154">
        <v>0</v>
      </c>
      <c r="BH154">
        <f>1-BF154/BG154</f>
        <v>0</v>
      </c>
      <c r="BI154">
        <v>0.5</v>
      </c>
      <c r="BJ154">
        <f>CS154</f>
        <v>0</v>
      </c>
      <c r="BK154">
        <f>L154</f>
        <v>0</v>
      </c>
      <c r="BL154">
        <f>BH154*BI154*BJ154</f>
        <v>0</v>
      </c>
      <c r="BM154">
        <f>(BK154-BC154)/BJ154</f>
        <v>0</v>
      </c>
      <c r="BN154">
        <f>(BA154-BG154)/BG154</f>
        <v>0</v>
      </c>
      <c r="BO154">
        <f>AZ154/(BB154+AZ154/BG154)</f>
        <v>0</v>
      </c>
      <c r="BP154" t="s">
        <v>418</v>
      </c>
      <c r="BQ154">
        <v>0</v>
      </c>
      <c r="BR154">
        <f>IF(BQ154&lt;&gt;0, BQ154, BO154)</f>
        <v>0</v>
      </c>
      <c r="BS154">
        <f>1-BR154/BG154</f>
        <v>0</v>
      </c>
      <c r="BT154">
        <f>(BG154-BF154)/(BG154-BR154)</f>
        <v>0</v>
      </c>
      <c r="BU154">
        <f>(BA154-BG154)/(BA154-BR154)</f>
        <v>0</v>
      </c>
      <c r="BV154">
        <f>(BG154-BF154)/(BG154-AZ154)</f>
        <v>0</v>
      </c>
      <c r="BW154">
        <f>(BA154-BG154)/(BA154-AZ154)</f>
        <v>0</v>
      </c>
      <c r="BX154">
        <f>(BT154*BR154/BF154)</f>
        <v>0</v>
      </c>
      <c r="BY154">
        <f>(1-BX154)</f>
        <v>0</v>
      </c>
      <c r="BZ154" t="s">
        <v>418</v>
      </c>
      <c r="CA154" t="s">
        <v>418</v>
      </c>
      <c r="CB154" t="s">
        <v>418</v>
      </c>
      <c r="CC154" t="s">
        <v>418</v>
      </c>
      <c r="CD154" t="s">
        <v>418</v>
      </c>
      <c r="CE154" t="s">
        <v>418</v>
      </c>
      <c r="CF154" t="s">
        <v>418</v>
      </c>
      <c r="CG154" t="s">
        <v>418</v>
      </c>
      <c r="CH154" t="s">
        <v>418</v>
      </c>
      <c r="CI154" t="s">
        <v>418</v>
      </c>
      <c r="CJ154" t="s">
        <v>418</v>
      </c>
      <c r="CK154" t="s">
        <v>418</v>
      </c>
      <c r="CL154" t="s">
        <v>418</v>
      </c>
      <c r="CM154" t="s">
        <v>418</v>
      </c>
      <c r="CN154" t="s">
        <v>418</v>
      </c>
      <c r="CO154" t="s">
        <v>418</v>
      </c>
      <c r="CP154" t="s">
        <v>418</v>
      </c>
      <c r="CQ154" t="s">
        <v>418</v>
      </c>
      <c r="CR154">
        <f>$B$11*DQ154+$C$11*DR154+$F$11*EC154*(1-EF154)</f>
        <v>0</v>
      </c>
      <c r="CS154">
        <f>CR154*CT154</f>
        <v>0</v>
      </c>
      <c r="CT154">
        <f>($B$11*$D$9+$C$11*$D$9+$F$11*((EP154+EH154)/MAX(EP154+EH154+EQ154, 0.1)*$I$9+EQ154/MAX(EP154+EH154+EQ154, 0.1)*$J$9))/($B$11+$C$11+$F$11)</f>
        <v>0</v>
      </c>
      <c r="CU154">
        <f>($B$11*$K$9+$C$11*$K$9+$F$11*((EP154+EH154)/MAX(EP154+EH154+EQ154, 0.1)*$P$9+EQ154/MAX(EP154+EH154+EQ154, 0.1)*$Q$9))/($B$11+$C$11+$F$11)</f>
        <v>0</v>
      </c>
      <c r="CV154">
        <v>6</v>
      </c>
      <c r="CW154">
        <v>0.5</v>
      </c>
      <c r="CX154" t="s">
        <v>419</v>
      </c>
      <c r="CY154">
        <v>2</v>
      </c>
      <c r="CZ154" t="b">
        <v>1</v>
      </c>
      <c r="DA154">
        <v>1658966234.7</v>
      </c>
      <c r="DB154">
        <v>420.8352</v>
      </c>
      <c r="DC154">
        <v>420.0013</v>
      </c>
      <c r="DD154">
        <v>19.33027</v>
      </c>
      <c r="DE154">
        <v>19.08467</v>
      </c>
      <c r="DF154">
        <v>422.8068999999999</v>
      </c>
      <c r="DG154">
        <v>19.42887</v>
      </c>
      <c r="DH154">
        <v>500.0603000000001</v>
      </c>
      <c r="DI154">
        <v>90.14331000000001</v>
      </c>
      <c r="DJ154">
        <v>0.09996732</v>
      </c>
      <c r="DK154">
        <v>25.81476</v>
      </c>
      <c r="DL154">
        <v>25.29517</v>
      </c>
      <c r="DM154">
        <v>999.9</v>
      </c>
      <c r="DN154">
        <v>0</v>
      </c>
      <c r="DO154">
        <v>0</v>
      </c>
      <c r="DP154">
        <v>9995.694999999998</v>
      </c>
      <c r="DQ154">
        <v>0</v>
      </c>
      <c r="DR154">
        <v>0.281038</v>
      </c>
      <c r="DS154">
        <v>0.8339079999999999</v>
      </c>
      <c r="DT154">
        <v>429.1306000000001</v>
      </c>
      <c r="DU154">
        <v>428.1728</v>
      </c>
      <c r="DV154">
        <v>0.245619</v>
      </c>
      <c r="DW154">
        <v>420.0013</v>
      </c>
      <c r="DX154">
        <v>19.08467</v>
      </c>
      <c r="DY154">
        <v>1.742495</v>
      </c>
      <c r="DZ154">
        <v>1.720355</v>
      </c>
      <c r="EA154">
        <v>15.28026</v>
      </c>
      <c r="EB154">
        <v>15.08133</v>
      </c>
      <c r="EC154">
        <v>0.00100019</v>
      </c>
      <c r="ED154">
        <v>0</v>
      </c>
      <c r="EE154">
        <v>0</v>
      </c>
      <c r="EF154">
        <v>0</v>
      </c>
      <c r="EG154">
        <v>408.7</v>
      </c>
      <c r="EH154">
        <v>0.00100019</v>
      </c>
      <c r="EI154">
        <v>-8.449999999999999</v>
      </c>
      <c r="EJ154">
        <v>0.45</v>
      </c>
      <c r="EK154">
        <v>34.687</v>
      </c>
      <c r="EL154">
        <v>39.0061</v>
      </c>
      <c r="EM154">
        <v>36.6996</v>
      </c>
      <c r="EN154">
        <v>39.1122</v>
      </c>
      <c r="EO154">
        <v>36.7624</v>
      </c>
      <c r="EP154">
        <v>0</v>
      </c>
      <c r="EQ154">
        <v>0</v>
      </c>
      <c r="ER154">
        <v>0</v>
      </c>
      <c r="ES154">
        <v>54.10000014305115</v>
      </c>
      <c r="ET154">
        <v>0</v>
      </c>
      <c r="EU154">
        <v>402.92</v>
      </c>
      <c r="EV154">
        <v>6.15384593988048</v>
      </c>
      <c r="EW154">
        <v>4.230769765682674</v>
      </c>
      <c r="EX154">
        <v>-5.52</v>
      </c>
      <c r="EY154">
        <v>15</v>
      </c>
      <c r="EZ154">
        <v>1658962562</v>
      </c>
      <c r="FA154" t="s">
        <v>443</v>
      </c>
      <c r="FB154">
        <v>1658962562</v>
      </c>
      <c r="FC154">
        <v>1658962559</v>
      </c>
      <c r="FD154">
        <v>7</v>
      </c>
      <c r="FE154">
        <v>0.025</v>
      </c>
      <c r="FF154">
        <v>-0.013</v>
      </c>
      <c r="FG154">
        <v>-1.97</v>
      </c>
      <c r="FH154">
        <v>-0.111</v>
      </c>
      <c r="FI154">
        <v>420</v>
      </c>
      <c r="FJ154">
        <v>18</v>
      </c>
      <c r="FK154">
        <v>0.6899999999999999</v>
      </c>
      <c r="FL154">
        <v>0.5</v>
      </c>
      <c r="FM154">
        <v>0.820581825</v>
      </c>
      <c r="FN154">
        <v>0.1034020300187602</v>
      </c>
      <c r="FO154">
        <v>0.03873927851089091</v>
      </c>
      <c r="FP154">
        <v>1</v>
      </c>
      <c r="FQ154">
        <v>402.8382352941176</v>
      </c>
      <c r="FR154">
        <v>3.750954773153893</v>
      </c>
      <c r="FS154">
        <v>13.63910930992805</v>
      </c>
      <c r="FT154">
        <v>0</v>
      </c>
      <c r="FU154">
        <v>0.213336525</v>
      </c>
      <c r="FV154">
        <v>0.2803183677298309</v>
      </c>
      <c r="FW154">
        <v>0.02724386172607281</v>
      </c>
      <c r="FX154">
        <v>0</v>
      </c>
      <c r="FY154">
        <v>1</v>
      </c>
      <c r="FZ154">
        <v>3</v>
      </c>
      <c r="GA154" t="s">
        <v>444</v>
      </c>
      <c r="GB154">
        <v>2.98406</v>
      </c>
      <c r="GC154">
        <v>2.71556</v>
      </c>
      <c r="GD154">
        <v>0.0947649</v>
      </c>
      <c r="GE154">
        <v>0.09338920000000001</v>
      </c>
      <c r="GF154">
        <v>0.0922367</v>
      </c>
      <c r="GG154">
        <v>0.0896501</v>
      </c>
      <c r="GH154">
        <v>28713.7</v>
      </c>
      <c r="GI154">
        <v>28872.4</v>
      </c>
      <c r="GJ154">
        <v>29475.6</v>
      </c>
      <c r="GK154">
        <v>29449.1</v>
      </c>
      <c r="GL154">
        <v>35443.9</v>
      </c>
      <c r="GM154">
        <v>35645.7</v>
      </c>
      <c r="GN154">
        <v>41513.2</v>
      </c>
      <c r="GO154">
        <v>41972.1</v>
      </c>
      <c r="GP154">
        <v>1.95982</v>
      </c>
      <c r="GQ154">
        <v>1.91675</v>
      </c>
      <c r="GR154">
        <v>0.0474602</v>
      </c>
      <c r="GS154">
        <v>0</v>
      </c>
      <c r="GT154">
        <v>24.5189</v>
      </c>
      <c r="GU154">
        <v>999.9</v>
      </c>
      <c r="GV154">
        <v>43.4</v>
      </c>
      <c r="GW154">
        <v>31.4</v>
      </c>
      <c r="GX154">
        <v>22.2206</v>
      </c>
      <c r="GY154">
        <v>63.0763</v>
      </c>
      <c r="GZ154">
        <v>32.9046</v>
      </c>
      <c r="HA154">
        <v>1</v>
      </c>
      <c r="HB154">
        <v>-0.126621</v>
      </c>
      <c r="HC154">
        <v>-0.162426</v>
      </c>
      <c r="HD154">
        <v>20.353</v>
      </c>
      <c r="HE154">
        <v>5.22328</v>
      </c>
      <c r="HF154">
        <v>12.0099</v>
      </c>
      <c r="HG154">
        <v>4.99175</v>
      </c>
      <c r="HH154">
        <v>3.29</v>
      </c>
      <c r="HI154">
        <v>9999</v>
      </c>
      <c r="HJ154">
        <v>9999</v>
      </c>
      <c r="HK154">
        <v>9999</v>
      </c>
      <c r="HL154">
        <v>161.5</v>
      </c>
      <c r="HM154">
        <v>1.86737</v>
      </c>
      <c r="HN154">
        <v>1.86645</v>
      </c>
      <c r="HO154">
        <v>1.86584</v>
      </c>
      <c r="HP154">
        <v>1.86584</v>
      </c>
      <c r="HQ154">
        <v>1.86765</v>
      </c>
      <c r="HR154">
        <v>1.87012</v>
      </c>
      <c r="HS154">
        <v>1.86875</v>
      </c>
      <c r="HT154">
        <v>1.87026</v>
      </c>
      <c r="HU154">
        <v>0</v>
      </c>
      <c r="HV154">
        <v>0</v>
      </c>
      <c r="HW154">
        <v>0</v>
      </c>
      <c r="HX154">
        <v>0</v>
      </c>
      <c r="HY154" t="s">
        <v>422</v>
      </c>
      <c r="HZ154" t="s">
        <v>423</v>
      </c>
      <c r="IA154" t="s">
        <v>424</v>
      </c>
      <c r="IB154" t="s">
        <v>424</v>
      </c>
      <c r="IC154" t="s">
        <v>424</v>
      </c>
      <c r="ID154" t="s">
        <v>424</v>
      </c>
      <c r="IE154">
        <v>0</v>
      </c>
      <c r="IF154">
        <v>100</v>
      </c>
      <c r="IG154">
        <v>100</v>
      </c>
      <c r="IH154">
        <v>-1.971</v>
      </c>
      <c r="II154">
        <v>-0.09859999999999999</v>
      </c>
      <c r="IJ154">
        <v>-0.5726348517053843</v>
      </c>
      <c r="IK154">
        <v>-0.003643892653284941</v>
      </c>
      <c r="IL154">
        <v>8.948238347276123E-07</v>
      </c>
      <c r="IM154">
        <v>-2.445980282225029E-10</v>
      </c>
      <c r="IN154">
        <v>-0.1497648274784824</v>
      </c>
      <c r="IO154">
        <v>-0.01042730378795286</v>
      </c>
      <c r="IP154">
        <v>0.00100284695746963</v>
      </c>
      <c r="IQ154">
        <v>-1.701466411570297E-05</v>
      </c>
      <c r="IR154">
        <v>2</v>
      </c>
      <c r="IS154">
        <v>2310</v>
      </c>
      <c r="IT154">
        <v>1</v>
      </c>
      <c r="IU154">
        <v>25</v>
      </c>
      <c r="IV154">
        <v>61.3</v>
      </c>
      <c r="IW154">
        <v>61.3</v>
      </c>
      <c r="IX154">
        <v>1.04614</v>
      </c>
      <c r="IY154">
        <v>2.22534</v>
      </c>
      <c r="IZ154">
        <v>1.39648</v>
      </c>
      <c r="JA154">
        <v>2.34375</v>
      </c>
      <c r="JB154">
        <v>1.49536</v>
      </c>
      <c r="JC154">
        <v>2.33276</v>
      </c>
      <c r="JD154">
        <v>35.801</v>
      </c>
      <c r="JE154">
        <v>24.1926</v>
      </c>
      <c r="JF154">
        <v>18</v>
      </c>
      <c r="JG154">
        <v>514.032</v>
      </c>
      <c r="JH154">
        <v>442.859</v>
      </c>
      <c r="JI154">
        <v>24.9997</v>
      </c>
      <c r="JJ154">
        <v>25.7968</v>
      </c>
      <c r="JK154">
        <v>30.0002</v>
      </c>
      <c r="JL154">
        <v>25.7752</v>
      </c>
      <c r="JM154">
        <v>25.7203</v>
      </c>
      <c r="JN154">
        <v>20.9458</v>
      </c>
      <c r="JO154">
        <v>18.6575</v>
      </c>
      <c r="JP154">
        <v>53.6211</v>
      </c>
      <c r="JQ154">
        <v>25</v>
      </c>
      <c r="JR154">
        <v>420</v>
      </c>
      <c r="JS154">
        <v>18.959</v>
      </c>
      <c r="JT154">
        <v>100.789</v>
      </c>
      <c r="JU154">
        <v>100.796</v>
      </c>
    </row>
    <row r="155" spans="1:281">
      <c r="A155">
        <v>139</v>
      </c>
      <c r="B155">
        <v>1658966651.5</v>
      </c>
      <c r="C155">
        <v>4745</v>
      </c>
      <c r="D155" t="s">
        <v>730</v>
      </c>
      <c r="E155" t="s">
        <v>731</v>
      </c>
      <c r="F155">
        <v>5</v>
      </c>
      <c r="G155" t="s">
        <v>732</v>
      </c>
      <c r="H155" t="s">
        <v>416</v>
      </c>
      <c r="I155">
        <v>1658966648.5</v>
      </c>
      <c r="J155">
        <f>(K155)/1000</f>
        <v>0</v>
      </c>
      <c r="K155">
        <f>IF(CZ155, AN155, AH155)</f>
        <v>0</v>
      </c>
      <c r="L155">
        <f>IF(CZ155, AI155, AG155)</f>
        <v>0</v>
      </c>
      <c r="M155">
        <f>DB155 - IF(AU155&gt;1, L155*CV155*100.0/(AW155*DP155), 0)</f>
        <v>0</v>
      </c>
      <c r="N155">
        <f>((T155-J155/2)*M155-L155)/(T155+J155/2)</f>
        <v>0</v>
      </c>
      <c r="O155">
        <f>N155*(DI155+DJ155)/1000.0</f>
        <v>0</v>
      </c>
      <c r="P155">
        <f>(DB155 - IF(AU155&gt;1, L155*CV155*100.0/(AW155*DP155), 0))*(DI155+DJ155)/1000.0</f>
        <v>0</v>
      </c>
      <c r="Q155">
        <f>2.0/((1/S155-1/R155)+SIGN(S155)*SQRT((1/S155-1/R155)*(1/S155-1/R155) + 4*CW155/((CW155+1)*(CW155+1))*(2*1/S155*1/R155-1/R155*1/R155)))</f>
        <v>0</v>
      </c>
      <c r="R155">
        <f>IF(LEFT(CX155,1)&lt;&gt;"0",IF(LEFT(CX155,1)="1",3.0,CY155),$D$5+$E$5*(DP155*DI155/($K$5*1000))+$F$5*(DP155*DI155/($K$5*1000))*MAX(MIN(CV155,$J$5),$I$5)*MAX(MIN(CV155,$J$5),$I$5)+$G$5*MAX(MIN(CV155,$J$5),$I$5)*(DP155*DI155/($K$5*1000))+$H$5*(DP155*DI155/($K$5*1000))*(DP155*DI155/($K$5*1000)))</f>
        <v>0</v>
      </c>
      <c r="S155">
        <f>J155*(1000-(1000*0.61365*exp(17.502*W155/(240.97+W155))/(DI155+DJ155)+DD155)/2)/(1000*0.61365*exp(17.502*W155/(240.97+W155))/(DI155+DJ155)-DD155)</f>
        <v>0</v>
      </c>
      <c r="T155">
        <f>1/((CW155+1)/(Q155/1.6)+1/(R155/1.37)) + CW155/((CW155+1)/(Q155/1.6) + CW155/(R155/1.37))</f>
        <v>0</v>
      </c>
      <c r="U155">
        <f>(CR155*CU155)</f>
        <v>0</v>
      </c>
      <c r="V155">
        <f>(DK155+(U155+2*0.95*5.67E-8*(((DK155+$B$7)+273)^4-(DK155+273)^4)-44100*J155)/(1.84*29.3*R155+8*0.95*5.67E-8*(DK155+273)^3))</f>
        <v>0</v>
      </c>
      <c r="W155">
        <f>($C$7*DL155+$D$7*DM155+$E$7*V155)</f>
        <v>0</v>
      </c>
      <c r="X155">
        <f>0.61365*exp(17.502*W155/(240.97+W155))</f>
        <v>0</v>
      </c>
      <c r="Y155">
        <f>(Z155/AA155*100)</f>
        <v>0</v>
      </c>
      <c r="Z155">
        <f>DD155*(DI155+DJ155)/1000</f>
        <v>0</v>
      </c>
      <c r="AA155">
        <f>0.61365*exp(17.502*DK155/(240.97+DK155))</f>
        <v>0</v>
      </c>
      <c r="AB155">
        <f>(X155-DD155*(DI155+DJ155)/1000)</f>
        <v>0</v>
      </c>
      <c r="AC155">
        <f>(-J155*44100)</f>
        <v>0</v>
      </c>
      <c r="AD155">
        <f>2*29.3*R155*0.92*(DK155-W155)</f>
        <v>0</v>
      </c>
      <c r="AE155">
        <f>2*0.95*5.67E-8*(((DK155+$B$7)+273)^4-(W155+273)^4)</f>
        <v>0</v>
      </c>
      <c r="AF155">
        <f>U155+AE155+AC155+AD155</f>
        <v>0</v>
      </c>
      <c r="AG155">
        <f>DH155*AU155*(DC155-DB155*(1000-AU155*DE155)/(1000-AU155*DD155))/(100*CV155)</f>
        <v>0</v>
      </c>
      <c r="AH155">
        <f>1000*DH155*AU155*(DD155-DE155)/(100*CV155*(1000-AU155*DD155))</f>
        <v>0</v>
      </c>
      <c r="AI155">
        <f>(AJ155 - AK155 - DI155*1E3/(8.314*(DK155+273.15)) * AM155/DH155 * AL155) * DH155/(100*CV155) * (1000 - DE155)/1000</f>
        <v>0</v>
      </c>
      <c r="AJ155">
        <v>427.4812260417328</v>
      </c>
      <c r="AK155">
        <v>430.8285818181819</v>
      </c>
      <c r="AL155">
        <v>-0.001146041525807388</v>
      </c>
      <c r="AM155">
        <v>65.22491109013171</v>
      </c>
      <c r="AN155">
        <f>(AP155 - AO155 + DI155*1E3/(8.314*(DK155+273.15)) * AR155/DH155 * AQ155) * DH155/(100*CV155) * 1000/(1000 - AP155)</f>
        <v>0</v>
      </c>
      <c r="AO155">
        <v>17.5417889263542</v>
      </c>
      <c r="AP155">
        <v>18.22035636363636</v>
      </c>
      <c r="AQ155">
        <v>1.259037048222456E-05</v>
      </c>
      <c r="AR155">
        <v>84.77238479194243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MAX(0,($B$13+$C$13*DP155)/(1+$D$13*DP155)*DI155/(DK155+273)*$E$13)</f>
        <v>0</v>
      </c>
      <c r="AX155" t="s">
        <v>733</v>
      </c>
      <c r="AY155">
        <v>10456.9</v>
      </c>
      <c r="AZ155">
        <v>766</v>
      </c>
      <c r="BA155">
        <v>3626.55</v>
      </c>
      <c r="BB155">
        <f>1-AZ155/BA155</f>
        <v>0</v>
      </c>
      <c r="BC155">
        <v>-2.736321659605526</v>
      </c>
      <c r="BD155" t="s">
        <v>418</v>
      </c>
      <c r="BE155" t="s">
        <v>418</v>
      </c>
      <c r="BF155">
        <v>0</v>
      </c>
      <c r="BG155">
        <v>0</v>
      </c>
      <c r="BH155">
        <f>1-BF155/BG155</f>
        <v>0</v>
      </c>
      <c r="BI155">
        <v>0.5</v>
      </c>
      <c r="BJ155">
        <f>CS155</f>
        <v>0</v>
      </c>
      <c r="BK155">
        <f>L155</f>
        <v>0</v>
      </c>
      <c r="BL155">
        <f>BH155*BI155*BJ155</f>
        <v>0</v>
      </c>
      <c r="BM155">
        <f>(BK155-BC155)/BJ155</f>
        <v>0</v>
      </c>
      <c r="BN155">
        <f>(BA155-BG155)/BG155</f>
        <v>0</v>
      </c>
      <c r="BO155">
        <f>AZ155/(BB155+AZ155/BG155)</f>
        <v>0</v>
      </c>
      <c r="BP155" t="s">
        <v>418</v>
      </c>
      <c r="BQ155">
        <v>0</v>
      </c>
      <c r="BR155">
        <f>IF(BQ155&lt;&gt;0, BQ155, BO155)</f>
        <v>0</v>
      </c>
      <c r="BS155">
        <f>1-BR155/BG155</f>
        <v>0</v>
      </c>
      <c r="BT155">
        <f>(BG155-BF155)/(BG155-BR155)</f>
        <v>0</v>
      </c>
      <c r="BU155">
        <f>(BA155-BG155)/(BA155-BR155)</f>
        <v>0</v>
      </c>
      <c r="BV155">
        <f>(BG155-BF155)/(BG155-AZ155)</f>
        <v>0</v>
      </c>
      <c r="BW155">
        <f>(BA155-BG155)/(BA155-AZ155)</f>
        <v>0</v>
      </c>
      <c r="BX155">
        <f>(BT155*BR155/BF155)</f>
        <v>0</v>
      </c>
      <c r="BY155">
        <f>(1-BX155)</f>
        <v>0</v>
      </c>
      <c r="BZ155" t="s">
        <v>418</v>
      </c>
      <c r="CA155" t="s">
        <v>418</v>
      </c>
      <c r="CB155" t="s">
        <v>418</v>
      </c>
      <c r="CC155" t="s">
        <v>418</v>
      </c>
      <c r="CD155" t="s">
        <v>418</v>
      </c>
      <c r="CE155" t="s">
        <v>418</v>
      </c>
      <c r="CF155" t="s">
        <v>418</v>
      </c>
      <c r="CG155" t="s">
        <v>418</v>
      </c>
      <c r="CH155" t="s">
        <v>418</v>
      </c>
      <c r="CI155" t="s">
        <v>418</v>
      </c>
      <c r="CJ155" t="s">
        <v>418</v>
      </c>
      <c r="CK155" t="s">
        <v>418</v>
      </c>
      <c r="CL155" t="s">
        <v>418</v>
      </c>
      <c r="CM155" t="s">
        <v>418</v>
      </c>
      <c r="CN155" t="s">
        <v>418</v>
      </c>
      <c r="CO155" t="s">
        <v>418</v>
      </c>
      <c r="CP155" t="s">
        <v>418</v>
      </c>
      <c r="CQ155" t="s">
        <v>418</v>
      </c>
      <c r="CR155">
        <f>$B$11*DQ155+$C$11*DR155+$F$11*EC155*(1-EF155)</f>
        <v>0</v>
      </c>
      <c r="CS155">
        <f>CR155*CT155</f>
        <v>0</v>
      </c>
      <c r="CT155">
        <f>($B$11*$D$9+$C$11*$D$9+$F$11*((EP155+EH155)/MAX(EP155+EH155+EQ155, 0.1)*$I$9+EQ155/MAX(EP155+EH155+EQ155, 0.1)*$J$9))/($B$11+$C$11+$F$11)</f>
        <v>0</v>
      </c>
      <c r="CU155">
        <f>($B$11*$K$9+$C$11*$K$9+$F$11*((EP155+EH155)/MAX(EP155+EH155+EQ155, 0.1)*$P$9+EQ155/MAX(EP155+EH155+EQ155, 0.1)*$Q$9))/($B$11+$C$11+$F$11)</f>
        <v>0</v>
      </c>
      <c r="CV155">
        <v>6</v>
      </c>
      <c r="CW155">
        <v>0.5</v>
      </c>
      <c r="CX155" t="s">
        <v>419</v>
      </c>
      <c r="CY155">
        <v>2</v>
      </c>
      <c r="CZ155" t="b">
        <v>1</v>
      </c>
      <c r="DA155">
        <v>1658966648.5</v>
      </c>
      <c r="DB155">
        <v>423.0040909090909</v>
      </c>
      <c r="DC155">
        <v>419.9917272727272</v>
      </c>
      <c r="DD155">
        <v>18.21899090909091</v>
      </c>
      <c r="DE155">
        <v>17.54173636363636</v>
      </c>
      <c r="DF155">
        <v>424.9824545454545</v>
      </c>
      <c r="DG155">
        <v>18.32776363636364</v>
      </c>
      <c r="DH155">
        <v>500.0422727272727</v>
      </c>
      <c r="DI155">
        <v>90.14655454545455</v>
      </c>
      <c r="DJ155">
        <v>0.09999826363636365</v>
      </c>
      <c r="DK155">
        <v>25.67671818181818</v>
      </c>
      <c r="DL155">
        <v>24.83212727272727</v>
      </c>
      <c r="DM155">
        <v>999.9</v>
      </c>
      <c r="DN155">
        <v>0</v>
      </c>
      <c r="DO155">
        <v>0</v>
      </c>
      <c r="DP155">
        <v>9993.236363636364</v>
      </c>
      <c r="DQ155">
        <v>0</v>
      </c>
      <c r="DR155">
        <v>0.4496599999999999</v>
      </c>
      <c r="DS155">
        <v>3.012383636363637</v>
      </c>
      <c r="DT155">
        <v>430.8538181818182</v>
      </c>
      <c r="DU155">
        <v>427.4906363636364</v>
      </c>
      <c r="DV155">
        <v>0.6772713636363635</v>
      </c>
      <c r="DW155">
        <v>419.9917272727272</v>
      </c>
      <c r="DX155">
        <v>17.54173636363636</v>
      </c>
      <c r="DY155">
        <v>1.642379090909091</v>
      </c>
      <c r="DZ155">
        <v>1.581325454545455</v>
      </c>
      <c r="EA155">
        <v>14.36227272727273</v>
      </c>
      <c r="EB155">
        <v>13.77801818181818</v>
      </c>
      <c r="EC155">
        <v>0.00100019</v>
      </c>
      <c r="ED155">
        <v>0</v>
      </c>
      <c r="EE155">
        <v>0</v>
      </c>
      <c r="EF155">
        <v>0</v>
      </c>
      <c r="EG155">
        <v>775.4545454545455</v>
      </c>
      <c r="EH155">
        <v>0.00100019</v>
      </c>
      <c r="EI155">
        <v>-17.95454545454545</v>
      </c>
      <c r="EJ155">
        <v>-1.181818181818182</v>
      </c>
      <c r="EK155">
        <v>35.125</v>
      </c>
      <c r="EL155">
        <v>40.59636363636363</v>
      </c>
      <c r="EM155">
        <v>37.49427272727273</v>
      </c>
      <c r="EN155">
        <v>41.39754545454546</v>
      </c>
      <c r="EO155">
        <v>37.5</v>
      </c>
      <c r="EP155">
        <v>0</v>
      </c>
      <c r="EQ155">
        <v>0</v>
      </c>
      <c r="ER155">
        <v>0</v>
      </c>
      <c r="ES155">
        <v>468.1000001430511</v>
      </c>
      <c r="ET155">
        <v>0</v>
      </c>
      <c r="EU155">
        <v>766</v>
      </c>
      <c r="EV155">
        <v>77.76923023737406</v>
      </c>
      <c r="EW155">
        <v>-117.0384609699249</v>
      </c>
      <c r="EX155">
        <v>-7.78</v>
      </c>
      <c r="EY155">
        <v>15</v>
      </c>
      <c r="EZ155">
        <v>1658962562</v>
      </c>
      <c r="FA155" t="s">
        <v>443</v>
      </c>
      <c r="FB155">
        <v>1658962562</v>
      </c>
      <c r="FC155">
        <v>1658962559</v>
      </c>
      <c r="FD155">
        <v>7</v>
      </c>
      <c r="FE155">
        <v>0.025</v>
      </c>
      <c r="FF155">
        <v>-0.013</v>
      </c>
      <c r="FG155">
        <v>-1.97</v>
      </c>
      <c r="FH155">
        <v>-0.111</v>
      </c>
      <c r="FI155">
        <v>420</v>
      </c>
      <c r="FJ155">
        <v>18</v>
      </c>
      <c r="FK155">
        <v>0.6899999999999999</v>
      </c>
      <c r="FL155">
        <v>0.5</v>
      </c>
      <c r="FM155">
        <v>3.02288875</v>
      </c>
      <c r="FN155">
        <v>-0.2305324953095734</v>
      </c>
      <c r="FO155">
        <v>0.03672076995295032</v>
      </c>
      <c r="FP155">
        <v>1</v>
      </c>
      <c r="FQ155">
        <v>767.5588235294117</v>
      </c>
      <c r="FR155">
        <v>13.03284949222655</v>
      </c>
      <c r="FS155">
        <v>18.96621016512476</v>
      </c>
      <c r="FT155">
        <v>0</v>
      </c>
      <c r="FU155">
        <v>0.67937965</v>
      </c>
      <c r="FV155">
        <v>-0.08469930956848065</v>
      </c>
      <c r="FW155">
        <v>0.01333113452889512</v>
      </c>
      <c r="FX155">
        <v>1</v>
      </c>
      <c r="FY155">
        <v>2</v>
      </c>
      <c r="FZ155">
        <v>3</v>
      </c>
      <c r="GA155" t="s">
        <v>421</v>
      </c>
      <c r="GB155">
        <v>2.98413</v>
      </c>
      <c r="GC155">
        <v>2.71557</v>
      </c>
      <c r="GD155">
        <v>0.0951202</v>
      </c>
      <c r="GE155">
        <v>0.0933853</v>
      </c>
      <c r="GF155">
        <v>0.0884631</v>
      </c>
      <c r="GG155">
        <v>0.08448360000000001</v>
      </c>
      <c r="GH155">
        <v>28705.1</v>
      </c>
      <c r="GI155">
        <v>28875</v>
      </c>
      <c r="GJ155">
        <v>29478.2</v>
      </c>
      <c r="GK155">
        <v>29451.5</v>
      </c>
      <c r="GL155">
        <v>35596.8</v>
      </c>
      <c r="GM155">
        <v>35854.9</v>
      </c>
      <c r="GN155">
        <v>41517</v>
      </c>
      <c r="GO155">
        <v>41976.1</v>
      </c>
      <c r="GP155">
        <v>1.95893</v>
      </c>
      <c r="GQ155">
        <v>1.91505</v>
      </c>
      <c r="GR155">
        <v>0.0356883</v>
      </c>
      <c r="GS155">
        <v>0</v>
      </c>
      <c r="GT155">
        <v>24.2487</v>
      </c>
      <c r="GU155">
        <v>999.9</v>
      </c>
      <c r="GV155">
        <v>43.4</v>
      </c>
      <c r="GW155">
        <v>31.4</v>
      </c>
      <c r="GX155">
        <v>22.2209</v>
      </c>
      <c r="GY155">
        <v>63.0163</v>
      </c>
      <c r="GZ155">
        <v>33.8341</v>
      </c>
      <c r="HA155">
        <v>1</v>
      </c>
      <c r="HB155">
        <v>-0.128521</v>
      </c>
      <c r="HC155">
        <v>-0.249646</v>
      </c>
      <c r="HD155">
        <v>20.4037</v>
      </c>
      <c r="HE155">
        <v>5.22343</v>
      </c>
      <c r="HF155">
        <v>12.0099</v>
      </c>
      <c r="HG155">
        <v>4.99185</v>
      </c>
      <c r="HH155">
        <v>3.29</v>
      </c>
      <c r="HI155">
        <v>9999</v>
      </c>
      <c r="HJ155">
        <v>9999</v>
      </c>
      <c r="HK155">
        <v>9999</v>
      </c>
      <c r="HL155">
        <v>161.7</v>
      </c>
      <c r="HM155">
        <v>1.86723</v>
      </c>
      <c r="HN155">
        <v>1.8663</v>
      </c>
      <c r="HO155">
        <v>1.86576</v>
      </c>
      <c r="HP155">
        <v>1.8657</v>
      </c>
      <c r="HQ155">
        <v>1.86752</v>
      </c>
      <c r="HR155">
        <v>1.86998</v>
      </c>
      <c r="HS155">
        <v>1.86868</v>
      </c>
      <c r="HT155">
        <v>1.87012</v>
      </c>
      <c r="HU155">
        <v>0</v>
      </c>
      <c r="HV155">
        <v>0</v>
      </c>
      <c r="HW155">
        <v>0</v>
      </c>
      <c r="HX155">
        <v>0</v>
      </c>
      <c r="HY155" t="s">
        <v>422</v>
      </c>
      <c r="HZ155" t="s">
        <v>423</v>
      </c>
      <c r="IA155" t="s">
        <v>424</v>
      </c>
      <c r="IB155" t="s">
        <v>424</v>
      </c>
      <c r="IC155" t="s">
        <v>424</v>
      </c>
      <c r="ID155" t="s">
        <v>424</v>
      </c>
      <c r="IE155">
        <v>0</v>
      </c>
      <c r="IF155">
        <v>100</v>
      </c>
      <c r="IG155">
        <v>100</v>
      </c>
      <c r="IH155">
        <v>-1.978</v>
      </c>
      <c r="II155">
        <v>-0.1087</v>
      </c>
      <c r="IJ155">
        <v>-0.5726348517053843</v>
      </c>
      <c r="IK155">
        <v>-0.003643892653284941</v>
      </c>
      <c r="IL155">
        <v>8.948238347276123E-07</v>
      </c>
      <c r="IM155">
        <v>-2.445980282225029E-10</v>
      </c>
      <c r="IN155">
        <v>-0.1497648274784824</v>
      </c>
      <c r="IO155">
        <v>-0.01042730378795286</v>
      </c>
      <c r="IP155">
        <v>0.00100284695746963</v>
      </c>
      <c r="IQ155">
        <v>-1.701466411570297E-05</v>
      </c>
      <c r="IR155">
        <v>2</v>
      </c>
      <c r="IS155">
        <v>2310</v>
      </c>
      <c r="IT155">
        <v>1</v>
      </c>
      <c r="IU155">
        <v>25</v>
      </c>
      <c r="IV155">
        <v>68.2</v>
      </c>
      <c r="IW155">
        <v>68.2</v>
      </c>
      <c r="IX155">
        <v>1.04492</v>
      </c>
      <c r="IY155">
        <v>2.22046</v>
      </c>
      <c r="IZ155">
        <v>1.39648</v>
      </c>
      <c r="JA155">
        <v>2.34497</v>
      </c>
      <c r="JB155">
        <v>1.49536</v>
      </c>
      <c r="JC155">
        <v>2.38525</v>
      </c>
      <c r="JD155">
        <v>35.7078</v>
      </c>
      <c r="JE155">
        <v>16.2335</v>
      </c>
      <c r="JF155">
        <v>18</v>
      </c>
      <c r="JG155">
        <v>513.471</v>
      </c>
      <c r="JH155">
        <v>441.865</v>
      </c>
      <c r="JI155">
        <v>24.9998</v>
      </c>
      <c r="JJ155">
        <v>25.7794</v>
      </c>
      <c r="JK155">
        <v>30</v>
      </c>
      <c r="JL155">
        <v>25.7774</v>
      </c>
      <c r="JM155">
        <v>25.7246</v>
      </c>
      <c r="JN155">
        <v>20.9215</v>
      </c>
      <c r="JO155">
        <v>24.3964</v>
      </c>
      <c r="JP155">
        <v>52.8831</v>
      </c>
      <c r="JQ155">
        <v>25</v>
      </c>
      <c r="JR155">
        <v>420</v>
      </c>
      <c r="JS155">
        <v>17.591</v>
      </c>
      <c r="JT155">
        <v>100.798</v>
      </c>
      <c r="JU155">
        <v>100.805</v>
      </c>
    </row>
    <row r="156" spans="1:281">
      <c r="A156">
        <v>140</v>
      </c>
      <c r="B156">
        <v>1658966656.5</v>
      </c>
      <c r="C156">
        <v>4750</v>
      </c>
      <c r="D156" t="s">
        <v>734</v>
      </c>
      <c r="E156" t="s">
        <v>735</v>
      </c>
      <c r="F156">
        <v>5</v>
      </c>
      <c r="G156" t="s">
        <v>732</v>
      </c>
      <c r="H156" t="s">
        <v>416</v>
      </c>
      <c r="I156">
        <v>1658966654.214286</v>
      </c>
      <c r="J156">
        <f>(K156)/1000</f>
        <v>0</v>
      </c>
      <c r="K156">
        <f>IF(CZ156, AN156, AH156)</f>
        <v>0</v>
      </c>
      <c r="L156">
        <f>IF(CZ156, AI156, AG156)</f>
        <v>0</v>
      </c>
      <c r="M156">
        <f>DB156 - IF(AU156&gt;1, L156*CV156*100.0/(AW156*DP156), 0)</f>
        <v>0</v>
      </c>
      <c r="N156">
        <f>((T156-J156/2)*M156-L156)/(T156+J156/2)</f>
        <v>0</v>
      </c>
      <c r="O156">
        <f>N156*(DI156+DJ156)/1000.0</f>
        <v>0</v>
      </c>
      <c r="P156">
        <f>(DB156 - IF(AU156&gt;1, L156*CV156*100.0/(AW156*DP156), 0))*(DI156+DJ156)/1000.0</f>
        <v>0</v>
      </c>
      <c r="Q156">
        <f>2.0/((1/S156-1/R156)+SIGN(S156)*SQRT((1/S156-1/R156)*(1/S156-1/R156) + 4*CW156/((CW156+1)*(CW156+1))*(2*1/S156*1/R156-1/R156*1/R156)))</f>
        <v>0</v>
      </c>
      <c r="R156">
        <f>IF(LEFT(CX156,1)&lt;&gt;"0",IF(LEFT(CX156,1)="1",3.0,CY156),$D$5+$E$5*(DP156*DI156/($K$5*1000))+$F$5*(DP156*DI156/($K$5*1000))*MAX(MIN(CV156,$J$5),$I$5)*MAX(MIN(CV156,$J$5),$I$5)+$G$5*MAX(MIN(CV156,$J$5),$I$5)*(DP156*DI156/($K$5*1000))+$H$5*(DP156*DI156/($K$5*1000))*(DP156*DI156/($K$5*1000)))</f>
        <v>0</v>
      </c>
      <c r="S156">
        <f>J156*(1000-(1000*0.61365*exp(17.502*W156/(240.97+W156))/(DI156+DJ156)+DD156)/2)/(1000*0.61365*exp(17.502*W156/(240.97+W156))/(DI156+DJ156)-DD156)</f>
        <v>0</v>
      </c>
      <c r="T156">
        <f>1/((CW156+1)/(Q156/1.6)+1/(R156/1.37)) + CW156/((CW156+1)/(Q156/1.6) + CW156/(R156/1.37))</f>
        <v>0</v>
      </c>
      <c r="U156">
        <f>(CR156*CU156)</f>
        <v>0</v>
      </c>
      <c r="V156">
        <f>(DK156+(U156+2*0.95*5.67E-8*(((DK156+$B$7)+273)^4-(DK156+273)^4)-44100*J156)/(1.84*29.3*R156+8*0.95*5.67E-8*(DK156+273)^3))</f>
        <v>0</v>
      </c>
      <c r="W156">
        <f>($C$7*DL156+$D$7*DM156+$E$7*V156)</f>
        <v>0</v>
      </c>
      <c r="X156">
        <f>0.61365*exp(17.502*W156/(240.97+W156))</f>
        <v>0</v>
      </c>
      <c r="Y156">
        <f>(Z156/AA156*100)</f>
        <v>0</v>
      </c>
      <c r="Z156">
        <f>DD156*(DI156+DJ156)/1000</f>
        <v>0</v>
      </c>
      <c r="AA156">
        <f>0.61365*exp(17.502*DK156/(240.97+DK156))</f>
        <v>0</v>
      </c>
      <c r="AB156">
        <f>(X156-DD156*(DI156+DJ156)/1000)</f>
        <v>0</v>
      </c>
      <c r="AC156">
        <f>(-J156*44100)</f>
        <v>0</v>
      </c>
      <c r="AD156">
        <f>2*29.3*R156*0.92*(DK156-W156)</f>
        <v>0</v>
      </c>
      <c r="AE156">
        <f>2*0.95*5.67E-8*(((DK156+$B$7)+273)^4-(W156+273)^4)</f>
        <v>0</v>
      </c>
      <c r="AF156">
        <f>U156+AE156+AC156+AD156</f>
        <v>0</v>
      </c>
      <c r="AG156">
        <f>DH156*AU156*(DC156-DB156*(1000-AU156*DE156)/(1000-AU156*DD156))/(100*CV156)</f>
        <v>0</v>
      </c>
      <c r="AH156">
        <f>1000*DH156*AU156*(DD156-DE156)/(100*CV156*(1000-AU156*DD156))</f>
        <v>0</v>
      </c>
      <c r="AI156">
        <f>(AJ156 - AK156 - DI156*1E3/(8.314*(DK156+273.15)) * AM156/DH156 * AL156) * DH156/(100*CV156) * (1000 - DE156)/1000</f>
        <v>0</v>
      </c>
      <c r="AJ156">
        <v>427.4952449955889</v>
      </c>
      <c r="AK156">
        <v>430.8185878787879</v>
      </c>
      <c r="AL156">
        <v>-0.0004752667689846665</v>
      </c>
      <c r="AM156">
        <v>65.22491109013171</v>
      </c>
      <c r="AN156">
        <f>(AP156 - AO156 + DI156*1E3/(8.314*(DK156+273.15)) * AR156/DH156 * AQ156) * DH156/(100*CV156) * 1000/(1000 - AP156)</f>
        <v>0</v>
      </c>
      <c r="AO156">
        <v>17.54127673067727</v>
      </c>
      <c r="AP156">
        <v>18.24141878787879</v>
      </c>
      <c r="AQ156">
        <v>-3.024480375152235E-05</v>
      </c>
      <c r="AR156">
        <v>84.77238479194243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MAX(0,($B$13+$C$13*DP156)/(1+$D$13*DP156)*DI156/(DK156+273)*$E$13)</f>
        <v>0</v>
      </c>
      <c r="AX156" t="s">
        <v>418</v>
      </c>
      <c r="AY156" t="s">
        <v>418</v>
      </c>
      <c r="AZ156">
        <v>0</v>
      </c>
      <c r="BA156">
        <v>0</v>
      </c>
      <c r="BB156">
        <f>1-AZ156/BA156</f>
        <v>0</v>
      </c>
      <c r="BC156">
        <v>0</v>
      </c>
      <c r="BD156" t="s">
        <v>418</v>
      </c>
      <c r="BE156" t="s">
        <v>418</v>
      </c>
      <c r="BF156">
        <v>0</v>
      </c>
      <c r="BG156">
        <v>0</v>
      </c>
      <c r="BH156">
        <f>1-BF156/BG156</f>
        <v>0</v>
      </c>
      <c r="BI156">
        <v>0.5</v>
      </c>
      <c r="BJ156">
        <f>CS156</f>
        <v>0</v>
      </c>
      <c r="BK156">
        <f>L156</f>
        <v>0</v>
      </c>
      <c r="BL156">
        <f>BH156*BI156*BJ156</f>
        <v>0</v>
      </c>
      <c r="BM156">
        <f>(BK156-BC156)/BJ156</f>
        <v>0</v>
      </c>
      <c r="BN156">
        <f>(BA156-BG156)/BG156</f>
        <v>0</v>
      </c>
      <c r="BO156">
        <f>AZ156/(BB156+AZ156/BG156)</f>
        <v>0</v>
      </c>
      <c r="BP156" t="s">
        <v>418</v>
      </c>
      <c r="BQ156">
        <v>0</v>
      </c>
      <c r="BR156">
        <f>IF(BQ156&lt;&gt;0, BQ156, BO156)</f>
        <v>0</v>
      </c>
      <c r="BS156">
        <f>1-BR156/BG156</f>
        <v>0</v>
      </c>
      <c r="BT156">
        <f>(BG156-BF156)/(BG156-BR156)</f>
        <v>0</v>
      </c>
      <c r="BU156">
        <f>(BA156-BG156)/(BA156-BR156)</f>
        <v>0</v>
      </c>
      <c r="BV156">
        <f>(BG156-BF156)/(BG156-AZ156)</f>
        <v>0</v>
      </c>
      <c r="BW156">
        <f>(BA156-BG156)/(BA156-AZ156)</f>
        <v>0</v>
      </c>
      <c r="BX156">
        <f>(BT156*BR156/BF156)</f>
        <v>0</v>
      </c>
      <c r="BY156">
        <f>(1-BX156)</f>
        <v>0</v>
      </c>
      <c r="BZ156" t="s">
        <v>418</v>
      </c>
      <c r="CA156" t="s">
        <v>418</v>
      </c>
      <c r="CB156" t="s">
        <v>418</v>
      </c>
      <c r="CC156" t="s">
        <v>418</v>
      </c>
      <c r="CD156" t="s">
        <v>418</v>
      </c>
      <c r="CE156" t="s">
        <v>418</v>
      </c>
      <c r="CF156" t="s">
        <v>418</v>
      </c>
      <c r="CG156" t="s">
        <v>418</v>
      </c>
      <c r="CH156" t="s">
        <v>418</v>
      </c>
      <c r="CI156" t="s">
        <v>418</v>
      </c>
      <c r="CJ156" t="s">
        <v>418</v>
      </c>
      <c r="CK156" t="s">
        <v>418</v>
      </c>
      <c r="CL156" t="s">
        <v>418</v>
      </c>
      <c r="CM156" t="s">
        <v>418</v>
      </c>
      <c r="CN156" t="s">
        <v>418</v>
      </c>
      <c r="CO156" t="s">
        <v>418</v>
      </c>
      <c r="CP156" t="s">
        <v>418</v>
      </c>
      <c r="CQ156" t="s">
        <v>418</v>
      </c>
      <c r="CR156">
        <f>$B$11*DQ156+$C$11*DR156+$F$11*EC156*(1-EF156)</f>
        <v>0</v>
      </c>
      <c r="CS156">
        <f>CR156*CT156</f>
        <v>0</v>
      </c>
      <c r="CT156">
        <f>($B$11*$D$9+$C$11*$D$9+$F$11*((EP156+EH156)/MAX(EP156+EH156+EQ156, 0.1)*$I$9+EQ156/MAX(EP156+EH156+EQ156, 0.1)*$J$9))/($B$11+$C$11+$F$11)</f>
        <v>0</v>
      </c>
      <c r="CU156">
        <f>($B$11*$K$9+$C$11*$K$9+$F$11*((EP156+EH156)/MAX(EP156+EH156+EQ156, 0.1)*$P$9+EQ156/MAX(EP156+EH156+EQ156, 0.1)*$Q$9))/($B$11+$C$11+$F$11)</f>
        <v>0</v>
      </c>
      <c r="CV156">
        <v>6</v>
      </c>
      <c r="CW156">
        <v>0.5</v>
      </c>
      <c r="CX156" t="s">
        <v>419</v>
      </c>
      <c r="CY156">
        <v>2</v>
      </c>
      <c r="CZ156" t="b">
        <v>1</v>
      </c>
      <c r="DA156">
        <v>1658966654.214286</v>
      </c>
      <c r="DB156">
        <v>422.9794285714285</v>
      </c>
      <c r="DC156">
        <v>419.984857142857</v>
      </c>
      <c r="DD156">
        <v>18.22877142857143</v>
      </c>
      <c r="DE156">
        <v>17.54067142857143</v>
      </c>
      <c r="DF156">
        <v>424.9575714285715</v>
      </c>
      <c r="DG156">
        <v>18.33742857142857</v>
      </c>
      <c r="DH156">
        <v>499.9795714285714</v>
      </c>
      <c r="DI156">
        <v>90.14532857142856</v>
      </c>
      <c r="DJ156">
        <v>0.09986802857142858</v>
      </c>
      <c r="DK156">
        <v>25.78324285714286</v>
      </c>
      <c r="DL156">
        <v>25.37394285714285</v>
      </c>
      <c r="DM156">
        <v>999.8999999999999</v>
      </c>
      <c r="DN156">
        <v>0</v>
      </c>
      <c r="DO156">
        <v>0</v>
      </c>
      <c r="DP156">
        <v>10013.28571428571</v>
      </c>
      <c r="DQ156">
        <v>0</v>
      </c>
      <c r="DR156">
        <v>0.4496600000000001</v>
      </c>
      <c r="DS156">
        <v>2.994598571428571</v>
      </c>
      <c r="DT156">
        <v>430.8327142857142</v>
      </c>
      <c r="DU156">
        <v>427.4830000000001</v>
      </c>
      <c r="DV156">
        <v>0.6880981428571429</v>
      </c>
      <c r="DW156">
        <v>419.984857142857</v>
      </c>
      <c r="DX156">
        <v>17.54067142857143</v>
      </c>
      <c r="DY156">
        <v>1.643238571428572</v>
      </c>
      <c r="DZ156">
        <v>1.581208571428572</v>
      </c>
      <c r="EA156">
        <v>14.37035714285714</v>
      </c>
      <c r="EB156">
        <v>13.77688571428571</v>
      </c>
      <c r="EC156">
        <v>0.00100019</v>
      </c>
      <c r="ED156">
        <v>0</v>
      </c>
      <c r="EE156">
        <v>0</v>
      </c>
      <c r="EF156">
        <v>0</v>
      </c>
      <c r="EG156">
        <v>1405.928571428571</v>
      </c>
      <c r="EH156">
        <v>0.00100019</v>
      </c>
      <c r="EI156">
        <v>11.92857142857143</v>
      </c>
      <c r="EJ156">
        <v>2</v>
      </c>
      <c r="EK156">
        <v>35.25857142857143</v>
      </c>
      <c r="EL156">
        <v>40.625</v>
      </c>
      <c r="EM156">
        <v>37.5</v>
      </c>
      <c r="EN156">
        <v>41.491</v>
      </c>
      <c r="EO156">
        <v>37.55314285714286</v>
      </c>
      <c r="EP156">
        <v>0</v>
      </c>
      <c r="EQ156">
        <v>0</v>
      </c>
      <c r="ER156">
        <v>0</v>
      </c>
      <c r="ES156">
        <v>4.300000190734863</v>
      </c>
      <c r="ET156">
        <v>0</v>
      </c>
      <c r="EU156">
        <v>1156.907692307692</v>
      </c>
      <c r="EV156">
        <v>5262.608415360713</v>
      </c>
      <c r="EW156">
        <v>309647.2340382881</v>
      </c>
      <c r="EX156">
        <v>28200.28846153846</v>
      </c>
      <c r="EY156">
        <v>15</v>
      </c>
      <c r="EZ156">
        <v>1658962562</v>
      </c>
      <c r="FA156" t="s">
        <v>443</v>
      </c>
      <c r="FB156">
        <v>1658962562</v>
      </c>
      <c r="FC156">
        <v>1658962559</v>
      </c>
      <c r="FD156">
        <v>7</v>
      </c>
      <c r="FE156">
        <v>0.025</v>
      </c>
      <c r="FF156">
        <v>-0.013</v>
      </c>
      <c r="FG156">
        <v>-1.97</v>
      </c>
      <c r="FH156">
        <v>-0.111</v>
      </c>
      <c r="FI156">
        <v>420</v>
      </c>
      <c r="FJ156">
        <v>18</v>
      </c>
      <c r="FK156">
        <v>0.6899999999999999</v>
      </c>
      <c r="FL156">
        <v>0.5</v>
      </c>
      <c r="FM156">
        <v>3.0014195</v>
      </c>
      <c r="FN156">
        <v>-0.1392274671669881</v>
      </c>
      <c r="FO156">
        <v>0.03335289874583617</v>
      </c>
      <c r="FP156">
        <v>1</v>
      </c>
      <c r="FQ156">
        <v>1046.826470588235</v>
      </c>
      <c r="FR156">
        <v>3607.16121906423</v>
      </c>
      <c r="FS156">
        <v>695.3097189271857</v>
      </c>
      <c r="FT156">
        <v>0</v>
      </c>
      <c r="FU156">
        <v>0.6754582</v>
      </c>
      <c r="FV156">
        <v>0.07588604127579733</v>
      </c>
      <c r="FW156">
        <v>0.00839890340223055</v>
      </c>
      <c r="FX156">
        <v>1</v>
      </c>
      <c r="FY156">
        <v>2</v>
      </c>
      <c r="FZ156">
        <v>3</v>
      </c>
      <c r="GA156" t="s">
        <v>421</v>
      </c>
      <c r="GB156">
        <v>2.98423</v>
      </c>
      <c r="GC156">
        <v>2.71579</v>
      </c>
      <c r="GD156">
        <v>0.09511500000000001</v>
      </c>
      <c r="GE156">
        <v>0.0933725</v>
      </c>
      <c r="GF156">
        <v>0.08854910000000001</v>
      </c>
      <c r="GG156">
        <v>0.08447830000000001</v>
      </c>
      <c r="GH156">
        <v>28705</v>
      </c>
      <c r="GI156">
        <v>28875.1</v>
      </c>
      <c r="GJ156">
        <v>29477.9</v>
      </c>
      <c r="GK156">
        <v>29451.2</v>
      </c>
      <c r="GL156">
        <v>35593.1</v>
      </c>
      <c r="GM156">
        <v>35854.9</v>
      </c>
      <c r="GN156">
        <v>41516.7</v>
      </c>
      <c r="GO156">
        <v>41975.9</v>
      </c>
      <c r="GP156">
        <v>1.95905</v>
      </c>
      <c r="GQ156">
        <v>1.9147</v>
      </c>
      <c r="GR156">
        <v>0.102744</v>
      </c>
      <c r="GS156">
        <v>0</v>
      </c>
      <c r="GT156">
        <v>24.246</v>
      </c>
      <c r="GU156">
        <v>999.9</v>
      </c>
      <c r="GV156">
        <v>43.4</v>
      </c>
      <c r="GW156">
        <v>31.4</v>
      </c>
      <c r="GX156">
        <v>22.2202</v>
      </c>
      <c r="GY156">
        <v>62.8763</v>
      </c>
      <c r="GZ156">
        <v>33.4535</v>
      </c>
      <c r="HA156">
        <v>1</v>
      </c>
      <c r="HB156">
        <v>-0.128664</v>
      </c>
      <c r="HC156">
        <v>-0.249785</v>
      </c>
      <c r="HD156">
        <v>20.3965</v>
      </c>
      <c r="HE156">
        <v>5.21999</v>
      </c>
      <c r="HF156">
        <v>12.0095</v>
      </c>
      <c r="HG156">
        <v>4.99065</v>
      </c>
      <c r="HH156">
        <v>3.28933</v>
      </c>
      <c r="HI156">
        <v>9999</v>
      </c>
      <c r="HJ156">
        <v>9999</v>
      </c>
      <c r="HK156">
        <v>9999</v>
      </c>
      <c r="HL156">
        <v>161.7</v>
      </c>
      <c r="HM156">
        <v>1.8673</v>
      </c>
      <c r="HN156">
        <v>1.8663</v>
      </c>
      <c r="HO156">
        <v>1.86574</v>
      </c>
      <c r="HP156">
        <v>1.86569</v>
      </c>
      <c r="HQ156">
        <v>1.86751</v>
      </c>
      <c r="HR156">
        <v>1.86998</v>
      </c>
      <c r="HS156">
        <v>1.86868</v>
      </c>
      <c r="HT156">
        <v>1.8701</v>
      </c>
      <c r="HU156">
        <v>0</v>
      </c>
      <c r="HV156">
        <v>0</v>
      </c>
      <c r="HW156">
        <v>0</v>
      </c>
      <c r="HX156">
        <v>0</v>
      </c>
      <c r="HY156" t="s">
        <v>422</v>
      </c>
      <c r="HZ156" t="s">
        <v>423</v>
      </c>
      <c r="IA156" t="s">
        <v>424</v>
      </c>
      <c r="IB156" t="s">
        <v>424</v>
      </c>
      <c r="IC156" t="s">
        <v>424</v>
      </c>
      <c r="ID156" t="s">
        <v>424</v>
      </c>
      <c r="IE156">
        <v>0</v>
      </c>
      <c r="IF156">
        <v>100</v>
      </c>
      <c r="IG156">
        <v>100</v>
      </c>
      <c r="IH156">
        <v>-1.978</v>
      </c>
      <c r="II156">
        <v>-0.1085</v>
      </c>
      <c r="IJ156">
        <v>-0.5726348517053843</v>
      </c>
      <c r="IK156">
        <v>-0.003643892653284941</v>
      </c>
      <c r="IL156">
        <v>8.948238347276123E-07</v>
      </c>
      <c r="IM156">
        <v>-2.445980282225029E-10</v>
      </c>
      <c r="IN156">
        <v>-0.1497648274784824</v>
      </c>
      <c r="IO156">
        <v>-0.01042730378795286</v>
      </c>
      <c r="IP156">
        <v>0.00100284695746963</v>
      </c>
      <c r="IQ156">
        <v>-1.701466411570297E-05</v>
      </c>
      <c r="IR156">
        <v>2</v>
      </c>
      <c r="IS156">
        <v>2310</v>
      </c>
      <c r="IT156">
        <v>1</v>
      </c>
      <c r="IU156">
        <v>25</v>
      </c>
      <c r="IV156">
        <v>68.2</v>
      </c>
      <c r="IW156">
        <v>68.3</v>
      </c>
      <c r="IX156">
        <v>1.04492</v>
      </c>
      <c r="IY156">
        <v>2.2229</v>
      </c>
      <c r="IZ156">
        <v>1.39648</v>
      </c>
      <c r="JA156">
        <v>2.34497</v>
      </c>
      <c r="JB156">
        <v>1.49536</v>
      </c>
      <c r="JC156">
        <v>2.30469</v>
      </c>
      <c r="JD156">
        <v>35.7078</v>
      </c>
      <c r="JE156">
        <v>16.2072</v>
      </c>
      <c r="JF156">
        <v>18</v>
      </c>
      <c r="JG156">
        <v>513.552</v>
      </c>
      <c r="JH156">
        <v>441.638</v>
      </c>
      <c r="JI156">
        <v>24.9998</v>
      </c>
      <c r="JJ156">
        <v>25.7773</v>
      </c>
      <c r="JK156">
        <v>29.9999</v>
      </c>
      <c r="JL156">
        <v>25.7774</v>
      </c>
      <c r="JM156">
        <v>25.7226</v>
      </c>
      <c r="JN156">
        <v>20.9235</v>
      </c>
      <c r="JO156">
        <v>24.3964</v>
      </c>
      <c r="JP156">
        <v>52.8831</v>
      </c>
      <c r="JQ156">
        <v>25</v>
      </c>
      <c r="JR156">
        <v>420</v>
      </c>
      <c r="JS156">
        <v>17.5792</v>
      </c>
      <c r="JT156">
        <v>100.797</v>
      </c>
      <c r="JU156">
        <v>100.805</v>
      </c>
    </row>
    <row r="157" spans="1:281">
      <c r="A157">
        <v>141</v>
      </c>
      <c r="B157">
        <v>1658966661.5</v>
      </c>
      <c r="C157">
        <v>4755</v>
      </c>
      <c r="D157" t="s">
        <v>736</v>
      </c>
      <c r="E157" t="s">
        <v>737</v>
      </c>
      <c r="F157">
        <v>5</v>
      </c>
      <c r="G157" t="s">
        <v>732</v>
      </c>
      <c r="H157" t="s">
        <v>416</v>
      </c>
      <c r="I157">
        <v>1658966659</v>
      </c>
      <c r="J157">
        <f>(K157)/1000</f>
        <v>0</v>
      </c>
      <c r="K157">
        <f>IF(CZ157, AN157, AH157)</f>
        <v>0</v>
      </c>
      <c r="L157">
        <f>IF(CZ157, AI157, AG157)</f>
        <v>0</v>
      </c>
      <c r="M157">
        <f>DB157 - IF(AU157&gt;1, L157*CV157*100.0/(AW157*DP157), 0)</f>
        <v>0</v>
      </c>
      <c r="N157">
        <f>((T157-J157/2)*M157-L157)/(T157+J157/2)</f>
        <v>0</v>
      </c>
      <c r="O157">
        <f>N157*(DI157+DJ157)/1000.0</f>
        <v>0</v>
      </c>
      <c r="P157">
        <f>(DB157 - IF(AU157&gt;1, L157*CV157*100.0/(AW157*DP157), 0))*(DI157+DJ157)/1000.0</f>
        <v>0</v>
      </c>
      <c r="Q157">
        <f>2.0/((1/S157-1/R157)+SIGN(S157)*SQRT((1/S157-1/R157)*(1/S157-1/R157) + 4*CW157/((CW157+1)*(CW157+1))*(2*1/S157*1/R157-1/R157*1/R157)))</f>
        <v>0</v>
      </c>
      <c r="R157">
        <f>IF(LEFT(CX157,1)&lt;&gt;"0",IF(LEFT(CX157,1)="1",3.0,CY157),$D$5+$E$5*(DP157*DI157/($K$5*1000))+$F$5*(DP157*DI157/($K$5*1000))*MAX(MIN(CV157,$J$5),$I$5)*MAX(MIN(CV157,$J$5),$I$5)+$G$5*MAX(MIN(CV157,$J$5),$I$5)*(DP157*DI157/($K$5*1000))+$H$5*(DP157*DI157/($K$5*1000))*(DP157*DI157/($K$5*1000)))</f>
        <v>0</v>
      </c>
      <c r="S157">
        <f>J157*(1000-(1000*0.61365*exp(17.502*W157/(240.97+W157))/(DI157+DJ157)+DD157)/2)/(1000*0.61365*exp(17.502*W157/(240.97+W157))/(DI157+DJ157)-DD157)</f>
        <v>0</v>
      </c>
      <c r="T157">
        <f>1/((CW157+1)/(Q157/1.6)+1/(R157/1.37)) + CW157/((CW157+1)/(Q157/1.6) + CW157/(R157/1.37))</f>
        <v>0</v>
      </c>
      <c r="U157">
        <f>(CR157*CU157)</f>
        <v>0</v>
      </c>
      <c r="V157">
        <f>(DK157+(U157+2*0.95*5.67E-8*(((DK157+$B$7)+273)^4-(DK157+273)^4)-44100*J157)/(1.84*29.3*R157+8*0.95*5.67E-8*(DK157+273)^3))</f>
        <v>0</v>
      </c>
      <c r="W157">
        <f>($C$7*DL157+$D$7*DM157+$E$7*V157)</f>
        <v>0</v>
      </c>
      <c r="X157">
        <f>0.61365*exp(17.502*W157/(240.97+W157))</f>
        <v>0</v>
      </c>
      <c r="Y157">
        <f>(Z157/AA157*100)</f>
        <v>0</v>
      </c>
      <c r="Z157">
        <f>DD157*(DI157+DJ157)/1000</f>
        <v>0</v>
      </c>
      <c r="AA157">
        <f>0.61365*exp(17.502*DK157/(240.97+DK157))</f>
        <v>0</v>
      </c>
      <c r="AB157">
        <f>(X157-DD157*(DI157+DJ157)/1000)</f>
        <v>0</v>
      </c>
      <c r="AC157">
        <f>(-J157*44100)</f>
        <v>0</v>
      </c>
      <c r="AD157">
        <f>2*29.3*R157*0.92*(DK157-W157)</f>
        <v>0</v>
      </c>
      <c r="AE157">
        <f>2*0.95*5.67E-8*(((DK157+$B$7)+273)^4-(W157+273)^4)</f>
        <v>0</v>
      </c>
      <c r="AF157">
        <f>U157+AE157+AC157+AD157</f>
        <v>0</v>
      </c>
      <c r="AG157">
        <f>DH157*AU157*(DC157-DB157*(1000-AU157*DE157)/(1000-AU157*DD157))/(100*CV157)</f>
        <v>0</v>
      </c>
      <c r="AH157">
        <f>1000*DH157*AU157*(DD157-DE157)/(100*CV157*(1000-AU157*DD157))</f>
        <v>0</v>
      </c>
      <c r="AI157">
        <f>(AJ157 - AK157 - DI157*1E3/(8.314*(DK157+273.15)) * AM157/DH157 * AL157) * DH157/(100*CV157) * (1000 - DE157)/1000</f>
        <v>0</v>
      </c>
      <c r="AJ157">
        <v>427.5312814812497</v>
      </c>
      <c r="AK157">
        <v>430.7611272727272</v>
      </c>
      <c r="AL157">
        <v>-0.000778469259460356</v>
      </c>
      <c r="AM157">
        <v>65.22491109013171</v>
      </c>
      <c r="AN157">
        <f>(AP157 - AO157 + DI157*1E3/(8.314*(DK157+273.15)) * AR157/DH157 * AQ157) * DH157/(100*CV157) * 1000/(1000 - AP157)</f>
        <v>0</v>
      </c>
      <c r="AO157">
        <v>17.54028633951857</v>
      </c>
      <c r="AP157">
        <v>18.27349878787879</v>
      </c>
      <c r="AQ157">
        <v>0.01010764516274133</v>
      </c>
      <c r="AR157">
        <v>84.77238479194243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MAX(0,($B$13+$C$13*DP157)/(1+$D$13*DP157)*DI157/(DK157+273)*$E$13)</f>
        <v>0</v>
      </c>
      <c r="AX157" t="s">
        <v>418</v>
      </c>
      <c r="AY157" t="s">
        <v>418</v>
      </c>
      <c r="AZ157">
        <v>0</v>
      </c>
      <c r="BA157">
        <v>0</v>
      </c>
      <c r="BB157">
        <f>1-AZ157/BA157</f>
        <v>0</v>
      </c>
      <c r="BC157">
        <v>0</v>
      </c>
      <c r="BD157" t="s">
        <v>418</v>
      </c>
      <c r="BE157" t="s">
        <v>418</v>
      </c>
      <c r="BF157">
        <v>0</v>
      </c>
      <c r="BG157">
        <v>0</v>
      </c>
      <c r="BH157">
        <f>1-BF157/BG157</f>
        <v>0</v>
      </c>
      <c r="BI157">
        <v>0.5</v>
      </c>
      <c r="BJ157">
        <f>CS157</f>
        <v>0</v>
      </c>
      <c r="BK157">
        <f>L157</f>
        <v>0</v>
      </c>
      <c r="BL157">
        <f>BH157*BI157*BJ157</f>
        <v>0</v>
      </c>
      <c r="BM157">
        <f>(BK157-BC157)/BJ157</f>
        <v>0</v>
      </c>
      <c r="BN157">
        <f>(BA157-BG157)/BG157</f>
        <v>0</v>
      </c>
      <c r="BO157">
        <f>AZ157/(BB157+AZ157/BG157)</f>
        <v>0</v>
      </c>
      <c r="BP157" t="s">
        <v>418</v>
      </c>
      <c r="BQ157">
        <v>0</v>
      </c>
      <c r="BR157">
        <f>IF(BQ157&lt;&gt;0, BQ157, BO157)</f>
        <v>0</v>
      </c>
      <c r="BS157">
        <f>1-BR157/BG157</f>
        <v>0</v>
      </c>
      <c r="BT157">
        <f>(BG157-BF157)/(BG157-BR157)</f>
        <v>0</v>
      </c>
      <c r="BU157">
        <f>(BA157-BG157)/(BA157-BR157)</f>
        <v>0</v>
      </c>
      <c r="BV157">
        <f>(BG157-BF157)/(BG157-AZ157)</f>
        <v>0</v>
      </c>
      <c r="BW157">
        <f>(BA157-BG157)/(BA157-AZ157)</f>
        <v>0</v>
      </c>
      <c r="BX157">
        <f>(BT157*BR157/BF157)</f>
        <v>0</v>
      </c>
      <c r="BY157">
        <f>(1-BX157)</f>
        <v>0</v>
      </c>
      <c r="BZ157" t="s">
        <v>418</v>
      </c>
      <c r="CA157" t="s">
        <v>418</v>
      </c>
      <c r="CB157" t="s">
        <v>418</v>
      </c>
      <c r="CC157" t="s">
        <v>418</v>
      </c>
      <c r="CD157" t="s">
        <v>418</v>
      </c>
      <c r="CE157" t="s">
        <v>418</v>
      </c>
      <c r="CF157" t="s">
        <v>418</v>
      </c>
      <c r="CG157" t="s">
        <v>418</v>
      </c>
      <c r="CH157" t="s">
        <v>418</v>
      </c>
      <c r="CI157" t="s">
        <v>418</v>
      </c>
      <c r="CJ157" t="s">
        <v>418</v>
      </c>
      <c r="CK157" t="s">
        <v>418</v>
      </c>
      <c r="CL157" t="s">
        <v>418</v>
      </c>
      <c r="CM157" t="s">
        <v>418</v>
      </c>
      <c r="CN157" t="s">
        <v>418</v>
      </c>
      <c r="CO157" t="s">
        <v>418</v>
      </c>
      <c r="CP157" t="s">
        <v>418</v>
      </c>
      <c r="CQ157" t="s">
        <v>418</v>
      </c>
      <c r="CR157">
        <f>$B$11*DQ157+$C$11*DR157+$F$11*EC157*(1-EF157)</f>
        <v>0</v>
      </c>
      <c r="CS157">
        <f>CR157*CT157</f>
        <v>0</v>
      </c>
      <c r="CT157">
        <f>($B$11*$D$9+$C$11*$D$9+$F$11*((EP157+EH157)/MAX(EP157+EH157+EQ157, 0.1)*$I$9+EQ157/MAX(EP157+EH157+EQ157, 0.1)*$J$9))/($B$11+$C$11+$F$11)</f>
        <v>0</v>
      </c>
      <c r="CU157">
        <f>($B$11*$K$9+$C$11*$K$9+$F$11*((EP157+EH157)/MAX(EP157+EH157+EQ157, 0.1)*$P$9+EQ157/MAX(EP157+EH157+EQ157, 0.1)*$Q$9))/($B$11+$C$11+$F$11)</f>
        <v>0</v>
      </c>
      <c r="CV157">
        <v>6</v>
      </c>
      <c r="CW157">
        <v>0.5</v>
      </c>
      <c r="CX157" t="s">
        <v>419</v>
      </c>
      <c r="CY157">
        <v>2</v>
      </c>
      <c r="CZ157" t="b">
        <v>1</v>
      </c>
      <c r="DA157">
        <v>1658966659</v>
      </c>
      <c r="DB157">
        <v>422.9142222222222</v>
      </c>
      <c r="DC157">
        <v>420.0284444444444</v>
      </c>
      <c r="DD157">
        <v>18.26658888888889</v>
      </c>
      <c r="DE157">
        <v>17.53974444444444</v>
      </c>
      <c r="DF157">
        <v>424.8923333333333</v>
      </c>
      <c r="DG157">
        <v>18.37492222222222</v>
      </c>
      <c r="DH157">
        <v>500.0661111111111</v>
      </c>
      <c r="DI157">
        <v>90.14385555555555</v>
      </c>
      <c r="DJ157">
        <v>0.1001228666666667</v>
      </c>
      <c r="DK157">
        <v>25.83522222222222</v>
      </c>
      <c r="DL157">
        <v>25.69386666666666</v>
      </c>
      <c r="DM157">
        <v>999.9000000000001</v>
      </c>
      <c r="DN157">
        <v>0</v>
      </c>
      <c r="DO157">
        <v>0</v>
      </c>
      <c r="DP157">
        <v>9990.556666666667</v>
      </c>
      <c r="DQ157">
        <v>0</v>
      </c>
      <c r="DR157">
        <v>0.44966</v>
      </c>
      <c r="DS157">
        <v>2.885895555555555</v>
      </c>
      <c r="DT157">
        <v>430.7833333333334</v>
      </c>
      <c r="DU157">
        <v>427.5272222222222</v>
      </c>
      <c r="DV157">
        <v>0.7268596666666666</v>
      </c>
      <c r="DW157">
        <v>420.0284444444444</v>
      </c>
      <c r="DX157">
        <v>17.53974444444444</v>
      </c>
      <c r="DY157">
        <v>1.646621111111111</v>
      </c>
      <c r="DZ157">
        <v>1.581098888888889</v>
      </c>
      <c r="EA157">
        <v>14.40214444444445</v>
      </c>
      <c r="EB157">
        <v>13.77582222222222</v>
      </c>
      <c r="EC157">
        <v>0.00100019</v>
      </c>
      <c r="ED157">
        <v>0</v>
      </c>
      <c r="EE157">
        <v>0</v>
      </c>
      <c r="EF157">
        <v>0</v>
      </c>
      <c r="EG157">
        <v>1245.722222222222</v>
      </c>
      <c r="EH157">
        <v>0.00100019</v>
      </c>
      <c r="EI157">
        <v>9.555555555555555</v>
      </c>
      <c r="EJ157">
        <v>-0.2777777777777778</v>
      </c>
      <c r="EK157">
        <v>35.437</v>
      </c>
      <c r="EL157">
        <v>40.67322222222222</v>
      </c>
      <c r="EM157">
        <v>37.52066666666667</v>
      </c>
      <c r="EN157">
        <v>41.583</v>
      </c>
      <c r="EO157">
        <v>37.63188888888889</v>
      </c>
      <c r="EP157">
        <v>0</v>
      </c>
      <c r="EQ157">
        <v>0</v>
      </c>
      <c r="ER157">
        <v>0</v>
      </c>
      <c r="ES157">
        <v>9.100000143051147</v>
      </c>
      <c r="ET157">
        <v>0</v>
      </c>
      <c r="EU157">
        <v>1302.292307692308</v>
      </c>
      <c r="EV157">
        <v>2025.543745391936</v>
      </c>
      <c r="EW157">
        <v>-98847.43704701889</v>
      </c>
      <c r="EX157">
        <v>28206.71153846154</v>
      </c>
      <c r="EY157">
        <v>15</v>
      </c>
      <c r="EZ157">
        <v>1658962562</v>
      </c>
      <c r="FA157" t="s">
        <v>443</v>
      </c>
      <c r="FB157">
        <v>1658962562</v>
      </c>
      <c r="FC157">
        <v>1658962559</v>
      </c>
      <c r="FD157">
        <v>7</v>
      </c>
      <c r="FE157">
        <v>0.025</v>
      </c>
      <c r="FF157">
        <v>-0.013</v>
      </c>
      <c r="FG157">
        <v>-1.97</v>
      </c>
      <c r="FH157">
        <v>-0.111</v>
      </c>
      <c r="FI157">
        <v>420</v>
      </c>
      <c r="FJ157">
        <v>18</v>
      </c>
      <c r="FK157">
        <v>0.6899999999999999</v>
      </c>
      <c r="FL157">
        <v>0.5</v>
      </c>
      <c r="FM157">
        <v>2.972240975609756</v>
      </c>
      <c r="FN157">
        <v>-0.2911471777003444</v>
      </c>
      <c r="FO157">
        <v>0.05191583412788944</v>
      </c>
      <c r="FP157">
        <v>1</v>
      </c>
      <c r="FQ157">
        <v>1164.120588235294</v>
      </c>
      <c r="FR157">
        <v>2805.03286736082</v>
      </c>
      <c r="FS157">
        <v>679.2856478638214</v>
      </c>
      <c r="FT157">
        <v>0</v>
      </c>
      <c r="FU157">
        <v>0.6877661951219513</v>
      </c>
      <c r="FV157">
        <v>0.1848470801393714</v>
      </c>
      <c r="FW157">
        <v>0.02061098671052503</v>
      </c>
      <c r="FX157">
        <v>0</v>
      </c>
      <c r="FY157">
        <v>1</v>
      </c>
      <c r="FZ157">
        <v>3</v>
      </c>
      <c r="GA157" t="s">
        <v>444</v>
      </c>
      <c r="GB157">
        <v>2.98407</v>
      </c>
      <c r="GC157">
        <v>2.71556</v>
      </c>
      <c r="GD157">
        <v>0.09510349999999999</v>
      </c>
      <c r="GE157">
        <v>0.0933831</v>
      </c>
      <c r="GF157">
        <v>0.08864470000000001</v>
      </c>
      <c r="GG157">
        <v>0.0844708</v>
      </c>
      <c r="GH157">
        <v>28705.1</v>
      </c>
      <c r="GI157">
        <v>28875</v>
      </c>
      <c r="GJ157">
        <v>29477.6</v>
      </c>
      <c r="GK157">
        <v>29451.4</v>
      </c>
      <c r="GL157">
        <v>35588.9</v>
      </c>
      <c r="GM157">
        <v>35855.4</v>
      </c>
      <c r="GN157">
        <v>41516.2</v>
      </c>
      <c r="GO157">
        <v>41976.1</v>
      </c>
      <c r="GP157">
        <v>1.9588</v>
      </c>
      <c r="GQ157">
        <v>1.9151</v>
      </c>
      <c r="GR157">
        <v>0.0726059</v>
      </c>
      <c r="GS157">
        <v>0</v>
      </c>
      <c r="GT157">
        <v>24.244</v>
      </c>
      <c r="GU157">
        <v>999.9</v>
      </c>
      <c r="GV157">
        <v>43.4</v>
      </c>
      <c r="GW157">
        <v>31.4</v>
      </c>
      <c r="GX157">
        <v>22.2207</v>
      </c>
      <c r="GY157">
        <v>62.8263</v>
      </c>
      <c r="GZ157">
        <v>33.9623</v>
      </c>
      <c r="HA157">
        <v>1</v>
      </c>
      <c r="HB157">
        <v>-0.128793</v>
      </c>
      <c r="HC157">
        <v>-0.249123</v>
      </c>
      <c r="HD157">
        <v>20.4032</v>
      </c>
      <c r="HE157">
        <v>5.22043</v>
      </c>
      <c r="HF157">
        <v>12.0099</v>
      </c>
      <c r="HG157">
        <v>4.99065</v>
      </c>
      <c r="HH157">
        <v>3.28925</v>
      </c>
      <c r="HI157">
        <v>9999</v>
      </c>
      <c r="HJ157">
        <v>9999</v>
      </c>
      <c r="HK157">
        <v>9999</v>
      </c>
      <c r="HL157">
        <v>161.7</v>
      </c>
      <c r="HM157">
        <v>1.86724</v>
      </c>
      <c r="HN157">
        <v>1.8663</v>
      </c>
      <c r="HO157">
        <v>1.86572</v>
      </c>
      <c r="HP157">
        <v>1.86569</v>
      </c>
      <c r="HQ157">
        <v>1.86752</v>
      </c>
      <c r="HR157">
        <v>1.86998</v>
      </c>
      <c r="HS157">
        <v>1.86863</v>
      </c>
      <c r="HT157">
        <v>1.87012</v>
      </c>
      <c r="HU157">
        <v>0</v>
      </c>
      <c r="HV157">
        <v>0</v>
      </c>
      <c r="HW157">
        <v>0</v>
      </c>
      <c r="HX157">
        <v>0</v>
      </c>
      <c r="HY157" t="s">
        <v>422</v>
      </c>
      <c r="HZ157" t="s">
        <v>423</v>
      </c>
      <c r="IA157" t="s">
        <v>424</v>
      </c>
      <c r="IB157" t="s">
        <v>424</v>
      </c>
      <c r="IC157" t="s">
        <v>424</v>
      </c>
      <c r="ID157" t="s">
        <v>424</v>
      </c>
      <c r="IE157">
        <v>0</v>
      </c>
      <c r="IF157">
        <v>100</v>
      </c>
      <c r="IG157">
        <v>100</v>
      </c>
      <c r="IH157">
        <v>-1.979</v>
      </c>
      <c r="II157">
        <v>-0.1082</v>
      </c>
      <c r="IJ157">
        <v>-0.5726348517053843</v>
      </c>
      <c r="IK157">
        <v>-0.003643892653284941</v>
      </c>
      <c r="IL157">
        <v>8.948238347276123E-07</v>
      </c>
      <c r="IM157">
        <v>-2.445980282225029E-10</v>
      </c>
      <c r="IN157">
        <v>-0.1497648274784824</v>
      </c>
      <c r="IO157">
        <v>-0.01042730378795286</v>
      </c>
      <c r="IP157">
        <v>0.00100284695746963</v>
      </c>
      <c r="IQ157">
        <v>-1.701466411570297E-05</v>
      </c>
      <c r="IR157">
        <v>2</v>
      </c>
      <c r="IS157">
        <v>2310</v>
      </c>
      <c r="IT157">
        <v>1</v>
      </c>
      <c r="IU157">
        <v>25</v>
      </c>
      <c r="IV157">
        <v>68.3</v>
      </c>
      <c r="IW157">
        <v>68.40000000000001</v>
      </c>
      <c r="IX157">
        <v>1.04492</v>
      </c>
      <c r="IY157">
        <v>2.2168</v>
      </c>
      <c r="IZ157">
        <v>1.39648</v>
      </c>
      <c r="JA157">
        <v>2.34497</v>
      </c>
      <c r="JB157">
        <v>1.49536</v>
      </c>
      <c r="JC157">
        <v>2.41943</v>
      </c>
      <c r="JD157">
        <v>35.7078</v>
      </c>
      <c r="JE157">
        <v>16.2247</v>
      </c>
      <c r="JF157">
        <v>18</v>
      </c>
      <c r="JG157">
        <v>513.372</v>
      </c>
      <c r="JH157">
        <v>441.878</v>
      </c>
      <c r="JI157">
        <v>25</v>
      </c>
      <c r="JJ157">
        <v>25.7773</v>
      </c>
      <c r="JK157">
        <v>29.9999</v>
      </c>
      <c r="JL157">
        <v>25.7753</v>
      </c>
      <c r="JM157">
        <v>25.7224</v>
      </c>
      <c r="JN157">
        <v>20.9227</v>
      </c>
      <c r="JO157">
        <v>24.3964</v>
      </c>
      <c r="JP157">
        <v>52.8831</v>
      </c>
      <c r="JQ157">
        <v>25</v>
      </c>
      <c r="JR157">
        <v>420</v>
      </c>
      <c r="JS157">
        <v>17.5645</v>
      </c>
      <c r="JT157">
        <v>100.796</v>
      </c>
      <c r="JU157">
        <v>100.805</v>
      </c>
    </row>
    <row r="158" spans="1:281">
      <c r="A158">
        <v>142</v>
      </c>
      <c r="B158">
        <v>1658966666.5</v>
      </c>
      <c r="C158">
        <v>4760</v>
      </c>
      <c r="D158" t="s">
        <v>738</v>
      </c>
      <c r="E158" t="s">
        <v>739</v>
      </c>
      <c r="F158">
        <v>5</v>
      </c>
      <c r="G158" t="s">
        <v>732</v>
      </c>
      <c r="H158" t="s">
        <v>416</v>
      </c>
      <c r="I158">
        <v>1658966663.7</v>
      </c>
      <c r="J158">
        <f>(K158)/1000</f>
        <v>0</v>
      </c>
      <c r="K158">
        <f>IF(CZ158, AN158, AH158)</f>
        <v>0</v>
      </c>
      <c r="L158">
        <f>IF(CZ158, AI158, AG158)</f>
        <v>0</v>
      </c>
      <c r="M158">
        <f>DB158 - IF(AU158&gt;1, L158*CV158*100.0/(AW158*DP158), 0)</f>
        <v>0</v>
      </c>
      <c r="N158">
        <f>((T158-J158/2)*M158-L158)/(T158+J158/2)</f>
        <v>0</v>
      </c>
      <c r="O158">
        <f>N158*(DI158+DJ158)/1000.0</f>
        <v>0</v>
      </c>
      <c r="P158">
        <f>(DB158 - IF(AU158&gt;1, L158*CV158*100.0/(AW158*DP158), 0))*(DI158+DJ158)/1000.0</f>
        <v>0</v>
      </c>
      <c r="Q158">
        <f>2.0/((1/S158-1/R158)+SIGN(S158)*SQRT((1/S158-1/R158)*(1/S158-1/R158) + 4*CW158/((CW158+1)*(CW158+1))*(2*1/S158*1/R158-1/R158*1/R158)))</f>
        <v>0</v>
      </c>
      <c r="R158">
        <f>IF(LEFT(CX158,1)&lt;&gt;"0",IF(LEFT(CX158,1)="1",3.0,CY158),$D$5+$E$5*(DP158*DI158/($K$5*1000))+$F$5*(DP158*DI158/($K$5*1000))*MAX(MIN(CV158,$J$5),$I$5)*MAX(MIN(CV158,$J$5),$I$5)+$G$5*MAX(MIN(CV158,$J$5),$I$5)*(DP158*DI158/($K$5*1000))+$H$5*(DP158*DI158/($K$5*1000))*(DP158*DI158/($K$5*1000)))</f>
        <v>0</v>
      </c>
      <c r="S158">
        <f>J158*(1000-(1000*0.61365*exp(17.502*W158/(240.97+W158))/(DI158+DJ158)+DD158)/2)/(1000*0.61365*exp(17.502*W158/(240.97+W158))/(DI158+DJ158)-DD158)</f>
        <v>0</v>
      </c>
      <c r="T158">
        <f>1/((CW158+1)/(Q158/1.6)+1/(R158/1.37)) + CW158/((CW158+1)/(Q158/1.6) + CW158/(R158/1.37))</f>
        <v>0</v>
      </c>
      <c r="U158">
        <f>(CR158*CU158)</f>
        <v>0</v>
      </c>
      <c r="V158">
        <f>(DK158+(U158+2*0.95*5.67E-8*(((DK158+$B$7)+273)^4-(DK158+273)^4)-44100*J158)/(1.84*29.3*R158+8*0.95*5.67E-8*(DK158+273)^3))</f>
        <v>0</v>
      </c>
      <c r="W158">
        <f>($C$7*DL158+$D$7*DM158+$E$7*V158)</f>
        <v>0</v>
      </c>
      <c r="X158">
        <f>0.61365*exp(17.502*W158/(240.97+W158))</f>
        <v>0</v>
      </c>
      <c r="Y158">
        <f>(Z158/AA158*100)</f>
        <v>0</v>
      </c>
      <c r="Z158">
        <f>DD158*(DI158+DJ158)/1000</f>
        <v>0</v>
      </c>
      <c r="AA158">
        <f>0.61365*exp(17.502*DK158/(240.97+DK158))</f>
        <v>0</v>
      </c>
      <c r="AB158">
        <f>(X158-DD158*(DI158+DJ158)/1000)</f>
        <v>0</v>
      </c>
      <c r="AC158">
        <f>(-J158*44100)</f>
        <v>0</v>
      </c>
      <c r="AD158">
        <f>2*29.3*R158*0.92*(DK158-W158)</f>
        <v>0</v>
      </c>
      <c r="AE158">
        <f>2*0.95*5.67E-8*(((DK158+$B$7)+273)^4-(W158+273)^4)</f>
        <v>0</v>
      </c>
      <c r="AF158">
        <f>U158+AE158+AC158+AD158</f>
        <v>0</v>
      </c>
      <c r="AG158">
        <f>DH158*AU158*(DC158-DB158*(1000-AU158*DE158)/(1000-AU158*DD158))/(100*CV158)</f>
        <v>0</v>
      </c>
      <c r="AH158">
        <f>1000*DH158*AU158*(DD158-DE158)/(100*CV158*(1000-AU158*DD158))</f>
        <v>0</v>
      </c>
      <c r="AI158">
        <f>(AJ158 - AK158 - DI158*1E3/(8.314*(DK158+273.15)) * AM158/DH158 * AL158) * DH158/(100*CV158) * (1000 - DE158)/1000</f>
        <v>0</v>
      </c>
      <c r="AJ158">
        <v>427.4348778785243</v>
      </c>
      <c r="AK158">
        <v>430.7275757575758</v>
      </c>
      <c r="AL158">
        <v>-0.0008090393412254347</v>
      </c>
      <c r="AM158">
        <v>65.22491109013171</v>
      </c>
      <c r="AN158">
        <f>(AP158 - AO158 + DI158*1E3/(8.314*(DK158+273.15)) * AR158/DH158 * AQ158) * DH158/(100*CV158) * 1000/(1000 - AP158)</f>
        <v>0</v>
      </c>
      <c r="AO158">
        <v>17.53834768154284</v>
      </c>
      <c r="AP158">
        <v>18.26460909090909</v>
      </c>
      <c r="AQ158">
        <v>-0.0004921777131253155</v>
      </c>
      <c r="AR158">
        <v>84.77238479194243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MAX(0,($B$13+$C$13*DP158)/(1+$D$13*DP158)*DI158/(DK158+273)*$E$13)</f>
        <v>0</v>
      </c>
      <c r="AX158" t="s">
        <v>418</v>
      </c>
      <c r="AY158" t="s">
        <v>418</v>
      </c>
      <c r="AZ158">
        <v>0</v>
      </c>
      <c r="BA158">
        <v>0</v>
      </c>
      <c r="BB158">
        <f>1-AZ158/BA158</f>
        <v>0</v>
      </c>
      <c r="BC158">
        <v>0</v>
      </c>
      <c r="BD158" t="s">
        <v>418</v>
      </c>
      <c r="BE158" t="s">
        <v>418</v>
      </c>
      <c r="BF158">
        <v>0</v>
      </c>
      <c r="BG158">
        <v>0</v>
      </c>
      <c r="BH158">
        <f>1-BF158/BG158</f>
        <v>0</v>
      </c>
      <c r="BI158">
        <v>0.5</v>
      </c>
      <c r="BJ158">
        <f>CS158</f>
        <v>0</v>
      </c>
      <c r="BK158">
        <f>L158</f>
        <v>0</v>
      </c>
      <c r="BL158">
        <f>BH158*BI158*BJ158</f>
        <v>0</v>
      </c>
      <c r="BM158">
        <f>(BK158-BC158)/BJ158</f>
        <v>0</v>
      </c>
      <c r="BN158">
        <f>(BA158-BG158)/BG158</f>
        <v>0</v>
      </c>
      <c r="BO158">
        <f>AZ158/(BB158+AZ158/BG158)</f>
        <v>0</v>
      </c>
      <c r="BP158" t="s">
        <v>418</v>
      </c>
      <c r="BQ158">
        <v>0</v>
      </c>
      <c r="BR158">
        <f>IF(BQ158&lt;&gt;0, BQ158, BO158)</f>
        <v>0</v>
      </c>
      <c r="BS158">
        <f>1-BR158/BG158</f>
        <v>0</v>
      </c>
      <c r="BT158">
        <f>(BG158-BF158)/(BG158-BR158)</f>
        <v>0</v>
      </c>
      <c r="BU158">
        <f>(BA158-BG158)/(BA158-BR158)</f>
        <v>0</v>
      </c>
      <c r="BV158">
        <f>(BG158-BF158)/(BG158-AZ158)</f>
        <v>0</v>
      </c>
      <c r="BW158">
        <f>(BA158-BG158)/(BA158-AZ158)</f>
        <v>0</v>
      </c>
      <c r="BX158">
        <f>(BT158*BR158/BF158)</f>
        <v>0</v>
      </c>
      <c r="BY158">
        <f>(1-BX158)</f>
        <v>0</v>
      </c>
      <c r="BZ158" t="s">
        <v>418</v>
      </c>
      <c r="CA158" t="s">
        <v>418</v>
      </c>
      <c r="CB158" t="s">
        <v>418</v>
      </c>
      <c r="CC158" t="s">
        <v>418</v>
      </c>
      <c r="CD158" t="s">
        <v>418</v>
      </c>
      <c r="CE158" t="s">
        <v>418</v>
      </c>
      <c r="CF158" t="s">
        <v>418</v>
      </c>
      <c r="CG158" t="s">
        <v>418</v>
      </c>
      <c r="CH158" t="s">
        <v>418</v>
      </c>
      <c r="CI158" t="s">
        <v>418</v>
      </c>
      <c r="CJ158" t="s">
        <v>418</v>
      </c>
      <c r="CK158" t="s">
        <v>418</v>
      </c>
      <c r="CL158" t="s">
        <v>418</v>
      </c>
      <c r="CM158" t="s">
        <v>418</v>
      </c>
      <c r="CN158" t="s">
        <v>418</v>
      </c>
      <c r="CO158" t="s">
        <v>418</v>
      </c>
      <c r="CP158" t="s">
        <v>418</v>
      </c>
      <c r="CQ158" t="s">
        <v>418</v>
      </c>
      <c r="CR158">
        <f>$B$11*DQ158+$C$11*DR158+$F$11*EC158*(1-EF158)</f>
        <v>0</v>
      </c>
      <c r="CS158">
        <f>CR158*CT158</f>
        <v>0</v>
      </c>
      <c r="CT158">
        <f>($B$11*$D$9+$C$11*$D$9+$F$11*((EP158+EH158)/MAX(EP158+EH158+EQ158, 0.1)*$I$9+EQ158/MAX(EP158+EH158+EQ158, 0.1)*$J$9))/($B$11+$C$11+$F$11)</f>
        <v>0</v>
      </c>
      <c r="CU158">
        <f>($B$11*$K$9+$C$11*$K$9+$F$11*((EP158+EH158)/MAX(EP158+EH158+EQ158, 0.1)*$P$9+EQ158/MAX(EP158+EH158+EQ158, 0.1)*$Q$9))/($B$11+$C$11+$F$11)</f>
        <v>0</v>
      </c>
      <c r="CV158">
        <v>6</v>
      </c>
      <c r="CW158">
        <v>0.5</v>
      </c>
      <c r="CX158" t="s">
        <v>419</v>
      </c>
      <c r="CY158">
        <v>2</v>
      </c>
      <c r="CZ158" t="b">
        <v>1</v>
      </c>
      <c r="DA158">
        <v>1658966663.7</v>
      </c>
      <c r="DB158">
        <v>422.89</v>
      </c>
      <c r="DC158">
        <v>419.9680999999999</v>
      </c>
      <c r="DD158">
        <v>18.27058</v>
      </c>
      <c r="DE158">
        <v>17.53864</v>
      </c>
      <c r="DF158">
        <v>424.8681</v>
      </c>
      <c r="DG158">
        <v>18.37887</v>
      </c>
      <c r="DH158">
        <v>500.0804</v>
      </c>
      <c r="DI158">
        <v>90.14469</v>
      </c>
      <c r="DJ158">
        <v>0.10003572</v>
      </c>
      <c r="DK158">
        <v>25.77203</v>
      </c>
      <c r="DL158">
        <v>25.28154</v>
      </c>
      <c r="DM158">
        <v>999.9</v>
      </c>
      <c r="DN158">
        <v>0</v>
      </c>
      <c r="DO158">
        <v>0</v>
      </c>
      <c r="DP158">
        <v>10005.062</v>
      </c>
      <c r="DQ158">
        <v>0</v>
      </c>
      <c r="DR158">
        <v>0.44966</v>
      </c>
      <c r="DS158">
        <v>2.921928</v>
      </c>
      <c r="DT158">
        <v>430.7604</v>
      </c>
      <c r="DU158">
        <v>427.4654</v>
      </c>
      <c r="DV158">
        <v>0.7319495</v>
      </c>
      <c r="DW158">
        <v>419.9680999999999</v>
      </c>
      <c r="DX158">
        <v>17.53864</v>
      </c>
      <c r="DY158">
        <v>1.646995</v>
      </c>
      <c r="DZ158">
        <v>1.581014</v>
      </c>
      <c r="EA158">
        <v>14.40569</v>
      </c>
      <c r="EB158">
        <v>13.775</v>
      </c>
      <c r="EC158">
        <v>0.00100019</v>
      </c>
      <c r="ED158">
        <v>0</v>
      </c>
      <c r="EE158">
        <v>0</v>
      </c>
      <c r="EF158">
        <v>0</v>
      </c>
      <c r="EG158">
        <v>1128.1</v>
      </c>
      <c r="EH158">
        <v>0.00100019</v>
      </c>
      <c r="EI158">
        <v>-11.55</v>
      </c>
      <c r="EJ158">
        <v>-1.25</v>
      </c>
      <c r="EK158">
        <v>35.3812</v>
      </c>
      <c r="EL158">
        <v>40.7059</v>
      </c>
      <c r="EM158">
        <v>37.562</v>
      </c>
      <c r="EN158">
        <v>41.64360000000001</v>
      </c>
      <c r="EO158">
        <v>37.687</v>
      </c>
      <c r="EP158">
        <v>0</v>
      </c>
      <c r="EQ158">
        <v>0</v>
      </c>
      <c r="ER158">
        <v>0</v>
      </c>
      <c r="ES158">
        <v>14.5</v>
      </c>
      <c r="ET158">
        <v>0</v>
      </c>
      <c r="EU158">
        <v>1423.215384615385</v>
      </c>
      <c r="EV158">
        <v>-4737.995466287019</v>
      </c>
      <c r="EW158">
        <v>-548086.223336887</v>
      </c>
      <c r="EX158">
        <v>28208.30769230769</v>
      </c>
      <c r="EY158">
        <v>15</v>
      </c>
      <c r="EZ158">
        <v>1658962562</v>
      </c>
      <c r="FA158" t="s">
        <v>443</v>
      </c>
      <c r="FB158">
        <v>1658962562</v>
      </c>
      <c r="FC158">
        <v>1658962559</v>
      </c>
      <c r="FD158">
        <v>7</v>
      </c>
      <c r="FE158">
        <v>0.025</v>
      </c>
      <c r="FF158">
        <v>-0.013</v>
      </c>
      <c r="FG158">
        <v>-1.97</v>
      </c>
      <c r="FH158">
        <v>-0.111</v>
      </c>
      <c r="FI158">
        <v>420</v>
      </c>
      <c r="FJ158">
        <v>18</v>
      </c>
      <c r="FK158">
        <v>0.6899999999999999</v>
      </c>
      <c r="FL158">
        <v>0.5</v>
      </c>
      <c r="FM158">
        <v>2.95393225</v>
      </c>
      <c r="FN158">
        <v>-0.4244702814258965</v>
      </c>
      <c r="FO158">
        <v>0.06000068801636779</v>
      </c>
      <c r="FP158">
        <v>1</v>
      </c>
      <c r="FQ158">
        <v>1260.223529411765</v>
      </c>
      <c r="FR158">
        <v>299.613516060479</v>
      </c>
      <c r="FS158">
        <v>641.7790428125754</v>
      </c>
      <c r="FT158">
        <v>0</v>
      </c>
      <c r="FU158">
        <v>0.7050391250000001</v>
      </c>
      <c r="FV158">
        <v>0.236402127579737</v>
      </c>
      <c r="FW158">
        <v>0.0245124068118448</v>
      </c>
      <c r="FX158">
        <v>0</v>
      </c>
      <c r="FY158">
        <v>1</v>
      </c>
      <c r="FZ158">
        <v>3</v>
      </c>
      <c r="GA158" t="s">
        <v>444</v>
      </c>
      <c r="GB158">
        <v>2.98419</v>
      </c>
      <c r="GC158">
        <v>2.71567</v>
      </c>
      <c r="GD158">
        <v>0.095098</v>
      </c>
      <c r="GE158">
        <v>0.09337529999999999</v>
      </c>
      <c r="GF158">
        <v>0.08860709999999999</v>
      </c>
      <c r="GG158">
        <v>0.0844753</v>
      </c>
      <c r="GH158">
        <v>28705.2</v>
      </c>
      <c r="GI158">
        <v>28874.8</v>
      </c>
      <c r="GJ158">
        <v>29477.6</v>
      </c>
      <c r="GK158">
        <v>29450.9</v>
      </c>
      <c r="GL158">
        <v>35590.1</v>
      </c>
      <c r="GM158">
        <v>35854.7</v>
      </c>
      <c r="GN158">
        <v>41515.9</v>
      </c>
      <c r="GO158">
        <v>41975.4</v>
      </c>
      <c r="GP158">
        <v>1.95895</v>
      </c>
      <c r="GQ158">
        <v>1.91502</v>
      </c>
      <c r="GR158">
        <v>0.0537559</v>
      </c>
      <c r="GS158">
        <v>0</v>
      </c>
      <c r="GT158">
        <v>24.246</v>
      </c>
      <c r="GU158">
        <v>999.9</v>
      </c>
      <c r="GV158">
        <v>43.4</v>
      </c>
      <c r="GW158">
        <v>31.4</v>
      </c>
      <c r="GX158">
        <v>22.2195</v>
      </c>
      <c r="GY158">
        <v>63.1663</v>
      </c>
      <c r="GZ158">
        <v>33.4295</v>
      </c>
      <c r="HA158">
        <v>1</v>
      </c>
      <c r="HB158">
        <v>-0.128872</v>
      </c>
      <c r="HC158">
        <v>-0.249891</v>
      </c>
      <c r="HD158">
        <v>20.4037</v>
      </c>
      <c r="HE158">
        <v>5.22523</v>
      </c>
      <c r="HF158">
        <v>12.0099</v>
      </c>
      <c r="HG158">
        <v>4.99175</v>
      </c>
      <c r="HH158">
        <v>3.29</v>
      </c>
      <c r="HI158">
        <v>9999</v>
      </c>
      <c r="HJ158">
        <v>9999</v>
      </c>
      <c r="HK158">
        <v>9999</v>
      </c>
      <c r="HL158">
        <v>161.7</v>
      </c>
      <c r="HM158">
        <v>1.86724</v>
      </c>
      <c r="HN158">
        <v>1.8663</v>
      </c>
      <c r="HO158">
        <v>1.86571</v>
      </c>
      <c r="HP158">
        <v>1.86569</v>
      </c>
      <c r="HQ158">
        <v>1.86752</v>
      </c>
      <c r="HR158">
        <v>1.86997</v>
      </c>
      <c r="HS158">
        <v>1.86864</v>
      </c>
      <c r="HT158">
        <v>1.87012</v>
      </c>
      <c r="HU158">
        <v>0</v>
      </c>
      <c r="HV158">
        <v>0</v>
      </c>
      <c r="HW158">
        <v>0</v>
      </c>
      <c r="HX158">
        <v>0</v>
      </c>
      <c r="HY158" t="s">
        <v>422</v>
      </c>
      <c r="HZ158" t="s">
        <v>423</v>
      </c>
      <c r="IA158" t="s">
        <v>424</v>
      </c>
      <c r="IB158" t="s">
        <v>424</v>
      </c>
      <c r="IC158" t="s">
        <v>424</v>
      </c>
      <c r="ID158" t="s">
        <v>424</v>
      </c>
      <c r="IE158">
        <v>0</v>
      </c>
      <c r="IF158">
        <v>100</v>
      </c>
      <c r="IG158">
        <v>100</v>
      </c>
      <c r="IH158">
        <v>-1.978</v>
      </c>
      <c r="II158">
        <v>-0.1084</v>
      </c>
      <c r="IJ158">
        <v>-0.5726348517053843</v>
      </c>
      <c r="IK158">
        <v>-0.003643892653284941</v>
      </c>
      <c r="IL158">
        <v>8.948238347276123E-07</v>
      </c>
      <c r="IM158">
        <v>-2.445980282225029E-10</v>
      </c>
      <c r="IN158">
        <v>-0.1497648274784824</v>
      </c>
      <c r="IO158">
        <v>-0.01042730378795286</v>
      </c>
      <c r="IP158">
        <v>0.00100284695746963</v>
      </c>
      <c r="IQ158">
        <v>-1.701466411570297E-05</v>
      </c>
      <c r="IR158">
        <v>2</v>
      </c>
      <c r="IS158">
        <v>2310</v>
      </c>
      <c r="IT158">
        <v>1</v>
      </c>
      <c r="IU158">
        <v>25</v>
      </c>
      <c r="IV158">
        <v>68.40000000000001</v>
      </c>
      <c r="IW158">
        <v>68.5</v>
      </c>
      <c r="IX158">
        <v>1.04492</v>
      </c>
      <c r="IY158">
        <v>2.22534</v>
      </c>
      <c r="IZ158">
        <v>1.39648</v>
      </c>
      <c r="JA158">
        <v>2.34497</v>
      </c>
      <c r="JB158">
        <v>1.49536</v>
      </c>
      <c r="JC158">
        <v>2.28638</v>
      </c>
      <c r="JD158">
        <v>35.7078</v>
      </c>
      <c r="JE158">
        <v>16.2072</v>
      </c>
      <c r="JF158">
        <v>18</v>
      </c>
      <c r="JG158">
        <v>513.468</v>
      </c>
      <c r="JH158">
        <v>441.833</v>
      </c>
      <c r="JI158">
        <v>24.9999</v>
      </c>
      <c r="JJ158">
        <v>25.7751</v>
      </c>
      <c r="JK158">
        <v>30.0002</v>
      </c>
      <c r="JL158">
        <v>25.7752</v>
      </c>
      <c r="JM158">
        <v>25.7224</v>
      </c>
      <c r="JN158">
        <v>20.9231</v>
      </c>
      <c r="JO158">
        <v>24.3964</v>
      </c>
      <c r="JP158">
        <v>52.8831</v>
      </c>
      <c r="JQ158">
        <v>25</v>
      </c>
      <c r="JR158">
        <v>420</v>
      </c>
      <c r="JS158">
        <v>17.5717</v>
      </c>
      <c r="JT158">
        <v>100.796</v>
      </c>
      <c r="JU158">
        <v>100.804</v>
      </c>
    </row>
    <row r="159" spans="1:281">
      <c r="A159">
        <v>143</v>
      </c>
      <c r="B159">
        <v>1658966671.5</v>
      </c>
      <c r="C159">
        <v>4765</v>
      </c>
      <c r="D159" t="s">
        <v>740</v>
      </c>
      <c r="E159" t="s">
        <v>741</v>
      </c>
      <c r="F159">
        <v>5</v>
      </c>
      <c r="G159" t="s">
        <v>732</v>
      </c>
      <c r="H159" t="s">
        <v>416</v>
      </c>
      <c r="I159">
        <v>1658966669</v>
      </c>
      <c r="J159">
        <f>(K159)/1000</f>
        <v>0</v>
      </c>
      <c r="K159">
        <f>IF(CZ159, AN159, AH159)</f>
        <v>0</v>
      </c>
      <c r="L159">
        <f>IF(CZ159, AI159, AG159)</f>
        <v>0</v>
      </c>
      <c r="M159">
        <f>DB159 - IF(AU159&gt;1, L159*CV159*100.0/(AW159*DP159), 0)</f>
        <v>0</v>
      </c>
      <c r="N159">
        <f>((T159-J159/2)*M159-L159)/(T159+J159/2)</f>
        <v>0</v>
      </c>
      <c r="O159">
        <f>N159*(DI159+DJ159)/1000.0</f>
        <v>0</v>
      </c>
      <c r="P159">
        <f>(DB159 - IF(AU159&gt;1, L159*CV159*100.0/(AW159*DP159), 0))*(DI159+DJ159)/1000.0</f>
        <v>0</v>
      </c>
      <c r="Q159">
        <f>2.0/((1/S159-1/R159)+SIGN(S159)*SQRT((1/S159-1/R159)*(1/S159-1/R159) + 4*CW159/((CW159+1)*(CW159+1))*(2*1/S159*1/R159-1/R159*1/R159)))</f>
        <v>0</v>
      </c>
      <c r="R159">
        <f>IF(LEFT(CX159,1)&lt;&gt;"0",IF(LEFT(CX159,1)="1",3.0,CY159),$D$5+$E$5*(DP159*DI159/($K$5*1000))+$F$5*(DP159*DI159/($K$5*1000))*MAX(MIN(CV159,$J$5),$I$5)*MAX(MIN(CV159,$J$5),$I$5)+$G$5*MAX(MIN(CV159,$J$5),$I$5)*(DP159*DI159/($K$5*1000))+$H$5*(DP159*DI159/($K$5*1000))*(DP159*DI159/($K$5*1000)))</f>
        <v>0</v>
      </c>
      <c r="S159">
        <f>J159*(1000-(1000*0.61365*exp(17.502*W159/(240.97+W159))/(DI159+DJ159)+DD159)/2)/(1000*0.61365*exp(17.502*W159/(240.97+W159))/(DI159+DJ159)-DD159)</f>
        <v>0</v>
      </c>
      <c r="T159">
        <f>1/((CW159+1)/(Q159/1.6)+1/(R159/1.37)) + CW159/((CW159+1)/(Q159/1.6) + CW159/(R159/1.37))</f>
        <v>0</v>
      </c>
      <c r="U159">
        <f>(CR159*CU159)</f>
        <v>0</v>
      </c>
      <c r="V159">
        <f>(DK159+(U159+2*0.95*5.67E-8*(((DK159+$B$7)+273)^4-(DK159+273)^4)-44100*J159)/(1.84*29.3*R159+8*0.95*5.67E-8*(DK159+273)^3))</f>
        <v>0</v>
      </c>
      <c r="W159">
        <f>($C$7*DL159+$D$7*DM159+$E$7*V159)</f>
        <v>0</v>
      </c>
      <c r="X159">
        <f>0.61365*exp(17.502*W159/(240.97+W159))</f>
        <v>0</v>
      </c>
      <c r="Y159">
        <f>(Z159/AA159*100)</f>
        <v>0</v>
      </c>
      <c r="Z159">
        <f>DD159*(DI159+DJ159)/1000</f>
        <v>0</v>
      </c>
      <c r="AA159">
        <f>0.61365*exp(17.502*DK159/(240.97+DK159))</f>
        <v>0</v>
      </c>
      <c r="AB159">
        <f>(X159-DD159*(DI159+DJ159)/1000)</f>
        <v>0</v>
      </c>
      <c r="AC159">
        <f>(-J159*44100)</f>
        <v>0</v>
      </c>
      <c r="AD159">
        <f>2*29.3*R159*0.92*(DK159-W159)</f>
        <v>0</v>
      </c>
      <c r="AE159">
        <f>2*0.95*5.67E-8*(((DK159+$B$7)+273)^4-(W159+273)^4)</f>
        <v>0</v>
      </c>
      <c r="AF159">
        <f>U159+AE159+AC159+AD159</f>
        <v>0</v>
      </c>
      <c r="AG159">
        <f>DH159*AU159*(DC159-DB159*(1000-AU159*DE159)/(1000-AU159*DD159))/(100*CV159)</f>
        <v>0</v>
      </c>
      <c r="AH159">
        <f>1000*DH159*AU159*(DD159-DE159)/(100*CV159*(1000-AU159*DD159))</f>
        <v>0</v>
      </c>
      <c r="AI159">
        <f>(AJ159 - AK159 - DI159*1E3/(8.314*(DK159+273.15)) * AM159/DH159 * AL159) * DH159/(100*CV159) * (1000 - DE159)/1000</f>
        <v>0</v>
      </c>
      <c r="AJ159">
        <v>427.497257290767</v>
      </c>
      <c r="AK159">
        <v>430.6875515151515</v>
      </c>
      <c r="AL159">
        <v>-0.0004520662062048455</v>
      </c>
      <c r="AM159">
        <v>65.22491109013171</v>
      </c>
      <c r="AN159">
        <f>(AP159 - AO159 + DI159*1E3/(8.314*(DK159+273.15)) * AR159/DH159 * AQ159) * DH159/(100*CV159) * 1000/(1000 - AP159)</f>
        <v>0</v>
      </c>
      <c r="AO159">
        <v>17.53955929636151</v>
      </c>
      <c r="AP159">
        <v>18.25342727272727</v>
      </c>
      <c r="AQ159">
        <v>-0.0004044826508633161</v>
      </c>
      <c r="AR159">
        <v>84.77238479194243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MAX(0,($B$13+$C$13*DP159)/(1+$D$13*DP159)*DI159/(DK159+273)*$E$13)</f>
        <v>0</v>
      </c>
      <c r="AX159" t="s">
        <v>418</v>
      </c>
      <c r="AY159" t="s">
        <v>418</v>
      </c>
      <c r="AZ159">
        <v>0</v>
      </c>
      <c r="BA159">
        <v>0</v>
      </c>
      <c r="BB159">
        <f>1-AZ159/BA159</f>
        <v>0</v>
      </c>
      <c r="BC159">
        <v>0</v>
      </c>
      <c r="BD159" t="s">
        <v>418</v>
      </c>
      <c r="BE159" t="s">
        <v>418</v>
      </c>
      <c r="BF159">
        <v>0</v>
      </c>
      <c r="BG159">
        <v>0</v>
      </c>
      <c r="BH159">
        <f>1-BF159/BG159</f>
        <v>0</v>
      </c>
      <c r="BI159">
        <v>0.5</v>
      </c>
      <c r="BJ159">
        <f>CS159</f>
        <v>0</v>
      </c>
      <c r="BK159">
        <f>L159</f>
        <v>0</v>
      </c>
      <c r="BL159">
        <f>BH159*BI159*BJ159</f>
        <v>0</v>
      </c>
      <c r="BM159">
        <f>(BK159-BC159)/BJ159</f>
        <v>0</v>
      </c>
      <c r="BN159">
        <f>(BA159-BG159)/BG159</f>
        <v>0</v>
      </c>
      <c r="BO159">
        <f>AZ159/(BB159+AZ159/BG159)</f>
        <v>0</v>
      </c>
      <c r="BP159" t="s">
        <v>418</v>
      </c>
      <c r="BQ159">
        <v>0</v>
      </c>
      <c r="BR159">
        <f>IF(BQ159&lt;&gt;0, BQ159, BO159)</f>
        <v>0</v>
      </c>
      <c r="BS159">
        <f>1-BR159/BG159</f>
        <v>0</v>
      </c>
      <c r="BT159">
        <f>(BG159-BF159)/(BG159-BR159)</f>
        <v>0</v>
      </c>
      <c r="BU159">
        <f>(BA159-BG159)/(BA159-BR159)</f>
        <v>0</v>
      </c>
      <c r="BV159">
        <f>(BG159-BF159)/(BG159-AZ159)</f>
        <v>0</v>
      </c>
      <c r="BW159">
        <f>(BA159-BG159)/(BA159-AZ159)</f>
        <v>0</v>
      </c>
      <c r="BX159">
        <f>(BT159*BR159/BF159)</f>
        <v>0</v>
      </c>
      <c r="BY159">
        <f>(1-BX159)</f>
        <v>0</v>
      </c>
      <c r="BZ159" t="s">
        <v>418</v>
      </c>
      <c r="CA159" t="s">
        <v>418</v>
      </c>
      <c r="CB159" t="s">
        <v>418</v>
      </c>
      <c r="CC159" t="s">
        <v>418</v>
      </c>
      <c r="CD159" t="s">
        <v>418</v>
      </c>
      <c r="CE159" t="s">
        <v>418</v>
      </c>
      <c r="CF159" t="s">
        <v>418</v>
      </c>
      <c r="CG159" t="s">
        <v>418</v>
      </c>
      <c r="CH159" t="s">
        <v>418</v>
      </c>
      <c r="CI159" t="s">
        <v>418</v>
      </c>
      <c r="CJ159" t="s">
        <v>418</v>
      </c>
      <c r="CK159" t="s">
        <v>418</v>
      </c>
      <c r="CL159" t="s">
        <v>418</v>
      </c>
      <c r="CM159" t="s">
        <v>418</v>
      </c>
      <c r="CN159" t="s">
        <v>418</v>
      </c>
      <c r="CO159" t="s">
        <v>418</v>
      </c>
      <c r="CP159" t="s">
        <v>418</v>
      </c>
      <c r="CQ159" t="s">
        <v>418</v>
      </c>
      <c r="CR159">
        <f>$B$11*DQ159+$C$11*DR159+$F$11*EC159*(1-EF159)</f>
        <v>0</v>
      </c>
      <c r="CS159">
        <f>CR159*CT159</f>
        <v>0</v>
      </c>
      <c r="CT159">
        <f>($B$11*$D$9+$C$11*$D$9+$F$11*((EP159+EH159)/MAX(EP159+EH159+EQ159, 0.1)*$I$9+EQ159/MAX(EP159+EH159+EQ159, 0.1)*$J$9))/($B$11+$C$11+$F$11)</f>
        <v>0</v>
      </c>
      <c r="CU159">
        <f>($B$11*$K$9+$C$11*$K$9+$F$11*((EP159+EH159)/MAX(EP159+EH159+EQ159, 0.1)*$P$9+EQ159/MAX(EP159+EH159+EQ159, 0.1)*$Q$9))/($B$11+$C$11+$F$11)</f>
        <v>0</v>
      </c>
      <c r="CV159">
        <v>6</v>
      </c>
      <c r="CW159">
        <v>0.5</v>
      </c>
      <c r="CX159" t="s">
        <v>419</v>
      </c>
      <c r="CY159">
        <v>2</v>
      </c>
      <c r="CZ159" t="b">
        <v>1</v>
      </c>
      <c r="DA159">
        <v>1658966669</v>
      </c>
      <c r="DB159">
        <v>422.8408888888889</v>
      </c>
      <c r="DC159">
        <v>419.9955555555555</v>
      </c>
      <c r="DD159">
        <v>18.2579</v>
      </c>
      <c r="DE159">
        <v>17.53922222222222</v>
      </c>
      <c r="DF159">
        <v>424.8187777777778</v>
      </c>
      <c r="DG159">
        <v>18.3663</v>
      </c>
      <c r="DH159">
        <v>500.0455555555556</v>
      </c>
      <c r="DI159">
        <v>90.14450000000001</v>
      </c>
      <c r="DJ159">
        <v>0.09998932222222223</v>
      </c>
      <c r="DK159">
        <v>25.74086666666667</v>
      </c>
      <c r="DL159">
        <v>25.04807777777778</v>
      </c>
      <c r="DM159">
        <v>999.9000000000001</v>
      </c>
      <c r="DN159">
        <v>0</v>
      </c>
      <c r="DO159">
        <v>0</v>
      </c>
      <c r="DP159">
        <v>9987.022222222222</v>
      </c>
      <c r="DQ159">
        <v>0</v>
      </c>
      <c r="DR159">
        <v>0.44966</v>
      </c>
      <c r="DS159">
        <v>2.845227777777778</v>
      </c>
      <c r="DT159">
        <v>430.7044444444444</v>
      </c>
      <c r="DU159">
        <v>427.4934444444445</v>
      </c>
      <c r="DV159">
        <v>0.7186795555555556</v>
      </c>
      <c r="DW159">
        <v>419.9955555555555</v>
      </c>
      <c r="DX159">
        <v>17.53922222222222</v>
      </c>
      <c r="DY159">
        <v>1.645848888888889</v>
      </c>
      <c r="DZ159">
        <v>1.581063333333333</v>
      </c>
      <c r="EA159">
        <v>14.39491111111111</v>
      </c>
      <c r="EB159">
        <v>13.77547777777778</v>
      </c>
      <c r="EC159">
        <v>0.00100019</v>
      </c>
      <c r="ED159">
        <v>0</v>
      </c>
      <c r="EE159">
        <v>0</v>
      </c>
      <c r="EF159">
        <v>0</v>
      </c>
      <c r="EG159">
        <v>1049.277777777778</v>
      </c>
      <c r="EH159">
        <v>0.00100019</v>
      </c>
      <c r="EI159">
        <v>-10.16666666666667</v>
      </c>
      <c r="EJ159">
        <v>-2.277777777777778</v>
      </c>
      <c r="EK159">
        <v>35.375</v>
      </c>
      <c r="EL159">
        <v>40.76377777777778</v>
      </c>
      <c r="EM159">
        <v>37.597</v>
      </c>
      <c r="EN159">
        <v>41.722</v>
      </c>
      <c r="EO159">
        <v>37.694</v>
      </c>
      <c r="EP159">
        <v>0</v>
      </c>
      <c r="EQ159">
        <v>0</v>
      </c>
      <c r="ER159">
        <v>0</v>
      </c>
      <c r="ES159">
        <v>19.30000019073486</v>
      </c>
      <c r="ET159">
        <v>0</v>
      </c>
      <c r="EU159">
        <v>1142.346153846154</v>
      </c>
      <c r="EV159">
        <v>-1213.53846156124</v>
      </c>
      <c r="EW159">
        <v>-73.60683793852314</v>
      </c>
      <c r="EX159">
        <v>-3.230769230769231</v>
      </c>
      <c r="EY159">
        <v>15</v>
      </c>
      <c r="EZ159">
        <v>1658962562</v>
      </c>
      <c r="FA159" t="s">
        <v>443</v>
      </c>
      <c r="FB159">
        <v>1658962562</v>
      </c>
      <c r="FC159">
        <v>1658962559</v>
      </c>
      <c r="FD159">
        <v>7</v>
      </c>
      <c r="FE159">
        <v>0.025</v>
      </c>
      <c r="FF159">
        <v>-0.013</v>
      </c>
      <c r="FG159">
        <v>-1.97</v>
      </c>
      <c r="FH159">
        <v>-0.111</v>
      </c>
      <c r="FI159">
        <v>420</v>
      </c>
      <c r="FJ159">
        <v>18</v>
      </c>
      <c r="FK159">
        <v>0.6899999999999999</v>
      </c>
      <c r="FL159">
        <v>0.5</v>
      </c>
      <c r="FM159">
        <v>2.91927425</v>
      </c>
      <c r="FN159">
        <v>-0.4269015759849919</v>
      </c>
      <c r="FO159">
        <v>0.06003799113426016</v>
      </c>
      <c r="FP159">
        <v>1</v>
      </c>
      <c r="FQ159">
        <v>1318.194117647059</v>
      </c>
      <c r="FR159">
        <v>-2459.917719304904</v>
      </c>
      <c r="FS159">
        <v>606.6925369823696</v>
      </c>
      <c r="FT159">
        <v>0</v>
      </c>
      <c r="FU159">
        <v>0.7136301</v>
      </c>
      <c r="FV159">
        <v>0.1584471894934327</v>
      </c>
      <c r="FW159">
        <v>0.02047153799889008</v>
      </c>
      <c r="FX159">
        <v>0</v>
      </c>
      <c r="FY159">
        <v>1</v>
      </c>
      <c r="FZ159">
        <v>3</v>
      </c>
      <c r="GA159" t="s">
        <v>444</v>
      </c>
      <c r="GB159">
        <v>2.98413</v>
      </c>
      <c r="GC159">
        <v>2.71559</v>
      </c>
      <c r="GD159">
        <v>0.0950897</v>
      </c>
      <c r="GE159">
        <v>0.0933765</v>
      </c>
      <c r="GF159">
        <v>0.08856940000000001</v>
      </c>
      <c r="GG159">
        <v>0.084471</v>
      </c>
      <c r="GH159">
        <v>28705.7</v>
      </c>
      <c r="GI159">
        <v>28875.1</v>
      </c>
      <c r="GJ159">
        <v>29477.8</v>
      </c>
      <c r="GK159">
        <v>29451.3</v>
      </c>
      <c r="GL159">
        <v>35592.1</v>
      </c>
      <c r="GM159">
        <v>35855.1</v>
      </c>
      <c r="GN159">
        <v>41516.4</v>
      </c>
      <c r="GO159">
        <v>41975.7</v>
      </c>
      <c r="GP159">
        <v>1.95915</v>
      </c>
      <c r="GQ159">
        <v>1.91512</v>
      </c>
      <c r="GR159">
        <v>0.0445545</v>
      </c>
      <c r="GS159">
        <v>0</v>
      </c>
      <c r="GT159">
        <v>24.246</v>
      </c>
      <c r="GU159">
        <v>999.9</v>
      </c>
      <c r="GV159">
        <v>43.4</v>
      </c>
      <c r="GW159">
        <v>31.4</v>
      </c>
      <c r="GX159">
        <v>22.2199</v>
      </c>
      <c r="GY159">
        <v>63.1163</v>
      </c>
      <c r="GZ159">
        <v>33.9062</v>
      </c>
      <c r="HA159">
        <v>1</v>
      </c>
      <c r="HB159">
        <v>-0.129085</v>
      </c>
      <c r="HC159">
        <v>-0.250793</v>
      </c>
      <c r="HD159">
        <v>20.4037</v>
      </c>
      <c r="HE159">
        <v>5.22613</v>
      </c>
      <c r="HF159">
        <v>12.0099</v>
      </c>
      <c r="HG159">
        <v>4.99165</v>
      </c>
      <c r="HH159">
        <v>3.29</v>
      </c>
      <c r="HI159">
        <v>9999</v>
      </c>
      <c r="HJ159">
        <v>9999</v>
      </c>
      <c r="HK159">
        <v>9999</v>
      </c>
      <c r="HL159">
        <v>161.7</v>
      </c>
      <c r="HM159">
        <v>1.86723</v>
      </c>
      <c r="HN159">
        <v>1.8663</v>
      </c>
      <c r="HO159">
        <v>1.86572</v>
      </c>
      <c r="HP159">
        <v>1.86569</v>
      </c>
      <c r="HQ159">
        <v>1.86752</v>
      </c>
      <c r="HR159">
        <v>1.86997</v>
      </c>
      <c r="HS159">
        <v>1.86865</v>
      </c>
      <c r="HT159">
        <v>1.87012</v>
      </c>
      <c r="HU159">
        <v>0</v>
      </c>
      <c r="HV159">
        <v>0</v>
      </c>
      <c r="HW159">
        <v>0</v>
      </c>
      <c r="HX159">
        <v>0</v>
      </c>
      <c r="HY159" t="s">
        <v>422</v>
      </c>
      <c r="HZ159" t="s">
        <v>423</v>
      </c>
      <c r="IA159" t="s">
        <v>424</v>
      </c>
      <c r="IB159" t="s">
        <v>424</v>
      </c>
      <c r="IC159" t="s">
        <v>424</v>
      </c>
      <c r="ID159" t="s">
        <v>424</v>
      </c>
      <c r="IE159">
        <v>0</v>
      </c>
      <c r="IF159">
        <v>100</v>
      </c>
      <c r="IG159">
        <v>100</v>
      </c>
      <c r="IH159">
        <v>-1.978</v>
      </c>
      <c r="II159">
        <v>-0.1085</v>
      </c>
      <c r="IJ159">
        <v>-0.5726348517053843</v>
      </c>
      <c r="IK159">
        <v>-0.003643892653284941</v>
      </c>
      <c r="IL159">
        <v>8.948238347276123E-07</v>
      </c>
      <c r="IM159">
        <v>-2.445980282225029E-10</v>
      </c>
      <c r="IN159">
        <v>-0.1497648274784824</v>
      </c>
      <c r="IO159">
        <v>-0.01042730378795286</v>
      </c>
      <c r="IP159">
        <v>0.00100284695746963</v>
      </c>
      <c r="IQ159">
        <v>-1.701466411570297E-05</v>
      </c>
      <c r="IR159">
        <v>2</v>
      </c>
      <c r="IS159">
        <v>2310</v>
      </c>
      <c r="IT159">
        <v>1</v>
      </c>
      <c r="IU159">
        <v>25</v>
      </c>
      <c r="IV159">
        <v>68.5</v>
      </c>
      <c r="IW159">
        <v>68.5</v>
      </c>
      <c r="IX159">
        <v>1.04492</v>
      </c>
      <c r="IY159">
        <v>2.21558</v>
      </c>
      <c r="IZ159">
        <v>1.39648</v>
      </c>
      <c r="JA159">
        <v>2.34497</v>
      </c>
      <c r="JB159">
        <v>1.49536</v>
      </c>
      <c r="JC159">
        <v>2.41089</v>
      </c>
      <c r="JD159">
        <v>35.6845</v>
      </c>
      <c r="JE159">
        <v>16.2247</v>
      </c>
      <c r="JF159">
        <v>18</v>
      </c>
      <c r="JG159">
        <v>513.583</v>
      </c>
      <c r="JH159">
        <v>441.876</v>
      </c>
      <c r="JI159">
        <v>24.9998</v>
      </c>
      <c r="JJ159">
        <v>25.7746</v>
      </c>
      <c r="JK159">
        <v>30</v>
      </c>
      <c r="JL159">
        <v>25.7737</v>
      </c>
      <c r="JM159">
        <v>25.7203</v>
      </c>
      <c r="JN159">
        <v>20.9237</v>
      </c>
      <c r="JO159">
        <v>24.3964</v>
      </c>
      <c r="JP159">
        <v>52.5114</v>
      </c>
      <c r="JQ159">
        <v>25</v>
      </c>
      <c r="JR159">
        <v>420</v>
      </c>
      <c r="JS159">
        <v>17.5748</v>
      </c>
      <c r="JT159">
        <v>100.797</v>
      </c>
      <c r="JU159">
        <v>100.805</v>
      </c>
    </row>
    <row r="160" spans="1:281">
      <c r="A160">
        <v>144</v>
      </c>
      <c r="B160">
        <v>1658966676.5</v>
      </c>
      <c r="C160">
        <v>4770</v>
      </c>
      <c r="D160" t="s">
        <v>742</v>
      </c>
      <c r="E160" t="s">
        <v>743</v>
      </c>
      <c r="F160">
        <v>5</v>
      </c>
      <c r="G160" t="s">
        <v>732</v>
      </c>
      <c r="H160" t="s">
        <v>416</v>
      </c>
      <c r="I160">
        <v>1658966673.7</v>
      </c>
      <c r="J160">
        <f>(K160)/1000</f>
        <v>0</v>
      </c>
      <c r="K160">
        <f>IF(CZ160, AN160, AH160)</f>
        <v>0</v>
      </c>
      <c r="L160">
        <f>IF(CZ160, AI160, AG160)</f>
        <v>0</v>
      </c>
      <c r="M160">
        <f>DB160 - IF(AU160&gt;1, L160*CV160*100.0/(AW160*DP160), 0)</f>
        <v>0</v>
      </c>
      <c r="N160">
        <f>((T160-J160/2)*M160-L160)/(T160+J160/2)</f>
        <v>0</v>
      </c>
      <c r="O160">
        <f>N160*(DI160+DJ160)/1000.0</f>
        <v>0</v>
      </c>
      <c r="P160">
        <f>(DB160 - IF(AU160&gt;1, L160*CV160*100.0/(AW160*DP160), 0))*(DI160+DJ160)/1000.0</f>
        <v>0</v>
      </c>
      <c r="Q160">
        <f>2.0/((1/S160-1/R160)+SIGN(S160)*SQRT((1/S160-1/R160)*(1/S160-1/R160) + 4*CW160/((CW160+1)*(CW160+1))*(2*1/S160*1/R160-1/R160*1/R160)))</f>
        <v>0</v>
      </c>
      <c r="R160">
        <f>IF(LEFT(CX160,1)&lt;&gt;"0",IF(LEFT(CX160,1)="1",3.0,CY160),$D$5+$E$5*(DP160*DI160/($K$5*1000))+$F$5*(DP160*DI160/($K$5*1000))*MAX(MIN(CV160,$J$5),$I$5)*MAX(MIN(CV160,$J$5),$I$5)+$G$5*MAX(MIN(CV160,$J$5),$I$5)*(DP160*DI160/($K$5*1000))+$H$5*(DP160*DI160/($K$5*1000))*(DP160*DI160/($K$5*1000)))</f>
        <v>0</v>
      </c>
      <c r="S160">
        <f>J160*(1000-(1000*0.61365*exp(17.502*W160/(240.97+W160))/(DI160+DJ160)+DD160)/2)/(1000*0.61365*exp(17.502*W160/(240.97+W160))/(DI160+DJ160)-DD160)</f>
        <v>0</v>
      </c>
      <c r="T160">
        <f>1/((CW160+1)/(Q160/1.6)+1/(R160/1.37)) + CW160/((CW160+1)/(Q160/1.6) + CW160/(R160/1.37))</f>
        <v>0</v>
      </c>
      <c r="U160">
        <f>(CR160*CU160)</f>
        <v>0</v>
      </c>
      <c r="V160">
        <f>(DK160+(U160+2*0.95*5.67E-8*(((DK160+$B$7)+273)^4-(DK160+273)^4)-44100*J160)/(1.84*29.3*R160+8*0.95*5.67E-8*(DK160+273)^3))</f>
        <v>0</v>
      </c>
      <c r="W160">
        <f>($C$7*DL160+$D$7*DM160+$E$7*V160)</f>
        <v>0</v>
      </c>
      <c r="X160">
        <f>0.61365*exp(17.502*W160/(240.97+W160))</f>
        <v>0</v>
      </c>
      <c r="Y160">
        <f>(Z160/AA160*100)</f>
        <v>0</v>
      </c>
      <c r="Z160">
        <f>DD160*(DI160+DJ160)/1000</f>
        <v>0</v>
      </c>
      <c r="AA160">
        <f>0.61365*exp(17.502*DK160/(240.97+DK160))</f>
        <v>0</v>
      </c>
      <c r="AB160">
        <f>(X160-DD160*(DI160+DJ160)/1000)</f>
        <v>0</v>
      </c>
      <c r="AC160">
        <f>(-J160*44100)</f>
        <v>0</v>
      </c>
      <c r="AD160">
        <f>2*29.3*R160*0.92*(DK160-W160)</f>
        <v>0</v>
      </c>
      <c r="AE160">
        <f>2*0.95*5.67E-8*(((DK160+$B$7)+273)^4-(W160+273)^4)</f>
        <v>0</v>
      </c>
      <c r="AF160">
        <f>U160+AE160+AC160+AD160</f>
        <v>0</v>
      </c>
      <c r="AG160">
        <f>DH160*AU160*(DC160-DB160*(1000-AU160*DE160)/(1000-AU160*DD160))/(100*CV160)</f>
        <v>0</v>
      </c>
      <c r="AH160">
        <f>1000*DH160*AU160*(DD160-DE160)/(100*CV160*(1000-AU160*DD160))</f>
        <v>0</v>
      </c>
      <c r="AI160">
        <f>(AJ160 - AK160 - DI160*1E3/(8.314*(DK160+273.15)) * AM160/DH160 * AL160) * DH160/(100*CV160) * (1000 - DE160)/1000</f>
        <v>0</v>
      </c>
      <c r="AJ160">
        <v>427.4948709438771</v>
      </c>
      <c r="AK160">
        <v>430.6645757575757</v>
      </c>
      <c r="AL160">
        <v>5.562097178441568E-05</v>
      </c>
      <c r="AM160">
        <v>65.22491109013171</v>
      </c>
      <c r="AN160">
        <f>(AP160 - AO160 + DI160*1E3/(8.314*(DK160+273.15)) * AR160/DH160 * AQ160) * DH160/(100*CV160) * 1000/(1000 - AP160)</f>
        <v>0</v>
      </c>
      <c r="AO160">
        <v>17.53679833135888</v>
      </c>
      <c r="AP160">
        <v>18.23924606060606</v>
      </c>
      <c r="AQ160">
        <v>-0.0002937462460791404</v>
      </c>
      <c r="AR160">
        <v>84.77238479194243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MAX(0,($B$13+$C$13*DP160)/(1+$D$13*DP160)*DI160/(DK160+273)*$E$13)</f>
        <v>0</v>
      </c>
      <c r="AX160" t="s">
        <v>418</v>
      </c>
      <c r="AY160" t="s">
        <v>418</v>
      </c>
      <c r="AZ160">
        <v>0</v>
      </c>
      <c r="BA160">
        <v>0</v>
      </c>
      <c r="BB160">
        <f>1-AZ160/BA160</f>
        <v>0</v>
      </c>
      <c r="BC160">
        <v>0</v>
      </c>
      <c r="BD160" t="s">
        <v>418</v>
      </c>
      <c r="BE160" t="s">
        <v>418</v>
      </c>
      <c r="BF160">
        <v>0</v>
      </c>
      <c r="BG160">
        <v>0</v>
      </c>
      <c r="BH160">
        <f>1-BF160/BG160</f>
        <v>0</v>
      </c>
      <c r="BI160">
        <v>0.5</v>
      </c>
      <c r="BJ160">
        <f>CS160</f>
        <v>0</v>
      </c>
      <c r="BK160">
        <f>L160</f>
        <v>0</v>
      </c>
      <c r="BL160">
        <f>BH160*BI160*BJ160</f>
        <v>0</v>
      </c>
      <c r="BM160">
        <f>(BK160-BC160)/BJ160</f>
        <v>0</v>
      </c>
      <c r="BN160">
        <f>(BA160-BG160)/BG160</f>
        <v>0</v>
      </c>
      <c r="BO160">
        <f>AZ160/(BB160+AZ160/BG160)</f>
        <v>0</v>
      </c>
      <c r="BP160" t="s">
        <v>418</v>
      </c>
      <c r="BQ160">
        <v>0</v>
      </c>
      <c r="BR160">
        <f>IF(BQ160&lt;&gt;0, BQ160, BO160)</f>
        <v>0</v>
      </c>
      <c r="BS160">
        <f>1-BR160/BG160</f>
        <v>0</v>
      </c>
      <c r="BT160">
        <f>(BG160-BF160)/(BG160-BR160)</f>
        <v>0</v>
      </c>
      <c r="BU160">
        <f>(BA160-BG160)/(BA160-BR160)</f>
        <v>0</v>
      </c>
      <c r="BV160">
        <f>(BG160-BF160)/(BG160-AZ160)</f>
        <v>0</v>
      </c>
      <c r="BW160">
        <f>(BA160-BG160)/(BA160-AZ160)</f>
        <v>0</v>
      </c>
      <c r="BX160">
        <f>(BT160*BR160/BF160)</f>
        <v>0</v>
      </c>
      <c r="BY160">
        <f>(1-BX160)</f>
        <v>0</v>
      </c>
      <c r="BZ160" t="s">
        <v>418</v>
      </c>
      <c r="CA160" t="s">
        <v>418</v>
      </c>
      <c r="CB160" t="s">
        <v>418</v>
      </c>
      <c r="CC160" t="s">
        <v>418</v>
      </c>
      <c r="CD160" t="s">
        <v>418</v>
      </c>
      <c r="CE160" t="s">
        <v>418</v>
      </c>
      <c r="CF160" t="s">
        <v>418</v>
      </c>
      <c r="CG160" t="s">
        <v>418</v>
      </c>
      <c r="CH160" t="s">
        <v>418</v>
      </c>
      <c r="CI160" t="s">
        <v>418</v>
      </c>
      <c r="CJ160" t="s">
        <v>418</v>
      </c>
      <c r="CK160" t="s">
        <v>418</v>
      </c>
      <c r="CL160" t="s">
        <v>418</v>
      </c>
      <c r="CM160" t="s">
        <v>418</v>
      </c>
      <c r="CN160" t="s">
        <v>418</v>
      </c>
      <c r="CO160" t="s">
        <v>418</v>
      </c>
      <c r="CP160" t="s">
        <v>418</v>
      </c>
      <c r="CQ160" t="s">
        <v>418</v>
      </c>
      <c r="CR160">
        <f>$B$11*DQ160+$C$11*DR160+$F$11*EC160*(1-EF160)</f>
        <v>0</v>
      </c>
      <c r="CS160">
        <f>CR160*CT160</f>
        <v>0</v>
      </c>
      <c r="CT160">
        <f>($B$11*$D$9+$C$11*$D$9+$F$11*((EP160+EH160)/MAX(EP160+EH160+EQ160, 0.1)*$I$9+EQ160/MAX(EP160+EH160+EQ160, 0.1)*$J$9))/($B$11+$C$11+$F$11)</f>
        <v>0</v>
      </c>
      <c r="CU160">
        <f>($B$11*$K$9+$C$11*$K$9+$F$11*((EP160+EH160)/MAX(EP160+EH160+EQ160, 0.1)*$P$9+EQ160/MAX(EP160+EH160+EQ160, 0.1)*$Q$9))/($B$11+$C$11+$F$11)</f>
        <v>0</v>
      </c>
      <c r="CV160">
        <v>6</v>
      </c>
      <c r="CW160">
        <v>0.5</v>
      </c>
      <c r="CX160" t="s">
        <v>419</v>
      </c>
      <c r="CY160">
        <v>2</v>
      </c>
      <c r="CZ160" t="b">
        <v>1</v>
      </c>
      <c r="DA160">
        <v>1658966673.7</v>
      </c>
      <c r="DB160">
        <v>422.8048</v>
      </c>
      <c r="DC160">
        <v>419.9906999999999</v>
      </c>
      <c r="DD160">
        <v>18.24629</v>
      </c>
      <c r="DE160">
        <v>17.53239</v>
      </c>
      <c r="DF160">
        <v>424.7828000000001</v>
      </c>
      <c r="DG160">
        <v>18.35481</v>
      </c>
      <c r="DH160">
        <v>500.0042999999999</v>
      </c>
      <c r="DI160">
        <v>90.14508000000001</v>
      </c>
      <c r="DJ160">
        <v>0.09985137999999999</v>
      </c>
      <c r="DK160">
        <v>25.72766</v>
      </c>
      <c r="DL160">
        <v>24.93983</v>
      </c>
      <c r="DM160">
        <v>999.9</v>
      </c>
      <c r="DN160">
        <v>0</v>
      </c>
      <c r="DO160">
        <v>0</v>
      </c>
      <c r="DP160">
        <v>10006.878</v>
      </c>
      <c r="DQ160">
        <v>0</v>
      </c>
      <c r="DR160">
        <v>0.7079342000000001</v>
      </c>
      <c r="DS160">
        <v>2.814276</v>
      </c>
      <c r="DT160">
        <v>430.6628000000001</v>
      </c>
      <c r="DU160">
        <v>427.4854999999999</v>
      </c>
      <c r="DV160">
        <v>0.713921</v>
      </c>
      <c r="DW160">
        <v>419.9906999999999</v>
      </c>
      <c r="DX160">
        <v>17.53239</v>
      </c>
      <c r="DY160">
        <v>1.644815</v>
      </c>
      <c r="DZ160">
        <v>1.580458</v>
      </c>
      <c r="EA160">
        <v>14.3852</v>
      </c>
      <c r="EB160">
        <v>13.76957</v>
      </c>
      <c r="EC160">
        <v>0.00100019</v>
      </c>
      <c r="ED160">
        <v>0</v>
      </c>
      <c r="EE160">
        <v>0</v>
      </c>
      <c r="EF160">
        <v>0</v>
      </c>
      <c r="EG160">
        <v>1004.75</v>
      </c>
      <c r="EH160">
        <v>0.00100019</v>
      </c>
      <c r="EI160">
        <v>-12.6</v>
      </c>
      <c r="EJ160">
        <v>-2.5</v>
      </c>
      <c r="EK160">
        <v>35.375</v>
      </c>
      <c r="EL160">
        <v>40.8058</v>
      </c>
      <c r="EM160">
        <v>37.625</v>
      </c>
      <c r="EN160">
        <v>41.79340000000001</v>
      </c>
      <c r="EO160">
        <v>37.7374</v>
      </c>
      <c r="EP160">
        <v>0</v>
      </c>
      <c r="EQ160">
        <v>0</v>
      </c>
      <c r="ER160">
        <v>0</v>
      </c>
      <c r="ES160">
        <v>24.10000014305115</v>
      </c>
      <c r="ET160">
        <v>0</v>
      </c>
      <c r="EU160">
        <v>1062.846153846154</v>
      </c>
      <c r="EV160">
        <v>-781.4358986161961</v>
      </c>
      <c r="EW160">
        <v>-63.67521351457268</v>
      </c>
      <c r="EX160">
        <v>-9.48076923076923</v>
      </c>
      <c r="EY160">
        <v>15</v>
      </c>
      <c r="EZ160">
        <v>1658962562</v>
      </c>
      <c r="FA160" t="s">
        <v>443</v>
      </c>
      <c r="FB160">
        <v>1658962562</v>
      </c>
      <c r="FC160">
        <v>1658962559</v>
      </c>
      <c r="FD160">
        <v>7</v>
      </c>
      <c r="FE160">
        <v>0.025</v>
      </c>
      <c r="FF160">
        <v>-0.013</v>
      </c>
      <c r="FG160">
        <v>-1.97</v>
      </c>
      <c r="FH160">
        <v>-0.111</v>
      </c>
      <c r="FI160">
        <v>420</v>
      </c>
      <c r="FJ160">
        <v>18</v>
      </c>
      <c r="FK160">
        <v>0.6899999999999999</v>
      </c>
      <c r="FL160">
        <v>0.5</v>
      </c>
      <c r="FM160">
        <v>2.8700065</v>
      </c>
      <c r="FN160">
        <v>-0.3908773733583557</v>
      </c>
      <c r="FO160">
        <v>0.05563112090143431</v>
      </c>
      <c r="FP160">
        <v>1</v>
      </c>
      <c r="FQ160">
        <v>1108.941176470588</v>
      </c>
      <c r="FR160">
        <v>-999.236058721778</v>
      </c>
      <c r="FS160">
        <v>102.7142498781337</v>
      </c>
      <c r="FT160">
        <v>0</v>
      </c>
      <c r="FU160">
        <v>0.72247815</v>
      </c>
      <c r="FV160">
        <v>-0.04882946341463637</v>
      </c>
      <c r="FW160">
        <v>0.008615493443645586</v>
      </c>
      <c r="FX160">
        <v>1</v>
      </c>
      <c r="FY160">
        <v>2</v>
      </c>
      <c r="FZ160">
        <v>3</v>
      </c>
      <c r="GA160" t="s">
        <v>421</v>
      </c>
      <c r="GB160">
        <v>2.98404</v>
      </c>
      <c r="GC160">
        <v>2.71553</v>
      </c>
      <c r="GD160">
        <v>0.0950926</v>
      </c>
      <c r="GE160">
        <v>0.0933735</v>
      </c>
      <c r="GF160">
        <v>0.088522</v>
      </c>
      <c r="GG160">
        <v>0.0843938</v>
      </c>
      <c r="GH160">
        <v>28706.1</v>
      </c>
      <c r="GI160">
        <v>28875.3</v>
      </c>
      <c r="GJ160">
        <v>29478.3</v>
      </c>
      <c r="GK160">
        <v>29451.4</v>
      </c>
      <c r="GL160">
        <v>35594.5</v>
      </c>
      <c r="GM160">
        <v>35858.2</v>
      </c>
      <c r="GN160">
        <v>41517.1</v>
      </c>
      <c r="GO160">
        <v>41975.8</v>
      </c>
      <c r="GP160">
        <v>1.95893</v>
      </c>
      <c r="GQ160">
        <v>1.91515</v>
      </c>
      <c r="GR160">
        <v>0.0403076</v>
      </c>
      <c r="GS160">
        <v>0</v>
      </c>
      <c r="GT160">
        <v>24.246</v>
      </c>
      <c r="GU160">
        <v>999.9</v>
      </c>
      <c r="GV160">
        <v>43.3</v>
      </c>
      <c r="GW160">
        <v>31.4</v>
      </c>
      <c r="GX160">
        <v>22.1687</v>
      </c>
      <c r="GY160">
        <v>63.0663</v>
      </c>
      <c r="GZ160">
        <v>33.5056</v>
      </c>
      <c r="HA160">
        <v>1</v>
      </c>
      <c r="HB160">
        <v>-0.12904</v>
      </c>
      <c r="HC160">
        <v>-0.251152</v>
      </c>
      <c r="HD160">
        <v>20.4029</v>
      </c>
      <c r="HE160">
        <v>5.22073</v>
      </c>
      <c r="HF160">
        <v>12.0099</v>
      </c>
      <c r="HG160">
        <v>4.9899</v>
      </c>
      <c r="HH160">
        <v>3.28893</v>
      </c>
      <c r="HI160">
        <v>9999</v>
      </c>
      <c r="HJ160">
        <v>9999</v>
      </c>
      <c r="HK160">
        <v>9999</v>
      </c>
      <c r="HL160">
        <v>161.7</v>
      </c>
      <c r="HM160">
        <v>1.86722</v>
      </c>
      <c r="HN160">
        <v>1.8663</v>
      </c>
      <c r="HO160">
        <v>1.86572</v>
      </c>
      <c r="HP160">
        <v>1.86569</v>
      </c>
      <c r="HQ160">
        <v>1.86752</v>
      </c>
      <c r="HR160">
        <v>1.86996</v>
      </c>
      <c r="HS160">
        <v>1.86865</v>
      </c>
      <c r="HT160">
        <v>1.87012</v>
      </c>
      <c r="HU160">
        <v>0</v>
      </c>
      <c r="HV160">
        <v>0</v>
      </c>
      <c r="HW160">
        <v>0</v>
      </c>
      <c r="HX160">
        <v>0</v>
      </c>
      <c r="HY160" t="s">
        <v>422</v>
      </c>
      <c r="HZ160" t="s">
        <v>423</v>
      </c>
      <c r="IA160" t="s">
        <v>424</v>
      </c>
      <c r="IB160" t="s">
        <v>424</v>
      </c>
      <c r="IC160" t="s">
        <v>424</v>
      </c>
      <c r="ID160" t="s">
        <v>424</v>
      </c>
      <c r="IE160">
        <v>0</v>
      </c>
      <c r="IF160">
        <v>100</v>
      </c>
      <c r="IG160">
        <v>100</v>
      </c>
      <c r="IH160">
        <v>-1.978</v>
      </c>
      <c r="II160">
        <v>-0.1085</v>
      </c>
      <c r="IJ160">
        <v>-0.5726348517053843</v>
      </c>
      <c r="IK160">
        <v>-0.003643892653284941</v>
      </c>
      <c r="IL160">
        <v>8.948238347276123E-07</v>
      </c>
      <c r="IM160">
        <v>-2.445980282225029E-10</v>
      </c>
      <c r="IN160">
        <v>-0.1497648274784824</v>
      </c>
      <c r="IO160">
        <v>-0.01042730378795286</v>
      </c>
      <c r="IP160">
        <v>0.00100284695746963</v>
      </c>
      <c r="IQ160">
        <v>-1.701466411570297E-05</v>
      </c>
      <c r="IR160">
        <v>2</v>
      </c>
      <c r="IS160">
        <v>2310</v>
      </c>
      <c r="IT160">
        <v>1</v>
      </c>
      <c r="IU160">
        <v>25</v>
      </c>
      <c r="IV160">
        <v>68.59999999999999</v>
      </c>
      <c r="IW160">
        <v>68.59999999999999</v>
      </c>
      <c r="IX160">
        <v>1.04492</v>
      </c>
      <c r="IY160">
        <v>2.22412</v>
      </c>
      <c r="IZ160">
        <v>1.39648</v>
      </c>
      <c r="JA160">
        <v>2.34497</v>
      </c>
      <c r="JB160">
        <v>1.49536</v>
      </c>
      <c r="JC160">
        <v>2.34131</v>
      </c>
      <c r="JD160">
        <v>35.6845</v>
      </c>
      <c r="JE160">
        <v>16.2072</v>
      </c>
      <c r="JF160">
        <v>18</v>
      </c>
      <c r="JG160">
        <v>513.432</v>
      </c>
      <c r="JH160">
        <v>441.892</v>
      </c>
      <c r="JI160">
        <v>24.9998</v>
      </c>
      <c r="JJ160">
        <v>25.7729</v>
      </c>
      <c r="JK160">
        <v>30.0001</v>
      </c>
      <c r="JL160">
        <v>25.7731</v>
      </c>
      <c r="JM160">
        <v>25.7203</v>
      </c>
      <c r="JN160">
        <v>20.9248</v>
      </c>
      <c r="JO160">
        <v>23.9402</v>
      </c>
      <c r="JP160">
        <v>52.5114</v>
      </c>
      <c r="JQ160">
        <v>25</v>
      </c>
      <c r="JR160">
        <v>420</v>
      </c>
      <c r="JS160">
        <v>17.6991</v>
      </c>
      <c r="JT160">
        <v>100.799</v>
      </c>
      <c r="JU160">
        <v>100.805</v>
      </c>
    </row>
    <row r="161" spans="1:281">
      <c r="A161">
        <v>145</v>
      </c>
      <c r="B161">
        <v>1658966681.5</v>
      </c>
      <c r="C161">
        <v>4775</v>
      </c>
      <c r="D161" t="s">
        <v>744</v>
      </c>
      <c r="E161" t="s">
        <v>745</v>
      </c>
      <c r="F161">
        <v>5</v>
      </c>
      <c r="G161" t="s">
        <v>732</v>
      </c>
      <c r="H161" t="s">
        <v>416</v>
      </c>
      <c r="I161">
        <v>1658966679</v>
      </c>
      <c r="J161">
        <f>(K161)/1000</f>
        <v>0</v>
      </c>
      <c r="K161">
        <f>IF(CZ161, AN161, AH161)</f>
        <v>0</v>
      </c>
      <c r="L161">
        <f>IF(CZ161, AI161, AG161)</f>
        <v>0</v>
      </c>
      <c r="M161">
        <f>DB161 - IF(AU161&gt;1, L161*CV161*100.0/(AW161*DP161), 0)</f>
        <v>0</v>
      </c>
      <c r="N161">
        <f>((T161-J161/2)*M161-L161)/(T161+J161/2)</f>
        <v>0</v>
      </c>
      <c r="O161">
        <f>N161*(DI161+DJ161)/1000.0</f>
        <v>0</v>
      </c>
      <c r="P161">
        <f>(DB161 - IF(AU161&gt;1, L161*CV161*100.0/(AW161*DP161), 0))*(DI161+DJ161)/1000.0</f>
        <v>0</v>
      </c>
      <c r="Q161">
        <f>2.0/((1/S161-1/R161)+SIGN(S161)*SQRT((1/S161-1/R161)*(1/S161-1/R161) + 4*CW161/((CW161+1)*(CW161+1))*(2*1/S161*1/R161-1/R161*1/R161)))</f>
        <v>0</v>
      </c>
      <c r="R161">
        <f>IF(LEFT(CX161,1)&lt;&gt;"0",IF(LEFT(CX161,1)="1",3.0,CY161),$D$5+$E$5*(DP161*DI161/($K$5*1000))+$F$5*(DP161*DI161/($K$5*1000))*MAX(MIN(CV161,$J$5),$I$5)*MAX(MIN(CV161,$J$5),$I$5)+$G$5*MAX(MIN(CV161,$J$5),$I$5)*(DP161*DI161/($K$5*1000))+$H$5*(DP161*DI161/($K$5*1000))*(DP161*DI161/($K$5*1000)))</f>
        <v>0</v>
      </c>
      <c r="S161">
        <f>J161*(1000-(1000*0.61365*exp(17.502*W161/(240.97+W161))/(DI161+DJ161)+DD161)/2)/(1000*0.61365*exp(17.502*W161/(240.97+W161))/(DI161+DJ161)-DD161)</f>
        <v>0</v>
      </c>
      <c r="T161">
        <f>1/((CW161+1)/(Q161/1.6)+1/(R161/1.37)) + CW161/((CW161+1)/(Q161/1.6) + CW161/(R161/1.37))</f>
        <v>0</v>
      </c>
      <c r="U161">
        <f>(CR161*CU161)</f>
        <v>0</v>
      </c>
      <c r="V161">
        <f>(DK161+(U161+2*0.95*5.67E-8*(((DK161+$B$7)+273)^4-(DK161+273)^4)-44100*J161)/(1.84*29.3*R161+8*0.95*5.67E-8*(DK161+273)^3))</f>
        <v>0</v>
      </c>
      <c r="W161">
        <f>($C$7*DL161+$D$7*DM161+$E$7*V161)</f>
        <v>0</v>
      </c>
      <c r="X161">
        <f>0.61365*exp(17.502*W161/(240.97+W161))</f>
        <v>0</v>
      </c>
      <c r="Y161">
        <f>(Z161/AA161*100)</f>
        <v>0</v>
      </c>
      <c r="Z161">
        <f>DD161*(DI161+DJ161)/1000</f>
        <v>0</v>
      </c>
      <c r="AA161">
        <f>0.61365*exp(17.502*DK161/(240.97+DK161))</f>
        <v>0</v>
      </c>
      <c r="AB161">
        <f>(X161-DD161*(DI161+DJ161)/1000)</f>
        <v>0</v>
      </c>
      <c r="AC161">
        <f>(-J161*44100)</f>
        <v>0</v>
      </c>
      <c r="AD161">
        <f>2*29.3*R161*0.92*(DK161-W161)</f>
        <v>0</v>
      </c>
      <c r="AE161">
        <f>2*0.95*5.67E-8*(((DK161+$B$7)+273)^4-(W161+273)^4)</f>
        <v>0</v>
      </c>
      <c r="AF161">
        <f>U161+AE161+AC161+AD161</f>
        <v>0</v>
      </c>
      <c r="AG161">
        <f>DH161*AU161*(DC161-DB161*(1000-AU161*DE161)/(1000-AU161*DD161))/(100*CV161)</f>
        <v>0</v>
      </c>
      <c r="AH161">
        <f>1000*DH161*AU161*(DD161-DE161)/(100*CV161*(1000-AU161*DD161))</f>
        <v>0</v>
      </c>
      <c r="AI161">
        <f>(AJ161 - AK161 - DI161*1E3/(8.314*(DK161+273.15)) * AM161/DH161 * AL161) * DH161/(100*CV161) * (1000 - DE161)/1000</f>
        <v>0</v>
      </c>
      <c r="AJ161">
        <v>427.4751985115914</v>
      </c>
      <c r="AK161">
        <v>430.6669878787879</v>
      </c>
      <c r="AL161">
        <v>-0.0002111586911762222</v>
      </c>
      <c r="AM161">
        <v>65.22491109013171</v>
      </c>
      <c r="AN161">
        <f>(AP161 - AO161 + DI161*1E3/(8.314*(DK161+273.15)) * AR161/DH161 * AQ161) * DH161/(100*CV161) * 1000/(1000 - AP161)</f>
        <v>0</v>
      </c>
      <c r="AO161">
        <v>17.50129154282</v>
      </c>
      <c r="AP161">
        <v>18.22278303030303</v>
      </c>
      <c r="AQ161">
        <v>-0.0003165149331328102</v>
      </c>
      <c r="AR161">
        <v>84.77238479194243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MAX(0,($B$13+$C$13*DP161)/(1+$D$13*DP161)*DI161/(DK161+273)*$E$13)</f>
        <v>0</v>
      </c>
      <c r="AX161" t="s">
        <v>418</v>
      </c>
      <c r="AY161" t="s">
        <v>418</v>
      </c>
      <c r="AZ161">
        <v>0</v>
      </c>
      <c r="BA161">
        <v>0</v>
      </c>
      <c r="BB161">
        <f>1-AZ161/BA161</f>
        <v>0</v>
      </c>
      <c r="BC161">
        <v>0</v>
      </c>
      <c r="BD161" t="s">
        <v>418</v>
      </c>
      <c r="BE161" t="s">
        <v>418</v>
      </c>
      <c r="BF161">
        <v>0</v>
      </c>
      <c r="BG161">
        <v>0</v>
      </c>
      <c r="BH161">
        <f>1-BF161/BG161</f>
        <v>0</v>
      </c>
      <c r="BI161">
        <v>0.5</v>
      </c>
      <c r="BJ161">
        <f>CS161</f>
        <v>0</v>
      </c>
      <c r="BK161">
        <f>L161</f>
        <v>0</v>
      </c>
      <c r="BL161">
        <f>BH161*BI161*BJ161</f>
        <v>0</v>
      </c>
      <c r="BM161">
        <f>(BK161-BC161)/BJ161</f>
        <v>0</v>
      </c>
      <c r="BN161">
        <f>(BA161-BG161)/BG161</f>
        <v>0</v>
      </c>
      <c r="BO161">
        <f>AZ161/(BB161+AZ161/BG161)</f>
        <v>0</v>
      </c>
      <c r="BP161" t="s">
        <v>418</v>
      </c>
      <c r="BQ161">
        <v>0</v>
      </c>
      <c r="BR161">
        <f>IF(BQ161&lt;&gt;0, BQ161, BO161)</f>
        <v>0</v>
      </c>
      <c r="BS161">
        <f>1-BR161/BG161</f>
        <v>0</v>
      </c>
      <c r="BT161">
        <f>(BG161-BF161)/(BG161-BR161)</f>
        <v>0</v>
      </c>
      <c r="BU161">
        <f>(BA161-BG161)/(BA161-BR161)</f>
        <v>0</v>
      </c>
      <c r="BV161">
        <f>(BG161-BF161)/(BG161-AZ161)</f>
        <v>0</v>
      </c>
      <c r="BW161">
        <f>(BA161-BG161)/(BA161-AZ161)</f>
        <v>0</v>
      </c>
      <c r="BX161">
        <f>(BT161*BR161/BF161)</f>
        <v>0</v>
      </c>
      <c r="BY161">
        <f>(1-BX161)</f>
        <v>0</v>
      </c>
      <c r="BZ161" t="s">
        <v>418</v>
      </c>
      <c r="CA161" t="s">
        <v>418</v>
      </c>
      <c r="CB161" t="s">
        <v>418</v>
      </c>
      <c r="CC161" t="s">
        <v>418</v>
      </c>
      <c r="CD161" t="s">
        <v>418</v>
      </c>
      <c r="CE161" t="s">
        <v>418</v>
      </c>
      <c r="CF161" t="s">
        <v>418</v>
      </c>
      <c r="CG161" t="s">
        <v>418</v>
      </c>
      <c r="CH161" t="s">
        <v>418</v>
      </c>
      <c r="CI161" t="s">
        <v>418</v>
      </c>
      <c r="CJ161" t="s">
        <v>418</v>
      </c>
      <c r="CK161" t="s">
        <v>418</v>
      </c>
      <c r="CL161" t="s">
        <v>418</v>
      </c>
      <c r="CM161" t="s">
        <v>418</v>
      </c>
      <c r="CN161" t="s">
        <v>418</v>
      </c>
      <c r="CO161" t="s">
        <v>418</v>
      </c>
      <c r="CP161" t="s">
        <v>418</v>
      </c>
      <c r="CQ161" t="s">
        <v>418</v>
      </c>
      <c r="CR161">
        <f>$B$11*DQ161+$C$11*DR161+$F$11*EC161*(1-EF161)</f>
        <v>0</v>
      </c>
      <c r="CS161">
        <f>CR161*CT161</f>
        <v>0</v>
      </c>
      <c r="CT161">
        <f>($B$11*$D$9+$C$11*$D$9+$F$11*((EP161+EH161)/MAX(EP161+EH161+EQ161, 0.1)*$I$9+EQ161/MAX(EP161+EH161+EQ161, 0.1)*$J$9))/($B$11+$C$11+$F$11)</f>
        <v>0</v>
      </c>
      <c r="CU161">
        <f>($B$11*$K$9+$C$11*$K$9+$F$11*((EP161+EH161)/MAX(EP161+EH161+EQ161, 0.1)*$P$9+EQ161/MAX(EP161+EH161+EQ161, 0.1)*$Q$9))/($B$11+$C$11+$F$11)</f>
        <v>0</v>
      </c>
      <c r="CV161">
        <v>6</v>
      </c>
      <c r="CW161">
        <v>0.5</v>
      </c>
      <c r="CX161" t="s">
        <v>419</v>
      </c>
      <c r="CY161">
        <v>2</v>
      </c>
      <c r="CZ161" t="b">
        <v>1</v>
      </c>
      <c r="DA161">
        <v>1658966679</v>
      </c>
      <c r="DB161">
        <v>422.8283333333333</v>
      </c>
      <c r="DC161">
        <v>419.9812222222222</v>
      </c>
      <c r="DD161">
        <v>18.22993333333334</v>
      </c>
      <c r="DE161">
        <v>17.51508888888889</v>
      </c>
      <c r="DF161">
        <v>424.8063333333334</v>
      </c>
      <c r="DG161">
        <v>18.33857777777778</v>
      </c>
      <c r="DH161">
        <v>500.1042222222222</v>
      </c>
      <c r="DI161">
        <v>90.14612222222222</v>
      </c>
      <c r="DJ161">
        <v>0.1001251555555556</v>
      </c>
      <c r="DK161">
        <v>25.71855555555556</v>
      </c>
      <c r="DL161">
        <v>24.89033333333333</v>
      </c>
      <c r="DM161">
        <v>999.9000000000001</v>
      </c>
      <c r="DN161">
        <v>0</v>
      </c>
      <c r="DO161">
        <v>0</v>
      </c>
      <c r="DP161">
        <v>9996.947777777777</v>
      </c>
      <c r="DQ161">
        <v>0</v>
      </c>
      <c r="DR161">
        <v>1.227198888888889</v>
      </c>
      <c r="DS161">
        <v>2.846974444444444</v>
      </c>
      <c r="DT161">
        <v>430.6794444444445</v>
      </c>
      <c r="DU161">
        <v>427.4685555555556</v>
      </c>
      <c r="DV161">
        <v>0.7148202222222222</v>
      </c>
      <c r="DW161">
        <v>419.9812222222222</v>
      </c>
      <c r="DX161">
        <v>17.51508888888889</v>
      </c>
      <c r="DY161">
        <v>1.643355555555556</v>
      </c>
      <c r="DZ161">
        <v>1.578917777777778</v>
      </c>
      <c r="EA161">
        <v>14.3715</v>
      </c>
      <c r="EB161">
        <v>13.75456666666667</v>
      </c>
      <c r="EC161">
        <v>0.00100019</v>
      </c>
      <c r="ED161">
        <v>0</v>
      </c>
      <c r="EE161">
        <v>0</v>
      </c>
      <c r="EF161">
        <v>0</v>
      </c>
      <c r="EG161">
        <v>948.1111111111111</v>
      </c>
      <c r="EH161">
        <v>0.00100019</v>
      </c>
      <c r="EI161">
        <v>-9.833333333333334</v>
      </c>
      <c r="EJ161">
        <v>-3.055555555555555</v>
      </c>
      <c r="EK161">
        <v>35.38188888888889</v>
      </c>
      <c r="EL161">
        <v>40.847</v>
      </c>
      <c r="EM161">
        <v>37.67322222222222</v>
      </c>
      <c r="EN161">
        <v>41.861</v>
      </c>
      <c r="EO161">
        <v>37.75688888888889</v>
      </c>
      <c r="EP161">
        <v>0</v>
      </c>
      <c r="EQ161">
        <v>0</v>
      </c>
      <c r="ER161">
        <v>0</v>
      </c>
      <c r="ES161">
        <v>29.5</v>
      </c>
      <c r="ET161">
        <v>0</v>
      </c>
      <c r="EU161">
        <v>994</v>
      </c>
      <c r="EV161">
        <v>-570.00000165059</v>
      </c>
      <c r="EW161">
        <v>-90.46153688571862</v>
      </c>
      <c r="EX161">
        <v>-12.98</v>
      </c>
      <c r="EY161">
        <v>15</v>
      </c>
      <c r="EZ161">
        <v>1658962562</v>
      </c>
      <c r="FA161" t="s">
        <v>443</v>
      </c>
      <c r="FB161">
        <v>1658962562</v>
      </c>
      <c r="FC161">
        <v>1658962559</v>
      </c>
      <c r="FD161">
        <v>7</v>
      </c>
      <c r="FE161">
        <v>0.025</v>
      </c>
      <c r="FF161">
        <v>-0.013</v>
      </c>
      <c r="FG161">
        <v>-1.97</v>
      </c>
      <c r="FH161">
        <v>-0.111</v>
      </c>
      <c r="FI161">
        <v>420</v>
      </c>
      <c r="FJ161">
        <v>18</v>
      </c>
      <c r="FK161">
        <v>0.6899999999999999</v>
      </c>
      <c r="FL161">
        <v>0.5</v>
      </c>
      <c r="FM161">
        <v>2.856645853658537</v>
      </c>
      <c r="FN161">
        <v>-0.2366333101045262</v>
      </c>
      <c r="FO161">
        <v>0.04636014578227936</v>
      </c>
      <c r="FP161">
        <v>1</v>
      </c>
      <c r="FQ161">
        <v>1042.558823529412</v>
      </c>
      <c r="FR161">
        <v>-737.2650877438319</v>
      </c>
      <c r="FS161">
        <v>75.57979467636704</v>
      </c>
      <c r="FT161">
        <v>0</v>
      </c>
      <c r="FU161">
        <v>0.7220170487804878</v>
      </c>
      <c r="FV161">
        <v>-0.06101046689895532</v>
      </c>
      <c r="FW161">
        <v>0.009712278527345811</v>
      </c>
      <c r="FX161">
        <v>1</v>
      </c>
      <c r="FY161">
        <v>2</v>
      </c>
      <c r="FZ161">
        <v>3</v>
      </c>
      <c r="GA161" t="s">
        <v>421</v>
      </c>
      <c r="GB161">
        <v>2.98423</v>
      </c>
      <c r="GC161">
        <v>2.71584</v>
      </c>
      <c r="GD161">
        <v>0.0950968</v>
      </c>
      <c r="GE161">
        <v>0.0933739</v>
      </c>
      <c r="GF161">
        <v>0.08847190000000001</v>
      </c>
      <c r="GG161">
        <v>0.0845689</v>
      </c>
      <c r="GH161">
        <v>28705.7</v>
      </c>
      <c r="GI161">
        <v>28875.3</v>
      </c>
      <c r="GJ161">
        <v>29478</v>
      </c>
      <c r="GK161">
        <v>29451.4</v>
      </c>
      <c r="GL161">
        <v>35596.2</v>
      </c>
      <c r="GM161">
        <v>35851.7</v>
      </c>
      <c r="GN161">
        <v>41516.7</v>
      </c>
      <c r="GO161">
        <v>41976.4</v>
      </c>
      <c r="GP161">
        <v>1.95912</v>
      </c>
      <c r="GQ161">
        <v>1.91535</v>
      </c>
      <c r="GR161">
        <v>0.038892</v>
      </c>
      <c r="GS161">
        <v>0</v>
      </c>
      <c r="GT161">
        <v>24.246</v>
      </c>
      <c r="GU161">
        <v>999.9</v>
      </c>
      <c r="GV161">
        <v>43.3</v>
      </c>
      <c r="GW161">
        <v>31.4</v>
      </c>
      <c r="GX161">
        <v>22.1707</v>
      </c>
      <c r="GY161">
        <v>62.9563</v>
      </c>
      <c r="GZ161">
        <v>33.8782</v>
      </c>
      <c r="HA161">
        <v>1</v>
      </c>
      <c r="HB161">
        <v>-0.129129</v>
      </c>
      <c r="HC161">
        <v>-0.252448</v>
      </c>
      <c r="HD161">
        <v>20.4037</v>
      </c>
      <c r="HE161">
        <v>5.22807</v>
      </c>
      <c r="HF161">
        <v>12.0099</v>
      </c>
      <c r="HG161">
        <v>4.9915</v>
      </c>
      <c r="HH161">
        <v>3.29</v>
      </c>
      <c r="HI161">
        <v>9999</v>
      </c>
      <c r="HJ161">
        <v>9999</v>
      </c>
      <c r="HK161">
        <v>9999</v>
      </c>
      <c r="HL161">
        <v>161.7</v>
      </c>
      <c r="HM161">
        <v>1.86723</v>
      </c>
      <c r="HN161">
        <v>1.8663</v>
      </c>
      <c r="HO161">
        <v>1.86572</v>
      </c>
      <c r="HP161">
        <v>1.86569</v>
      </c>
      <c r="HQ161">
        <v>1.86752</v>
      </c>
      <c r="HR161">
        <v>1.86996</v>
      </c>
      <c r="HS161">
        <v>1.86862</v>
      </c>
      <c r="HT161">
        <v>1.87012</v>
      </c>
      <c r="HU161">
        <v>0</v>
      </c>
      <c r="HV161">
        <v>0</v>
      </c>
      <c r="HW161">
        <v>0</v>
      </c>
      <c r="HX161">
        <v>0</v>
      </c>
      <c r="HY161" t="s">
        <v>422</v>
      </c>
      <c r="HZ161" t="s">
        <v>423</v>
      </c>
      <c r="IA161" t="s">
        <v>424</v>
      </c>
      <c r="IB161" t="s">
        <v>424</v>
      </c>
      <c r="IC161" t="s">
        <v>424</v>
      </c>
      <c r="ID161" t="s">
        <v>424</v>
      </c>
      <c r="IE161">
        <v>0</v>
      </c>
      <c r="IF161">
        <v>100</v>
      </c>
      <c r="IG161">
        <v>100</v>
      </c>
      <c r="IH161">
        <v>-1.978</v>
      </c>
      <c r="II161">
        <v>-0.1088</v>
      </c>
      <c r="IJ161">
        <v>-0.5726348517053843</v>
      </c>
      <c r="IK161">
        <v>-0.003643892653284941</v>
      </c>
      <c r="IL161">
        <v>8.948238347276123E-07</v>
      </c>
      <c r="IM161">
        <v>-2.445980282225029E-10</v>
      </c>
      <c r="IN161">
        <v>-0.1497648274784824</v>
      </c>
      <c r="IO161">
        <v>-0.01042730378795286</v>
      </c>
      <c r="IP161">
        <v>0.00100284695746963</v>
      </c>
      <c r="IQ161">
        <v>-1.701466411570297E-05</v>
      </c>
      <c r="IR161">
        <v>2</v>
      </c>
      <c r="IS161">
        <v>2310</v>
      </c>
      <c r="IT161">
        <v>1</v>
      </c>
      <c r="IU161">
        <v>25</v>
      </c>
      <c r="IV161">
        <v>68.7</v>
      </c>
      <c r="IW161">
        <v>68.7</v>
      </c>
      <c r="IX161">
        <v>1.04492</v>
      </c>
      <c r="IY161">
        <v>2.21436</v>
      </c>
      <c r="IZ161">
        <v>1.39648</v>
      </c>
      <c r="JA161">
        <v>2.34497</v>
      </c>
      <c r="JB161">
        <v>1.49536</v>
      </c>
      <c r="JC161">
        <v>2.40845</v>
      </c>
      <c r="JD161">
        <v>35.6845</v>
      </c>
      <c r="JE161">
        <v>16.2159</v>
      </c>
      <c r="JF161">
        <v>18</v>
      </c>
      <c r="JG161">
        <v>513.552</v>
      </c>
      <c r="JH161">
        <v>442.001</v>
      </c>
      <c r="JI161">
        <v>24.9997</v>
      </c>
      <c r="JJ161">
        <v>25.7724</v>
      </c>
      <c r="JK161">
        <v>30</v>
      </c>
      <c r="JL161">
        <v>25.7721</v>
      </c>
      <c r="JM161">
        <v>25.7188</v>
      </c>
      <c r="JN161">
        <v>20.9255</v>
      </c>
      <c r="JO161">
        <v>23.6644</v>
      </c>
      <c r="JP161">
        <v>52.5114</v>
      </c>
      <c r="JQ161">
        <v>25</v>
      </c>
      <c r="JR161">
        <v>420</v>
      </c>
      <c r="JS161">
        <v>17.7663</v>
      </c>
      <c r="JT161">
        <v>100.798</v>
      </c>
      <c r="JU161">
        <v>100.806</v>
      </c>
    </row>
    <row r="162" spans="1:281">
      <c r="A162">
        <v>146</v>
      </c>
      <c r="B162">
        <v>1658966686.5</v>
      </c>
      <c r="C162">
        <v>4780</v>
      </c>
      <c r="D162" t="s">
        <v>746</v>
      </c>
      <c r="E162" t="s">
        <v>747</v>
      </c>
      <c r="F162">
        <v>5</v>
      </c>
      <c r="G162" t="s">
        <v>732</v>
      </c>
      <c r="H162" t="s">
        <v>416</v>
      </c>
      <c r="I162">
        <v>1658966683.7</v>
      </c>
      <c r="J162">
        <f>(K162)/1000</f>
        <v>0</v>
      </c>
      <c r="K162">
        <f>IF(CZ162, AN162, AH162)</f>
        <v>0</v>
      </c>
      <c r="L162">
        <f>IF(CZ162, AI162, AG162)</f>
        <v>0</v>
      </c>
      <c r="M162">
        <f>DB162 - IF(AU162&gt;1, L162*CV162*100.0/(AW162*DP162), 0)</f>
        <v>0</v>
      </c>
      <c r="N162">
        <f>((T162-J162/2)*M162-L162)/(T162+J162/2)</f>
        <v>0</v>
      </c>
      <c r="O162">
        <f>N162*(DI162+DJ162)/1000.0</f>
        <v>0</v>
      </c>
      <c r="P162">
        <f>(DB162 - IF(AU162&gt;1, L162*CV162*100.0/(AW162*DP162), 0))*(DI162+DJ162)/1000.0</f>
        <v>0</v>
      </c>
      <c r="Q162">
        <f>2.0/((1/S162-1/R162)+SIGN(S162)*SQRT((1/S162-1/R162)*(1/S162-1/R162) + 4*CW162/((CW162+1)*(CW162+1))*(2*1/S162*1/R162-1/R162*1/R162)))</f>
        <v>0</v>
      </c>
      <c r="R162">
        <f>IF(LEFT(CX162,1)&lt;&gt;"0",IF(LEFT(CX162,1)="1",3.0,CY162),$D$5+$E$5*(DP162*DI162/($K$5*1000))+$F$5*(DP162*DI162/($K$5*1000))*MAX(MIN(CV162,$J$5),$I$5)*MAX(MIN(CV162,$J$5),$I$5)+$G$5*MAX(MIN(CV162,$J$5),$I$5)*(DP162*DI162/($K$5*1000))+$H$5*(DP162*DI162/($K$5*1000))*(DP162*DI162/($K$5*1000)))</f>
        <v>0</v>
      </c>
      <c r="S162">
        <f>J162*(1000-(1000*0.61365*exp(17.502*W162/(240.97+W162))/(DI162+DJ162)+DD162)/2)/(1000*0.61365*exp(17.502*W162/(240.97+W162))/(DI162+DJ162)-DD162)</f>
        <v>0</v>
      </c>
      <c r="T162">
        <f>1/((CW162+1)/(Q162/1.6)+1/(R162/1.37)) + CW162/((CW162+1)/(Q162/1.6) + CW162/(R162/1.37))</f>
        <v>0</v>
      </c>
      <c r="U162">
        <f>(CR162*CU162)</f>
        <v>0</v>
      </c>
      <c r="V162">
        <f>(DK162+(U162+2*0.95*5.67E-8*(((DK162+$B$7)+273)^4-(DK162+273)^4)-44100*J162)/(1.84*29.3*R162+8*0.95*5.67E-8*(DK162+273)^3))</f>
        <v>0</v>
      </c>
      <c r="W162">
        <f>($C$7*DL162+$D$7*DM162+$E$7*V162)</f>
        <v>0</v>
      </c>
      <c r="X162">
        <f>0.61365*exp(17.502*W162/(240.97+W162))</f>
        <v>0</v>
      </c>
      <c r="Y162">
        <f>(Z162/AA162*100)</f>
        <v>0</v>
      </c>
      <c r="Z162">
        <f>DD162*(DI162+DJ162)/1000</f>
        <v>0</v>
      </c>
      <c r="AA162">
        <f>0.61365*exp(17.502*DK162/(240.97+DK162))</f>
        <v>0</v>
      </c>
      <c r="AB162">
        <f>(X162-DD162*(DI162+DJ162)/1000)</f>
        <v>0</v>
      </c>
      <c r="AC162">
        <f>(-J162*44100)</f>
        <v>0</v>
      </c>
      <c r="AD162">
        <f>2*29.3*R162*0.92*(DK162-W162)</f>
        <v>0</v>
      </c>
      <c r="AE162">
        <f>2*0.95*5.67E-8*(((DK162+$B$7)+273)^4-(W162+273)^4)</f>
        <v>0</v>
      </c>
      <c r="AF162">
        <f>U162+AE162+AC162+AD162</f>
        <v>0</v>
      </c>
      <c r="AG162">
        <f>DH162*AU162*(DC162-DB162*(1000-AU162*DE162)/(1000-AU162*DD162))/(100*CV162)</f>
        <v>0</v>
      </c>
      <c r="AH162">
        <f>1000*DH162*AU162*(DD162-DE162)/(100*CV162*(1000-AU162*DD162))</f>
        <v>0</v>
      </c>
      <c r="AI162">
        <f>(AJ162 - AK162 - DI162*1E3/(8.314*(DK162+273.15)) * AM162/DH162 * AL162) * DH162/(100*CV162) * (1000 - DE162)/1000</f>
        <v>0</v>
      </c>
      <c r="AJ162">
        <v>427.5203803456546</v>
      </c>
      <c r="AK162">
        <v>430.7051636363635</v>
      </c>
      <c r="AL162">
        <v>0.0003866736379311267</v>
      </c>
      <c r="AM162">
        <v>65.22491109013171</v>
      </c>
      <c r="AN162">
        <f>(AP162 - AO162 + DI162*1E3/(8.314*(DK162+273.15)) * AR162/DH162 * AQ162) * DH162/(100*CV162) * 1000/(1000 - AP162)</f>
        <v>0</v>
      </c>
      <c r="AO162">
        <v>17.61482269139851</v>
      </c>
      <c r="AP162">
        <v>18.25528969696969</v>
      </c>
      <c r="AQ162">
        <v>0.001855123089955759</v>
      </c>
      <c r="AR162">
        <v>84.77238479194243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MAX(0,($B$13+$C$13*DP162)/(1+$D$13*DP162)*DI162/(DK162+273)*$E$13)</f>
        <v>0</v>
      </c>
      <c r="AX162" t="s">
        <v>418</v>
      </c>
      <c r="AY162" t="s">
        <v>418</v>
      </c>
      <c r="AZ162">
        <v>0</v>
      </c>
      <c r="BA162">
        <v>0</v>
      </c>
      <c r="BB162">
        <f>1-AZ162/BA162</f>
        <v>0</v>
      </c>
      <c r="BC162">
        <v>0</v>
      </c>
      <c r="BD162" t="s">
        <v>418</v>
      </c>
      <c r="BE162" t="s">
        <v>418</v>
      </c>
      <c r="BF162">
        <v>0</v>
      </c>
      <c r="BG162">
        <v>0</v>
      </c>
      <c r="BH162">
        <f>1-BF162/BG162</f>
        <v>0</v>
      </c>
      <c r="BI162">
        <v>0.5</v>
      </c>
      <c r="BJ162">
        <f>CS162</f>
        <v>0</v>
      </c>
      <c r="BK162">
        <f>L162</f>
        <v>0</v>
      </c>
      <c r="BL162">
        <f>BH162*BI162*BJ162</f>
        <v>0</v>
      </c>
      <c r="BM162">
        <f>(BK162-BC162)/BJ162</f>
        <v>0</v>
      </c>
      <c r="BN162">
        <f>(BA162-BG162)/BG162</f>
        <v>0</v>
      </c>
      <c r="BO162">
        <f>AZ162/(BB162+AZ162/BG162)</f>
        <v>0</v>
      </c>
      <c r="BP162" t="s">
        <v>418</v>
      </c>
      <c r="BQ162">
        <v>0</v>
      </c>
      <c r="BR162">
        <f>IF(BQ162&lt;&gt;0, BQ162, BO162)</f>
        <v>0</v>
      </c>
      <c r="BS162">
        <f>1-BR162/BG162</f>
        <v>0</v>
      </c>
      <c r="BT162">
        <f>(BG162-BF162)/(BG162-BR162)</f>
        <v>0</v>
      </c>
      <c r="BU162">
        <f>(BA162-BG162)/(BA162-BR162)</f>
        <v>0</v>
      </c>
      <c r="BV162">
        <f>(BG162-BF162)/(BG162-AZ162)</f>
        <v>0</v>
      </c>
      <c r="BW162">
        <f>(BA162-BG162)/(BA162-AZ162)</f>
        <v>0</v>
      </c>
      <c r="BX162">
        <f>(BT162*BR162/BF162)</f>
        <v>0</v>
      </c>
      <c r="BY162">
        <f>(1-BX162)</f>
        <v>0</v>
      </c>
      <c r="BZ162" t="s">
        <v>418</v>
      </c>
      <c r="CA162" t="s">
        <v>418</v>
      </c>
      <c r="CB162" t="s">
        <v>418</v>
      </c>
      <c r="CC162" t="s">
        <v>418</v>
      </c>
      <c r="CD162" t="s">
        <v>418</v>
      </c>
      <c r="CE162" t="s">
        <v>418</v>
      </c>
      <c r="CF162" t="s">
        <v>418</v>
      </c>
      <c r="CG162" t="s">
        <v>418</v>
      </c>
      <c r="CH162" t="s">
        <v>418</v>
      </c>
      <c r="CI162" t="s">
        <v>418</v>
      </c>
      <c r="CJ162" t="s">
        <v>418</v>
      </c>
      <c r="CK162" t="s">
        <v>418</v>
      </c>
      <c r="CL162" t="s">
        <v>418</v>
      </c>
      <c r="CM162" t="s">
        <v>418</v>
      </c>
      <c r="CN162" t="s">
        <v>418</v>
      </c>
      <c r="CO162" t="s">
        <v>418</v>
      </c>
      <c r="CP162" t="s">
        <v>418</v>
      </c>
      <c r="CQ162" t="s">
        <v>418</v>
      </c>
      <c r="CR162">
        <f>$B$11*DQ162+$C$11*DR162+$F$11*EC162*(1-EF162)</f>
        <v>0</v>
      </c>
      <c r="CS162">
        <f>CR162*CT162</f>
        <v>0</v>
      </c>
      <c r="CT162">
        <f>($B$11*$D$9+$C$11*$D$9+$F$11*((EP162+EH162)/MAX(EP162+EH162+EQ162, 0.1)*$I$9+EQ162/MAX(EP162+EH162+EQ162, 0.1)*$J$9))/($B$11+$C$11+$F$11)</f>
        <v>0</v>
      </c>
      <c r="CU162">
        <f>($B$11*$K$9+$C$11*$K$9+$F$11*((EP162+EH162)/MAX(EP162+EH162+EQ162, 0.1)*$P$9+EQ162/MAX(EP162+EH162+EQ162, 0.1)*$Q$9))/($B$11+$C$11+$F$11)</f>
        <v>0</v>
      </c>
      <c r="CV162">
        <v>6</v>
      </c>
      <c r="CW162">
        <v>0.5</v>
      </c>
      <c r="CX162" t="s">
        <v>419</v>
      </c>
      <c r="CY162">
        <v>2</v>
      </c>
      <c r="CZ162" t="b">
        <v>1</v>
      </c>
      <c r="DA162">
        <v>1658966683.7</v>
      </c>
      <c r="DB162">
        <v>422.8257</v>
      </c>
      <c r="DC162">
        <v>419.9827</v>
      </c>
      <c r="DD162">
        <v>18.23528</v>
      </c>
      <c r="DE162">
        <v>17.62541</v>
      </c>
      <c r="DF162">
        <v>424.8035</v>
      </c>
      <c r="DG162">
        <v>18.34388</v>
      </c>
      <c r="DH162">
        <v>500.0326</v>
      </c>
      <c r="DI162">
        <v>90.14631999999999</v>
      </c>
      <c r="DJ162">
        <v>0.09992428</v>
      </c>
      <c r="DK162">
        <v>25.7173</v>
      </c>
      <c r="DL162">
        <v>24.88324</v>
      </c>
      <c r="DM162">
        <v>999.9</v>
      </c>
      <c r="DN162">
        <v>0</v>
      </c>
      <c r="DO162">
        <v>0</v>
      </c>
      <c r="DP162">
        <v>10008.25</v>
      </c>
      <c r="DQ162">
        <v>0</v>
      </c>
      <c r="DR162">
        <v>0.7120092</v>
      </c>
      <c r="DS162">
        <v>2.842862</v>
      </c>
      <c r="DT162">
        <v>430.6793000000001</v>
      </c>
      <c r="DU162">
        <v>427.5180999999999</v>
      </c>
      <c r="DV162">
        <v>0.6098375</v>
      </c>
      <c r="DW162">
        <v>419.9827</v>
      </c>
      <c r="DX162">
        <v>17.62541</v>
      </c>
      <c r="DY162">
        <v>1.643844</v>
      </c>
      <c r="DZ162">
        <v>1.588868</v>
      </c>
      <c r="EA162">
        <v>14.37603</v>
      </c>
      <c r="EB162">
        <v>13.85124</v>
      </c>
      <c r="EC162">
        <v>0.00100019</v>
      </c>
      <c r="ED162">
        <v>0</v>
      </c>
      <c r="EE162">
        <v>0</v>
      </c>
      <c r="EF162">
        <v>0</v>
      </c>
      <c r="EG162">
        <v>923.35</v>
      </c>
      <c r="EH162">
        <v>0.00100019</v>
      </c>
      <c r="EI162">
        <v>-8.65</v>
      </c>
      <c r="EJ162">
        <v>-1.45</v>
      </c>
      <c r="EK162">
        <v>35.4246</v>
      </c>
      <c r="EL162">
        <v>40.8812</v>
      </c>
      <c r="EM162">
        <v>37.687</v>
      </c>
      <c r="EN162">
        <v>41.90600000000001</v>
      </c>
      <c r="EO162">
        <v>37.7996</v>
      </c>
      <c r="EP162">
        <v>0</v>
      </c>
      <c r="EQ162">
        <v>0</v>
      </c>
      <c r="ER162">
        <v>0</v>
      </c>
      <c r="ES162">
        <v>34.30000019073486</v>
      </c>
      <c r="ET162">
        <v>0</v>
      </c>
      <c r="EU162">
        <v>955.0599999999999</v>
      </c>
      <c r="EV162">
        <v>-454.5769231668566</v>
      </c>
      <c r="EW162">
        <v>-3.115382628210476</v>
      </c>
      <c r="EX162">
        <v>-13.4</v>
      </c>
      <c r="EY162">
        <v>15</v>
      </c>
      <c r="EZ162">
        <v>1658962562</v>
      </c>
      <c r="FA162" t="s">
        <v>443</v>
      </c>
      <c r="FB162">
        <v>1658962562</v>
      </c>
      <c r="FC162">
        <v>1658962559</v>
      </c>
      <c r="FD162">
        <v>7</v>
      </c>
      <c r="FE162">
        <v>0.025</v>
      </c>
      <c r="FF162">
        <v>-0.013</v>
      </c>
      <c r="FG162">
        <v>-1.97</v>
      </c>
      <c r="FH162">
        <v>-0.111</v>
      </c>
      <c r="FI162">
        <v>420</v>
      </c>
      <c r="FJ162">
        <v>18</v>
      </c>
      <c r="FK162">
        <v>0.6899999999999999</v>
      </c>
      <c r="FL162">
        <v>0.5</v>
      </c>
      <c r="FM162">
        <v>2.83819575</v>
      </c>
      <c r="FN162">
        <v>0.02854660412757963</v>
      </c>
      <c r="FO162">
        <v>0.0213052148413833</v>
      </c>
      <c r="FP162">
        <v>1</v>
      </c>
      <c r="FQ162">
        <v>983.8823529411765</v>
      </c>
      <c r="FR162">
        <v>-537.2498095311444</v>
      </c>
      <c r="FS162">
        <v>55.57864841078407</v>
      </c>
      <c r="FT162">
        <v>0</v>
      </c>
      <c r="FU162">
        <v>0.689205175</v>
      </c>
      <c r="FV162">
        <v>-0.3986775196998149</v>
      </c>
      <c r="FW162">
        <v>0.04927555093953161</v>
      </c>
      <c r="FX162">
        <v>0</v>
      </c>
      <c r="FY162">
        <v>1</v>
      </c>
      <c r="FZ162">
        <v>3</v>
      </c>
      <c r="GA162" t="s">
        <v>444</v>
      </c>
      <c r="GB162">
        <v>2.98446</v>
      </c>
      <c r="GC162">
        <v>2.71602</v>
      </c>
      <c r="GD162">
        <v>0.095097</v>
      </c>
      <c r="GE162">
        <v>0.0933799</v>
      </c>
      <c r="GF162">
        <v>0.08859930000000001</v>
      </c>
      <c r="GG162">
        <v>0.08497639999999999</v>
      </c>
      <c r="GH162">
        <v>28705.8</v>
      </c>
      <c r="GI162">
        <v>28875.4</v>
      </c>
      <c r="GJ162">
        <v>29478.2</v>
      </c>
      <c r="GK162">
        <v>29451.7</v>
      </c>
      <c r="GL162">
        <v>35591.1</v>
      </c>
      <c r="GM162">
        <v>35835.7</v>
      </c>
      <c r="GN162">
        <v>41516.7</v>
      </c>
      <c r="GO162">
        <v>41976.5</v>
      </c>
      <c r="GP162">
        <v>1.9593</v>
      </c>
      <c r="GQ162">
        <v>1.91532</v>
      </c>
      <c r="GR162">
        <v>0.0381842</v>
      </c>
      <c r="GS162">
        <v>0</v>
      </c>
      <c r="GT162">
        <v>24.2441</v>
      </c>
      <c r="GU162">
        <v>999.9</v>
      </c>
      <c r="GV162">
        <v>43.3</v>
      </c>
      <c r="GW162">
        <v>31.4</v>
      </c>
      <c r="GX162">
        <v>22.1687</v>
      </c>
      <c r="GY162">
        <v>62.9363</v>
      </c>
      <c r="GZ162">
        <v>33.4816</v>
      </c>
      <c r="HA162">
        <v>1</v>
      </c>
      <c r="HB162">
        <v>-0.129192</v>
      </c>
      <c r="HC162">
        <v>-0.252642</v>
      </c>
      <c r="HD162">
        <v>20.4037</v>
      </c>
      <c r="HE162">
        <v>5.22747</v>
      </c>
      <c r="HF162">
        <v>12.0099</v>
      </c>
      <c r="HG162">
        <v>4.99185</v>
      </c>
      <c r="HH162">
        <v>3.29</v>
      </c>
      <c r="HI162">
        <v>9999</v>
      </c>
      <c r="HJ162">
        <v>9999</v>
      </c>
      <c r="HK162">
        <v>9999</v>
      </c>
      <c r="HL162">
        <v>161.7</v>
      </c>
      <c r="HM162">
        <v>1.86723</v>
      </c>
      <c r="HN162">
        <v>1.8663</v>
      </c>
      <c r="HO162">
        <v>1.86571</v>
      </c>
      <c r="HP162">
        <v>1.86569</v>
      </c>
      <c r="HQ162">
        <v>1.86752</v>
      </c>
      <c r="HR162">
        <v>1.86997</v>
      </c>
      <c r="HS162">
        <v>1.86864</v>
      </c>
      <c r="HT162">
        <v>1.87011</v>
      </c>
      <c r="HU162">
        <v>0</v>
      </c>
      <c r="HV162">
        <v>0</v>
      </c>
      <c r="HW162">
        <v>0</v>
      </c>
      <c r="HX162">
        <v>0</v>
      </c>
      <c r="HY162" t="s">
        <v>422</v>
      </c>
      <c r="HZ162" t="s">
        <v>423</v>
      </c>
      <c r="IA162" t="s">
        <v>424</v>
      </c>
      <c r="IB162" t="s">
        <v>424</v>
      </c>
      <c r="IC162" t="s">
        <v>424</v>
      </c>
      <c r="ID162" t="s">
        <v>424</v>
      </c>
      <c r="IE162">
        <v>0</v>
      </c>
      <c r="IF162">
        <v>100</v>
      </c>
      <c r="IG162">
        <v>100</v>
      </c>
      <c r="IH162">
        <v>-1.978</v>
      </c>
      <c r="II162">
        <v>-0.1084</v>
      </c>
      <c r="IJ162">
        <v>-0.5726348517053843</v>
      </c>
      <c r="IK162">
        <v>-0.003643892653284941</v>
      </c>
      <c r="IL162">
        <v>8.948238347276123E-07</v>
      </c>
      <c r="IM162">
        <v>-2.445980282225029E-10</v>
      </c>
      <c r="IN162">
        <v>-0.1497648274784824</v>
      </c>
      <c r="IO162">
        <v>-0.01042730378795286</v>
      </c>
      <c r="IP162">
        <v>0.00100284695746963</v>
      </c>
      <c r="IQ162">
        <v>-1.701466411570297E-05</v>
      </c>
      <c r="IR162">
        <v>2</v>
      </c>
      <c r="IS162">
        <v>2310</v>
      </c>
      <c r="IT162">
        <v>1</v>
      </c>
      <c r="IU162">
        <v>25</v>
      </c>
      <c r="IV162">
        <v>68.7</v>
      </c>
      <c r="IW162">
        <v>68.8</v>
      </c>
      <c r="IX162">
        <v>1.04492</v>
      </c>
      <c r="IY162">
        <v>2.2229</v>
      </c>
      <c r="IZ162">
        <v>1.39648</v>
      </c>
      <c r="JA162">
        <v>2.34497</v>
      </c>
      <c r="JB162">
        <v>1.49536</v>
      </c>
      <c r="JC162">
        <v>2.33398</v>
      </c>
      <c r="JD162">
        <v>35.6845</v>
      </c>
      <c r="JE162">
        <v>16.2072</v>
      </c>
      <c r="JF162">
        <v>18</v>
      </c>
      <c r="JG162">
        <v>513.654</v>
      </c>
      <c r="JH162">
        <v>441.98</v>
      </c>
      <c r="JI162">
        <v>24.9999</v>
      </c>
      <c r="JJ162">
        <v>25.7708</v>
      </c>
      <c r="JK162">
        <v>30</v>
      </c>
      <c r="JL162">
        <v>25.7709</v>
      </c>
      <c r="JM162">
        <v>25.7181</v>
      </c>
      <c r="JN162">
        <v>20.9257</v>
      </c>
      <c r="JO162">
        <v>23.3706</v>
      </c>
      <c r="JP162">
        <v>52.5114</v>
      </c>
      <c r="JQ162">
        <v>25</v>
      </c>
      <c r="JR162">
        <v>420</v>
      </c>
      <c r="JS162">
        <v>17.7821</v>
      </c>
      <c r="JT162">
        <v>100.798</v>
      </c>
      <c r="JU162">
        <v>100.806</v>
      </c>
    </row>
    <row r="163" spans="1:281">
      <c r="A163">
        <v>147</v>
      </c>
      <c r="B163">
        <v>1658966691.5</v>
      </c>
      <c r="C163">
        <v>4785</v>
      </c>
      <c r="D163" t="s">
        <v>748</v>
      </c>
      <c r="E163" t="s">
        <v>749</v>
      </c>
      <c r="F163">
        <v>5</v>
      </c>
      <c r="G163" t="s">
        <v>732</v>
      </c>
      <c r="H163" t="s">
        <v>416</v>
      </c>
      <c r="I163">
        <v>1658966689</v>
      </c>
      <c r="J163">
        <f>(K163)/1000</f>
        <v>0</v>
      </c>
      <c r="K163">
        <f>IF(CZ163, AN163, AH163)</f>
        <v>0</v>
      </c>
      <c r="L163">
        <f>IF(CZ163, AI163, AG163)</f>
        <v>0</v>
      </c>
      <c r="M163">
        <f>DB163 - IF(AU163&gt;1, L163*CV163*100.0/(AW163*DP163), 0)</f>
        <v>0</v>
      </c>
      <c r="N163">
        <f>((T163-J163/2)*M163-L163)/(T163+J163/2)</f>
        <v>0</v>
      </c>
      <c r="O163">
        <f>N163*(DI163+DJ163)/1000.0</f>
        <v>0</v>
      </c>
      <c r="P163">
        <f>(DB163 - IF(AU163&gt;1, L163*CV163*100.0/(AW163*DP163), 0))*(DI163+DJ163)/1000.0</f>
        <v>0</v>
      </c>
      <c r="Q163">
        <f>2.0/((1/S163-1/R163)+SIGN(S163)*SQRT((1/S163-1/R163)*(1/S163-1/R163) + 4*CW163/((CW163+1)*(CW163+1))*(2*1/S163*1/R163-1/R163*1/R163)))</f>
        <v>0</v>
      </c>
      <c r="R163">
        <f>IF(LEFT(CX163,1)&lt;&gt;"0",IF(LEFT(CX163,1)="1",3.0,CY163),$D$5+$E$5*(DP163*DI163/($K$5*1000))+$F$5*(DP163*DI163/($K$5*1000))*MAX(MIN(CV163,$J$5),$I$5)*MAX(MIN(CV163,$J$5),$I$5)+$G$5*MAX(MIN(CV163,$J$5),$I$5)*(DP163*DI163/($K$5*1000))+$H$5*(DP163*DI163/($K$5*1000))*(DP163*DI163/($K$5*1000)))</f>
        <v>0</v>
      </c>
      <c r="S163">
        <f>J163*(1000-(1000*0.61365*exp(17.502*W163/(240.97+W163))/(DI163+DJ163)+DD163)/2)/(1000*0.61365*exp(17.502*W163/(240.97+W163))/(DI163+DJ163)-DD163)</f>
        <v>0</v>
      </c>
      <c r="T163">
        <f>1/((CW163+1)/(Q163/1.6)+1/(R163/1.37)) + CW163/((CW163+1)/(Q163/1.6) + CW163/(R163/1.37))</f>
        <v>0</v>
      </c>
      <c r="U163">
        <f>(CR163*CU163)</f>
        <v>0</v>
      </c>
      <c r="V163">
        <f>(DK163+(U163+2*0.95*5.67E-8*(((DK163+$B$7)+273)^4-(DK163+273)^4)-44100*J163)/(1.84*29.3*R163+8*0.95*5.67E-8*(DK163+273)^3))</f>
        <v>0</v>
      </c>
      <c r="W163">
        <f>($C$7*DL163+$D$7*DM163+$E$7*V163)</f>
        <v>0</v>
      </c>
      <c r="X163">
        <f>0.61365*exp(17.502*W163/(240.97+W163))</f>
        <v>0</v>
      </c>
      <c r="Y163">
        <f>(Z163/AA163*100)</f>
        <v>0</v>
      </c>
      <c r="Z163">
        <f>DD163*(DI163+DJ163)/1000</f>
        <v>0</v>
      </c>
      <c r="AA163">
        <f>0.61365*exp(17.502*DK163/(240.97+DK163))</f>
        <v>0</v>
      </c>
      <c r="AB163">
        <f>(X163-DD163*(DI163+DJ163)/1000)</f>
        <v>0</v>
      </c>
      <c r="AC163">
        <f>(-J163*44100)</f>
        <v>0</v>
      </c>
      <c r="AD163">
        <f>2*29.3*R163*0.92*(DK163-W163)</f>
        <v>0</v>
      </c>
      <c r="AE163">
        <f>2*0.95*5.67E-8*(((DK163+$B$7)+273)^4-(W163+273)^4)</f>
        <v>0</v>
      </c>
      <c r="AF163">
        <f>U163+AE163+AC163+AD163</f>
        <v>0</v>
      </c>
      <c r="AG163">
        <f>DH163*AU163*(DC163-DB163*(1000-AU163*DE163)/(1000-AU163*DD163))/(100*CV163)</f>
        <v>0</v>
      </c>
      <c r="AH163">
        <f>1000*DH163*AU163*(DD163-DE163)/(100*CV163*(1000-AU163*DD163))</f>
        <v>0</v>
      </c>
      <c r="AI163">
        <f>(AJ163 - AK163 - DI163*1E3/(8.314*(DK163+273.15)) * AM163/DH163 * AL163) * DH163/(100*CV163) * (1000 - DE163)/1000</f>
        <v>0</v>
      </c>
      <c r="AJ163">
        <v>427.5462419714308</v>
      </c>
      <c r="AK163">
        <v>430.7154727272728</v>
      </c>
      <c r="AL163">
        <v>-0.0002208996984798286</v>
      </c>
      <c r="AM163">
        <v>65.22491109013171</v>
      </c>
      <c r="AN163">
        <f>(AP163 - AO163 + DI163*1E3/(8.314*(DK163+273.15)) * AR163/DH163 * AQ163) * DH163/(100*CV163) * 1000/(1000 - AP163)</f>
        <v>0</v>
      </c>
      <c r="AO163">
        <v>17.71504400787538</v>
      </c>
      <c r="AP163">
        <v>18.31630909090909</v>
      </c>
      <c r="AQ163">
        <v>0.01243244815907946</v>
      </c>
      <c r="AR163">
        <v>84.77238479194243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MAX(0,($B$13+$C$13*DP163)/(1+$D$13*DP163)*DI163/(DK163+273)*$E$13)</f>
        <v>0</v>
      </c>
      <c r="AX163" t="s">
        <v>418</v>
      </c>
      <c r="AY163" t="s">
        <v>418</v>
      </c>
      <c r="AZ163">
        <v>0</v>
      </c>
      <c r="BA163">
        <v>0</v>
      </c>
      <c r="BB163">
        <f>1-AZ163/BA163</f>
        <v>0</v>
      </c>
      <c r="BC163">
        <v>0</v>
      </c>
      <c r="BD163" t="s">
        <v>418</v>
      </c>
      <c r="BE163" t="s">
        <v>418</v>
      </c>
      <c r="BF163">
        <v>0</v>
      </c>
      <c r="BG163">
        <v>0</v>
      </c>
      <c r="BH163">
        <f>1-BF163/BG163</f>
        <v>0</v>
      </c>
      <c r="BI163">
        <v>0.5</v>
      </c>
      <c r="BJ163">
        <f>CS163</f>
        <v>0</v>
      </c>
      <c r="BK163">
        <f>L163</f>
        <v>0</v>
      </c>
      <c r="BL163">
        <f>BH163*BI163*BJ163</f>
        <v>0</v>
      </c>
      <c r="BM163">
        <f>(BK163-BC163)/BJ163</f>
        <v>0</v>
      </c>
      <c r="BN163">
        <f>(BA163-BG163)/BG163</f>
        <v>0</v>
      </c>
      <c r="BO163">
        <f>AZ163/(BB163+AZ163/BG163)</f>
        <v>0</v>
      </c>
      <c r="BP163" t="s">
        <v>418</v>
      </c>
      <c r="BQ163">
        <v>0</v>
      </c>
      <c r="BR163">
        <f>IF(BQ163&lt;&gt;0, BQ163, BO163)</f>
        <v>0</v>
      </c>
      <c r="BS163">
        <f>1-BR163/BG163</f>
        <v>0</v>
      </c>
      <c r="BT163">
        <f>(BG163-BF163)/(BG163-BR163)</f>
        <v>0</v>
      </c>
      <c r="BU163">
        <f>(BA163-BG163)/(BA163-BR163)</f>
        <v>0</v>
      </c>
      <c r="BV163">
        <f>(BG163-BF163)/(BG163-AZ163)</f>
        <v>0</v>
      </c>
      <c r="BW163">
        <f>(BA163-BG163)/(BA163-AZ163)</f>
        <v>0</v>
      </c>
      <c r="BX163">
        <f>(BT163*BR163/BF163)</f>
        <v>0</v>
      </c>
      <c r="BY163">
        <f>(1-BX163)</f>
        <v>0</v>
      </c>
      <c r="BZ163" t="s">
        <v>418</v>
      </c>
      <c r="CA163" t="s">
        <v>418</v>
      </c>
      <c r="CB163" t="s">
        <v>418</v>
      </c>
      <c r="CC163" t="s">
        <v>418</v>
      </c>
      <c r="CD163" t="s">
        <v>418</v>
      </c>
      <c r="CE163" t="s">
        <v>418</v>
      </c>
      <c r="CF163" t="s">
        <v>418</v>
      </c>
      <c r="CG163" t="s">
        <v>418</v>
      </c>
      <c r="CH163" t="s">
        <v>418</v>
      </c>
      <c r="CI163" t="s">
        <v>418</v>
      </c>
      <c r="CJ163" t="s">
        <v>418</v>
      </c>
      <c r="CK163" t="s">
        <v>418</v>
      </c>
      <c r="CL163" t="s">
        <v>418</v>
      </c>
      <c r="CM163" t="s">
        <v>418</v>
      </c>
      <c r="CN163" t="s">
        <v>418</v>
      </c>
      <c r="CO163" t="s">
        <v>418</v>
      </c>
      <c r="CP163" t="s">
        <v>418</v>
      </c>
      <c r="CQ163" t="s">
        <v>418</v>
      </c>
      <c r="CR163">
        <f>$B$11*DQ163+$C$11*DR163+$F$11*EC163*(1-EF163)</f>
        <v>0</v>
      </c>
      <c r="CS163">
        <f>CR163*CT163</f>
        <v>0</v>
      </c>
      <c r="CT163">
        <f>($B$11*$D$9+$C$11*$D$9+$F$11*((EP163+EH163)/MAX(EP163+EH163+EQ163, 0.1)*$I$9+EQ163/MAX(EP163+EH163+EQ163, 0.1)*$J$9))/($B$11+$C$11+$F$11)</f>
        <v>0</v>
      </c>
      <c r="CU163">
        <f>($B$11*$K$9+$C$11*$K$9+$F$11*((EP163+EH163)/MAX(EP163+EH163+EQ163, 0.1)*$P$9+EQ163/MAX(EP163+EH163+EQ163, 0.1)*$Q$9))/($B$11+$C$11+$F$11)</f>
        <v>0</v>
      </c>
      <c r="CV163">
        <v>6</v>
      </c>
      <c r="CW163">
        <v>0.5</v>
      </c>
      <c r="CX163" t="s">
        <v>419</v>
      </c>
      <c r="CY163">
        <v>2</v>
      </c>
      <c r="CZ163" t="b">
        <v>1</v>
      </c>
      <c r="DA163">
        <v>1658966689</v>
      </c>
      <c r="DB163">
        <v>422.8533333333333</v>
      </c>
      <c r="DC163">
        <v>419.975</v>
      </c>
      <c r="DD163">
        <v>18.29166666666667</v>
      </c>
      <c r="DE163">
        <v>17.7218</v>
      </c>
      <c r="DF163">
        <v>424.8313333333333</v>
      </c>
      <c r="DG163">
        <v>18.39977777777777</v>
      </c>
      <c r="DH163">
        <v>500.0854444444444</v>
      </c>
      <c r="DI163">
        <v>90.14490000000001</v>
      </c>
      <c r="DJ163">
        <v>0.1000217111111111</v>
      </c>
      <c r="DK163">
        <v>25.71732222222222</v>
      </c>
      <c r="DL163">
        <v>24.86277777777778</v>
      </c>
      <c r="DM163">
        <v>999.9000000000001</v>
      </c>
      <c r="DN163">
        <v>0</v>
      </c>
      <c r="DO163">
        <v>0</v>
      </c>
      <c r="DP163">
        <v>10011.52222222222</v>
      </c>
      <c r="DQ163">
        <v>0</v>
      </c>
      <c r="DR163">
        <v>0.44966</v>
      </c>
      <c r="DS163">
        <v>2.878425555555556</v>
      </c>
      <c r="DT163">
        <v>430.7323333333334</v>
      </c>
      <c r="DU163">
        <v>427.552</v>
      </c>
      <c r="DV163">
        <v>0.5698756666666667</v>
      </c>
      <c r="DW163">
        <v>419.975</v>
      </c>
      <c r="DX163">
        <v>17.7218</v>
      </c>
      <c r="DY163">
        <v>1.648902222222222</v>
      </c>
      <c r="DZ163">
        <v>1.597531111111111</v>
      </c>
      <c r="EA163">
        <v>14.42353333333333</v>
      </c>
      <c r="EB163">
        <v>13.93498888888889</v>
      </c>
      <c r="EC163">
        <v>0.00100019</v>
      </c>
      <c r="ED163">
        <v>0</v>
      </c>
      <c r="EE163">
        <v>0</v>
      </c>
      <c r="EF163">
        <v>0</v>
      </c>
      <c r="EG163">
        <v>917.1111111111111</v>
      </c>
      <c r="EH163">
        <v>0.00100019</v>
      </c>
      <c r="EI163">
        <v>-18.72222222222222</v>
      </c>
      <c r="EJ163">
        <v>-2.666666666666667</v>
      </c>
      <c r="EK163">
        <v>35.437</v>
      </c>
      <c r="EL163">
        <v>40.937</v>
      </c>
      <c r="EM163">
        <v>37.736</v>
      </c>
      <c r="EN163">
        <v>41.986</v>
      </c>
      <c r="EO163">
        <v>37.812</v>
      </c>
      <c r="EP163">
        <v>0</v>
      </c>
      <c r="EQ163">
        <v>0</v>
      </c>
      <c r="ER163">
        <v>0</v>
      </c>
      <c r="ES163">
        <v>39.10000014305115</v>
      </c>
      <c r="ET163">
        <v>0</v>
      </c>
      <c r="EU163">
        <v>928.34</v>
      </c>
      <c r="EV163">
        <v>-181.0384613428349</v>
      </c>
      <c r="EW163">
        <v>-9.999998792623797</v>
      </c>
      <c r="EX163">
        <v>-14.32</v>
      </c>
      <c r="EY163">
        <v>15</v>
      </c>
      <c r="EZ163">
        <v>1658962562</v>
      </c>
      <c r="FA163" t="s">
        <v>443</v>
      </c>
      <c r="FB163">
        <v>1658962562</v>
      </c>
      <c r="FC163">
        <v>1658962559</v>
      </c>
      <c r="FD163">
        <v>7</v>
      </c>
      <c r="FE163">
        <v>0.025</v>
      </c>
      <c r="FF163">
        <v>-0.013</v>
      </c>
      <c r="FG163">
        <v>-1.97</v>
      </c>
      <c r="FH163">
        <v>-0.111</v>
      </c>
      <c r="FI163">
        <v>420</v>
      </c>
      <c r="FJ163">
        <v>18</v>
      </c>
      <c r="FK163">
        <v>0.6899999999999999</v>
      </c>
      <c r="FL163">
        <v>0.5</v>
      </c>
      <c r="FM163">
        <v>2.844309268292683</v>
      </c>
      <c r="FN163">
        <v>0.1966151916376362</v>
      </c>
      <c r="FO163">
        <v>0.0275889515169763</v>
      </c>
      <c r="FP163">
        <v>1</v>
      </c>
      <c r="FQ163">
        <v>951.1176470588235</v>
      </c>
      <c r="FR163">
        <v>-374.6524068020614</v>
      </c>
      <c r="FS163">
        <v>42.05651988755017</v>
      </c>
      <c r="FT163">
        <v>0</v>
      </c>
      <c r="FU163">
        <v>0.6568481463414635</v>
      </c>
      <c r="FV163">
        <v>-0.6031778675958204</v>
      </c>
      <c r="FW163">
        <v>0.06551993389263804</v>
      </c>
      <c r="FX163">
        <v>0</v>
      </c>
      <c r="FY163">
        <v>1</v>
      </c>
      <c r="FZ163">
        <v>3</v>
      </c>
      <c r="GA163" t="s">
        <v>444</v>
      </c>
      <c r="GB163">
        <v>2.98404</v>
      </c>
      <c r="GC163">
        <v>2.71567</v>
      </c>
      <c r="GD163">
        <v>0.0950966</v>
      </c>
      <c r="GE163">
        <v>0.0933759</v>
      </c>
      <c r="GF163">
        <v>0.088806</v>
      </c>
      <c r="GG163">
        <v>0.0851519</v>
      </c>
      <c r="GH163">
        <v>28706.2</v>
      </c>
      <c r="GI163">
        <v>28875.7</v>
      </c>
      <c r="GJ163">
        <v>29478.5</v>
      </c>
      <c r="GK163">
        <v>29451.8</v>
      </c>
      <c r="GL163">
        <v>35583.3</v>
      </c>
      <c r="GM163">
        <v>35828.9</v>
      </c>
      <c r="GN163">
        <v>41517.1</v>
      </c>
      <c r="GO163">
        <v>41976.8</v>
      </c>
      <c r="GP163">
        <v>1.95903</v>
      </c>
      <c r="GQ163">
        <v>1.91535</v>
      </c>
      <c r="GR163">
        <v>0.0375509</v>
      </c>
      <c r="GS163">
        <v>0</v>
      </c>
      <c r="GT163">
        <v>24.2425</v>
      </c>
      <c r="GU163">
        <v>999.9</v>
      </c>
      <c r="GV163">
        <v>43.3</v>
      </c>
      <c r="GW163">
        <v>31.4</v>
      </c>
      <c r="GX163">
        <v>22.1706</v>
      </c>
      <c r="GY163">
        <v>63.0063</v>
      </c>
      <c r="GZ163">
        <v>33.8021</v>
      </c>
      <c r="HA163">
        <v>1</v>
      </c>
      <c r="HB163">
        <v>-0.12923</v>
      </c>
      <c r="HC163">
        <v>-0.251588</v>
      </c>
      <c r="HD163">
        <v>20.4038</v>
      </c>
      <c r="HE163">
        <v>5.22792</v>
      </c>
      <c r="HF163">
        <v>12.0099</v>
      </c>
      <c r="HG163">
        <v>4.9915</v>
      </c>
      <c r="HH163">
        <v>3.29</v>
      </c>
      <c r="HI163">
        <v>9999</v>
      </c>
      <c r="HJ163">
        <v>9999</v>
      </c>
      <c r="HK163">
        <v>9999</v>
      </c>
      <c r="HL163">
        <v>161.7</v>
      </c>
      <c r="HM163">
        <v>1.86724</v>
      </c>
      <c r="HN163">
        <v>1.8663</v>
      </c>
      <c r="HO163">
        <v>1.8657</v>
      </c>
      <c r="HP163">
        <v>1.86569</v>
      </c>
      <c r="HQ163">
        <v>1.86752</v>
      </c>
      <c r="HR163">
        <v>1.86997</v>
      </c>
      <c r="HS163">
        <v>1.86863</v>
      </c>
      <c r="HT163">
        <v>1.87012</v>
      </c>
      <c r="HU163">
        <v>0</v>
      </c>
      <c r="HV163">
        <v>0</v>
      </c>
      <c r="HW163">
        <v>0</v>
      </c>
      <c r="HX163">
        <v>0</v>
      </c>
      <c r="HY163" t="s">
        <v>422</v>
      </c>
      <c r="HZ163" t="s">
        <v>423</v>
      </c>
      <c r="IA163" t="s">
        <v>424</v>
      </c>
      <c r="IB163" t="s">
        <v>424</v>
      </c>
      <c r="IC163" t="s">
        <v>424</v>
      </c>
      <c r="ID163" t="s">
        <v>424</v>
      </c>
      <c r="IE163">
        <v>0</v>
      </c>
      <c r="IF163">
        <v>100</v>
      </c>
      <c r="IG163">
        <v>100</v>
      </c>
      <c r="IH163">
        <v>-1.978</v>
      </c>
      <c r="II163">
        <v>-0.1079</v>
      </c>
      <c r="IJ163">
        <v>-0.5726348517053843</v>
      </c>
      <c r="IK163">
        <v>-0.003643892653284941</v>
      </c>
      <c r="IL163">
        <v>8.948238347276123E-07</v>
      </c>
      <c r="IM163">
        <v>-2.445980282225029E-10</v>
      </c>
      <c r="IN163">
        <v>-0.1497648274784824</v>
      </c>
      <c r="IO163">
        <v>-0.01042730378795286</v>
      </c>
      <c r="IP163">
        <v>0.00100284695746963</v>
      </c>
      <c r="IQ163">
        <v>-1.701466411570297E-05</v>
      </c>
      <c r="IR163">
        <v>2</v>
      </c>
      <c r="IS163">
        <v>2310</v>
      </c>
      <c r="IT163">
        <v>1</v>
      </c>
      <c r="IU163">
        <v>25</v>
      </c>
      <c r="IV163">
        <v>68.8</v>
      </c>
      <c r="IW163">
        <v>68.90000000000001</v>
      </c>
      <c r="IX163">
        <v>1.04492</v>
      </c>
      <c r="IY163">
        <v>2.21191</v>
      </c>
      <c r="IZ163">
        <v>1.39648</v>
      </c>
      <c r="JA163">
        <v>2.34497</v>
      </c>
      <c r="JB163">
        <v>1.49536</v>
      </c>
      <c r="JC163">
        <v>2.38037</v>
      </c>
      <c r="JD163">
        <v>35.6613</v>
      </c>
      <c r="JE163">
        <v>16.2072</v>
      </c>
      <c r="JF163">
        <v>18</v>
      </c>
      <c r="JG163">
        <v>513.477</v>
      </c>
      <c r="JH163">
        <v>441.995</v>
      </c>
      <c r="JI163">
        <v>25.0001</v>
      </c>
      <c r="JJ163">
        <v>25.7708</v>
      </c>
      <c r="JK163">
        <v>29.9999</v>
      </c>
      <c r="JL163">
        <v>25.7709</v>
      </c>
      <c r="JM163">
        <v>25.7181</v>
      </c>
      <c r="JN163">
        <v>20.9281</v>
      </c>
      <c r="JO163">
        <v>23.3706</v>
      </c>
      <c r="JP163">
        <v>52.5114</v>
      </c>
      <c r="JQ163">
        <v>25</v>
      </c>
      <c r="JR163">
        <v>420</v>
      </c>
      <c r="JS163">
        <v>17.7717</v>
      </c>
      <c r="JT163">
        <v>100.799</v>
      </c>
      <c r="JU163">
        <v>100.807</v>
      </c>
    </row>
    <row r="164" spans="1:281">
      <c r="A164">
        <v>148</v>
      </c>
      <c r="B164">
        <v>1658966696.5</v>
      </c>
      <c r="C164">
        <v>4790</v>
      </c>
      <c r="D164" t="s">
        <v>750</v>
      </c>
      <c r="E164" t="s">
        <v>751</v>
      </c>
      <c r="F164">
        <v>5</v>
      </c>
      <c r="G164" t="s">
        <v>732</v>
      </c>
      <c r="H164" t="s">
        <v>416</v>
      </c>
      <c r="I164">
        <v>1658966693.7</v>
      </c>
      <c r="J164">
        <f>(K164)/1000</f>
        <v>0</v>
      </c>
      <c r="K164">
        <f>IF(CZ164, AN164, AH164)</f>
        <v>0</v>
      </c>
      <c r="L164">
        <f>IF(CZ164, AI164, AG164)</f>
        <v>0</v>
      </c>
      <c r="M164">
        <f>DB164 - IF(AU164&gt;1, L164*CV164*100.0/(AW164*DP164), 0)</f>
        <v>0</v>
      </c>
      <c r="N164">
        <f>((T164-J164/2)*M164-L164)/(T164+J164/2)</f>
        <v>0</v>
      </c>
      <c r="O164">
        <f>N164*(DI164+DJ164)/1000.0</f>
        <v>0</v>
      </c>
      <c r="P164">
        <f>(DB164 - IF(AU164&gt;1, L164*CV164*100.0/(AW164*DP164), 0))*(DI164+DJ164)/1000.0</f>
        <v>0</v>
      </c>
      <c r="Q164">
        <f>2.0/((1/S164-1/R164)+SIGN(S164)*SQRT((1/S164-1/R164)*(1/S164-1/R164) + 4*CW164/((CW164+1)*(CW164+1))*(2*1/S164*1/R164-1/R164*1/R164)))</f>
        <v>0</v>
      </c>
      <c r="R164">
        <f>IF(LEFT(CX164,1)&lt;&gt;"0",IF(LEFT(CX164,1)="1",3.0,CY164),$D$5+$E$5*(DP164*DI164/($K$5*1000))+$F$5*(DP164*DI164/($K$5*1000))*MAX(MIN(CV164,$J$5),$I$5)*MAX(MIN(CV164,$J$5),$I$5)+$G$5*MAX(MIN(CV164,$J$5),$I$5)*(DP164*DI164/($K$5*1000))+$H$5*(DP164*DI164/($K$5*1000))*(DP164*DI164/($K$5*1000)))</f>
        <v>0</v>
      </c>
      <c r="S164">
        <f>J164*(1000-(1000*0.61365*exp(17.502*W164/(240.97+W164))/(DI164+DJ164)+DD164)/2)/(1000*0.61365*exp(17.502*W164/(240.97+W164))/(DI164+DJ164)-DD164)</f>
        <v>0</v>
      </c>
      <c r="T164">
        <f>1/((CW164+1)/(Q164/1.6)+1/(R164/1.37)) + CW164/((CW164+1)/(Q164/1.6) + CW164/(R164/1.37))</f>
        <v>0</v>
      </c>
      <c r="U164">
        <f>(CR164*CU164)</f>
        <v>0</v>
      </c>
      <c r="V164">
        <f>(DK164+(U164+2*0.95*5.67E-8*(((DK164+$B$7)+273)^4-(DK164+273)^4)-44100*J164)/(1.84*29.3*R164+8*0.95*5.67E-8*(DK164+273)^3))</f>
        <v>0</v>
      </c>
      <c r="W164">
        <f>($C$7*DL164+$D$7*DM164+$E$7*V164)</f>
        <v>0</v>
      </c>
      <c r="X164">
        <f>0.61365*exp(17.502*W164/(240.97+W164))</f>
        <v>0</v>
      </c>
      <c r="Y164">
        <f>(Z164/AA164*100)</f>
        <v>0</v>
      </c>
      <c r="Z164">
        <f>DD164*(DI164+DJ164)/1000</f>
        <v>0</v>
      </c>
      <c r="AA164">
        <f>0.61365*exp(17.502*DK164/(240.97+DK164))</f>
        <v>0</v>
      </c>
      <c r="AB164">
        <f>(X164-DD164*(DI164+DJ164)/1000)</f>
        <v>0</v>
      </c>
      <c r="AC164">
        <f>(-J164*44100)</f>
        <v>0</v>
      </c>
      <c r="AD164">
        <f>2*29.3*R164*0.92*(DK164-W164)</f>
        <v>0</v>
      </c>
      <c r="AE164">
        <f>2*0.95*5.67E-8*(((DK164+$B$7)+273)^4-(W164+273)^4)</f>
        <v>0</v>
      </c>
      <c r="AF164">
        <f>U164+AE164+AC164+AD164</f>
        <v>0</v>
      </c>
      <c r="AG164">
        <f>DH164*AU164*(DC164-DB164*(1000-AU164*DE164)/(1000-AU164*DD164))/(100*CV164)</f>
        <v>0</v>
      </c>
      <c r="AH164">
        <f>1000*DH164*AU164*(DD164-DE164)/(100*CV164*(1000-AU164*DD164))</f>
        <v>0</v>
      </c>
      <c r="AI164">
        <f>(AJ164 - AK164 - DI164*1E3/(8.314*(DK164+273.15)) * AM164/DH164 * AL164) * DH164/(100*CV164) * (1000 - DE164)/1000</f>
        <v>0</v>
      </c>
      <c r="AJ164">
        <v>427.5762865335132</v>
      </c>
      <c r="AK164">
        <v>430.7609333333333</v>
      </c>
      <c r="AL164">
        <v>0.0003288392868958597</v>
      </c>
      <c r="AM164">
        <v>65.22491109013171</v>
      </c>
      <c r="AN164">
        <f>(AP164 - AO164 + DI164*1E3/(8.314*(DK164+273.15)) * AR164/DH164 * AQ164) * DH164/(100*CV164) * 1000/(1000 - AP164)</f>
        <v>0</v>
      </c>
      <c r="AO164">
        <v>17.73793083368878</v>
      </c>
      <c r="AP164">
        <v>18.35937636363636</v>
      </c>
      <c r="AQ164">
        <v>0.009686320688590188</v>
      </c>
      <c r="AR164">
        <v>84.77238479194243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MAX(0,($B$13+$C$13*DP164)/(1+$D$13*DP164)*DI164/(DK164+273)*$E$13)</f>
        <v>0</v>
      </c>
      <c r="AX164" t="s">
        <v>418</v>
      </c>
      <c r="AY164" t="s">
        <v>418</v>
      </c>
      <c r="AZ164">
        <v>0</v>
      </c>
      <c r="BA164">
        <v>0</v>
      </c>
      <c r="BB164">
        <f>1-AZ164/BA164</f>
        <v>0</v>
      </c>
      <c r="BC164">
        <v>0</v>
      </c>
      <c r="BD164" t="s">
        <v>418</v>
      </c>
      <c r="BE164" t="s">
        <v>418</v>
      </c>
      <c r="BF164">
        <v>0</v>
      </c>
      <c r="BG164">
        <v>0</v>
      </c>
      <c r="BH164">
        <f>1-BF164/BG164</f>
        <v>0</v>
      </c>
      <c r="BI164">
        <v>0.5</v>
      </c>
      <c r="BJ164">
        <f>CS164</f>
        <v>0</v>
      </c>
      <c r="BK164">
        <f>L164</f>
        <v>0</v>
      </c>
      <c r="BL164">
        <f>BH164*BI164*BJ164</f>
        <v>0</v>
      </c>
      <c r="BM164">
        <f>(BK164-BC164)/BJ164</f>
        <v>0</v>
      </c>
      <c r="BN164">
        <f>(BA164-BG164)/BG164</f>
        <v>0</v>
      </c>
      <c r="BO164">
        <f>AZ164/(BB164+AZ164/BG164)</f>
        <v>0</v>
      </c>
      <c r="BP164" t="s">
        <v>418</v>
      </c>
      <c r="BQ164">
        <v>0</v>
      </c>
      <c r="BR164">
        <f>IF(BQ164&lt;&gt;0, BQ164, BO164)</f>
        <v>0</v>
      </c>
      <c r="BS164">
        <f>1-BR164/BG164</f>
        <v>0</v>
      </c>
      <c r="BT164">
        <f>(BG164-BF164)/(BG164-BR164)</f>
        <v>0</v>
      </c>
      <c r="BU164">
        <f>(BA164-BG164)/(BA164-BR164)</f>
        <v>0</v>
      </c>
      <c r="BV164">
        <f>(BG164-BF164)/(BG164-AZ164)</f>
        <v>0</v>
      </c>
      <c r="BW164">
        <f>(BA164-BG164)/(BA164-AZ164)</f>
        <v>0</v>
      </c>
      <c r="BX164">
        <f>(BT164*BR164/BF164)</f>
        <v>0</v>
      </c>
      <c r="BY164">
        <f>(1-BX164)</f>
        <v>0</v>
      </c>
      <c r="BZ164" t="s">
        <v>418</v>
      </c>
      <c r="CA164" t="s">
        <v>418</v>
      </c>
      <c r="CB164" t="s">
        <v>418</v>
      </c>
      <c r="CC164" t="s">
        <v>418</v>
      </c>
      <c r="CD164" t="s">
        <v>418</v>
      </c>
      <c r="CE164" t="s">
        <v>418</v>
      </c>
      <c r="CF164" t="s">
        <v>418</v>
      </c>
      <c r="CG164" t="s">
        <v>418</v>
      </c>
      <c r="CH164" t="s">
        <v>418</v>
      </c>
      <c r="CI164" t="s">
        <v>418</v>
      </c>
      <c r="CJ164" t="s">
        <v>418</v>
      </c>
      <c r="CK164" t="s">
        <v>418</v>
      </c>
      <c r="CL164" t="s">
        <v>418</v>
      </c>
      <c r="CM164" t="s">
        <v>418</v>
      </c>
      <c r="CN164" t="s">
        <v>418</v>
      </c>
      <c r="CO164" t="s">
        <v>418</v>
      </c>
      <c r="CP164" t="s">
        <v>418</v>
      </c>
      <c r="CQ164" t="s">
        <v>418</v>
      </c>
      <c r="CR164">
        <f>$B$11*DQ164+$C$11*DR164+$F$11*EC164*(1-EF164)</f>
        <v>0</v>
      </c>
      <c r="CS164">
        <f>CR164*CT164</f>
        <v>0</v>
      </c>
      <c r="CT164">
        <f>($B$11*$D$9+$C$11*$D$9+$F$11*((EP164+EH164)/MAX(EP164+EH164+EQ164, 0.1)*$I$9+EQ164/MAX(EP164+EH164+EQ164, 0.1)*$J$9))/($B$11+$C$11+$F$11)</f>
        <v>0</v>
      </c>
      <c r="CU164">
        <f>($B$11*$K$9+$C$11*$K$9+$F$11*((EP164+EH164)/MAX(EP164+EH164+EQ164, 0.1)*$P$9+EQ164/MAX(EP164+EH164+EQ164, 0.1)*$Q$9))/($B$11+$C$11+$F$11)</f>
        <v>0</v>
      </c>
      <c r="CV164">
        <v>6</v>
      </c>
      <c r="CW164">
        <v>0.5</v>
      </c>
      <c r="CX164" t="s">
        <v>419</v>
      </c>
      <c r="CY164">
        <v>2</v>
      </c>
      <c r="CZ164" t="b">
        <v>1</v>
      </c>
      <c r="DA164">
        <v>1658966693.7</v>
      </c>
      <c r="DB164">
        <v>422.836</v>
      </c>
      <c r="DC164">
        <v>419.9836999999999</v>
      </c>
      <c r="DD164">
        <v>18.34164</v>
      </c>
      <c r="DE164">
        <v>17.73867</v>
      </c>
      <c r="DF164">
        <v>424.8139</v>
      </c>
      <c r="DG164">
        <v>18.44931</v>
      </c>
      <c r="DH164">
        <v>500.0359</v>
      </c>
      <c r="DI164">
        <v>90.14557000000001</v>
      </c>
      <c r="DJ164">
        <v>0.09995164000000001</v>
      </c>
      <c r="DK164">
        <v>25.71846</v>
      </c>
      <c r="DL164">
        <v>24.86271</v>
      </c>
      <c r="DM164">
        <v>999.9</v>
      </c>
      <c r="DN164">
        <v>0</v>
      </c>
      <c r="DO164">
        <v>0</v>
      </c>
      <c r="DP164">
        <v>10005.76</v>
      </c>
      <c r="DQ164">
        <v>0</v>
      </c>
      <c r="DR164">
        <v>0.44966</v>
      </c>
      <c r="DS164">
        <v>2.852555</v>
      </c>
      <c r="DT164">
        <v>430.7367</v>
      </c>
      <c r="DU164">
        <v>427.5679</v>
      </c>
      <c r="DV164">
        <v>0.6029728000000001</v>
      </c>
      <c r="DW164">
        <v>419.9836999999999</v>
      </c>
      <c r="DX164">
        <v>17.73867</v>
      </c>
      <c r="DY164">
        <v>1.653418</v>
      </c>
      <c r="DZ164">
        <v>1.599065</v>
      </c>
      <c r="EA164">
        <v>14.46589</v>
      </c>
      <c r="EB164">
        <v>13.94978</v>
      </c>
      <c r="EC164">
        <v>0.00100019</v>
      </c>
      <c r="ED164">
        <v>0</v>
      </c>
      <c r="EE164">
        <v>0</v>
      </c>
      <c r="EF164">
        <v>0</v>
      </c>
      <c r="EG164">
        <v>896.2</v>
      </c>
      <c r="EH164">
        <v>0.00100019</v>
      </c>
      <c r="EI164">
        <v>-20.25</v>
      </c>
      <c r="EJ164">
        <v>-3.75</v>
      </c>
      <c r="EK164">
        <v>35.437</v>
      </c>
      <c r="EL164">
        <v>40.9371</v>
      </c>
      <c r="EM164">
        <v>37.75</v>
      </c>
      <c r="EN164">
        <v>41.9997</v>
      </c>
      <c r="EO164">
        <v>37.8372</v>
      </c>
      <c r="EP164">
        <v>0</v>
      </c>
      <c r="EQ164">
        <v>0</v>
      </c>
      <c r="ER164">
        <v>0</v>
      </c>
      <c r="ES164">
        <v>44.5</v>
      </c>
      <c r="ET164">
        <v>0</v>
      </c>
      <c r="EU164">
        <v>908.4807692307693</v>
      </c>
      <c r="EV164">
        <v>-191.9487173212973</v>
      </c>
      <c r="EW164">
        <v>14.17094077349192</v>
      </c>
      <c r="EX164">
        <v>-16.05769230769231</v>
      </c>
      <c r="EY164">
        <v>15</v>
      </c>
      <c r="EZ164">
        <v>1658962562</v>
      </c>
      <c r="FA164" t="s">
        <v>443</v>
      </c>
      <c r="FB164">
        <v>1658962562</v>
      </c>
      <c r="FC164">
        <v>1658962559</v>
      </c>
      <c r="FD164">
        <v>7</v>
      </c>
      <c r="FE164">
        <v>0.025</v>
      </c>
      <c r="FF164">
        <v>-0.013</v>
      </c>
      <c r="FG164">
        <v>-1.97</v>
      </c>
      <c r="FH164">
        <v>-0.111</v>
      </c>
      <c r="FI164">
        <v>420</v>
      </c>
      <c r="FJ164">
        <v>18</v>
      </c>
      <c r="FK164">
        <v>0.6899999999999999</v>
      </c>
      <c r="FL164">
        <v>0.5</v>
      </c>
      <c r="FM164">
        <v>2.8550335</v>
      </c>
      <c r="FN164">
        <v>0.05664765478423252</v>
      </c>
      <c r="FO164">
        <v>0.02029495412042119</v>
      </c>
      <c r="FP164">
        <v>1</v>
      </c>
      <c r="FQ164">
        <v>920.8529411764706</v>
      </c>
      <c r="FR164">
        <v>-214.1482047515101</v>
      </c>
      <c r="FS164">
        <v>26.19006586805407</v>
      </c>
      <c r="FT164">
        <v>0</v>
      </c>
      <c r="FU164">
        <v>0.624390625</v>
      </c>
      <c r="FV164">
        <v>-0.4379540375234525</v>
      </c>
      <c r="FW164">
        <v>0.05699869894159317</v>
      </c>
      <c r="FX164">
        <v>0</v>
      </c>
      <c r="FY164">
        <v>1</v>
      </c>
      <c r="FZ164">
        <v>3</v>
      </c>
      <c r="GA164" t="s">
        <v>444</v>
      </c>
      <c r="GB164">
        <v>2.9842</v>
      </c>
      <c r="GC164">
        <v>2.71572</v>
      </c>
      <c r="GD164">
        <v>0.0950961</v>
      </c>
      <c r="GE164">
        <v>0.0933764</v>
      </c>
      <c r="GF164">
        <v>0.0889475</v>
      </c>
      <c r="GG164">
        <v>0.0851707</v>
      </c>
      <c r="GH164">
        <v>28706.2</v>
      </c>
      <c r="GI164">
        <v>28875.4</v>
      </c>
      <c r="GJ164">
        <v>29478.5</v>
      </c>
      <c r="GK164">
        <v>29451.6</v>
      </c>
      <c r="GL164">
        <v>35578</v>
      </c>
      <c r="GM164">
        <v>35828</v>
      </c>
      <c r="GN164">
        <v>41517.5</v>
      </c>
      <c r="GO164">
        <v>41976.6</v>
      </c>
      <c r="GP164">
        <v>1.95912</v>
      </c>
      <c r="GQ164">
        <v>1.91532</v>
      </c>
      <c r="GR164">
        <v>0.0383705</v>
      </c>
      <c r="GS164">
        <v>0</v>
      </c>
      <c r="GT164">
        <v>24.241</v>
      </c>
      <c r="GU164">
        <v>999.9</v>
      </c>
      <c r="GV164">
        <v>43.3</v>
      </c>
      <c r="GW164">
        <v>31.4</v>
      </c>
      <c r="GX164">
        <v>22.1704</v>
      </c>
      <c r="GY164">
        <v>62.9563</v>
      </c>
      <c r="GZ164">
        <v>33.6218</v>
      </c>
      <c r="HA164">
        <v>1</v>
      </c>
      <c r="HB164">
        <v>-0.129256</v>
      </c>
      <c r="HC164">
        <v>-0.251552</v>
      </c>
      <c r="HD164">
        <v>20.4019</v>
      </c>
      <c r="HE164">
        <v>5.22732</v>
      </c>
      <c r="HF164">
        <v>12.0099</v>
      </c>
      <c r="HG164">
        <v>4.99145</v>
      </c>
      <c r="HH164">
        <v>3.29</v>
      </c>
      <c r="HI164">
        <v>9999</v>
      </c>
      <c r="HJ164">
        <v>9999</v>
      </c>
      <c r="HK164">
        <v>9999</v>
      </c>
      <c r="HL164">
        <v>161.7</v>
      </c>
      <c r="HM164">
        <v>1.86722</v>
      </c>
      <c r="HN164">
        <v>1.8663</v>
      </c>
      <c r="HO164">
        <v>1.8657</v>
      </c>
      <c r="HP164">
        <v>1.86569</v>
      </c>
      <c r="HQ164">
        <v>1.86752</v>
      </c>
      <c r="HR164">
        <v>1.86996</v>
      </c>
      <c r="HS164">
        <v>1.86861</v>
      </c>
      <c r="HT164">
        <v>1.87011</v>
      </c>
      <c r="HU164">
        <v>0</v>
      </c>
      <c r="HV164">
        <v>0</v>
      </c>
      <c r="HW164">
        <v>0</v>
      </c>
      <c r="HX164">
        <v>0</v>
      </c>
      <c r="HY164" t="s">
        <v>422</v>
      </c>
      <c r="HZ164" t="s">
        <v>423</v>
      </c>
      <c r="IA164" t="s">
        <v>424</v>
      </c>
      <c r="IB164" t="s">
        <v>424</v>
      </c>
      <c r="IC164" t="s">
        <v>424</v>
      </c>
      <c r="ID164" t="s">
        <v>424</v>
      </c>
      <c r="IE164">
        <v>0</v>
      </c>
      <c r="IF164">
        <v>100</v>
      </c>
      <c r="IG164">
        <v>100</v>
      </c>
      <c r="IH164">
        <v>-1.978</v>
      </c>
      <c r="II164">
        <v>-0.1075</v>
      </c>
      <c r="IJ164">
        <v>-0.5726348517053843</v>
      </c>
      <c r="IK164">
        <v>-0.003643892653284941</v>
      </c>
      <c r="IL164">
        <v>8.948238347276123E-07</v>
      </c>
      <c r="IM164">
        <v>-2.445980282225029E-10</v>
      </c>
      <c r="IN164">
        <v>-0.1497648274784824</v>
      </c>
      <c r="IO164">
        <v>-0.01042730378795286</v>
      </c>
      <c r="IP164">
        <v>0.00100284695746963</v>
      </c>
      <c r="IQ164">
        <v>-1.701466411570297E-05</v>
      </c>
      <c r="IR164">
        <v>2</v>
      </c>
      <c r="IS164">
        <v>2310</v>
      </c>
      <c r="IT164">
        <v>1</v>
      </c>
      <c r="IU164">
        <v>25</v>
      </c>
      <c r="IV164">
        <v>68.90000000000001</v>
      </c>
      <c r="IW164">
        <v>69</v>
      </c>
      <c r="IX164">
        <v>1.04492</v>
      </c>
      <c r="IY164">
        <v>2.21924</v>
      </c>
      <c r="IZ164">
        <v>1.39648</v>
      </c>
      <c r="JA164">
        <v>2.34497</v>
      </c>
      <c r="JB164">
        <v>1.49536</v>
      </c>
      <c r="JC164">
        <v>2.35962</v>
      </c>
      <c r="JD164">
        <v>35.638</v>
      </c>
      <c r="JE164">
        <v>16.1984</v>
      </c>
      <c r="JF164">
        <v>18</v>
      </c>
      <c r="JG164">
        <v>513.538</v>
      </c>
      <c r="JH164">
        <v>441.978</v>
      </c>
      <c r="JI164">
        <v>25</v>
      </c>
      <c r="JJ164">
        <v>25.7686</v>
      </c>
      <c r="JK164">
        <v>29.9999</v>
      </c>
      <c r="JL164">
        <v>25.7704</v>
      </c>
      <c r="JM164">
        <v>25.7178</v>
      </c>
      <c r="JN164">
        <v>20.9285</v>
      </c>
      <c r="JO164">
        <v>23.3706</v>
      </c>
      <c r="JP164">
        <v>52.5114</v>
      </c>
      <c r="JQ164">
        <v>25</v>
      </c>
      <c r="JR164">
        <v>420</v>
      </c>
      <c r="JS164">
        <v>17.7637</v>
      </c>
      <c r="JT164">
        <v>100.799</v>
      </c>
      <c r="JU164">
        <v>100.806</v>
      </c>
    </row>
    <row r="165" spans="1:281">
      <c r="A165">
        <v>149</v>
      </c>
      <c r="B165">
        <v>1658966701.5</v>
      </c>
      <c r="C165">
        <v>4795</v>
      </c>
      <c r="D165" t="s">
        <v>752</v>
      </c>
      <c r="E165" t="s">
        <v>753</v>
      </c>
      <c r="F165">
        <v>5</v>
      </c>
      <c r="G165" t="s">
        <v>732</v>
      </c>
      <c r="H165" t="s">
        <v>416</v>
      </c>
      <c r="I165">
        <v>1658966699</v>
      </c>
      <c r="J165">
        <f>(K165)/1000</f>
        <v>0</v>
      </c>
      <c r="K165">
        <f>IF(CZ165, AN165, AH165)</f>
        <v>0</v>
      </c>
      <c r="L165">
        <f>IF(CZ165, AI165, AG165)</f>
        <v>0</v>
      </c>
      <c r="M165">
        <f>DB165 - IF(AU165&gt;1, L165*CV165*100.0/(AW165*DP165), 0)</f>
        <v>0</v>
      </c>
      <c r="N165">
        <f>((T165-J165/2)*M165-L165)/(T165+J165/2)</f>
        <v>0</v>
      </c>
      <c r="O165">
        <f>N165*(DI165+DJ165)/1000.0</f>
        <v>0</v>
      </c>
      <c r="P165">
        <f>(DB165 - IF(AU165&gt;1, L165*CV165*100.0/(AW165*DP165), 0))*(DI165+DJ165)/1000.0</f>
        <v>0</v>
      </c>
      <c r="Q165">
        <f>2.0/((1/S165-1/R165)+SIGN(S165)*SQRT((1/S165-1/R165)*(1/S165-1/R165) + 4*CW165/((CW165+1)*(CW165+1))*(2*1/S165*1/R165-1/R165*1/R165)))</f>
        <v>0</v>
      </c>
      <c r="R165">
        <f>IF(LEFT(CX165,1)&lt;&gt;"0",IF(LEFT(CX165,1)="1",3.0,CY165),$D$5+$E$5*(DP165*DI165/($K$5*1000))+$F$5*(DP165*DI165/($K$5*1000))*MAX(MIN(CV165,$J$5),$I$5)*MAX(MIN(CV165,$J$5),$I$5)+$G$5*MAX(MIN(CV165,$J$5),$I$5)*(DP165*DI165/($K$5*1000))+$H$5*(DP165*DI165/($K$5*1000))*(DP165*DI165/($K$5*1000)))</f>
        <v>0</v>
      </c>
      <c r="S165">
        <f>J165*(1000-(1000*0.61365*exp(17.502*W165/(240.97+W165))/(DI165+DJ165)+DD165)/2)/(1000*0.61365*exp(17.502*W165/(240.97+W165))/(DI165+DJ165)-DD165)</f>
        <v>0</v>
      </c>
      <c r="T165">
        <f>1/((CW165+1)/(Q165/1.6)+1/(R165/1.37)) + CW165/((CW165+1)/(Q165/1.6) + CW165/(R165/1.37))</f>
        <v>0</v>
      </c>
      <c r="U165">
        <f>(CR165*CU165)</f>
        <v>0</v>
      </c>
      <c r="V165">
        <f>(DK165+(U165+2*0.95*5.67E-8*(((DK165+$B$7)+273)^4-(DK165+273)^4)-44100*J165)/(1.84*29.3*R165+8*0.95*5.67E-8*(DK165+273)^3))</f>
        <v>0</v>
      </c>
      <c r="W165">
        <f>($C$7*DL165+$D$7*DM165+$E$7*V165)</f>
        <v>0</v>
      </c>
      <c r="X165">
        <f>0.61365*exp(17.502*W165/(240.97+W165))</f>
        <v>0</v>
      </c>
      <c r="Y165">
        <f>(Z165/AA165*100)</f>
        <v>0</v>
      </c>
      <c r="Z165">
        <f>DD165*(DI165+DJ165)/1000</f>
        <v>0</v>
      </c>
      <c r="AA165">
        <f>0.61365*exp(17.502*DK165/(240.97+DK165))</f>
        <v>0</v>
      </c>
      <c r="AB165">
        <f>(X165-DD165*(DI165+DJ165)/1000)</f>
        <v>0</v>
      </c>
      <c r="AC165">
        <f>(-J165*44100)</f>
        <v>0</v>
      </c>
      <c r="AD165">
        <f>2*29.3*R165*0.92*(DK165-W165)</f>
        <v>0</v>
      </c>
      <c r="AE165">
        <f>2*0.95*5.67E-8*(((DK165+$B$7)+273)^4-(W165+273)^4)</f>
        <v>0</v>
      </c>
      <c r="AF165">
        <f>U165+AE165+AC165+AD165</f>
        <v>0</v>
      </c>
      <c r="AG165">
        <f>DH165*AU165*(DC165-DB165*(1000-AU165*DE165)/(1000-AU165*DD165))/(100*CV165)</f>
        <v>0</v>
      </c>
      <c r="AH165">
        <f>1000*DH165*AU165*(DD165-DE165)/(100*CV165*(1000-AU165*DD165))</f>
        <v>0</v>
      </c>
      <c r="AI165">
        <f>(AJ165 - AK165 - DI165*1E3/(8.314*(DK165+273.15)) * AM165/DH165 * AL165) * DH165/(100*CV165) * (1000 - DE165)/1000</f>
        <v>0</v>
      </c>
      <c r="AJ165">
        <v>427.5561426913497</v>
      </c>
      <c r="AK165">
        <v>430.7514121212121</v>
      </c>
      <c r="AL165">
        <v>0.0003297325412001247</v>
      </c>
      <c r="AM165">
        <v>65.22491109013171</v>
      </c>
      <c r="AN165">
        <f>(AP165 - AO165 + DI165*1E3/(8.314*(DK165+273.15)) * AR165/DH165 * AQ165) * DH165/(100*CV165) * 1000/(1000 - AP165)</f>
        <v>0</v>
      </c>
      <c r="AO165">
        <v>17.74233760155213</v>
      </c>
      <c r="AP165">
        <v>18.38243757575758</v>
      </c>
      <c r="AQ165">
        <v>0.005703190375670211</v>
      </c>
      <c r="AR165">
        <v>84.77238479194243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MAX(0,($B$13+$C$13*DP165)/(1+$D$13*DP165)*DI165/(DK165+273)*$E$13)</f>
        <v>0</v>
      </c>
      <c r="AX165" t="s">
        <v>418</v>
      </c>
      <c r="AY165" t="s">
        <v>418</v>
      </c>
      <c r="AZ165">
        <v>0</v>
      </c>
      <c r="BA165">
        <v>0</v>
      </c>
      <c r="BB165">
        <f>1-AZ165/BA165</f>
        <v>0</v>
      </c>
      <c r="BC165">
        <v>0</v>
      </c>
      <c r="BD165" t="s">
        <v>418</v>
      </c>
      <c r="BE165" t="s">
        <v>418</v>
      </c>
      <c r="BF165">
        <v>0</v>
      </c>
      <c r="BG165">
        <v>0</v>
      </c>
      <c r="BH165">
        <f>1-BF165/BG165</f>
        <v>0</v>
      </c>
      <c r="BI165">
        <v>0.5</v>
      </c>
      <c r="BJ165">
        <f>CS165</f>
        <v>0</v>
      </c>
      <c r="BK165">
        <f>L165</f>
        <v>0</v>
      </c>
      <c r="BL165">
        <f>BH165*BI165*BJ165</f>
        <v>0</v>
      </c>
      <c r="BM165">
        <f>(BK165-BC165)/BJ165</f>
        <v>0</v>
      </c>
      <c r="BN165">
        <f>(BA165-BG165)/BG165</f>
        <v>0</v>
      </c>
      <c r="BO165">
        <f>AZ165/(BB165+AZ165/BG165)</f>
        <v>0</v>
      </c>
      <c r="BP165" t="s">
        <v>418</v>
      </c>
      <c r="BQ165">
        <v>0</v>
      </c>
      <c r="BR165">
        <f>IF(BQ165&lt;&gt;0, BQ165, BO165)</f>
        <v>0</v>
      </c>
      <c r="BS165">
        <f>1-BR165/BG165</f>
        <v>0</v>
      </c>
      <c r="BT165">
        <f>(BG165-BF165)/(BG165-BR165)</f>
        <v>0</v>
      </c>
      <c r="BU165">
        <f>(BA165-BG165)/(BA165-BR165)</f>
        <v>0</v>
      </c>
      <c r="BV165">
        <f>(BG165-BF165)/(BG165-AZ165)</f>
        <v>0</v>
      </c>
      <c r="BW165">
        <f>(BA165-BG165)/(BA165-AZ165)</f>
        <v>0</v>
      </c>
      <c r="BX165">
        <f>(BT165*BR165/BF165)</f>
        <v>0</v>
      </c>
      <c r="BY165">
        <f>(1-BX165)</f>
        <v>0</v>
      </c>
      <c r="BZ165" t="s">
        <v>418</v>
      </c>
      <c r="CA165" t="s">
        <v>418</v>
      </c>
      <c r="CB165" t="s">
        <v>418</v>
      </c>
      <c r="CC165" t="s">
        <v>418</v>
      </c>
      <c r="CD165" t="s">
        <v>418</v>
      </c>
      <c r="CE165" t="s">
        <v>418</v>
      </c>
      <c r="CF165" t="s">
        <v>418</v>
      </c>
      <c r="CG165" t="s">
        <v>418</v>
      </c>
      <c r="CH165" t="s">
        <v>418</v>
      </c>
      <c r="CI165" t="s">
        <v>418</v>
      </c>
      <c r="CJ165" t="s">
        <v>418</v>
      </c>
      <c r="CK165" t="s">
        <v>418</v>
      </c>
      <c r="CL165" t="s">
        <v>418</v>
      </c>
      <c r="CM165" t="s">
        <v>418</v>
      </c>
      <c r="CN165" t="s">
        <v>418</v>
      </c>
      <c r="CO165" t="s">
        <v>418</v>
      </c>
      <c r="CP165" t="s">
        <v>418</v>
      </c>
      <c r="CQ165" t="s">
        <v>418</v>
      </c>
      <c r="CR165">
        <f>$B$11*DQ165+$C$11*DR165+$F$11*EC165*(1-EF165)</f>
        <v>0</v>
      </c>
      <c r="CS165">
        <f>CR165*CT165</f>
        <v>0</v>
      </c>
      <c r="CT165">
        <f>($B$11*$D$9+$C$11*$D$9+$F$11*((EP165+EH165)/MAX(EP165+EH165+EQ165, 0.1)*$I$9+EQ165/MAX(EP165+EH165+EQ165, 0.1)*$J$9))/($B$11+$C$11+$F$11)</f>
        <v>0</v>
      </c>
      <c r="CU165">
        <f>($B$11*$K$9+$C$11*$K$9+$F$11*((EP165+EH165)/MAX(EP165+EH165+EQ165, 0.1)*$P$9+EQ165/MAX(EP165+EH165+EQ165, 0.1)*$Q$9))/($B$11+$C$11+$F$11)</f>
        <v>0</v>
      </c>
      <c r="CV165">
        <v>6</v>
      </c>
      <c r="CW165">
        <v>0.5</v>
      </c>
      <c r="CX165" t="s">
        <v>419</v>
      </c>
      <c r="CY165">
        <v>2</v>
      </c>
      <c r="CZ165" t="b">
        <v>1</v>
      </c>
      <c r="DA165">
        <v>1658966699</v>
      </c>
      <c r="DB165">
        <v>422.8072222222222</v>
      </c>
      <c r="DC165">
        <v>419.9702222222222</v>
      </c>
      <c r="DD165">
        <v>18.37484444444444</v>
      </c>
      <c r="DE165">
        <v>17.74244444444444</v>
      </c>
      <c r="DF165">
        <v>424.7851111111111</v>
      </c>
      <c r="DG165">
        <v>18.48218888888889</v>
      </c>
      <c r="DH165">
        <v>500.078</v>
      </c>
      <c r="DI165">
        <v>90.14525555555555</v>
      </c>
      <c r="DJ165">
        <v>0.1000697888888889</v>
      </c>
      <c r="DK165">
        <v>25.71885555555556</v>
      </c>
      <c r="DL165">
        <v>24.8613</v>
      </c>
      <c r="DM165">
        <v>999.9000000000001</v>
      </c>
      <c r="DN165">
        <v>0</v>
      </c>
      <c r="DO165">
        <v>0</v>
      </c>
      <c r="DP165">
        <v>9995.474444444444</v>
      </c>
      <c r="DQ165">
        <v>0</v>
      </c>
      <c r="DR165">
        <v>0.44966</v>
      </c>
      <c r="DS165">
        <v>2.83685</v>
      </c>
      <c r="DT165">
        <v>430.7216666666667</v>
      </c>
      <c r="DU165">
        <v>427.5561111111111</v>
      </c>
      <c r="DV165">
        <v>0.63242</v>
      </c>
      <c r="DW165">
        <v>419.9702222222222</v>
      </c>
      <c r="DX165">
        <v>17.74244444444444</v>
      </c>
      <c r="DY165">
        <v>1.656405555555556</v>
      </c>
      <c r="DZ165">
        <v>1.599394444444445</v>
      </c>
      <c r="EA165">
        <v>14.49378888888889</v>
      </c>
      <c r="EB165">
        <v>13.95297777777778</v>
      </c>
      <c r="EC165">
        <v>0.00100019</v>
      </c>
      <c r="ED165">
        <v>0</v>
      </c>
      <c r="EE165">
        <v>0</v>
      </c>
      <c r="EF165">
        <v>0</v>
      </c>
      <c r="EG165">
        <v>870.4444444444445</v>
      </c>
      <c r="EH165">
        <v>0.00100019</v>
      </c>
      <c r="EI165">
        <v>-14.55555555555556</v>
      </c>
      <c r="EJ165">
        <v>-3.722222222222222</v>
      </c>
      <c r="EK165">
        <v>35.437</v>
      </c>
      <c r="EL165">
        <v>40.67333333333333</v>
      </c>
      <c r="EM165">
        <v>37.66633333333333</v>
      </c>
      <c r="EN165">
        <v>41.60388888888889</v>
      </c>
      <c r="EO165">
        <v>37.64555555555555</v>
      </c>
      <c r="EP165">
        <v>0</v>
      </c>
      <c r="EQ165">
        <v>0</v>
      </c>
      <c r="ER165">
        <v>0</v>
      </c>
      <c r="ES165">
        <v>49.30000019073486</v>
      </c>
      <c r="ET165">
        <v>0</v>
      </c>
      <c r="EU165">
        <v>893.6730769230769</v>
      </c>
      <c r="EV165">
        <v>-283.4700844231951</v>
      </c>
      <c r="EW165">
        <v>77.81196530806287</v>
      </c>
      <c r="EX165">
        <v>-13.88461538461539</v>
      </c>
      <c r="EY165">
        <v>15</v>
      </c>
      <c r="EZ165">
        <v>1658962562</v>
      </c>
      <c r="FA165" t="s">
        <v>443</v>
      </c>
      <c r="FB165">
        <v>1658962562</v>
      </c>
      <c r="FC165">
        <v>1658962559</v>
      </c>
      <c r="FD165">
        <v>7</v>
      </c>
      <c r="FE165">
        <v>0.025</v>
      </c>
      <c r="FF165">
        <v>-0.013</v>
      </c>
      <c r="FG165">
        <v>-1.97</v>
      </c>
      <c r="FH165">
        <v>-0.111</v>
      </c>
      <c r="FI165">
        <v>420</v>
      </c>
      <c r="FJ165">
        <v>18</v>
      </c>
      <c r="FK165">
        <v>0.6899999999999999</v>
      </c>
      <c r="FL165">
        <v>0.5</v>
      </c>
      <c r="FM165">
        <v>2.85303</v>
      </c>
      <c r="FN165">
        <v>-0.05380327526131527</v>
      </c>
      <c r="FO165">
        <v>0.02161216719192476</v>
      </c>
      <c r="FP165">
        <v>1</v>
      </c>
      <c r="FQ165">
        <v>903.5147058823529</v>
      </c>
      <c r="FR165">
        <v>-215.7448431260427</v>
      </c>
      <c r="FS165">
        <v>26.4156496880714</v>
      </c>
      <c r="FT165">
        <v>0</v>
      </c>
      <c r="FU165">
        <v>0.6062731707317073</v>
      </c>
      <c r="FV165">
        <v>0.02326398606271736</v>
      </c>
      <c r="FW165">
        <v>0.03023289917268082</v>
      </c>
      <c r="FX165">
        <v>1</v>
      </c>
      <c r="FY165">
        <v>2</v>
      </c>
      <c r="FZ165">
        <v>3</v>
      </c>
      <c r="GA165" t="s">
        <v>421</v>
      </c>
      <c r="GB165">
        <v>2.98412</v>
      </c>
      <c r="GC165">
        <v>2.71553</v>
      </c>
      <c r="GD165">
        <v>0.0950985</v>
      </c>
      <c r="GE165">
        <v>0.093379</v>
      </c>
      <c r="GF165">
        <v>0.0890218</v>
      </c>
      <c r="GG165">
        <v>0.08517479999999999</v>
      </c>
      <c r="GH165">
        <v>28706.8</v>
      </c>
      <c r="GI165">
        <v>28875.7</v>
      </c>
      <c r="GJ165">
        <v>29479.1</v>
      </c>
      <c r="GK165">
        <v>29452</v>
      </c>
      <c r="GL165">
        <v>35575.9</v>
      </c>
      <c r="GM165">
        <v>35828.3</v>
      </c>
      <c r="GN165">
        <v>41518.5</v>
      </c>
      <c r="GO165">
        <v>41977.2</v>
      </c>
      <c r="GP165">
        <v>1.95907</v>
      </c>
      <c r="GQ165">
        <v>1.9157</v>
      </c>
      <c r="GR165">
        <v>0.0375509</v>
      </c>
      <c r="GS165">
        <v>0</v>
      </c>
      <c r="GT165">
        <v>24.2399</v>
      </c>
      <c r="GU165">
        <v>999.9</v>
      </c>
      <c r="GV165">
        <v>43.3</v>
      </c>
      <c r="GW165">
        <v>31.4</v>
      </c>
      <c r="GX165">
        <v>22.1689</v>
      </c>
      <c r="GY165">
        <v>62.9363</v>
      </c>
      <c r="GZ165">
        <v>33.5617</v>
      </c>
      <c r="HA165">
        <v>1</v>
      </c>
      <c r="HB165">
        <v>-0.129512</v>
      </c>
      <c r="HC165">
        <v>-0.252345</v>
      </c>
      <c r="HD165">
        <v>20.402</v>
      </c>
      <c r="HE165">
        <v>5.22807</v>
      </c>
      <c r="HF165">
        <v>12.0099</v>
      </c>
      <c r="HG165">
        <v>4.99185</v>
      </c>
      <c r="HH165">
        <v>3.29</v>
      </c>
      <c r="HI165">
        <v>9999</v>
      </c>
      <c r="HJ165">
        <v>9999</v>
      </c>
      <c r="HK165">
        <v>9999</v>
      </c>
      <c r="HL165">
        <v>161.7</v>
      </c>
      <c r="HM165">
        <v>1.86723</v>
      </c>
      <c r="HN165">
        <v>1.86628</v>
      </c>
      <c r="HO165">
        <v>1.86569</v>
      </c>
      <c r="HP165">
        <v>1.86569</v>
      </c>
      <c r="HQ165">
        <v>1.86752</v>
      </c>
      <c r="HR165">
        <v>1.86996</v>
      </c>
      <c r="HS165">
        <v>1.86861</v>
      </c>
      <c r="HT165">
        <v>1.8701</v>
      </c>
      <c r="HU165">
        <v>0</v>
      </c>
      <c r="HV165">
        <v>0</v>
      </c>
      <c r="HW165">
        <v>0</v>
      </c>
      <c r="HX165">
        <v>0</v>
      </c>
      <c r="HY165" t="s">
        <v>422</v>
      </c>
      <c r="HZ165" t="s">
        <v>423</v>
      </c>
      <c r="IA165" t="s">
        <v>424</v>
      </c>
      <c r="IB165" t="s">
        <v>424</v>
      </c>
      <c r="IC165" t="s">
        <v>424</v>
      </c>
      <c r="ID165" t="s">
        <v>424</v>
      </c>
      <c r="IE165">
        <v>0</v>
      </c>
      <c r="IF165">
        <v>100</v>
      </c>
      <c r="IG165">
        <v>100</v>
      </c>
      <c r="IH165">
        <v>-1.978</v>
      </c>
      <c r="II165">
        <v>-0.1073</v>
      </c>
      <c r="IJ165">
        <v>-0.5726348517053843</v>
      </c>
      <c r="IK165">
        <v>-0.003643892653284941</v>
      </c>
      <c r="IL165">
        <v>8.948238347276123E-07</v>
      </c>
      <c r="IM165">
        <v>-2.445980282225029E-10</v>
      </c>
      <c r="IN165">
        <v>-0.1497648274784824</v>
      </c>
      <c r="IO165">
        <v>-0.01042730378795286</v>
      </c>
      <c r="IP165">
        <v>0.00100284695746963</v>
      </c>
      <c r="IQ165">
        <v>-1.701466411570297E-05</v>
      </c>
      <c r="IR165">
        <v>2</v>
      </c>
      <c r="IS165">
        <v>2310</v>
      </c>
      <c r="IT165">
        <v>1</v>
      </c>
      <c r="IU165">
        <v>25</v>
      </c>
      <c r="IV165">
        <v>69</v>
      </c>
      <c r="IW165">
        <v>69</v>
      </c>
      <c r="IX165">
        <v>1.04492</v>
      </c>
      <c r="IY165">
        <v>2.21558</v>
      </c>
      <c r="IZ165">
        <v>1.39648</v>
      </c>
      <c r="JA165">
        <v>2.34497</v>
      </c>
      <c r="JB165">
        <v>1.49536</v>
      </c>
      <c r="JC165">
        <v>2.33398</v>
      </c>
      <c r="JD165">
        <v>35.6613</v>
      </c>
      <c r="JE165">
        <v>16.1984</v>
      </c>
      <c r="JF165">
        <v>18</v>
      </c>
      <c r="JG165">
        <v>513.49</v>
      </c>
      <c r="JH165">
        <v>442.19</v>
      </c>
      <c r="JI165">
        <v>24.9999</v>
      </c>
      <c r="JJ165">
        <v>25.7681</v>
      </c>
      <c r="JK165">
        <v>29.9999</v>
      </c>
      <c r="JL165">
        <v>25.7688</v>
      </c>
      <c r="JM165">
        <v>25.7159</v>
      </c>
      <c r="JN165">
        <v>20.9278</v>
      </c>
      <c r="JO165">
        <v>23.3706</v>
      </c>
      <c r="JP165">
        <v>52.5114</v>
      </c>
      <c r="JQ165">
        <v>25</v>
      </c>
      <c r="JR165">
        <v>420</v>
      </c>
      <c r="JS165">
        <v>17.7619</v>
      </c>
      <c r="JT165">
        <v>100.802</v>
      </c>
      <c r="JU165">
        <v>100.808</v>
      </c>
    </row>
    <row r="166" spans="1:281">
      <c r="A166">
        <v>150</v>
      </c>
      <c r="B166">
        <v>1658966706.5</v>
      </c>
      <c r="C166">
        <v>4800</v>
      </c>
      <c r="D166" t="s">
        <v>754</v>
      </c>
      <c r="E166" t="s">
        <v>755</v>
      </c>
      <c r="F166">
        <v>5</v>
      </c>
      <c r="G166" t="s">
        <v>732</v>
      </c>
      <c r="H166" t="s">
        <v>416</v>
      </c>
      <c r="I166">
        <v>1658966703.7</v>
      </c>
      <c r="J166">
        <f>(K166)/1000</f>
        <v>0</v>
      </c>
      <c r="K166">
        <f>IF(CZ166, AN166, AH166)</f>
        <v>0</v>
      </c>
      <c r="L166">
        <f>IF(CZ166, AI166, AG166)</f>
        <v>0</v>
      </c>
      <c r="M166">
        <f>DB166 - IF(AU166&gt;1, L166*CV166*100.0/(AW166*DP166), 0)</f>
        <v>0</v>
      </c>
      <c r="N166">
        <f>((T166-J166/2)*M166-L166)/(T166+J166/2)</f>
        <v>0</v>
      </c>
      <c r="O166">
        <f>N166*(DI166+DJ166)/1000.0</f>
        <v>0</v>
      </c>
      <c r="P166">
        <f>(DB166 - IF(AU166&gt;1, L166*CV166*100.0/(AW166*DP166), 0))*(DI166+DJ166)/1000.0</f>
        <v>0</v>
      </c>
      <c r="Q166">
        <f>2.0/((1/S166-1/R166)+SIGN(S166)*SQRT((1/S166-1/R166)*(1/S166-1/R166) + 4*CW166/((CW166+1)*(CW166+1))*(2*1/S166*1/R166-1/R166*1/R166)))</f>
        <v>0</v>
      </c>
      <c r="R166">
        <f>IF(LEFT(CX166,1)&lt;&gt;"0",IF(LEFT(CX166,1)="1",3.0,CY166),$D$5+$E$5*(DP166*DI166/($K$5*1000))+$F$5*(DP166*DI166/($K$5*1000))*MAX(MIN(CV166,$J$5),$I$5)*MAX(MIN(CV166,$J$5),$I$5)+$G$5*MAX(MIN(CV166,$J$5),$I$5)*(DP166*DI166/($K$5*1000))+$H$5*(DP166*DI166/($K$5*1000))*(DP166*DI166/($K$5*1000)))</f>
        <v>0</v>
      </c>
      <c r="S166">
        <f>J166*(1000-(1000*0.61365*exp(17.502*W166/(240.97+W166))/(DI166+DJ166)+DD166)/2)/(1000*0.61365*exp(17.502*W166/(240.97+W166))/(DI166+DJ166)-DD166)</f>
        <v>0</v>
      </c>
      <c r="T166">
        <f>1/((CW166+1)/(Q166/1.6)+1/(R166/1.37)) + CW166/((CW166+1)/(Q166/1.6) + CW166/(R166/1.37))</f>
        <v>0</v>
      </c>
      <c r="U166">
        <f>(CR166*CU166)</f>
        <v>0</v>
      </c>
      <c r="V166">
        <f>(DK166+(U166+2*0.95*5.67E-8*(((DK166+$B$7)+273)^4-(DK166+273)^4)-44100*J166)/(1.84*29.3*R166+8*0.95*5.67E-8*(DK166+273)^3))</f>
        <v>0</v>
      </c>
      <c r="W166">
        <f>($C$7*DL166+$D$7*DM166+$E$7*V166)</f>
        <v>0</v>
      </c>
      <c r="X166">
        <f>0.61365*exp(17.502*W166/(240.97+W166))</f>
        <v>0</v>
      </c>
      <c r="Y166">
        <f>(Z166/AA166*100)</f>
        <v>0</v>
      </c>
      <c r="Z166">
        <f>DD166*(DI166+DJ166)/1000</f>
        <v>0</v>
      </c>
      <c r="AA166">
        <f>0.61365*exp(17.502*DK166/(240.97+DK166))</f>
        <v>0</v>
      </c>
      <c r="AB166">
        <f>(X166-DD166*(DI166+DJ166)/1000)</f>
        <v>0</v>
      </c>
      <c r="AC166">
        <f>(-J166*44100)</f>
        <v>0</v>
      </c>
      <c r="AD166">
        <f>2*29.3*R166*0.92*(DK166-W166)</f>
        <v>0</v>
      </c>
      <c r="AE166">
        <f>2*0.95*5.67E-8*(((DK166+$B$7)+273)^4-(W166+273)^4)</f>
        <v>0</v>
      </c>
      <c r="AF166">
        <f>U166+AE166+AC166+AD166</f>
        <v>0</v>
      </c>
      <c r="AG166">
        <f>DH166*AU166*(DC166-DB166*(1000-AU166*DE166)/(1000-AU166*DD166))/(100*CV166)</f>
        <v>0</v>
      </c>
      <c r="AH166">
        <f>1000*DH166*AU166*(DD166-DE166)/(100*CV166*(1000-AU166*DD166))</f>
        <v>0</v>
      </c>
      <c r="AI166">
        <f>(AJ166 - AK166 - DI166*1E3/(8.314*(DK166+273.15)) * AM166/DH166 * AL166) * DH166/(100*CV166) * (1000 - DE166)/1000</f>
        <v>0</v>
      </c>
      <c r="AJ166">
        <v>427.6284760239983</v>
      </c>
      <c r="AK166">
        <v>430.7594787878787</v>
      </c>
      <c r="AL166">
        <v>-0.0002930073338789797</v>
      </c>
      <c r="AM166">
        <v>65.22491109013171</v>
      </c>
      <c r="AN166">
        <f>(AP166 - AO166 + DI166*1E3/(8.314*(DK166+273.15)) * AR166/DH166 * AQ166) * DH166/(100*CV166) * 1000/(1000 - AP166)</f>
        <v>0</v>
      </c>
      <c r="AO166">
        <v>17.74292199539785</v>
      </c>
      <c r="AP166">
        <v>18.39398848484849</v>
      </c>
      <c r="AQ166">
        <v>0.0008871488642622411</v>
      </c>
      <c r="AR166">
        <v>84.77238479194243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MAX(0,($B$13+$C$13*DP166)/(1+$D$13*DP166)*DI166/(DK166+273)*$E$13)</f>
        <v>0</v>
      </c>
      <c r="AX166" t="s">
        <v>418</v>
      </c>
      <c r="AY166" t="s">
        <v>418</v>
      </c>
      <c r="AZ166">
        <v>0</v>
      </c>
      <c r="BA166">
        <v>0</v>
      </c>
      <c r="BB166">
        <f>1-AZ166/BA166</f>
        <v>0</v>
      </c>
      <c r="BC166">
        <v>0</v>
      </c>
      <c r="BD166" t="s">
        <v>418</v>
      </c>
      <c r="BE166" t="s">
        <v>418</v>
      </c>
      <c r="BF166">
        <v>0</v>
      </c>
      <c r="BG166">
        <v>0</v>
      </c>
      <c r="BH166">
        <f>1-BF166/BG166</f>
        <v>0</v>
      </c>
      <c r="BI166">
        <v>0.5</v>
      </c>
      <c r="BJ166">
        <f>CS166</f>
        <v>0</v>
      </c>
      <c r="BK166">
        <f>L166</f>
        <v>0</v>
      </c>
      <c r="BL166">
        <f>BH166*BI166*BJ166</f>
        <v>0</v>
      </c>
      <c r="BM166">
        <f>(BK166-BC166)/BJ166</f>
        <v>0</v>
      </c>
      <c r="BN166">
        <f>(BA166-BG166)/BG166</f>
        <v>0</v>
      </c>
      <c r="BO166">
        <f>AZ166/(BB166+AZ166/BG166)</f>
        <v>0</v>
      </c>
      <c r="BP166" t="s">
        <v>418</v>
      </c>
      <c r="BQ166">
        <v>0</v>
      </c>
      <c r="BR166">
        <f>IF(BQ166&lt;&gt;0, BQ166, BO166)</f>
        <v>0</v>
      </c>
      <c r="BS166">
        <f>1-BR166/BG166</f>
        <v>0</v>
      </c>
      <c r="BT166">
        <f>(BG166-BF166)/(BG166-BR166)</f>
        <v>0</v>
      </c>
      <c r="BU166">
        <f>(BA166-BG166)/(BA166-BR166)</f>
        <v>0</v>
      </c>
      <c r="BV166">
        <f>(BG166-BF166)/(BG166-AZ166)</f>
        <v>0</v>
      </c>
      <c r="BW166">
        <f>(BA166-BG166)/(BA166-AZ166)</f>
        <v>0</v>
      </c>
      <c r="BX166">
        <f>(BT166*BR166/BF166)</f>
        <v>0</v>
      </c>
      <c r="BY166">
        <f>(1-BX166)</f>
        <v>0</v>
      </c>
      <c r="BZ166" t="s">
        <v>418</v>
      </c>
      <c r="CA166" t="s">
        <v>418</v>
      </c>
      <c r="CB166" t="s">
        <v>418</v>
      </c>
      <c r="CC166" t="s">
        <v>418</v>
      </c>
      <c r="CD166" t="s">
        <v>418</v>
      </c>
      <c r="CE166" t="s">
        <v>418</v>
      </c>
      <c r="CF166" t="s">
        <v>418</v>
      </c>
      <c r="CG166" t="s">
        <v>418</v>
      </c>
      <c r="CH166" t="s">
        <v>418</v>
      </c>
      <c r="CI166" t="s">
        <v>418</v>
      </c>
      <c r="CJ166" t="s">
        <v>418</v>
      </c>
      <c r="CK166" t="s">
        <v>418</v>
      </c>
      <c r="CL166" t="s">
        <v>418</v>
      </c>
      <c r="CM166" t="s">
        <v>418</v>
      </c>
      <c r="CN166" t="s">
        <v>418</v>
      </c>
      <c r="CO166" t="s">
        <v>418</v>
      </c>
      <c r="CP166" t="s">
        <v>418</v>
      </c>
      <c r="CQ166" t="s">
        <v>418</v>
      </c>
      <c r="CR166">
        <f>$B$11*DQ166+$C$11*DR166+$F$11*EC166*(1-EF166)</f>
        <v>0</v>
      </c>
      <c r="CS166">
        <f>CR166*CT166</f>
        <v>0</v>
      </c>
      <c r="CT166">
        <f>($B$11*$D$9+$C$11*$D$9+$F$11*((EP166+EH166)/MAX(EP166+EH166+EQ166, 0.1)*$I$9+EQ166/MAX(EP166+EH166+EQ166, 0.1)*$J$9))/($B$11+$C$11+$F$11)</f>
        <v>0</v>
      </c>
      <c r="CU166">
        <f>($B$11*$K$9+$C$11*$K$9+$F$11*((EP166+EH166)/MAX(EP166+EH166+EQ166, 0.1)*$P$9+EQ166/MAX(EP166+EH166+EQ166, 0.1)*$Q$9))/($B$11+$C$11+$F$11)</f>
        <v>0</v>
      </c>
      <c r="CV166">
        <v>6</v>
      </c>
      <c r="CW166">
        <v>0.5</v>
      </c>
      <c r="CX166" t="s">
        <v>419</v>
      </c>
      <c r="CY166">
        <v>2</v>
      </c>
      <c r="CZ166" t="b">
        <v>1</v>
      </c>
      <c r="DA166">
        <v>1658966703.7</v>
      </c>
      <c r="DB166">
        <v>422.8366</v>
      </c>
      <c r="DC166">
        <v>420.0219</v>
      </c>
      <c r="DD166">
        <v>18.38922</v>
      </c>
      <c r="DE166">
        <v>17.74295</v>
      </c>
      <c r="DF166">
        <v>424.8145</v>
      </c>
      <c r="DG166">
        <v>18.49644</v>
      </c>
      <c r="DH166">
        <v>500.0451</v>
      </c>
      <c r="DI166">
        <v>90.14493000000002</v>
      </c>
      <c r="DJ166">
        <v>0.1000248</v>
      </c>
      <c r="DK166">
        <v>25.71932</v>
      </c>
      <c r="DL166">
        <v>24.85896</v>
      </c>
      <c r="DM166">
        <v>999.9</v>
      </c>
      <c r="DN166">
        <v>0</v>
      </c>
      <c r="DO166">
        <v>0</v>
      </c>
      <c r="DP166">
        <v>9996.628000000001</v>
      </c>
      <c r="DQ166">
        <v>0</v>
      </c>
      <c r="DR166">
        <v>0.44966</v>
      </c>
      <c r="DS166">
        <v>2.814636</v>
      </c>
      <c r="DT166">
        <v>430.7578999999999</v>
      </c>
      <c r="DU166">
        <v>427.609</v>
      </c>
      <c r="DV166">
        <v>0.646282</v>
      </c>
      <c r="DW166">
        <v>420.0219</v>
      </c>
      <c r="DX166">
        <v>17.74295</v>
      </c>
      <c r="DY166">
        <v>1.657695</v>
      </c>
      <c r="DZ166">
        <v>1.599436</v>
      </c>
      <c r="EA166">
        <v>14.50585</v>
      </c>
      <c r="EB166">
        <v>13.95336</v>
      </c>
      <c r="EC166">
        <v>0.00100019</v>
      </c>
      <c r="ED166">
        <v>0</v>
      </c>
      <c r="EE166">
        <v>0</v>
      </c>
      <c r="EF166">
        <v>0</v>
      </c>
      <c r="EG166">
        <v>869.05</v>
      </c>
      <c r="EH166">
        <v>0.00100019</v>
      </c>
      <c r="EI166">
        <v>3.85</v>
      </c>
      <c r="EJ166">
        <v>0.35</v>
      </c>
      <c r="EK166">
        <v>35.3812</v>
      </c>
      <c r="EL166">
        <v>40.406</v>
      </c>
      <c r="EM166">
        <v>37.5809</v>
      </c>
      <c r="EN166">
        <v>41.281</v>
      </c>
      <c r="EO166">
        <v>37.4685</v>
      </c>
      <c r="EP166">
        <v>0</v>
      </c>
      <c r="EQ166">
        <v>0</v>
      </c>
      <c r="ER166">
        <v>0</v>
      </c>
      <c r="ES166">
        <v>54.10000014305115</v>
      </c>
      <c r="ET166">
        <v>0</v>
      </c>
      <c r="EU166">
        <v>878.6346153846154</v>
      </c>
      <c r="EV166">
        <v>-179.333332998963</v>
      </c>
      <c r="EW166">
        <v>139.6923079017272</v>
      </c>
      <c r="EX166">
        <v>-11.11538461538461</v>
      </c>
      <c r="EY166">
        <v>15</v>
      </c>
      <c r="EZ166">
        <v>1658962562</v>
      </c>
      <c r="FA166" t="s">
        <v>443</v>
      </c>
      <c r="FB166">
        <v>1658962562</v>
      </c>
      <c r="FC166">
        <v>1658962559</v>
      </c>
      <c r="FD166">
        <v>7</v>
      </c>
      <c r="FE166">
        <v>0.025</v>
      </c>
      <c r="FF166">
        <v>-0.013</v>
      </c>
      <c r="FG166">
        <v>-1.97</v>
      </c>
      <c r="FH166">
        <v>-0.111</v>
      </c>
      <c r="FI166">
        <v>420</v>
      </c>
      <c r="FJ166">
        <v>18</v>
      </c>
      <c r="FK166">
        <v>0.6899999999999999</v>
      </c>
      <c r="FL166">
        <v>0.5</v>
      </c>
      <c r="FM166">
        <v>2.8450245</v>
      </c>
      <c r="FN166">
        <v>-0.2226261163227085</v>
      </c>
      <c r="FO166">
        <v>0.03051717737193271</v>
      </c>
      <c r="FP166">
        <v>1</v>
      </c>
      <c r="FQ166">
        <v>887.6323529411765</v>
      </c>
      <c r="FR166">
        <v>-206.470587897481</v>
      </c>
      <c r="FS166">
        <v>24.93117255669904</v>
      </c>
      <c r="FT166">
        <v>0</v>
      </c>
      <c r="FU166">
        <v>0.612858475</v>
      </c>
      <c r="FV166">
        <v>0.3020077711069419</v>
      </c>
      <c r="FW166">
        <v>0.02975618198541902</v>
      </c>
      <c r="FX166">
        <v>0</v>
      </c>
      <c r="FY166">
        <v>1</v>
      </c>
      <c r="FZ166">
        <v>3</v>
      </c>
      <c r="GA166" t="s">
        <v>444</v>
      </c>
      <c r="GB166">
        <v>2.98411</v>
      </c>
      <c r="GC166">
        <v>2.71556</v>
      </c>
      <c r="GD166">
        <v>0.0950988</v>
      </c>
      <c r="GE166">
        <v>0.0933824</v>
      </c>
      <c r="GF166">
        <v>0.0890614</v>
      </c>
      <c r="GG166">
        <v>0.0851755</v>
      </c>
      <c r="GH166">
        <v>28707</v>
      </c>
      <c r="GI166">
        <v>28875.4</v>
      </c>
      <c r="GJ166">
        <v>29479.4</v>
      </c>
      <c r="GK166">
        <v>29451.8</v>
      </c>
      <c r="GL166">
        <v>35574.6</v>
      </c>
      <c r="GM166">
        <v>35827.9</v>
      </c>
      <c r="GN166">
        <v>41518.8</v>
      </c>
      <c r="GO166">
        <v>41976.8</v>
      </c>
      <c r="GP166">
        <v>1.95903</v>
      </c>
      <c r="GQ166">
        <v>1.9155</v>
      </c>
      <c r="GR166">
        <v>0.0379607</v>
      </c>
      <c r="GS166">
        <v>0</v>
      </c>
      <c r="GT166">
        <v>24.2399</v>
      </c>
      <c r="GU166">
        <v>999.9</v>
      </c>
      <c r="GV166">
        <v>43.3</v>
      </c>
      <c r="GW166">
        <v>31.4</v>
      </c>
      <c r="GX166">
        <v>22.1675</v>
      </c>
      <c r="GY166">
        <v>63.0063</v>
      </c>
      <c r="GZ166">
        <v>33.8902</v>
      </c>
      <c r="HA166">
        <v>1</v>
      </c>
      <c r="HB166">
        <v>-0.129713</v>
      </c>
      <c r="HC166">
        <v>-0.252751</v>
      </c>
      <c r="HD166">
        <v>20.4017</v>
      </c>
      <c r="HE166">
        <v>5.22702</v>
      </c>
      <c r="HF166">
        <v>12.0099</v>
      </c>
      <c r="HG166">
        <v>4.99135</v>
      </c>
      <c r="HH166">
        <v>3.28978</v>
      </c>
      <c r="HI166">
        <v>9999</v>
      </c>
      <c r="HJ166">
        <v>9999</v>
      </c>
      <c r="HK166">
        <v>9999</v>
      </c>
      <c r="HL166">
        <v>161.7</v>
      </c>
      <c r="HM166">
        <v>1.86722</v>
      </c>
      <c r="HN166">
        <v>1.8663</v>
      </c>
      <c r="HO166">
        <v>1.86569</v>
      </c>
      <c r="HP166">
        <v>1.86569</v>
      </c>
      <c r="HQ166">
        <v>1.86751</v>
      </c>
      <c r="HR166">
        <v>1.86996</v>
      </c>
      <c r="HS166">
        <v>1.86859</v>
      </c>
      <c r="HT166">
        <v>1.87009</v>
      </c>
      <c r="HU166">
        <v>0</v>
      </c>
      <c r="HV166">
        <v>0</v>
      </c>
      <c r="HW166">
        <v>0</v>
      </c>
      <c r="HX166">
        <v>0</v>
      </c>
      <c r="HY166" t="s">
        <v>422</v>
      </c>
      <c r="HZ166" t="s">
        <v>423</v>
      </c>
      <c r="IA166" t="s">
        <v>424</v>
      </c>
      <c r="IB166" t="s">
        <v>424</v>
      </c>
      <c r="IC166" t="s">
        <v>424</v>
      </c>
      <c r="ID166" t="s">
        <v>424</v>
      </c>
      <c r="IE166">
        <v>0</v>
      </c>
      <c r="IF166">
        <v>100</v>
      </c>
      <c r="IG166">
        <v>100</v>
      </c>
      <c r="IH166">
        <v>-1.978</v>
      </c>
      <c r="II166">
        <v>-0.1072</v>
      </c>
      <c r="IJ166">
        <v>-0.5726348517053843</v>
      </c>
      <c r="IK166">
        <v>-0.003643892653284941</v>
      </c>
      <c r="IL166">
        <v>8.948238347276123E-07</v>
      </c>
      <c r="IM166">
        <v>-2.445980282225029E-10</v>
      </c>
      <c r="IN166">
        <v>-0.1497648274784824</v>
      </c>
      <c r="IO166">
        <v>-0.01042730378795286</v>
      </c>
      <c r="IP166">
        <v>0.00100284695746963</v>
      </c>
      <c r="IQ166">
        <v>-1.701466411570297E-05</v>
      </c>
      <c r="IR166">
        <v>2</v>
      </c>
      <c r="IS166">
        <v>2310</v>
      </c>
      <c r="IT166">
        <v>1</v>
      </c>
      <c r="IU166">
        <v>25</v>
      </c>
      <c r="IV166">
        <v>69.09999999999999</v>
      </c>
      <c r="IW166">
        <v>69.09999999999999</v>
      </c>
      <c r="IX166">
        <v>1.04492</v>
      </c>
      <c r="IY166">
        <v>2.21924</v>
      </c>
      <c r="IZ166">
        <v>1.39648</v>
      </c>
      <c r="JA166">
        <v>2.34497</v>
      </c>
      <c r="JB166">
        <v>1.49536</v>
      </c>
      <c r="JC166">
        <v>2.39014</v>
      </c>
      <c r="JD166">
        <v>35.638</v>
      </c>
      <c r="JE166">
        <v>16.1984</v>
      </c>
      <c r="JF166">
        <v>18</v>
      </c>
      <c r="JG166">
        <v>513.458</v>
      </c>
      <c r="JH166">
        <v>442.068</v>
      </c>
      <c r="JI166">
        <v>24.9998</v>
      </c>
      <c r="JJ166">
        <v>25.7664</v>
      </c>
      <c r="JK166">
        <v>30</v>
      </c>
      <c r="JL166">
        <v>25.7688</v>
      </c>
      <c r="JM166">
        <v>25.7159</v>
      </c>
      <c r="JN166">
        <v>20.9269</v>
      </c>
      <c r="JO166">
        <v>23.3706</v>
      </c>
      <c r="JP166">
        <v>52.5114</v>
      </c>
      <c r="JQ166">
        <v>25</v>
      </c>
      <c r="JR166">
        <v>420</v>
      </c>
      <c r="JS166">
        <v>17.7573</v>
      </c>
      <c r="JT166">
        <v>100.802</v>
      </c>
      <c r="JU166">
        <v>100.807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2022-07-28T00:06:04Z</dcterms:created>
  <dcterms:modified xsi:type="dcterms:W3CDTF">2022-07-28T00:06:04Z</dcterms:modified>
</cp:coreProperties>
</file>