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<sst xmlns="http://schemas.openxmlformats.org/spreadsheetml/2006/main" count="3725" uniqueCount="673">
  <si>
    <t>File opened</t>
  </si>
  <si>
    <t>2022-07-28 15:55:28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</si>
  <si>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</si>
  <si>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</si>
  <si>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</si>
  <si>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</si>
  <si>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</si>
  <si>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</si>
  <si>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</si>
  <si>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</si>
  <si>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</si>
  <si>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</si>
  <si>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</si>
  <si>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</si>
  <si>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</si>
  <si>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Thu Jul 28 10:13</t>
  </si>
  <si>
    <t>H2O rangematch</t>
  </si>
  <si>
    <t>Thu Jul 28 10:20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</si>
  <si>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</si>
  <si>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</si>
  <si>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</si>
  <si>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</si>
  <si>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</si>
  <si>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</si>
  <si>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</si>
  <si>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</si>
  <si>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</si>
  <si>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15:55:28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</si>
  <si>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</si>
  <si>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</si>
  <si>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</si>
  <si>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</si>
  <si>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</si>
  <si>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</si>
  <si>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</si>
  <si>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</si>
  <si>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</si>
  <si>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</si>
  <si>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</si>
  <si>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</si>
  <si>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</si>
  <si>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</si>
  <si>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</si>
  <si>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</si>
  <si>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</si>
  <si>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</si>
  <si>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</si>
  <si>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</si>
  <si>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</si>
  <si>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</si>
  <si>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</si>
  <si>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</si>
  <si>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</si>
  <si>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</si>
  <si>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</si>
  <si>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</si>
  <si>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</si>
  <si>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</si>
  <si>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</si>
  <si>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</si>
  <si>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</si>
  <si>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</si>
  <si>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</si>
  <si>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</si>
  <si>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</si>
  <si>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</si>
  <si>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</si>
  <si>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</si>
  <si>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</si>
  <si>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</si>
  <si>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</si>
  <si>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</si>
  <si>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</si>
  <si>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</si>
  <si>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</si>
  <si>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</si>
  <si>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</si>
  <si>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</si>
  <si>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</si>
  <si>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</si>
  <si>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2.84932 98.2303 380.998 608.581 836.513 1046.81 1235.54 1398.68</t>
  </si>
  <si>
    <t>Fs_true</t>
  </si>
  <si>
    <t>0.954868 102.941 401.371 604.873 801.578 1002.91 1201.12 1401.88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</si>
  <si>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</si>
  <si>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</si>
  <si>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</si>
  <si>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</si>
  <si>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</si>
  <si>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</si>
  <si>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</si>
  <si>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</si>
  <si>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</si>
  <si>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</si>
  <si>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</si>
  <si>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</si>
  <si>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</si>
  <si>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</si>
  <si>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</si>
  <si>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</si>
  <si>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</si>
  <si>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</si>
  <si>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</si>
  <si>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</si>
  <si>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</si>
  <si>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</si>
  <si>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</si>
  <si>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</si>
  <si>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</si>
  <si>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</si>
  <si>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</si>
  <si>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</si>
  <si>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</si>
  <si>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</si>
  <si>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</si>
  <si>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</si>
  <si>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</si>
  <si>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</si>
  <si>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</si>
  <si>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</si>
  <si>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</si>
  <si>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</si>
  <si>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</si>
  <si>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</si>
  <si>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</si>
  <si>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</si>
  <si>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</si>
  <si>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</si>
  <si>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</si>
  <si>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</si>
  <si>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</si>
  <si>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</si>
  <si>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</si>
  <si>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</si>
  <si>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</si>
  <si>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</si>
  <si>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</si>
  <si>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</si>
  <si>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</si>
  <si>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</si>
  <si>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</si>
  <si>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</si>
  <si>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</si>
  <si>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</si>
  <si>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</si>
  <si>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</si>
  <si>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</si>
  <si>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</si>
  <si>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</si>
  <si>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</si>
  <si>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</si>
  <si>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</si>
  <si>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</si>
  <si>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</si>
  <si>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</si>
  <si>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</si>
  <si>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</si>
  <si>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</si>
  <si>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</si>
  <si>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</si>
  <si>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</si>
  <si>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</si>
  <si>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</si>
  <si>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</si>
  <si>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</si>
  <si>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</si>
  <si>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</si>
  <si>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</si>
  <si>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</si>
  <si>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</si>
  <si>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</si>
  <si>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</si>
  <si>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</si>
  <si>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</si>
  <si>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</si>
  <si>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</si>
  <si>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</si>
  <si>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</si>
  <si>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</si>
  <si>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</si>
  <si>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</si>
  <si>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</si>
  <si>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</si>
  <si>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</si>
  <si>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</si>
  <si>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</si>
  <si>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</si>
  <si>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</si>
  <si>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</si>
  <si>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</si>
  <si>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</si>
  <si>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</si>
  <si>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</si>
  <si>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</si>
  <si>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</si>
  <si>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</si>
  <si>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</si>
  <si>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</si>
  <si>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</si>
  <si>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</si>
  <si>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</si>
  <si>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</si>
  <si>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</si>
  <si>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</si>
  <si>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</si>
  <si>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</si>
  <si>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</si>
  <si>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</si>
  <si>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</si>
  <si>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</si>
  <si>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</si>
  <si>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</si>
  <si>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</si>
  <si>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</si>
  <si>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</si>
  <si>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</si>
  <si>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</si>
  <si>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</si>
  <si>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</si>
  <si>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</si>
  <si>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</si>
  <si>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</si>
  <si>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</si>
  <si>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</si>
  <si>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</si>
  <si>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</si>
  <si>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</si>
  <si>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</si>
  <si>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</si>
  <si>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</si>
  <si>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</si>
  <si>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</si>
  <si>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</si>
  <si>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</si>
  <si>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</si>
  <si>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</si>
  <si>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</si>
  <si>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</si>
  <si>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</si>
  <si>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</si>
  <si>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</si>
  <si>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</si>
  <si>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</si>
  <si>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</si>
  <si>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</si>
  <si>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</si>
  <si>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</si>
  <si>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</si>
  <si>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</si>
  <si>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</si>
  <si>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</si>
  <si>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</si>
  <si>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</si>
  <si>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</si>
  <si>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</si>
  <si>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</si>
  <si>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</si>
  <si>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</si>
  <si>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</si>
  <si>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</si>
  <si>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</si>
  <si>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</si>
  <si>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</si>
  <si>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</si>
  <si>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</si>
  <si>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</si>
  <si>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</si>
  <si>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</si>
  <si>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</si>
  <si>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</si>
  <si>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</si>
  <si>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</si>
  <si>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</si>
  <si>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</si>
  <si>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</si>
  <si>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</si>
  <si>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</si>
  <si>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</si>
  <si>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</si>
  <si>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</si>
  <si>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</si>
  <si>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</si>
  <si>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</si>
  <si>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</si>
  <si>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</si>
  <si>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</si>
  <si>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</si>
  <si>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</si>
  <si>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</si>
  <si>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</si>
  <si>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</si>
  <si>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</si>
  <si>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</si>
  <si>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</si>
  <si>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</si>
  <si>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</si>
  <si>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</si>
  <si>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</si>
  <si>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</si>
  <si>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</si>
  <si>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</si>
  <si>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</si>
  <si>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</si>
  <si>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</si>
  <si>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</si>
  <si>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</si>
  <si>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</si>
  <si>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</si>
  <si>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</si>
  <si>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</si>
  <si>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</si>
  <si>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</si>
  <si>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</si>
  <si>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</si>
  <si>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</si>
  <si>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</si>
  <si>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</si>
  <si>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</si>
  <si>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</si>
  <si>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</si>
  <si>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</si>
  <si>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</si>
  <si>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</si>
  <si>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</si>
  <si>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</si>
  <si>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</si>
  <si>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</si>
  <si>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</si>
  <si>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</si>
  <si>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</si>
  <si>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</si>
  <si>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</si>
  <si>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</si>
  <si>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</si>
  <si>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</si>
  <si>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</si>
  <si>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</si>
  <si>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</si>
  <si>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</si>
  <si>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</si>
  <si>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</si>
  <si>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</si>
  <si>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</si>
  <si>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</si>
  <si>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</si>
  <si>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</si>
  <si>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</si>
  <si>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</si>
  <si>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</si>
  <si>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</si>
  <si>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</si>
  <si>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</si>
  <si>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</si>
  <si>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</si>
  <si>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</si>
  <si>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</si>
  <si>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</si>
  <si>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</si>
  <si>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</si>
  <si>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</si>
  <si>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</si>
  <si>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</si>
  <si>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</si>
  <si>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</si>
  <si>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</si>
  <si>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</si>
  <si>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</si>
  <si>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</si>
  <si>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</si>
  <si>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</si>
  <si>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</si>
  <si>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</si>
  <si>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</si>
  <si>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</si>
  <si>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</si>
  <si>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</si>
  <si>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</si>
  <si>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</si>
  <si>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</si>
  <si>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</si>
  <si>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</si>
  <si>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</si>
  <si>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</si>
  <si>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</si>
  <si>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</si>
  <si>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</si>
  <si>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</si>
  <si>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</si>
  <si>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</si>
  <si>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</si>
  <si>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</si>
  <si>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</si>
  <si>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</si>
  <si>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</si>
  <si>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</si>
  <si>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</si>
  <si>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</si>
  <si>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</si>
  <si>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mol m⁻² s⁻²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</si>
  <si>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</si>
  <si>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</si>
  <si>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</si>
  <si>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</si>
  <si>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</si>
  <si>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</si>
  <si>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</si>
  <si>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</si>
  <si>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</si>
  <si>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</si>
  <si>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</si>
  <si>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</si>
  <si>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</si>
  <si>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</si>
  <si>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</si>
  <si>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20220728 16:01:51</t>
  </si>
  <si>
    <t>16:01:51</t>
  </si>
  <si>
    <t>albert</t>
  </si>
  <si>
    <t>e_y_210_21</t>
  </si>
  <si>
    <t>-</t>
  </si>
  <si>
    <t>0: Broadleaf</t>
  </si>
  <si>
    <t>--:--:--</t>
  </si>
  <si>
    <t>3/3</t>
  </si>
  <si>
    <t>11111111</t>
  </si>
  <si>
    <t>oooooooo</t>
  </si>
  <si>
    <t>on</t>
  </si>
  <si>
    <t>20220728 16:01:56</t>
  </si>
  <si>
    <t>16:01:56</t>
  </si>
  <si>
    <t>1/3</t>
  </si>
  <si>
    <t>20220728 16:02:01</t>
  </si>
  <si>
    <t>16:02:01</t>
  </si>
  <si>
    <t>2/3</t>
  </si>
  <si>
    <t>20220728 16:02:06</t>
  </si>
  <si>
    <t>16:02:06</t>
  </si>
  <si>
    <t>20220728 16:02:11</t>
  </si>
  <si>
    <t>16:02:11</t>
  </si>
  <si>
    <t>20220728 16:02:16</t>
  </si>
  <si>
    <t>16:02:16</t>
  </si>
  <si>
    <t>20220728 16:02:21</t>
  </si>
  <si>
    <t>16:02:21</t>
  </si>
  <si>
    <t>20220728 16:02:26</t>
  </si>
  <si>
    <t>16:02:26</t>
  </si>
  <si>
    <t>20220728 16:02:31</t>
  </si>
  <si>
    <t>16:02:31</t>
  </si>
  <si>
    <t>20220728 16:02:36</t>
  </si>
  <si>
    <t>16:02:36</t>
  </si>
  <si>
    <t>20220728 16:02:41</t>
  </si>
  <si>
    <t>16:02:41</t>
  </si>
  <si>
    <t>20220728 16:02:46</t>
  </si>
  <si>
    <t>16:02:46</t>
  </si>
  <si>
    <t>20220728 16:09:07</t>
  </si>
  <si>
    <t>16:09:07</t>
  </si>
  <si>
    <t>e_y_70_11</t>
  </si>
  <si>
    <t>20220728 16:09:12</t>
  </si>
  <si>
    <t>16:09:12</t>
  </si>
  <si>
    <t>20220728 16:09:17</t>
  </si>
  <si>
    <t>16:09:17</t>
  </si>
  <si>
    <t>20220728 16:09:22</t>
  </si>
  <si>
    <t>16:09:22</t>
  </si>
  <si>
    <t>20220728 16:09:27</t>
  </si>
  <si>
    <t>16:09:27</t>
  </si>
  <si>
    <t>20220728 16:09:32</t>
  </si>
  <si>
    <t>16:09:32</t>
  </si>
  <si>
    <t>20220728 16:09:37</t>
  </si>
  <si>
    <t>16:09:37</t>
  </si>
  <si>
    <t>20220728 16:09:42</t>
  </si>
  <si>
    <t>16:09:42</t>
  </si>
  <si>
    <t>20220728 16:09:47</t>
  </si>
  <si>
    <t>16:09:47</t>
  </si>
  <si>
    <t>20220728 16:09:52</t>
  </si>
  <si>
    <t>16:09:52</t>
  </si>
  <si>
    <t>20220728 16:09:57</t>
  </si>
  <si>
    <t>16:09:57</t>
  </si>
  <si>
    <t>20220728 16:10:02</t>
  </si>
  <si>
    <t>16:10:02</t>
  </si>
  <si>
    <t>20220728 16:16:18</t>
  </si>
  <si>
    <t>16:16:18</t>
  </si>
  <si>
    <t>e_y_630_34</t>
  </si>
  <si>
    <t>20220728 16:16:23</t>
  </si>
  <si>
    <t>16:16:23</t>
  </si>
  <si>
    <t>20220728 16:16:28</t>
  </si>
  <si>
    <t>16:16:28</t>
  </si>
  <si>
    <t>20220728 16:16:33</t>
  </si>
  <si>
    <t>16:16:33</t>
  </si>
  <si>
    <t>20220728 16:16:38</t>
  </si>
  <si>
    <t>16:16:38</t>
  </si>
  <si>
    <t>20220728 16:16:43</t>
  </si>
  <si>
    <t>16:16:43</t>
  </si>
  <si>
    <t>20220728 16:16:48</t>
  </si>
  <si>
    <t>16:16:48</t>
  </si>
  <si>
    <t>20220728 16:16:53</t>
  </si>
  <si>
    <t>16:16:53</t>
  </si>
  <si>
    <t>20220728 16:16:58</t>
  </si>
  <si>
    <t>16:16:58</t>
  </si>
  <si>
    <t>20220728 16:17:03</t>
  </si>
  <si>
    <t>16:17:03</t>
  </si>
  <si>
    <t>20220728 16:17:08</t>
  </si>
  <si>
    <t>16:17:08</t>
  </si>
  <si>
    <t>20220728 16:17:13</t>
  </si>
  <si>
    <t>16:17:13</t>
  </si>
  <si>
    <t>20220728 16:23:34</t>
  </si>
  <si>
    <t>16:23:34</t>
  </si>
  <si>
    <t>e_y_210_22</t>
  </si>
  <si>
    <t>20220728 16:23:39</t>
  </si>
  <si>
    <t>16:23:39</t>
  </si>
  <si>
    <t>20220728 16:23:44</t>
  </si>
  <si>
    <t>16:23:44</t>
  </si>
  <si>
    <t>20220728 16:23:49</t>
  </si>
  <si>
    <t>16:23:49</t>
  </si>
  <si>
    <t>20220728 16:23:54</t>
  </si>
  <si>
    <t>16:23:54</t>
  </si>
  <si>
    <t>20220728 16:23:59</t>
  </si>
  <si>
    <t>16:23:59</t>
  </si>
  <si>
    <t>20220728 16:24:04</t>
  </si>
  <si>
    <t>16:24:04</t>
  </si>
  <si>
    <t>20220728 16:24:09</t>
  </si>
  <si>
    <t>16:24:09</t>
  </si>
  <si>
    <t>20220728 16:24:14</t>
  </si>
  <si>
    <t>16:24:14</t>
  </si>
  <si>
    <t>20220728 16:24:19</t>
  </si>
  <si>
    <t>16:24:19</t>
  </si>
  <si>
    <t>20220728 16:24:24</t>
  </si>
  <si>
    <t>16:24:24</t>
  </si>
  <si>
    <t>20220728 16:24:29</t>
  </si>
  <si>
    <t>16:24:29</t>
  </si>
  <si>
    <t>20220728 16:31:18</t>
  </si>
  <si>
    <t>16:31:18</t>
  </si>
  <si>
    <t>e_y_280_28</t>
  </si>
  <si>
    <t>20220728 16:31:23</t>
  </si>
  <si>
    <t>16:31:23</t>
  </si>
  <si>
    <t>20220728 16:31:28</t>
  </si>
  <si>
    <t>16:31:28</t>
  </si>
  <si>
    <t>20220728 16:31:33</t>
  </si>
  <si>
    <t>16:31:33</t>
  </si>
  <si>
    <t>20220728 16:31:38</t>
  </si>
  <si>
    <t>16:31:38</t>
  </si>
  <si>
    <t>20220728 16:31:43</t>
  </si>
  <si>
    <t>16:31:43</t>
  </si>
  <si>
    <t>20220728 16:31:48</t>
  </si>
  <si>
    <t>16:31:48</t>
  </si>
  <si>
    <t>20220728 16:31:53</t>
  </si>
  <si>
    <t>16:31:53</t>
  </si>
  <si>
    <t>20220728 16:31:58</t>
  </si>
  <si>
    <t>16:31:58</t>
  </si>
  <si>
    <t>20220728 16:32:03</t>
  </si>
  <si>
    <t>16:32:03</t>
  </si>
  <si>
    <t>20220728 16:32:08</t>
  </si>
  <si>
    <t>16:32:08</t>
  </si>
  <si>
    <t>20220728 16:32:13</t>
  </si>
  <si>
    <t>16:32:13</t>
  </si>
  <si>
    <t>20220728 16:38:49</t>
  </si>
  <si>
    <t>16:38:49</t>
  </si>
  <si>
    <t>e_n_280_62</t>
  </si>
  <si>
    <t>20220728 16:38:54</t>
  </si>
  <si>
    <t>16:38:54</t>
  </si>
  <si>
    <t>20220728 16:38:59</t>
  </si>
  <si>
    <t>16:38:59</t>
  </si>
  <si>
    <t>20220728 16:39:04</t>
  </si>
  <si>
    <t>16:39:04</t>
  </si>
  <si>
    <t>20220728 16:39:09</t>
  </si>
  <si>
    <t>16:39:09</t>
  </si>
  <si>
    <t>20220728 16:39:14</t>
  </si>
  <si>
    <t>16:39:14</t>
  </si>
  <si>
    <t>20220728 16:39:19</t>
  </si>
  <si>
    <t>16:39:19</t>
  </si>
  <si>
    <t>20220728 16:39:24</t>
  </si>
  <si>
    <t>16:39:24</t>
  </si>
  <si>
    <t>20220728 16:39:29</t>
  </si>
  <si>
    <t>16:39:29</t>
  </si>
  <si>
    <t>20220728 16:39:34</t>
  </si>
  <si>
    <t>16:39:34</t>
  </si>
  <si>
    <t>20220728 16:39:39</t>
  </si>
  <si>
    <t>16:39:39</t>
  </si>
  <si>
    <t>20220728 16:39:44</t>
  </si>
  <si>
    <t>16:39:44</t>
  </si>
  <si>
    <t>20220728 16:46:59</t>
  </si>
  <si>
    <t>16:46:59</t>
  </si>
  <si>
    <t>e_n_280_63</t>
  </si>
  <si>
    <t>20220728 16:47:04</t>
  </si>
  <si>
    <t>16:47:04</t>
  </si>
  <si>
    <t>20220728 16:47:09</t>
  </si>
  <si>
    <t>16:47:09</t>
  </si>
  <si>
    <t>20220728 16:47:14</t>
  </si>
  <si>
    <t>16:47:14</t>
  </si>
  <si>
    <t>20220728 16:47:19</t>
  </si>
  <si>
    <t>16:47:19</t>
  </si>
  <si>
    <t>20220728 16:47:24</t>
  </si>
  <si>
    <t>16:47:24</t>
  </si>
  <si>
    <t>20220728 16:47:29</t>
  </si>
  <si>
    <t>16:47:29</t>
  </si>
  <si>
    <t>20220728 16:47:34</t>
  </si>
  <si>
    <t>16:47:34</t>
  </si>
  <si>
    <t>20220728 16:47:39</t>
  </si>
  <si>
    <t>16:47:39</t>
  </si>
  <si>
    <t>20220728 16:47:44</t>
  </si>
  <si>
    <t>16:47:44</t>
  </si>
  <si>
    <t>20220728 16:47:49</t>
  </si>
  <si>
    <t>16:47:49</t>
  </si>
  <si>
    <t>20220728 16:47:54</t>
  </si>
  <si>
    <t>16:47:54</t>
  </si>
  <si>
    <t>20220728 16:54:41</t>
  </si>
  <si>
    <t>16:54:41</t>
  </si>
  <si>
    <t>e_y_350_30</t>
  </si>
  <si>
    <t>20220728 16:54:46</t>
  </si>
  <si>
    <t>16:54:46</t>
  </si>
  <si>
    <t>20220728 16:54:51</t>
  </si>
  <si>
    <t>16:54:51</t>
  </si>
  <si>
    <t>20220728 16:54:56</t>
  </si>
  <si>
    <t>16:54:56</t>
  </si>
  <si>
    <t>20220728 16:55:01</t>
  </si>
  <si>
    <t>16:55:01</t>
  </si>
  <si>
    <t>20220728 16:55:06</t>
  </si>
  <si>
    <t>16:55:06</t>
  </si>
  <si>
    <t>20220728 16:55:11</t>
  </si>
  <si>
    <t>16:55:11</t>
  </si>
  <si>
    <t>20220728 16:55:16</t>
  </si>
  <si>
    <t>16:55:16</t>
  </si>
  <si>
    <t>20220728 16:55:21</t>
  </si>
  <si>
    <t>16:55:21</t>
  </si>
  <si>
    <t>20220728 16:55:26</t>
  </si>
  <si>
    <t>16:55:26</t>
  </si>
  <si>
    <t>20220728 16:55:31</t>
  </si>
  <si>
    <t>16:55:31</t>
  </si>
  <si>
    <t>20220728 16:55:36</t>
  </si>
  <si>
    <t>16:55:36</t>
  </si>
  <si>
    <t>20220728 17:02:05</t>
  </si>
  <si>
    <t>17:02:05</t>
  </si>
  <si>
    <t>e_y_210_60</t>
  </si>
  <si>
    <t>20220728 17:02:10</t>
  </si>
  <si>
    <t>17:02:10</t>
  </si>
  <si>
    <t>20220728 17:02:15</t>
  </si>
  <si>
    <t>17:02:15</t>
  </si>
  <si>
    <t>20220728 17:02:20</t>
  </si>
  <si>
    <t>17:02:20</t>
  </si>
  <si>
    <t>20220728 17:02:25</t>
  </si>
  <si>
    <t>17:02:25</t>
  </si>
  <si>
    <t>20220728 17:02:30</t>
  </si>
  <si>
    <t>17:02:30</t>
  </si>
  <si>
    <t>20220728 17:02:35</t>
  </si>
  <si>
    <t>17:02:35</t>
  </si>
  <si>
    <t>20220728 17:02:40</t>
  </si>
  <si>
    <t>17:02:40</t>
  </si>
  <si>
    <t>20220728 17:02:45</t>
  </si>
  <si>
    <t>17:02:45</t>
  </si>
  <si>
    <t>20220728 17:02:50</t>
  </si>
  <si>
    <t>17:02:50</t>
  </si>
  <si>
    <t>20220728 17:02:55</t>
  </si>
  <si>
    <t>17:02:55</t>
  </si>
  <si>
    <t>20220728 17:03:00</t>
  </si>
  <si>
    <t>17:03:00</t>
  </si>
  <si>
    <t>20220728 17:12:32</t>
  </si>
  <si>
    <t>17:12:32</t>
  </si>
  <si>
    <t>e_y_70_12</t>
  </si>
  <si>
    <t>20220728 17:12:37</t>
  </si>
  <si>
    <t>17:12:37</t>
  </si>
  <si>
    <t>20220728 17:12:42</t>
  </si>
  <si>
    <t>17:12:42</t>
  </si>
  <si>
    <t>20220728 17:12:47</t>
  </si>
  <si>
    <t>17:12:47</t>
  </si>
  <si>
    <t>20220728 17:12:52</t>
  </si>
  <si>
    <t>17:12:52</t>
  </si>
  <si>
    <t>20220728 17:12:57</t>
  </si>
  <si>
    <t>17:12:57</t>
  </si>
  <si>
    <t>20220728 17:13:02</t>
  </si>
  <si>
    <t>17:13:02</t>
  </si>
  <si>
    <t>20220728 17:13:07</t>
  </si>
  <si>
    <t>17:13:07</t>
  </si>
  <si>
    <t>20220728 17:13:12</t>
  </si>
  <si>
    <t>17:13:12</t>
  </si>
  <si>
    <t>20220728 17:13:17</t>
  </si>
  <si>
    <t>17:13:17</t>
  </si>
  <si>
    <t>20220728 17:13:22</t>
  </si>
  <si>
    <t>17:13:22</t>
  </si>
  <si>
    <t>20220728 17:13:27</t>
  </si>
  <si>
    <t>17:13:27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</si>
</sst>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U136"/>
  <sheetViews>
    <sheetView tabSelected="1" workbookViewId="0"/>
  </sheetViews>
  <sheetFormatPr defaultRowHeight="15"/>
  <sheetData>
    <row r="2" spans="1:281">
      <c r="A2" t="s">
        <v>29</v>
      </c>
      <c r="B2" t="s">
        <v>30</v>
      </c>
      <c r="C2" t="s">
        <v>31</v>
      </c>
    </row>
    <row r="3" spans="1:281">
      <c r="B3">
        <v>4</v>
      </c>
      <c r="C3">
        <v>21</v>
      </c>
    </row>
    <row r="4" spans="1:281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1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1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1">
      <c r="B7">
        <v>0</v>
      </c>
      <c r="C7">
        <v>1</v>
      </c>
      <c r="D7">
        <v>0</v>
      </c>
      <c r="E7">
        <v>0</v>
      </c>
    </row>
    <row r="8" spans="1:281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1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1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1">
      <c r="B11">
        <v>0</v>
      </c>
      <c r="C11">
        <v>0</v>
      </c>
      <c r="D11">
        <v>0</v>
      </c>
      <c r="E11">
        <v>0</v>
      </c>
      <c r="F11">
        <v>1</v>
      </c>
    </row>
    <row r="12" spans="1:281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1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1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90</v>
      </c>
      <c r="CA14" t="s">
        <v>90</v>
      </c>
      <c r="CB14" t="s">
        <v>90</v>
      </c>
      <c r="CC14" t="s">
        <v>90</v>
      </c>
      <c r="CD14" t="s">
        <v>90</v>
      </c>
      <c r="CE14" t="s">
        <v>90</v>
      </c>
      <c r="CF14" t="s">
        <v>90</v>
      </c>
      <c r="CG14" t="s">
        <v>90</v>
      </c>
      <c r="CH14" t="s">
        <v>91</v>
      </c>
      <c r="CI14" t="s">
        <v>91</v>
      </c>
      <c r="CJ14" t="s">
        <v>91</v>
      </c>
      <c r="CK14" t="s">
        <v>91</v>
      </c>
      <c r="CL14" t="s">
        <v>91</v>
      </c>
      <c r="CM14" t="s">
        <v>91</v>
      </c>
      <c r="CN14" t="s">
        <v>91</v>
      </c>
      <c r="CO14" t="s">
        <v>91</v>
      </c>
      <c r="CP14" t="s">
        <v>91</v>
      </c>
      <c r="CQ14" t="s">
        <v>91</v>
      </c>
      <c r="CR14" t="s">
        <v>92</v>
      </c>
      <c r="CS14" t="s">
        <v>92</v>
      </c>
      <c r="CT14" t="s">
        <v>92</v>
      </c>
      <c r="CU14" t="s">
        <v>92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95</v>
      </c>
      <c r="EB14" t="s">
        <v>95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96</v>
      </c>
      <c r="ER14" t="s">
        <v>96</v>
      </c>
      <c r="ES14" t="s">
        <v>96</v>
      </c>
      <c r="ET14" t="s">
        <v>96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99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100</v>
      </c>
      <c r="GC14" t="s">
        <v>100</v>
      </c>
      <c r="GD14" t="s">
        <v>100</v>
      </c>
      <c r="GE14" t="s">
        <v>100</v>
      </c>
      <c r="GF14" t="s">
        <v>100</v>
      </c>
      <c r="GG14" t="s">
        <v>100</v>
      </c>
      <c r="GH14" t="s">
        <v>100</v>
      </c>
      <c r="GI14" t="s">
        <v>100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101</v>
      </c>
      <c r="GU14" t="s">
        <v>101</v>
      </c>
      <c r="GV14" t="s">
        <v>101</v>
      </c>
      <c r="GW14" t="s">
        <v>101</v>
      </c>
      <c r="GX14" t="s">
        <v>101</v>
      </c>
      <c r="GY14" t="s">
        <v>101</v>
      </c>
      <c r="GZ14" t="s">
        <v>101</v>
      </c>
      <c r="HA14" t="s">
        <v>101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102</v>
      </c>
      <c r="HN14" t="s">
        <v>102</v>
      </c>
      <c r="HO14" t="s">
        <v>102</v>
      </c>
      <c r="HP14" t="s">
        <v>102</v>
      </c>
      <c r="HQ14" t="s">
        <v>102</v>
      </c>
      <c r="HR14" t="s">
        <v>102</v>
      </c>
      <c r="HS14" t="s">
        <v>102</v>
      </c>
      <c r="HT14" t="s">
        <v>102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103</v>
      </c>
      <c r="IG14" t="s">
        <v>103</v>
      </c>
      <c r="IH14" t="s">
        <v>103</v>
      </c>
      <c r="II14" t="s">
        <v>103</v>
      </c>
      <c r="IJ14" t="s">
        <v>103</v>
      </c>
      <c r="IK14" t="s">
        <v>103</v>
      </c>
      <c r="IL14" t="s">
        <v>103</v>
      </c>
      <c r="IM14" t="s">
        <v>103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104</v>
      </c>
      <c r="IY14" t="s">
        <v>104</v>
      </c>
      <c r="IZ14" t="s">
        <v>104</v>
      </c>
      <c r="JA14" t="s">
        <v>104</v>
      </c>
      <c r="JB14" t="s">
        <v>104</v>
      </c>
      <c r="JC14" t="s">
        <v>104</v>
      </c>
      <c r="JD14" t="s">
        <v>104</v>
      </c>
      <c r="JE14" t="s">
        <v>104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105</v>
      </c>
      <c r="JM14" t="s">
        <v>105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</row>
    <row r="15" spans="1:281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88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182</v>
      </c>
      <c r="CI15" t="s">
        <v>190</v>
      </c>
      <c r="CJ15" t="s">
        <v>156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114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107</v>
      </c>
      <c r="FA15" t="s">
        <v>110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</row>
    <row r="16" spans="1:281">
      <c r="B16" t="s">
        <v>381</v>
      </c>
      <c r="C16" t="s">
        <v>381</v>
      </c>
      <c r="F16" t="s">
        <v>381</v>
      </c>
      <c r="I16" t="s">
        <v>381</v>
      </c>
      <c r="J16" t="s">
        <v>382</v>
      </c>
      <c r="K16" t="s">
        <v>383</v>
      </c>
      <c r="L16" t="s">
        <v>384</v>
      </c>
      <c r="M16" t="s">
        <v>385</v>
      </c>
      <c r="N16" t="s">
        <v>385</v>
      </c>
      <c r="O16" t="s">
        <v>214</v>
      </c>
      <c r="P16" t="s">
        <v>214</v>
      </c>
      <c r="Q16" t="s">
        <v>382</v>
      </c>
      <c r="R16" t="s">
        <v>382</v>
      </c>
      <c r="S16" t="s">
        <v>382</v>
      </c>
      <c r="T16" t="s">
        <v>382</v>
      </c>
      <c r="U16" t="s">
        <v>386</v>
      </c>
      <c r="V16" t="s">
        <v>387</v>
      </c>
      <c r="W16" t="s">
        <v>387</v>
      </c>
      <c r="X16" t="s">
        <v>388</v>
      </c>
      <c r="Y16" t="s">
        <v>389</v>
      </c>
      <c r="Z16" t="s">
        <v>388</v>
      </c>
      <c r="AA16" t="s">
        <v>388</v>
      </c>
      <c r="AB16" t="s">
        <v>388</v>
      </c>
      <c r="AC16" t="s">
        <v>386</v>
      </c>
      <c r="AD16" t="s">
        <v>386</v>
      </c>
      <c r="AE16" t="s">
        <v>386</v>
      </c>
      <c r="AF16" t="s">
        <v>386</v>
      </c>
      <c r="AG16" t="s">
        <v>384</v>
      </c>
      <c r="AH16" t="s">
        <v>383</v>
      </c>
      <c r="AI16" t="s">
        <v>384</v>
      </c>
      <c r="AJ16" t="s">
        <v>385</v>
      </c>
      <c r="AK16" t="s">
        <v>385</v>
      </c>
      <c r="AL16" t="s">
        <v>390</v>
      </c>
      <c r="AM16" t="s">
        <v>391</v>
      </c>
      <c r="AN16" t="s">
        <v>383</v>
      </c>
      <c r="AO16" t="s">
        <v>392</v>
      </c>
      <c r="AP16" t="s">
        <v>392</v>
      </c>
      <c r="AQ16" t="s">
        <v>393</v>
      </c>
      <c r="AR16" t="s">
        <v>391</v>
      </c>
      <c r="AS16" t="s">
        <v>394</v>
      </c>
      <c r="AT16" t="s">
        <v>389</v>
      </c>
      <c r="AV16" t="s">
        <v>389</v>
      </c>
      <c r="AW16" t="s">
        <v>394</v>
      </c>
      <c r="BC16" t="s">
        <v>384</v>
      </c>
      <c r="BJ16" t="s">
        <v>384</v>
      </c>
      <c r="BK16" t="s">
        <v>384</v>
      </c>
      <c r="BL16" t="s">
        <v>384</v>
      </c>
      <c r="BM16" t="s">
        <v>395</v>
      </c>
      <c r="CA16" t="s">
        <v>396</v>
      </c>
      <c r="CB16" t="s">
        <v>396</v>
      </c>
      <c r="CC16" t="s">
        <v>396</v>
      </c>
      <c r="CD16" t="s">
        <v>384</v>
      </c>
      <c r="CF16" t="s">
        <v>397</v>
      </c>
      <c r="CI16" t="s">
        <v>396</v>
      </c>
      <c r="CN16" t="s">
        <v>381</v>
      </c>
      <c r="CO16" t="s">
        <v>381</v>
      </c>
      <c r="CP16" t="s">
        <v>381</v>
      </c>
      <c r="CQ16" t="s">
        <v>381</v>
      </c>
      <c r="CR16" t="s">
        <v>384</v>
      </c>
      <c r="CS16" t="s">
        <v>384</v>
      </c>
      <c r="CU16" t="s">
        <v>398</v>
      </c>
      <c r="CV16" t="s">
        <v>399</v>
      </c>
      <c r="CY16" t="s">
        <v>382</v>
      </c>
      <c r="DA16" t="s">
        <v>381</v>
      </c>
      <c r="DB16" t="s">
        <v>385</v>
      </c>
      <c r="DC16" t="s">
        <v>385</v>
      </c>
      <c r="DD16" t="s">
        <v>392</v>
      </c>
      <c r="DE16" t="s">
        <v>392</v>
      </c>
      <c r="DF16" t="s">
        <v>385</v>
      </c>
      <c r="DG16" t="s">
        <v>392</v>
      </c>
      <c r="DH16" t="s">
        <v>394</v>
      </c>
      <c r="DI16" t="s">
        <v>388</v>
      </c>
      <c r="DJ16" t="s">
        <v>388</v>
      </c>
      <c r="DK16" t="s">
        <v>387</v>
      </c>
      <c r="DL16" t="s">
        <v>387</v>
      </c>
      <c r="DM16" t="s">
        <v>387</v>
      </c>
      <c r="DN16" t="s">
        <v>387</v>
      </c>
      <c r="DO16" t="s">
        <v>387</v>
      </c>
      <c r="DP16" t="s">
        <v>400</v>
      </c>
      <c r="DQ16" t="s">
        <v>384</v>
      </c>
      <c r="DR16" t="s">
        <v>384</v>
      </c>
      <c r="DS16" t="s">
        <v>385</v>
      </c>
      <c r="DT16" t="s">
        <v>385</v>
      </c>
      <c r="DU16" t="s">
        <v>385</v>
      </c>
      <c r="DV16" t="s">
        <v>392</v>
      </c>
      <c r="DW16" t="s">
        <v>385</v>
      </c>
      <c r="DX16" t="s">
        <v>392</v>
      </c>
      <c r="DY16" t="s">
        <v>388</v>
      </c>
      <c r="DZ16" t="s">
        <v>388</v>
      </c>
      <c r="EA16" t="s">
        <v>387</v>
      </c>
      <c r="EB16" t="s">
        <v>387</v>
      </c>
      <c r="EC16" t="s">
        <v>384</v>
      </c>
      <c r="EH16" t="s">
        <v>384</v>
      </c>
      <c r="EK16" t="s">
        <v>387</v>
      </c>
      <c r="EL16" t="s">
        <v>387</v>
      </c>
      <c r="EM16" t="s">
        <v>387</v>
      </c>
      <c r="EN16" t="s">
        <v>387</v>
      </c>
      <c r="EO16" t="s">
        <v>387</v>
      </c>
      <c r="EP16" t="s">
        <v>384</v>
      </c>
      <c r="EQ16" t="s">
        <v>384</v>
      </c>
      <c r="ER16" t="s">
        <v>384</v>
      </c>
      <c r="ES16" t="s">
        <v>381</v>
      </c>
      <c r="EV16" t="s">
        <v>401</v>
      </c>
      <c r="EW16" t="s">
        <v>401</v>
      </c>
      <c r="EY16" t="s">
        <v>381</v>
      </c>
      <c r="EZ16" t="s">
        <v>402</v>
      </c>
      <c r="FB16" t="s">
        <v>381</v>
      </c>
      <c r="FC16" t="s">
        <v>381</v>
      </c>
      <c r="FE16" t="s">
        <v>403</v>
      </c>
      <c r="FF16" t="s">
        <v>404</v>
      </c>
      <c r="FG16" t="s">
        <v>403</v>
      </c>
      <c r="FH16" t="s">
        <v>404</v>
      </c>
      <c r="FI16" t="s">
        <v>403</v>
      </c>
      <c r="FJ16" t="s">
        <v>404</v>
      </c>
      <c r="FK16" t="s">
        <v>389</v>
      </c>
      <c r="FL16" t="s">
        <v>389</v>
      </c>
      <c r="FM16" t="s">
        <v>385</v>
      </c>
      <c r="FN16" t="s">
        <v>405</v>
      </c>
      <c r="FO16" t="s">
        <v>385</v>
      </c>
      <c r="FR16" t="s">
        <v>406</v>
      </c>
      <c r="FU16" t="s">
        <v>392</v>
      </c>
      <c r="FV16" t="s">
        <v>407</v>
      </c>
      <c r="FW16" t="s">
        <v>392</v>
      </c>
      <c r="GB16" t="s">
        <v>408</v>
      </c>
      <c r="GC16" t="s">
        <v>408</v>
      </c>
      <c r="GP16" t="s">
        <v>408</v>
      </c>
      <c r="GQ16" t="s">
        <v>408</v>
      </c>
      <c r="GR16" t="s">
        <v>409</v>
      </c>
      <c r="GS16" t="s">
        <v>409</v>
      </c>
      <c r="GT16" t="s">
        <v>387</v>
      </c>
      <c r="GU16" t="s">
        <v>387</v>
      </c>
      <c r="GV16" t="s">
        <v>389</v>
      </c>
      <c r="GW16" t="s">
        <v>387</v>
      </c>
      <c r="GX16" t="s">
        <v>392</v>
      </c>
      <c r="GY16" t="s">
        <v>389</v>
      </c>
      <c r="GZ16" t="s">
        <v>389</v>
      </c>
      <c r="HB16" t="s">
        <v>408</v>
      </c>
      <c r="HC16" t="s">
        <v>408</v>
      </c>
      <c r="HD16" t="s">
        <v>408</v>
      </c>
      <c r="HE16" t="s">
        <v>408</v>
      </c>
      <c r="HF16" t="s">
        <v>408</v>
      </c>
      <c r="HG16" t="s">
        <v>408</v>
      </c>
      <c r="HH16" t="s">
        <v>408</v>
      </c>
      <c r="HI16" t="s">
        <v>410</v>
      </c>
      <c r="HJ16" t="s">
        <v>410</v>
      </c>
      <c r="HK16" t="s">
        <v>410</v>
      </c>
      <c r="HL16" t="s">
        <v>411</v>
      </c>
      <c r="HM16" t="s">
        <v>408</v>
      </c>
      <c r="HN16" t="s">
        <v>408</v>
      </c>
      <c r="HO16" t="s">
        <v>408</v>
      </c>
      <c r="HP16" t="s">
        <v>408</v>
      </c>
      <c r="HQ16" t="s">
        <v>408</v>
      </c>
      <c r="HR16" t="s">
        <v>408</v>
      </c>
      <c r="HS16" t="s">
        <v>408</v>
      </c>
      <c r="HT16" t="s">
        <v>408</v>
      </c>
      <c r="HU16" t="s">
        <v>408</v>
      </c>
      <c r="HV16" t="s">
        <v>408</v>
      </c>
      <c r="HW16" t="s">
        <v>408</v>
      </c>
      <c r="HX16" t="s">
        <v>408</v>
      </c>
      <c r="IE16" t="s">
        <v>408</v>
      </c>
      <c r="IF16" t="s">
        <v>389</v>
      </c>
      <c r="IG16" t="s">
        <v>389</v>
      </c>
      <c r="IH16" t="s">
        <v>403</v>
      </c>
      <c r="II16" t="s">
        <v>404</v>
      </c>
      <c r="IJ16" t="s">
        <v>404</v>
      </c>
      <c r="IN16" t="s">
        <v>404</v>
      </c>
      <c r="IR16" t="s">
        <v>385</v>
      </c>
      <c r="IS16" t="s">
        <v>385</v>
      </c>
      <c r="IT16" t="s">
        <v>392</v>
      </c>
      <c r="IU16" t="s">
        <v>392</v>
      </c>
      <c r="IV16" t="s">
        <v>412</v>
      </c>
      <c r="IW16" t="s">
        <v>412</v>
      </c>
      <c r="IX16" t="s">
        <v>408</v>
      </c>
      <c r="IY16" t="s">
        <v>408</v>
      </c>
      <c r="IZ16" t="s">
        <v>408</v>
      </c>
      <c r="JA16" t="s">
        <v>408</v>
      </c>
      <c r="JB16" t="s">
        <v>408</v>
      </c>
      <c r="JC16" t="s">
        <v>408</v>
      </c>
      <c r="JD16" t="s">
        <v>387</v>
      </c>
      <c r="JE16" t="s">
        <v>408</v>
      </c>
      <c r="JG16" t="s">
        <v>394</v>
      </c>
      <c r="JH16" t="s">
        <v>394</v>
      </c>
      <c r="JI16" t="s">
        <v>387</v>
      </c>
      <c r="JJ16" t="s">
        <v>387</v>
      </c>
      <c r="JK16" t="s">
        <v>387</v>
      </c>
      <c r="JL16" t="s">
        <v>387</v>
      </c>
      <c r="JM16" t="s">
        <v>387</v>
      </c>
      <c r="JN16" t="s">
        <v>389</v>
      </c>
      <c r="JO16" t="s">
        <v>389</v>
      </c>
      <c r="JP16" t="s">
        <v>389</v>
      </c>
      <c r="JQ16" t="s">
        <v>387</v>
      </c>
      <c r="JR16" t="s">
        <v>385</v>
      </c>
      <c r="JS16" t="s">
        <v>392</v>
      </c>
      <c r="JT16" t="s">
        <v>389</v>
      </c>
      <c r="JU16" t="s">
        <v>389</v>
      </c>
    </row>
    <row r="17" spans="1:281">
      <c r="A17">
        <v>1</v>
      </c>
      <c r="B17">
        <v>1659042111</v>
      </c>
      <c r="C17">
        <v>0</v>
      </c>
      <c r="D17" t="s">
        <v>413</v>
      </c>
      <c r="E17" t="s">
        <v>414</v>
      </c>
      <c r="F17">
        <v>5</v>
      </c>
      <c r="G17" t="s">
        <v>415</v>
      </c>
      <c r="H17" t="s">
        <v>416</v>
      </c>
      <c r="I17">
        <v>1659042108</v>
      </c>
      <c r="J17">
        <f>(K17)/1000</f>
        <v>0</v>
      </c>
      <c r="K17">
        <f>IF(CZ17, AN17, AH17)</f>
        <v>0</v>
      </c>
      <c r="L17">
        <f>IF(CZ17, AI17, AG17)</f>
        <v>0</v>
      </c>
      <c r="M17">
        <f>DB17 - IF(AU17&gt;1, L17*CV17*100.0/(AW17*DP17), 0)</f>
        <v>0</v>
      </c>
      <c r="N17">
        <f>((T17-J17/2)*M17-L17)/(T17+J17/2)</f>
        <v>0</v>
      </c>
      <c r="O17">
        <f>N17*(DI17+DJ17)/1000.0</f>
        <v>0</v>
      </c>
      <c r="P17">
        <f>(DB17 - IF(AU17&gt;1, L17*CV17*100.0/(AW17*DP17), 0))*(DI17+DJ17)/1000.0</f>
        <v>0</v>
      </c>
      <c r="Q17">
        <f>2.0/((1/S17-1/R17)+SIGN(S17)*SQRT((1/S17-1/R17)*(1/S17-1/R17) + 4*CW17/((CW17+1)*(CW17+1))*(2*1/S17*1/R17-1/R17*1/R17)))</f>
        <v>0</v>
      </c>
      <c r="R17">
        <f>IF(LEFT(CX17,1)&lt;&gt;"0",IF(LEFT(CX17,1)="1",3.0,CY17),$D$5+$E$5*(DP17*DI17/($K$5*1000))+$F$5*(DP17*DI17/($K$5*1000))*MAX(MIN(CV17,$J$5),$I$5)*MAX(MIN(CV17,$J$5),$I$5)+$G$5*MAX(MIN(CV17,$J$5),$I$5)*(DP17*DI17/($K$5*1000))+$H$5*(DP17*DI17/($K$5*1000))*(DP17*DI17/($K$5*1000)))</f>
        <v>0</v>
      </c>
      <c r="S17">
        <f>J17*(1000-(1000*0.61365*exp(17.502*W17/(240.97+W17))/(DI17+DJ17)+DD17)/2)/(1000*0.61365*exp(17.502*W17/(240.97+W17))/(DI17+DJ17)-DD17)</f>
        <v>0</v>
      </c>
      <c r="T17">
        <f>1/((CW17+1)/(Q17/1.6)+1/(R17/1.37)) + CW17/((CW17+1)/(Q17/1.6) + CW17/(R17/1.37))</f>
        <v>0</v>
      </c>
      <c r="U17">
        <f>(CR17*CU17)</f>
        <v>0</v>
      </c>
      <c r="V17">
        <f>(DK17+(U17+2*0.95*5.67E-8*(((DK17+$B$7)+273)^4-(DK17+273)^4)-44100*J17)/(1.84*29.3*R17+8*0.95*5.67E-8*(DK17+273)^3))</f>
        <v>0</v>
      </c>
      <c r="W17">
        <f>($C$7*DL17+$D$7*DM17+$E$7*V17)</f>
        <v>0</v>
      </c>
      <c r="X17">
        <f>0.61365*exp(17.502*W17/(240.97+W17))</f>
        <v>0</v>
      </c>
      <c r="Y17">
        <f>(Z17/AA17*100)</f>
        <v>0</v>
      </c>
      <c r="Z17">
        <f>DD17*(DI17+DJ17)/1000</f>
        <v>0</v>
      </c>
      <c r="AA17">
        <f>0.61365*exp(17.502*DK17/(240.97+DK17))</f>
        <v>0</v>
      </c>
      <c r="AB17">
        <f>(X17-DD17*(DI17+DJ17)/1000)</f>
        <v>0</v>
      </c>
      <c r="AC17">
        <f>(-J17*44100)</f>
        <v>0</v>
      </c>
      <c r="AD17">
        <f>2*29.3*R17*0.92*(DK17-W17)</f>
        <v>0</v>
      </c>
      <c r="AE17">
        <f>2*0.95*5.67E-8*(((DK17+$B$7)+273)^4-(W17+273)^4)</f>
        <v>0</v>
      </c>
      <c r="AF17">
        <f>U17+AE17+AC17+AD17</f>
        <v>0</v>
      </c>
      <c r="AG17">
        <f>DH17*AU17*(DC17-DB17*(1000-AU17*DE17)/(1000-AU17*DD17))/(100*CV17)</f>
        <v>0</v>
      </c>
      <c r="AH17">
        <f>1000*DH17*AU17*(DD17-DE17)/(100*CV17*(1000-AU17*DD17))</f>
        <v>0</v>
      </c>
      <c r="AI17">
        <f>(AJ17 - AK17 - DI17*1E3/(8.314*(DK17+273.15)) * AM17/DH17 * AL17) * DH17/(100*CV17) * (1000 - DE17)/1000</f>
        <v>0</v>
      </c>
      <c r="AJ17">
        <v>427.5491821639001</v>
      </c>
      <c r="AK17">
        <v>430.6666787878785</v>
      </c>
      <c r="AL17">
        <v>-0.0001143790585431934</v>
      </c>
      <c r="AM17">
        <v>64.86404582581729</v>
      </c>
      <c r="AN17">
        <f>(AP17 - AO17 + DI17*1E3/(8.314*(DK17+273.15)) * AR17/DH17 * AQ17) * DH17/(100*CV17) * 1000/(1000 - AP17)</f>
        <v>0</v>
      </c>
      <c r="AO17">
        <v>17.61877953109965</v>
      </c>
      <c r="AP17">
        <v>18.73282097902099</v>
      </c>
      <c r="AQ17">
        <v>-9.067137088627948E-05</v>
      </c>
      <c r="AR17">
        <v>84.79442043954953</v>
      </c>
      <c r="AS17">
        <v>7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MAX(0,($B$13+$C$13*DP17)/(1+$D$13*DP17)*DI17/(DK17+273)*$E$13)</f>
        <v>0</v>
      </c>
      <c r="AX17" t="s">
        <v>417</v>
      </c>
      <c r="AY17" t="s">
        <v>417</v>
      </c>
      <c r="AZ17">
        <v>0</v>
      </c>
      <c r="BA17">
        <v>0</v>
      </c>
      <c r="BB17">
        <f>1-AZ17/BA17</f>
        <v>0</v>
      </c>
      <c r="BC17">
        <v>0</v>
      </c>
      <c r="BD17" t="s">
        <v>417</v>
      </c>
      <c r="BE17" t="s">
        <v>417</v>
      </c>
      <c r="BF17">
        <v>0</v>
      </c>
      <c r="BG17">
        <v>0</v>
      </c>
      <c r="BH17">
        <f>1-BF17/BG17</f>
        <v>0</v>
      </c>
      <c r="BI17">
        <v>0.5</v>
      </c>
      <c r="BJ17">
        <f>CS17</f>
        <v>0</v>
      </c>
      <c r="BK17">
        <f>L17</f>
        <v>0</v>
      </c>
      <c r="BL17">
        <f>BH17*BI17*BJ17</f>
        <v>0</v>
      </c>
      <c r="BM17">
        <f>(BK17-BC17)/BJ17</f>
        <v>0</v>
      </c>
      <c r="BN17">
        <f>(BA17-BG17)/BG17</f>
        <v>0</v>
      </c>
      <c r="BO17">
        <f>AZ17/(BB17+AZ17/BG17)</f>
        <v>0</v>
      </c>
      <c r="BP17" t="s">
        <v>417</v>
      </c>
      <c r="BQ17">
        <v>0</v>
      </c>
      <c r="BR17">
        <f>IF(BQ17&lt;&gt;0, BQ17, BO17)</f>
        <v>0</v>
      </c>
      <c r="BS17">
        <f>1-BR17/BG17</f>
        <v>0</v>
      </c>
      <c r="BT17">
        <f>(BG17-BF17)/(BG17-BR17)</f>
        <v>0</v>
      </c>
      <c r="BU17">
        <f>(BA17-BG17)/(BA17-BR17)</f>
        <v>0</v>
      </c>
      <c r="BV17">
        <f>(BG17-BF17)/(BG17-AZ17)</f>
        <v>0</v>
      </c>
      <c r="BW17">
        <f>(BA17-BG17)/(BA17-AZ17)</f>
        <v>0</v>
      </c>
      <c r="BX17">
        <f>(BT17*BR17/BF17)</f>
        <v>0</v>
      </c>
      <c r="BY17">
        <f>(1-BX17)</f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f>$B$11*DQ17+$C$11*DR17+$F$11*EC17*(1-EF17)</f>
        <v>0</v>
      </c>
      <c r="CS17">
        <f>CR17*CT17</f>
        <v>0</v>
      </c>
      <c r="CT17">
        <f>($B$11*$D$9+$C$11*$D$9+$F$11*((EP17+EH17)/MAX(EP17+EH17+EQ17, 0.1)*$I$9+EQ17/MAX(EP17+EH17+EQ17, 0.1)*$J$9))/($B$11+$C$11+$F$11)</f>
        <v>0</v>
      </c>
      <c r="CU17">
        <f>($B$11*$K$9+$C$11*$K$9+$F$11*((EP17+EH17)/MAX(EP17+EH17+EQ17, 0.1)*$P$9+EQ17/MAX(EP17+EH17+EQ17, 0.1)*$Q$9))/($B$11+$C$11+$F$11)</f>
        <v>0</v>
      </c>
      <c r="CV17">
        <v>6</v>
      </c>
      <c r="CW17">
        <v>0.5</v>
      </c>
      <c r="CX17" t="s">
        <v>418</v>
      </c>
      <c r="CY17">
        <v>2</v>
      </c>
      <c r="CZ17" t="b">
        <v>1</v>
      </c>
      <c r="DA17">
        <v>1659042108</v>
      </c>
      <c r="DB17">
        <v>422.6056363636364</v>
      </c>
      <c r="DC17">
        <v>420.0273636363636</v>
      </c>
      <c r="DD17">
        <v>18.73319090909091</v>
      </c>
      <c r="DE17">
        <v>17.61794545454545</v>
      </c>
      <c r="DF17">
        <v>419.1722727272727</v>
      </c>
      <c r="DG17">
        <v>18.52360909090909</v>
      </c>
      <c r="DH17">
        <v>500.076</v>
      </c>
      <c r="DI17">
        <v>90.29551818181818</v>
      </c>
      <c r="DJ17">
        <v>0.1001232363636364</v>
      </c>
      <c r="DK17">
        <v>25.62181818181818</v>
      </c>
      <c r="DL17">
        <v>25.09772727272727</v>
      </c>
      <c r="DM17">
        <v>999.9</v>
      </c>
      <c r="DN17">
        <v>0</v>
      </c>
      <c r="DO17">
        <v>0</v>
      </c>
      <c r="DP17">
        <v>9991.648181818182</v>
      </c>
      <c r="DQ17">
        <v>0</v>
      </c>
      <c r="DR17">
        <v>3.80632</v>
      </c>
      <c r="DS17">
        <v>2.578313636363637</v>
      </c>
      <c r="DT17">
        <v>430.6734545454546</v>
      </c>
      <c r="DU17">
        <v>427.5601818181818</v>
      </c>
      <c r="DV17">
        <v>1.115224545454545</v>
      </c>
      <c r="DW17">
        <v>420.0273636363636</v>
      </c>
      <c r="DX17">
        <v>17.61794545454545</v>
      </c>
      <c r="DY17">
        <v>1.691523636363636</v>
      </c>
      <c r="DZ17">
        <v>1.590822727272727</v>
      </c>
      <c r="EA17">
        <v>14.81884545454545</v>
      </c>
      <c r="EB17">
        <v>13.87017272727273</v>
      </c>
      <c r="EC17">
        <v>0.0100011</v>
      </c>
      <c r="ED17">
        <v>0</v>
      </c>
      <c r="EE17">
        <v>0</v>
      </c>
      <c r="EF17">
        <v>0</v>
      </c>
      <c r="EG17">
        <v>680.7590909090909</v>
      </c>
      <c r="EH17">
        <v>0.0100011</v>
      </c>
      <c r="EI17">
        <v>-3.781818181818183</v>
      </c>
      <c r="EJ17">
        <v>-0.5636363636363638</v>
      </c>
      <c r="EK17">
        <v>34.34063636363636</v>
      </c>
      <c r="EL17">
        <v>38.01690909090909</v>
      </c>
      <c r="EM17">
        <v>36.02818181818182</v>
      </c>
      <c r="EN17">
        <v>37.38045454545455</v>
      </c>
      <c r="EO17">
        <v>36.312</v>
      </c>
      <c r="EP17">
        <v>0</v>
      </c>
      <c r="EQ17">
        <v>0</v>
      </c>
      <c r="ER17">
        <v>0</v>
      </c>
      <c r="ES17">
        <v>1659042112.3</v>
      </c>
      <c r="ET17">
        <v>0</v>
      </c>
      <c r="EU17">
        <v>679.3403846153846</v>
      </c>
      <c r="EV17">
        <v>1.396581157126254</v>
      </c>
      <c r="EW17">
        <v>-12.37435909191889</v>
      </c>
      <c r="EX17">
        <v>-3.140384615384616</v>
      </c>
      <c r="EY17">
        <v>15</v>
      </c>
      <c r="EZ17">
        <v>0</v>
      </c>
      <c r="FA17" t="s">
        <v>419</v>
      </c>
      <c r="FB17">
        <v>1655239120</v>
      </c>
      <c r="FC17">
        <v>1655239135</v>
      </c>
      <c r="FD17">
        <v>0</v>
      </c>
      <c r="FE17">
        <v>-0.075</v>
      </c>
      <c r="FF17">
        <v>-0.027</v>
      </c>
      <c r="FG17">
        <v>1.986</v>
      </c>
      <c r="FH17">
        <v>0.139</v>
      </c>
      <c r="FI17">
        <v>420</v>
      </c>
      <c r="FJ17">
        <v>22</v>
      </c>
      <c r="FK17">
        <v>0.12</v>
      </c>
      <c r="FL17">
        <v>0.02</v>
      </c>
      <c r="FM17">
        <v>2.574076</v>
      </c>
      <c r="FN17">
        <v>-0.01785343339587473</v>
      </c>
      <c r="FO17">
        <v>0.02288666410816568</v>
      </c>
      <c r="FP17">
        <v>1</v>
      </c>
      <c r="FQ17">
        <v>679.489705882353</v>
      </c>
      <c r="FR17">
        <v>-0.7662337474322525</v>
      </c>
      <c r="FS17">
        <v>4.080383117316685</v>
      </c>
      <c r="FT17">
        <v>1</v>
      </c>
      <c r="FU17">
        <v>1.1030825</v>
      </c>
      <c r="FV17">
        <v>0.05748337711068822</v>
      </c>
      <c r="FW17">
        <v>0.0154967239683102</v>
      </c>
      <c r="FX17">
        <v>1</v>
      </c>
      <c r="FY17">
        <v>3</v>
      </c>
      <c r="FZ17">
        <v>3</v>
      </c>
      <c r="GA17" t="s">
        <v>420</v>
      </c>
      <c r="GB17">
        <v>2.98074</v>
      </c>
      <c r="GC17">
        <v>2.72841</v>
      </c>
      <c r="GD17">
        <v>0.0861719</v>
      </c>
      <c r="GE17">
        <v>0.08675140000000001</v>
      </c>
      <c r="GF17">
        <v>0.0903066</v>
      </c>
      <c r="GG17">
        <v>0.08712159999999999</v>
      </c>
      <c r="GH17">
        <v>27446.6</v>
      </c>
      <c r="GI17">
        <v>27005.8</v>
      </c>
      <c r="GJ17">
        <v>30559.5</v>
      </c>
      <c r="GK17">
        <v>29812.2</v>
      </c>
      <c r="GL17">
        <v>38360.2</v>
      </c>
      <c r="GM17">
        <v>35838.1</v>
      </c>
      <c r="GN17">
        <v>46742.6</v>
      </c>
      <c r="GO17">
        <v>44340.3</v>
      </c>
      <c r="GP17">
        <v>1.8757</v>
      </c>
      <c r="GQ17">
        <v>1.8632</v>
      </c>
      <c r="GR17">
        <v>0.055097</v>
      </c>
      <c r="GS17">
        <v>0</v>
      </c>
      <c r="GT17">
        <v>24.1922</v>
      </c>
      <c r="GU17">
        <v>999.9</v>
      </c>
      <c r="GV17">
        <v>43.9</v>
      </c>
      <c r="GW17">
        <v>31.8</v>
      </c>
      <c r="GX17">
        <v>22.9537</v>
      </c>
      <c r="GY17">
        <v>63.33</v>
      </c>
      <c r="GZ17">
        <v>22.2917</v>
      </c>
      <c r="HA17">
        <v>1</v>
      </c>
      <c r="HB17">
        <v>-0.119825</v>
      </c>
      <c r="HC17">
        <v>-0.26342</v>
      </c>
      <c r="HD17">
        <v>20.2137</v>
      </c>
      <c r="HE17">
        <v>5.24035</v>
      </c>
      <c r="HF17">
        <v>11.968</v>
      </c>
      <c r="HG17">
        <v>4.9718</v>
      </c>
      <c r="HH17">
        <v>3.291</v>
      </c>
      <c r="HI17">
        <v>9522.799999999999</v>
      </c>
      <c r="HJ17">
        <v>9999</v>
      </c>
      <c r="HK17">
        <v>9999</v>
      </c>
      <c r="HL17">
        <v>300.3</v>
      </c>
      <c r="HM17">
        <v>4.97291</v>
      </c>
      <c r="HN17">
        <v>1.87729</v>
      </c>
      <c r="HO17">
        <v>1.87543</v>
      </c>
      <c r="HP17">
        <v>1.8782</v>
      </c>
      <c r="HQ17">
        <v>1.87499</v>
      </c>
      <c r="HR17">
        <v>1.87853</v>
      </c>
      <c r="HS17">
        <v>1.87561</v>
      </c>
      <c r="HT17">
        <v>1.8768</v>
      </c>
      <c r="HU17">
        <v>0</v>
      </c>
      <c r="HV17">
        <v>0</v>
      </c>
      <c r="HW17">
        <v>0</v>
      </c>
      <c r="HX17">
        <v>0</v>
      </c>
      <c r="HY17" t="s">
        <v>421</v>
      </c>
      <c r="HZ17" t="s">
        <v>422</v>
      </c>
      <c r="IA17" t="s">
        <v>423</v>
      </c>
      <c r="IB17" t="s">
        <v>423</v>
      </c>
      <c r="IC17" t="s">
        <v>423</v>
      </c>
      <c r="ID17" t="s">
        <v>423</v>
      </c>
      <c r="IE17">
        <v>0</v>
      </c>
      <c r="IF17">
        <v>100</v>
      </c>
      <c r="IG17">
        <v>100</v>
      </c>
      <c r="IH17">
        <v>3.434</v>
      </c>
      <c r="II17">
        <v>0.2096</v>
      </c>
      <c r="IJ17">
        <v>1.981763419366358</v>
      </c>
      <c r="IK17">
        <v>0.004159454759036045</v>
      </c>
      <c r="IL17">
        <v>-1.867668404869411E-06</v>
      </c>
      <c r="IM17">
        <v>4.909634042181104E-10</v>
      </c>
      <c r="IN17">
        <v>-0.02325052156973135</v>
      </c>
      <c r="IO17">
        <v>0.005621412097584705</v>
      </c>
      <c r="IP17">
        <v>0.0003643073039241939</v>
      </c>
      <c r="IQ17">
        <v>5.804889560036211E-07</v>
      </c>
      <c r="IR17">
        <v>0</v>
      </c>
      <c r="IS17">
        <v>2100</v>
      </c>
      <c r="IT17">
        <v>1</v>
      </c>
      <c r="IU17">
        <v>26</v>
      </c>
      <c r="IV17">
        <v>63383.2</v>
      </c>
      <c r="IW17">
        <v>63382.9</v>
      </c>
      <c r="IX17">
        <v>1.08765</v>
      </c>
      <c r="IY17">
        <v>2.53784</v>
      </c>
      <c r="IZ17">
        <v>1.39893</v>
      </c>
      <c r="JA17">
        <v>2.34375</v>
      </c>
      <c r="JB17">
        <v>1.44897</v>
      </c>
      <c r="JC17">
        <v>2.40967</v>
      </c>
      <c r="JD17">
        <v>36.1285</v>
      </c>
      <c r="JE17">
        <v>24.0963</v>
      </c>
      <c r="JF17">
        <v>18</v>
      </c>
      <c r="JG17">
        <v>483.119</v>
      </c>
      <c r="JH17">
        <v>445.499</v>
      </c>
      <c r="JI17">
        <v>24.9997</v>
      </c>
      <c r="JJ17">
        <v>25.5182</v>
      </c>
      <c r="JK17">
        <v>30.0001</v>
      </c>
      <c r="JL17">
        <v>25.3577</v>
      </c>
      <c r="JM17">
        <v>25.4395</v>
      </c>
      <c r="JN17">
        <v>21.8098</v>
      </c>
      <c r="JO17">
        <v>27.4806</v>
      </c>
      <c r="JP17">
        <v>0</v>
      </c>
      <c r="JQ17">
        <v>25</v>
      </c>
      <c r="JR17">
        <v>420.1</v>
      </c>
      <c r="JS17">
        <v>17.6313</v>
      </c>
      <c r="JT17">
        <v>101.02</v>
      </c>
      <c r="JU17">
        <v>101.952</v>
      </c>
    </row>
    <row r="18" spans="1:281">
      <c r="A18">
        <v>2</v>
      </c>
      <c r="B18">
        <v>1659042116</v>
      </c>
      <c r="C18">
        <v>5</v>
      </c>
      <c r="D18" t="s">
        <v>424</v>
      </c>
      <c r="E18" t="s">
        <v>425</v>
      </c>
      <c r="F18">
        <v>5</v>
      </c>
      <c r="G18" t="s">
        <v>415</v>
      </c>
      <c r="H18" t="s">
        <v>416</v>
      </c>
      <c r="I18">
        <v>1659042113.5</v>
      </c>
      <c r="J18">
        <f>(K18)/1000</f>
        <v>0</v>
      </c>
      <c r="K18">
        <f>IF(CZ18, AN18, AH18)</f>
        <v>0</v>
      </c>
      <c r="L18">
        <f>IF(CZ18, AI18, AG18)</f>
        <v>0</v>
      </c>
      <c r="M18">
        <f>DB18 - IF(AU18&gt;1, L18*CV18*100.0/(AW18*DP18), 0)</f>
        <v>0</v>
      </c>
      <c r="N18">
        <f>((T18-J18/2)*M18-L18)/(T18+J18/2)</f>
        <v>0</v>
      </c>
      <c r="O18">
        <f>N18*(DI18+DJ18)/1000.0</f>
        <v>0</v>
      </c>
      <c r="P18">
        <f>(DB18 - IF(AU18&gt;1, L18*CV18*100.0/(AW18*DP18), 0))*(DI18+DJ18)/1000.0</f>
        <v>0</v>
      </c>
      <c r="Q18">
        <f>2.0/((1/S18-1/R18)+SIGN(S18)*SQRT((1/S18-1/R18)*(1/S18-1/R18) + 4*CW18/((CW18+1)*(CW18+1))*(2*1/S18*1/R18-1/R18*1/R18)))</f>
        <v>0</v>
      </c>
      <c r="R18">
        <f>IF(LEFT(CX18,1)&lt;&gt;"0",IF(LEFT(CX18,1)="1",3.0,CY18),$D$5+$E$5*(DP18*DI18/($K$5*1000))+$F$5*(DP18*DI18/($K$5*1000))*MAX(MIN(CV18,$J$5),$I$5)*MAX(MIN(CV18,$J$5),$I$5)+$G$5*MAX(MIN(CV18,$J$5),$I$5)*(DP18*DI18/($K$5*1000))+$H$5*(DP18*DI18/($K$5*1000))*(DP18*DI18/($K$5*1000)))</f>
        <v>0</v>
      </c>
      <c r="S18">
        <f>J18*(1000-(1000*0.61365*exp(17.502*W18/(240.97+W18))/(DI18+DJ18)+DD18)/2)/(1000*0.61365*exp(17.502*W18/(240.97+W18))/(DI18+DJ18)-DD18)</f>
        <v>0</v>
      </c>
      <c r="T18">
        <f>1/((CW18+1)/(Q18/1.6)+1/(R18/1.37)) + CW18/((CW18+1)/(Q18/1.6) + CW18/(R18/1.37))</f>
        <v>0</v>
      </c>
      <c r="U18">
        <f>(CR18*CU18)</f>
        <v>0</v>
      </c>
      <c r="V18">
        <f>(DK18+(U18+2*0.95*5.67E-8*(((DK18+$B$7)+273)^4-(DK18+273)^4)-44100*J18)/(1.84*29.3*R18+8*0.95*5.67E-8*(DK18+273)^3))</f>
        <v>0</v>
      </c>
      <c r="W18">
        <f>($C$7*DL18+$D$7*DM18+$E$7*V18)</f>
        <v>0</v>
      </c>
      <c r="X18">
        <f>0.61365*exp(17.502*W18/(240.97+W18))</f>
        <v>0</v>
      </c>
      <c r="Y18">
        <f>(Z18/AA18*100)</f>
        <v>0</v>
      </c>
      <c r="Z18">
        <f>DD18*(DI18+DJ18)/1000</f>
        <v>0</v>
      </c>
      <c r="AA18">
        <f>0.61365*exp(17.502*DK18/(240.97+DK18))</f>
        <v>0</v>
      </c>
      <c r="AB18">
        <f>(X18-DD18*(DI18+DJ18)/1000)</f>
        <v>0</v>
      </c>
      <c r="AC18">
        <f>(-J18*44100)</f>
        <v>0</v>
      </c>
      <c r="AD18">
        <f>2*29.3*R18*0.92*(DK18-W18)</f>
        <v>0</v>
      </c>
      <c r="AE18">
        <f>2*0.95*5.67E-8*(((DK18+$B$7)+273)^4-(W18+273)^4)</f>
        <v>0</v>
      </c>
      <c r="AF18">
        <f>U18+AE18+AC18+AD18</f>
        <v>0</v>
      </c>
      <c r="AG18">
        <f>DH18*AU18*(DC18-DB18*(1000-AU18*DE18)/(1000-AU18*DD18))/(100*CV18)</f>
        <v>0</v>
      </c>
      <c r="AH18">
        <f>1000*DH18*AU18*(DD18-DE18)/(100*CV18*(1000-AU18*DD18))</f>
        <v>0</v>
      </c>
      <c r="AI18">
        <f>(AJ18 - AK18 - DI18*1E3/(8.314*(DK18+273.15)) * AM18/DH18 * AL18) * DH18/(100*CV18) * (1000 - DE18)/1000</f>
        <v>0</v>
      </c>
      <c r="AJ18">
        <v>427.6542045385829</v>
      </c>
      <c r="AK18">
        <v>430.7423515151515</v>
      </c>
      <c r="AL18">
        <v>0.0006907989567410012</v>
      </c>
      <c r="AM18">
        <v>64.86404582581729</v>
      </c>
      <c r="AN18">
        <f>(AP18 - AO18 + DI18*1E3/(8.314*(DK18+273.15)) * AR18/DH18 * AQ18) * DH18/(100*CV18) * 1000/(1000 - AP18)</f>
        <v>0</v>
      </c>
      <c r="AO18">
        <v>17.61049690160363</v>
      </c>
      <c r="AP18">
        <v>18.72802307692309</v>
      </c>
      <c r="AQ18">
        <v>-6.839558628229315E-05</v>
      </c>
      <c r="AR18">
        <v>84.79442043954953</v>
      </c>
      <c r="AS18">
        <v>7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MAX(0,($B$13+$C$13*DP18)/(1+$D$13*DP18)*DI18/(DK18+273)*$E$13)</f>
        <v>0</v>
      </c>
      <c r="AX18" t="s">
        <v>417</v>
      </c>
      <c r="AY18" t="s">
        <v>417</v>
      </c>
      <c r="AZ18">
        <v>0</v>
      </c>
      <c r="BA18">
        <v>0</v>
      </c>
      <c r="BB18">
        <f>1-AZ18/BA18</f>
        <v>0</v>
      </c>
      <c r="BC18">
        <v>0</v>
      </c>
      <c r="BD18" t="s">
        <v>417</v>
      </c>
      <c r="BE18" t="s">
        <v>417</v>
      </c>
      <c r="BF18">
        <v>0</v>
      </c>
      <c r="BG18">
        <v>0</v>
      </c>
      <c r="BH18">
        <f>1-BF18/BG18</f>
        <v>0</v>
      </c>
      <c r="BI18">
        <v>0.5</v>
      </c>
      <c r="BJ18">
        <f>CS18</f>
        <v>0</v>
      </c>
      <c r="BK18">
        <f>L18</f>
        <v>0</v>
      </c>
      <c r="BL18">
        <f>BH18*BI18*BJ18</f>
        <v>0</v>
      </c>
      <c r="BM18">
        <f>(BK18-BC18)/BJ18</f>
        <v>0</v>
      </c>
      <c r="BN18">
        <f>(BA18-BG18)/BG18</f>
        <v>0</v>
      </c>
      <c r="BO18">
        <f>AZ18/(BB18+AZ18/BG18)</f>
        <v>0</v>
      </c>
      <c r="BP18" t="s">
        <v>417</v>
      </c>
      <c r="BQ18">
        <v>0</v>
      </c>
      <c r="BR18">
        <f>IF(BQ18&lt;&gt;0, BQ18, BO18)</f>
        <v>0</v>
      </c>
      <c r="BS18">
        <f>1-BR18/BG18</f>
        <v>0</v>
      </c>
      <c r="BT18">
        <f>(BG18-BF18)/(BG18-BR18)</f>
        <v>0</v>
      </c>
      <c r="BU18">
        <f>(BA18-BG18)/(BA18-BR18)</f>
        <v>0</v>
      </c>
      <c r="BV18">
        <f>(BG18-BF18)/(BG18-AZ18)</f>
        <v>0</v>
      </c>
      <c r="BW18">
        <f>(BA18-BG18)/(BA18-AZ18)</f>
        <v>0</v>
      </c>
      <c r="BX18">
        <f>(BT18*BR18/BF18)</f>
        <v>0</v>
      </c>
      <c r="BY18">
        <f>(1-BX18)</f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f>$B$11*DQ18+$C$11*DR18+$F$11*EC18*(1-EF18)</f>
        <v>0</v>
      </c>
      <c r="CS18">
        <f>CR18*CT18</f>
        <v>0</v>
      </c>
      <c r="CT18">
        <f>($B$11*$D$9+$C$11*$D$9+$F$11*((EP18+EH18)/MAX(EP18+EH18+EQ18, 0.1)*$I$9+EQ18/MAX(EP18+EH18+EQ18, 0.1)*$J$9))/($B$11+$C$11+$F$11)</f>
        <v>0</v>
      </c>
      <c r="CU18">
        <f>($B$11*$K$9+$C$11*$K$9+$F$11*((EP18+EH18)/MAX(EP18+EH18+EQ18, 0.1)*$P$9+EQ18/MAX(EP18+EH18+EQ18, 0.1)*$Q$9))/($B$11+$C$11+$F$11)</f>
        <v>0</v>
      </c>
      <c r="CV18">
        <v>6</v>
      </c>
      <c r="CW18">
        <v>0.5</v>
      </c>
      <c r="CX18" t="s">
        <v>418</v>
      </c>
      <c r="CY18">
        <v>2</v>
      </c>
      <c r="CZ18" t="b">
        <v>1</v>
      </c>
      <c r="DA18">
        <v>1659042113.5</v>
      </c>
      <c r="DB18">
        <v>422.6378888888889</v>
      </c>
      <c r="DC18">
        <v>420.1185555555556</v>
      </c>
      <c r="DD18">
        <v>18.73061111111111</v>
      </c>
      <c r="DE18">
        <v>17.60861111111111</v>
      </c>
      <c r="DF18">
        <v>419.2044444444444</v>
      </c>
      <c r="DG18">
        <v>18.52107777777778</v>
      </c>
      <c r="DH18">
        <v>500.0746666666667</v>
      </c>
      <c r="DI18">
        <v>90.29400000000001</v>
      </c>
      <c r="DJ18">
        <v>0.09991370000000001</v>
      </c>
      <c r="DK18">
        <v>25.6188</v>
      </c>
      <c r="DL18">
        <v>25.09124444444445</v>
      </c>
      <c r="DM18">
        <v>999.9000000000001</v>
      </c>
      <c r="DN18">
        <v>0</v>
      </c>
      <c r="DO18">
        <v>0</v>
      </c>
      <c r="DP18">
        <v>10006.31111111111</v>
      </c>
      <c r="DQ18">
        <v>0</v>
      </c>
      <c r="DR18">
        <v>3.80632</v>
      </c>
      <c r="DS18">
        <v>2.519385555555556</v>
      </c>
      <c r="DT18">
        <v>430.7053333333333</v>
      </c>
      <c r="DU18">
        <v>427.6486666666667</v>
      </c>
      <c r="DV18">
        <v>1.121997777777778</v>
      </c>
      <c r="DW18">
        <v>420.1185555555556</v>
      </c>
      <c r="DX18">
        <v>17.60861111111111</v>
      </c>
      <c r="DY18">
        <v>1.69126</v>
      </c>
      <c r="DZ18">
        <v>1.58995</v>
      </c>
      <c r="EA18">
        <v>14.81644444444445</v>
      </c>
      <c r="EB18">
        <v>13.86175555555555</v>
      </c>
      <c r="EC18">
        <v>0.0100011</v>
      </c>
      <c r="ED18">
        <v>0</v>
      </c>
      <c r="EE18">
        <v>0</v>
      </c>
      <c r="EF18">
        <v>0</v>
      </c>
      <c r="EG18">
        <v>680.4222222222222</v>
      </c>
      <c r="EH18">
        <v>0.0100011</v>
      </c>
      <c r="EI18">
        <v>-10.07777777777778</v>
      </c>
      <c r="EJ18">
        <v>-1.833333333333333</v>
      </c>
      <c r="EK18">
        <v>34.27066666666666</v>
      </c>
      <c r="EL18">
        <v>37.979</v>
      </c>
      <c r="EM18">
        <v>36</v>
      </c>
      <c r="EN18">
        <v>37.34</v>
      </c>
      <c r="EO18">
        <v>36.27755555555555</v>
      </c>
      <c r="EP18">
        <v>0</v>
      </c>
      <c r="EQ18">
        <v>0</v>
      </c>
      <c r="ER18">
        <v>0</v>
      </c>
      <c r="ES18">
        <v>1659042117.1</v>
      </c>
      <c r="ET18">
        <v>0</v>
      </c>
      <c r="EU18">
        <v>679.7923076923076</v>
      </c>
      <c r="EV18">
        <v>4.912820501595771</v>
      </c>
      <c r="EW18">
        <v>-30.00854722684919</v>
      </c>
      <c r="EX18">
        <v>-5.686538461538461</v>
      </c>
      <c r="EY18">
        <v>15</v>
      </c>
      <c r="EZ18">
        <v>0</v>
      </c>
      <c r="FA18" t="s">
        <v>419</v>
      </c>
      <c r="FB18">
        <v>1655239120</v>
      </c>
      <c r="FC18">
        <v>1655239135</v>
      </c>
      <c r="FD18">
        <v>0</v>
      </c>
      <c r="FE18">
        <v>-0.075</v>
      </c>
      <c r="FF18">
        <v>-0.027</v>
      </c>
      <c r="FG18">
        <v>1.986</v>
      </c>
      <c r="FH18">
        <v>0.139</v>
      </c>
      <c r="FI18">
        <v>420</v>
      </c>
      <c r="FJ18">
        <v>22</v>
      </c>
      <c r="FK18">
        <v>0.12</v>
      </c>
      <c r="FL18">
        <v>0.02</v>
      </c>
      <c r="FM18">
        <v>2.56120825</v>
      </c>
      <c r="FN18">
        <v>-0.1460432645403456</v>
      </c>
      <c r="FO18">
        <v>0.03172780246782778</v>
      </c>
      <c r="FP18">
        <v>1</v>
      </c>
      <c r="FQ18">
        <v>679.3941176470588</v>
      </c>
      <c r="FR18">
        <v>4.125286494893922</v>
      </c>
      <c r="FS18">
        <v>3.724852241559826</v>
      </c>
      <c r="FT18">
        <v>0</v>
      </c>
      <c r="FU18">
        <v>1.10513</v>
      </c>
      <c r="FV18">
        <v>0.1524009005628523</v>
      </c>
      <c r="FW18">
        <v>0.01536132790483948</v>
      </c>
      <c r="FX18">
        <v>0</v>
      </c>
      <c r="FY18">
        <v>1</v>
      </c>
      <c r="FZ18">
        <v>3</v>
      </c>
      <c r="GA18" t="s">
        <v>426</v>
      </c>
      <c r="GB18">
        <v>2.98072</v>
      </c>
      <c r="GC18">
        <v>2.72832</v>
      </c>
      <c r="GD18">
        <v>0.0861796</v>
      </c>
      <c r="GE18">
        <v>0.08676</v>
      </c>
      <c r="GF18">
        <v>0.0902876</v>
      </c>
      <c r="GG18">
        <v>0.08708920000000001</v>
      </c>
      <c r="GH18">
        <v>27446.2</v>
      </c>
      <c r="GI18">
        <v>27004.6</v>
      </c>
      <c r="GJ18">
        <v>30559.3</v>
      </c>
      <c r="GK18">
        <v>29811.1</v>
      </c>
      <c r="GL18">
        <v>38361.1</v>
      </c>
      <c r="GM18">
        <v>35837.7</v>
      </c>
      <c r="GN18">
        <v>46742.8</v>
      </c>
      <c r="GO18">
        <v>44338.2</v>
      </c>
      <c r="GP18">
        <v>1.87582</v>
      </c>
      <c r="GQ18">
        <v>1.86305</v>
      </c>
      <c r="GR18">
        <v>0.0548176</v>
      </c>
      <c r="GS18">
        <v>0</v>
      </c>
      <c r="GT18">
        <v>24.1953</v>
      </c>
      <c r="GU18">
        <v>999.9</v>
      </c>
      <c r="GV18">
        <v>43.9</v>
      </c>
      <c r="GW18">
        <v>31.8</v>
      </c>
      <c r="GX18">
        <v>22.9554</v>
      </c>
      <c r="GY18">
        <v>63.22</v>
      </c>
      <c r="GZ18">
        <v>22.4079</v>
      </c>
      <c r="HA18">
        <v>1</v>
      </c>
      <c r="HB18">
        <v>-0.119881</v>
      </c>
      <c r="HC18">
        <v>-0.264107</v>
      </c>
      <c r="HD18">
        <v>20.2156</v>
      </c>
      <c r="HE18">
        <v>5.2396</v>
      </c>
      <c r="HF18">
        <v>11.968</v>
      </c>
      <c r="HG18">
        <v>4.9716</v>
      </c>
      <c r="HH18">
        <v>3.291</v>
      </c>
      <c r="HI18">
        <v>9523</v>
      </c>
      <c r="HJ18">
        <v>9999</v>
      </c>
      <c r="HK18">
        <v>9999</v>
      </c>
      <c r="HL18">
        <v>300.3</v>
      </c>
      <c r="HM18">
        <v>4.97289</v>
      </c>
      <c r="HN18">
        <v>1.87729</v>
      </c>
      <c r="HO18">
        <v>1.87542</v>
      </c>
      <c r="HP18">
        <v>1.8782</v>
      </c>
      <c r="HQ18">
        <v>1.875</v>
      </c>
      <c r="HR18">
        <v>1.87853</v>
      </c>
      <c r="HS18">
        <v>1.87561</v>
      </c>
      <c r="HT18">
        <v>1.87679</v>
      </c>
      <c r="HU18">
        <v>0</v>
      </c>
      <c r="HV18">
        <v>0</v>
      </c>
      <c r="HW18">
        <v>0</v>
      </c>
      <c r="HX18">
        <v>0</v>
      </c>
      <c r="HY18" t="s">
        <v>421</v>
      </c>
      <c r="HZ18" t="s">
        <v>422</v>
      </c>
      <c r="IA18" t="s">
        <v>423</v>
      </c>
      <c r="IB18" t="s">
        <v>423</v>
      </c>
      <c r="IC18" t="s">
        <v>423</v>
      </c>
      <c r="ID18" t="s">
        <v>423</v>
      </c>
      <c r="IE18">
        <v>0</v>
      </c>
      <c r="IF18">
        <v>100</v>
      </c>
      <c r="IG18">
        <v>100</v>
      </c>
      <c r="IH18">
        <v>3.433</v>
      </c>
      <c r="II18">
        <v>0.2095</v>
      </c>
      <c r="IJ18">
        <v>1.981763419366358</v>
      </c>
      <c r="IK18">
        <v>0.004159454759036045</v>
      </c>
      <c r="IL18">
        <v>-1.867668404869411E-06</v>
      </c>
      <c r="IM18">
        <v>4.909634042181104E-10</v>
      </c>
      <c r="IN18">
        <v>-0.02325052156973135</v>
      </c>
      <c r="IO18">
        <v>0.005621412097584705</v>
      </c>
      <c r="IP18">
        <v>0.0003643073039241939</v>
      </c>
      <c r="IQ18">
        <v>5.804889560036211E-07</v>
      </c>
      <c r="IR18">
        <v>0</v>
      </c>
      <c r="IS18">
        <v>2100</v>
      </c>
      <c r="IT18">
        <v>1</v>
      </c>
      <c r="IU18">
        <v>26</v>
      </c>
      <c r="IV18">
        <v>63383.3</v>
      </c>
      <c r="IW18">
        <v>63383</v>
      </c>
      <c r="IX18">
        <v>1.08765</v>
      </c>
      <c r="IY18">
        <v>2.54028</v>
      </c>
      <c r="IZ18">
        <v>1.39893</v>
      </c>
      <c r="JA18">
        <v>2.34375</v>
      </c>
      <c r="JB18">
        <v>1.44897</v>
      </c>
      <c r="JC18">
        <v>2.39502</v>
      </c>
      <c r="JD18">
        <v>36.1285</v>
      </c>
      <c r="JE18">
        <v>24.0963</v>
      </c>
      <c r="JF18">
        <v>18</v>
      </c>
      <c r="JG18">
        <v>483.186</v>
      </c>
      <c r="JH18">
        <v>445.407</v>
      </c>
      <c r="JI18">
        <v>24.9998</v>
      </c>
      <c r="JJ18">
        <v>25.5182</v>
      </c>
      <c r="JK18">
        <v>30.0001</v>
      </c>
      <c r="JL18">
        <v>25.3577</v>
      </c>
      <c r="JM18">
        <v>25.4395</v>
      </c>
      <c r="JN18">
        <v>21.8084</v>
      </c>
      <c r="JO18">
        <v>27.4806</v>
      </c>
      <c r="JP18">
        <v>0</v>
      </c>
      <c r="JQ18">
        <v>25</v>
      </c>
      <c r="JR18">
        <v>420.1</v>
      </c>
      <c r="JS18">
        <v>17.6313</v>
      </c>
      <c r="JT18">
        <v>101.02</v>
      </c>
      <c r="JU18">
        <v>101.948</v>
      </c>
    </row>
    <row r="19" spans="1:281">
      <c r="A19">
        <v>3</v>
      </c>
      <c r="B19">
        <v>1659042121</v>
      </c>
      <c r="C19">
        <v>10</v>
      </c>
      <c r="D19" t="s">
        <v>427</v>
      </c>
      <c r="E19" t="s">
        <v>428</v>
      </c>
      <c r="F19">
        <v>5</v>
      </c>
      <c r="G19" t="s">
        <v>415</v>
      </c>
      <c r="H19" t="s">
        <v>416</v>
      </c>
      <c r="I19">
        <v>1659042118.2</v>
      </c>
      <c r="J19">
        <f>(K19)/1000</f>
        <v>0</v>
      </c>
      <c r="K19">
        <f>IF(CZ19, AN19, AH19)</f>
        <v>0</v>
      </c>
      <c r="L19">
        <f>IF(CZ19, AI19, AG19)</f>
        <v>0</v>
      </c>
      <c r="M19">
        <f>DB19 - IF(AU19&gt;1, L19*CV19*100.0/(AW19*DP19), 0)</f>
        <v>0</v>
      </c>
      <c r="N19">
        <f>((T19-J19/2)*M19-L19)/(T19+J19/2)</f>
        <v>0</v>
      </c>
      <c r="O19">
        <f>N19*(DI19+DJ19)/1000.0</f>
        <v>0</v>
      </c>
      <c r="P19">
        <f>(DB19 - IF(AU19&gt;1, L19*CV19*100.0/(AW19*DP19), 0))*(DI19+DJ19)/1000.0</f>
        <v>0</v>
      </c>
      <c r="Q19">
        <f>2.0/((1/S19-1/R19)+SIGN(S19)*SQRT((1/S19-1/R19)*(1/S19-1/R19) + 4*CW19/((CW19+1)*(CW19+1))*(2*1/S19*1/R19-1/R19*1/R19)))</f>
        <v>0</v>
      </c>
      <c r="R19">
        <f>IF(LEFT(CX19,1)&lt;&gt;"0",IF(LEFT(CX19,1)="1",3.0,CY19),$D$5+$E$5*(DP19*DI19/($K$5*1000))+$F$5*(DP19*DI19/($K$5*1000))*MAX(MIN(CV19,$J$5),$I$5)*MAX(MIN(CV19,$J$5),$I$5)+$G$5*MAX(MIN(CV19,$J$5),$I$5)*(DP19*DI19/($K$5*1000))+$H$5*(DP19*DI19/($K$5*1000))*(DP19*DI19/($K$5*1000)))</f>
        <v>0</v>
      </c>
      <c r="S19">
        <f>J19*(1000-(1000*0.61365*exp(17.502*W19/(240.97+W19))/(DI19+DJ19)+DD19)/2)/(1000*0.61365*exp(17.502*W19/(240.97+W19))/(DI19+DJ19)-DD19)</f>
        <v>0</v>
      </c>
      <c r="T19">
        <f>1/((CW19+1)/(Q19/1.6)+1/(R19/1.37)) + CW19/((CW19+1)/(Q19/1.6) + CW19/(R19/1.37))</f>
        <v>0</v>
      </c>
      <c r="U19">
        <f>(CR19*CU19)</f>
        <v>0</v>
      </c>
      <c r="V19">
        <f>(DK19+(U19+2*0.95*5.67E-8*(((DK19+$B$7)+273)^4-(DK19+273)^4)-44100*J19)/(1.84*29.3*R19+8*0.95*5.67E-8*(DK19+273)^3))</f>
        <v>0</v>
      </c>
      <c r="W19">
        <f>($C$7*DL19+$D$7*DM19+$E$7*V19)</f>
        <v>0</v>
      </c>
      <c r="X19">
        <f>0.61365*exp(17.502*W19/(240.97+W19))</f>
        <v>0</v>
      </c>
      <c r="Y19">
        <f>(Z19/AA19*100)</f>
        <v>0</v>
      </c>
      <c r="Z19">
        <f>DD19*(DI19+DJ19)/1000</f>
        <v>0</v>
      </c>
      <c r="AA19">
        <f>0.61365*exp(17.502*DK19/(240.97+DK19))</f>
        <v>0</v>
      </c>
      <c r="AB19">
        <f>(X19-DD19*(DI19+DJ19)/1000)</f>
        <v>0</v>
      </c>
      <c r="AC19">
        <f>(-J19*44100)</f>
        <v>0</v>
      </c>
      <c r="AD19">
        <f>2*29.3*R19*0.92*(DK19-W19)</f>
        <v>0</v>
      </c>
      <c r="AE19">
        <f>2*0.95*5.67E-8*(((DK19+$B$7)+273)^4-(W19+273)^4)</f>
        <v>0</v>
      </c>
      <c r="AF19">
        <f>U19+AE19+AC19+AD19</f>
        <v>0</v>
      </c>
      <c r="AG19">
        <f>DH19*AU19*(DC19-DB19*(1000-AU19*DE19)/(1000-AU19*DD19))/(100*CV19)</f>
        <v>0</v>
      </c>
      <c r="AH19">
        <f>1000*DH19*AU19*(DD19-DE19)/(100*CV19*(1000-AU19*DD19))</f>
        <v>0</v>
      </c>
      <c r="AI19">
        <f>(AJ19 - AK19 - DI19*1E3/(8.314*(DK19+273.15)) * AM19/DH19 * AL19) * DH19/(100*CV19) * (1000 - DE19)/1000</f>
        <v>0</v>
      </c>
      <c r="AJ19">
        <v>427.5955121694114</v>
      </c>
      <c r="AK19">
        <v>430.7514060606059</v>
      </c>
      <c r="AL19">
        <v>0.0002083943560303778</v>
      </c>
      <c r="AM19">
        <v>64.86404582581729</v>
      </c>
      <c r="AN19">
        <f>(AP19 - AO19 + DI19*1E3/(8.314*(DK19+273.15)) * AR19/DH19 * AQ19) * DH19/(100*CV19) * 1000/(1000 - AP19)</f>
        <v>0</v>
      </c>
      <c r="AO19">
        <v>17.60240976811285</v>
      </c>
      <c r="AP19">
        <v>18.72207342657343</v>
      </c>
      <c r="AQ19">
        <v>-0.0001647536421369542</v>
      </c>
      <c r="AR19">
        <v>84.79442043954953</v>
      </c>
      <c r="AS19">
        <v>7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MAX(0,($B$13+$C$13*DP19)/(1+$D$13*DP19)*DI19/(DK19+273)*$E$13)</f>
        <v>0</v>
      </c>
      <c r="AX19" t="s">
        <v>417</v>
      </c>
      <c r="AY19" t="s">
        <v>417</v>
      </c>
      <c r="AZ19">
        <v>0</v>
      </c>
      <c r="BA19">
        <v>0</v>
      </c>
      <c r="BB19">
        <f>1-AZ19/BA19</f>
        <v>0</v>
      </c>
      <c r="BC19">
        <v>0</v>
      </c>
      <c r="BD19" t="s">
        <v>417</v>
      </c>
      <c r="BE19" t="s">
        <v>417</v>
      </c>
      <c r="BF19">
        <v>0</v>
      </c>
      <c r="BG19">
        <v>0</v>
      </c>
      <c r="BH19">
        <f>1-BF19/BG19</f>
        <v>0</v>
      </c>
      <c r="BI19">
        <v>0.5</v>
      </c>
      <c r="BJ19">
        <f>CS19</f>
        <v>0</v>
      </c>
      <c r="BK19">
        <f>L19</f>
        <v>0</v>
      </c>
      <c r="BL19">
        <f>BH19*BI19*BJ19</f>
        <v>0</v>
      </c>
      <c r="BM19">
        <f>(BK19-BC19)/BJ19</f>
        <v>0</v>
      </c>
      <c r="BN19">
        <f>(BA19-BG19)/BG19</f>
        <v>0</v>
      </c>
      <c r="BO19">
        <f>AZ19/(BB19+AZ19/BG19)</f>
        <v>0</v>
      </c>
      <c r="BP19" t="s">
        <v>417</v>
      </c>
      <c r="BQ19">
        <v>0</v>
      </c>
      <c r="BR19">
        <f>IF(BQ19&lt;&gt;0, BQ19, BO19)</f>
        <v>0</v>
      </c>
      <c r="BS19">
        <f>1-BR19/BG19</f>
        <v>0</v>
      </c>
      <c r="BT19">
        <f>(BG19-BF19)/(BG19-BR19)</f>
        <v>0</v>
      </c>
      <c r="BU19">
        <f>(BA19-BG19)/(BA19-BR19)</f>
        <v>0</v>
      </c>
      <c r="BV19">
        <f>(BG19-BF19)/(BG19-AZ19)</f>
        <v>0</v>
      </c>
      <c r="BW19">
        <f>(BA19-BG19)/(BA19-AZ19)</f>
        <v>0</v>
      </c>
      <c r="BX19">
        <f>(BT19*BR19/BF19)</f>
        <v>0</v>
      </c>
      <c r="BY19">
        <f>(1-BX19)</f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f>$B$11*DQ19+$C$11*DR19+$F$11*EC19*(1-EF19)</f>
        <v>0</v>
      </c>
      <c r="CS19">
        <f>CR19*CT19</f>
        <v>0</v>
      </c>
      <c r="CT19">
        <f>($B$11*$D$9+$C$11*$D$9+$F$11*((EP19+EH19)/MAX(EP19+EH19+EQ19, 0.1)*$I$9+EQ19/MAX(EP19+EH19+EQ19, 0.1)*$J$9))/($B$11+$C$11+$F$11)</f>
        <v>0</v>
      </c>
      <c r="CU19">
        <f>($B$11*$K$9+$C$11*$K$9+$F$11*((EP19+EH19)/MAX(EP19+EH19+EQ19, 0.1)*$P$9+EQ19/MAX(EP19+EH19+EQ19, 0.1)*$Q$9))/($B$11+$C$11+$F$11)</f>
        <v>0</v>
      </c>
      <c r="CV19">
        <v>6</v>
      </c>
      <c r="CW19">
        <v>0.5</v>
      </c>
      <c r="CX19" t="s">
        <v>418</v>
      </c>
      <c r="CY19">
        <v>2</v>
      </c>
      <c r="CZ19" t="b">
        <v>1</v>
      </c>
      <c r="DA19">
        <v>1659042118.2</v>
      </c>
      <c r="DB19">
        <v>422.6727</v>
      </c>
      <c r="DC19">
        <v>420.0796</v>
      </c>
      <c r="DD19">
        <v>18.72458</v>
      </c>
      <c r="DE19">
        <v>17.60139</v>
      </c>
      <c r="DF19">
        <v>419.2393</v>
      </c>
      <c r="DG19">
        <v>18.51517</v>
      </c>
      <c r="DH19">
        <v>500.0744000000001</v>
      </c>
      <c r="DI19">
        <v>90.29210999999999</v>
      </c>
      <c r="DJ19">
        <v>0.10001707</v>
      </c>
      <c r="DK19">
        <v>25.61408</v>
      </c>
      <c r="DL19">
        <v>25.10589</v>
      </c>
      <c r="DM19">
        <v>999.9</v>
      </c>
      <c r="DN19">
        <v>0</v>
      </c>
      <c r="DO19">
        <v>0</v>
      </c>
      <c r="DP19">
        <v>10003.321</v>
      </c>
      <c r="DQ19">
        <v>0</v>
      </c>
      <c r="DR19">
        <v>3.80632</v>
      </c>
      <c r="DS19">
        <v>2.593241</v>
      </c>
      <c r="DT19">
        <v>430.7380999999999</v>
      </c>
      <c r="DU19">
        <v>427.6059</v>
      </c>
      <c r="DV19">
        <v>1.123187</v>
      </c>
      <c r="DW19">
        <v>420.0796</v>
      </c>
      <c r="DX19">
        <v>17.60139</v>
      </c>
      <c r="DY19">
        <v>1.69068</v>
      </c>
      <c r="DZ19">
        <v>1.589266</v>
      </c>
      <c r="EA19">
        <v>14.81114</v>
      </c>
      <c r="EB19">
        <v>13.85514</v>
      </c>
      <c r="EC19">
        <v>0.0100011</v>
      </c>
      <c r="ED19">
        <v>0</v>
      </c>
      <c r="EE19">
        <v>0</v>
      </c>
      <c r="EF19">
        <v>0</v>
      </c>
      <c r="EG19">
        <v>677.77</v>
      </c>
      <c r="EH19">
        <v>0.0100011</v>
      </c>
      <c r="EI19">
        <v>-4.745</v>
      </c>
      <c r="EJ19">
        <v>-0.66</v>
      </c>
      <c r="EK19">
        <v>34.0684</v>
      </c>
      <c r="EL19">
        <v>38.0496</v>
      </c>
      <c r="EM19">
        <v>35.99980000000001</v>
      </c>
      <c r="EN19">
        <v>37.4936</v>
      </c>
      <c r="EO19">
        <v>36.3122</v>
      </c>
      <c r="EP19">
        <v>0</v>
      </c>
      <c r="EQ19">
        <v>0</v>
      </c>
      <c r="ER19">
        <v>0</v>
      </c>
      <c r="ES19">
        <v>1659042122.5</v>
      </c>
      <c r="ET19">
        <v>0</v>
      </c>
      <c r="EU19">
        <v>679.2460000000001</v>
      </c>
      <c r="EV19">
        <v>-12.61153862625955</v>
      </c>
      <c r="EW19">
        <v>-13.13076934315982</v>
      </c>
      <c r="EX19">
        <v>-6.546</v>
      </c>
      <c r="EY19">
        <v>15</v>
      </c>
      <c r="EZ19">
        <v>0</v>
      </c>
      <c r="FA19" t="s">
        <v>419</v>
      </c>
      <c r="FB19">
        <v>1655239120</v>
      </c>
      <c r="FC19">
        <v>1655239135</v>
      </c>
      <c r="FD19">
        <v>0</v>
      </c>
      <c r="FE19">
        <v>-0.075</v>
      </c>
      <c r="FF19">
        <v>-0.027</v>
      </c>
      <c r="FG19">
        <v>1.986</v>
      </c>
      <c r="FH19">
        <v>0.139</v>
      </c>
      <c r="FI19">
        <v>420</v>
      </c>
      <c r="FJ19">
        <v>22</v>
      </c>
      <c r="FK19">
        <v>0.12</v>
      </c>
      <c r="FL19">
        <v>0.02</v>
      </c>
      <c r="FM19">
        <v>2.563694</v>
      </c>
      <c r="FN19">
        <v>0.06841395872420053</v>
      </c>
      <c r="FO19">
        <v>0.03656885093901637</v>
      </c>
      <c r="FP19">
        <v>1</v>
      </c>
      <c r="FQ19">
        <v>679.2485294117648</v>
      </c>
      <c r="FR19">
        <v>-5.122230752149275</v>
      </c>
      <c r="FS19">
        <v>3.438909824137108</v>
      </c>
      <c r="FT19">
        <v>0</v>
      </c>
      <c r="FU19">
        <v>1.11689225</v>
      </c>
      <c r="FV19">
        <v>0.06609669793620833</v>
      </c>
      <c r="FW19">
        <v>0.006869205735563612</v>
      </c>
      <c r="FX19">
        <v>1</v>
      </c>
      <c r="FY19">
        <v>2</v>
      </c>
      <c r="FZ19">
        <v>3</v>
      </c>
      <c r="GA19" t="s">
        <v>429</v>
      </c>
      <c r="GB19">
        <v>2.98068</v>
      </c>
      <c r="GC19">
        <v>2.72826</v>
      </c>
      <c r="GD19">
        <v>0.0861799</v>
      </c>
      <c r="GE19">
        <v>0.0867443</v>
      </c>
      <c r="GF19">
        <v>0.09026380000000001</v>
      </c>
      <c r="GG19">
        <v>0.0870626</v>
      </c>
      <c r="GH19">
        <v>27446.4</v>
      </c>
      <c r="GI19">
        <v>27005.1</v>
      </c>
      <c r="GJ19">
        <v>30559.6</v>
      </c>
      <c r="GK19">
        <v>29811.1</v>
      </c>
      <c r="GL19">
        <v>38362.3</v>
      </c>
      <c r="GM19">
        <v>35839</v>
      </c>
      <c r="GN19">
        <v>46743</v>
      </c>
      <c r="GO19">
        <v>44338.5</v>
      </c>
      <c r="GP19">
        <v>1.87573</v>
      </c>
      <c r="GQ19">
        <v>1.863</v>
      </c>
      <c r="GR19">
        <v>0.0552647</v>
      </c>
      <c r="GS19">
        <v>0</v>
      </c>
      <c r="GT19">
        <v>24.1983</v>
      </c>
      <c r="GU19">
        <v>999.9</v>
      </c>
      <c r="GV19">
        <v>43.9</v>
      </c>
      <c r="GW19">
        <v>31.8</v>
      </c>
      <c r="GX19">
        <v>22.959</v>
      </c>
      <c r="GY19">
        <v>63.32</v>
      </c>
      <c r="GZ19">
        <v>22.6362</v>
      </c>
      <c r="HA19">
        <v>1</v>
      </c>
      <c r="HB19">
        <v>-0.119822</v>
      </c>
      <c r="HC19">
        <v>-0.264755</v>
      </c>
      <c r="HD19">
        <v>20.2157</v>
      </c>
      <c r="HE19">
        <v>5.2402</v>
      </c>
      <c r="HF19">
        <v>11.968</v>
      </c>
      <c r="HG19">
        <v>4.9719</v>
      </c>
      <c r="HH19">
        <v>3.291</v>
      </c>
      <c r="HI19">
        <v>9523</v>
      </c>
      <c r="HJ19">
        <v>9999</v>
      </c>
      <c r="HK19">
        <v>9999</v>
      </c>
      <c r="HL19">
        <v>300.3</v>
      </c>
      <c r="HM19">
        <v>4.97291</v>
      </c>
      <c r="HN19">
        <v>1.87728</v>
      </c>
      <c r="HO19">
        <v>1.87541</v>
      </c>
      <c r="HP19">
        <v>1.87822</v>
      </c>
      <c r="HQ19">
        <v>1.87497</v>
      </c>
      <c r="HR19">
        <v>1.87852</v>
      </c>
      <c r="HS19">
        <v>1.87561</v>
      </c>
      <c r="HT19">
        <v>1.87677</v>
      </c>
      <c r="HU19">
        <v>0</v>
      </c>
      <c r="HV19">
        <v>0</v>
      </c>
      <c r="HW19">
        <v>0</v>
      </c>
      <c r="HX19">
        <v>0</v>
      </c>
      <c r="HY19" t="s">
        <v>421</v>
      </c>
      <c r="HZ19" t="s">
        <v>422</v>
      </c>
      <c r="IA19" t="s">
        <v>423</v>
      </c>
      <c r="IB19" t="s">
        <v>423</v>
      </c>
      <c r="IC19" t="s">
        <v>423</v>
      </c>
      <c r="ID19" t="s">
        <v>423</v>
      </c>
      <c r="IE19">
        <v>0</v>
      </c>
      <c r="IF19">
        <v>100</v>
      </c>
      <c r="IG19">
        <v>100</v>
      </c>
      <c r="IH19">
        <v>3.434</v>
      </c>
      <c r="II19">
        <v>0.2093</v>
      </c>
      <c r="IJ19">
        <v>1.981763419366358</v>
      </c>
      <c r="IK19">
        <v>0.004159454759036045</v>
      </c>
      <c r="IL19">
        <v>-1.867668404869411E-06</v>
      </c>
      <c r="IM19">
        <v>4.909634042181104E-10</v>
      </c>
      <c r="IN19">
        <v>-0.02325052156973135</v>
      </c>
      <c r="IO19">
        <v>0.005621412097584705</v>
      </c>
      <c r="IP19">
        <v>0.0003643073039241939</v>
      </c>
      <c r="IQ19">
        <v>5.804889560036211E-07</v>
      </c>
      <c r="IR19">
        <v>0</v>
      </c>
      <c r="IS19">
        <v>2100</v>
      </c>
      <c r="IT19">
        <v>1</v>
      </c>
      <c r="IU19">
        <v>26</v>
      </c>
      <c r="IV19">
        <v>63383.3</v>
      </c>
      <c r="IW19">
        <v>63383.1</v>
      </c>
      <c r="IX19">
        <v>1.08765</v>
      </c>
      <c r="IY19">
        <v>2.54272</v>
      </c>
      <c r="IZ19">
        <v>1.39893</v>
      </c>
      <c r="JA19">
        <v>2.34375</v>
      </c>
      <c r="JB19">
        <v>1.44897</v>
      </c>
      <c r="JC19">
        <v>2.35962</v>
      </c>
      <c r="JD19">
        <v>36.1285</v>
      </c>
      <c r="JE19">
        <v>24.0963</v>
      </c>
      <c r="JF19">
        <v>18</v>
      </c>
      <c r="JG19">
        <v>483.127</v>
      </c>
      <c r="JH19">
        <v>445.376</v>
      </c>
      <c r="JI19">
        <v>24.9998</v>
      </c>
      <c r="JJ19">
        <v>25.5182</v>
      </c>
      <c r="JK19">
        <v>30</v>
      </c>
      <c r="JL19">
        <v>25.3569</v>
      </c>
      <c r="JM19">
        <v>25.4395</v>
      </c>
      <c r="JN19">
        <v>21.8113</v>
      </c>
      <c r="JO19">
        <v>27.4806</v>
      </c>
      <c r="JP19">
        <v>0</v>
      </c>
      <c r="JQ19">
        <v>25</v>
      </c>
      <c r="JR19">
        <v>420.1</v>
      </c>
      <c r="JS19">
        <v>17.6313</v>
      </c>
      <c r="JT19">
        <v>101.02</v>
      </c>
      <c r="JU19">
        <v>101.948</v>
      </c>
    </row>
    <row r="20" spans="1:281">
      <c r="A20">
        <v>4</v>
      </c>
      <c r="B20">
        <v>1659042126</v>
      </c>
      <c r="C20">
        <v>15</v>
      </c>
      <c r="D20" t="s">
        <v>430</v>
      </c>
      <c r="E20" t="s">
        <v>431</v>
      </c>
      <c r="F20">
        <v>5</v>
      </c>
      <c r="G20" t="s">
        <v>415</v>
      </c>
      <c r="H20" t="s">
        <v>416</v>
      </c>
      <c r="I20">
        <v>1659042123.5</v>
      </c>
      <c r="J20">
        <f>(K20)/1000</f>
        <v>0</v>
      </c>
      <c r="K20">
        <f>IF(CZ20, AN20, AH20)</f>
        <v>0</v>
      </c>
      <c r="L20">
        <f>IF(CZ20, AI20, AG20)</f>
        <v>0</v>
      </c>
      <c r="M20">
        <f>DB20 - IF(AU20&gt;1, L20*CV20*100.0/(AW20*DP20), 0)</f>
        <v>0</v>
      </c>
      <c r="N20">
        <f>((T20-J20/2)*M20-L20)/(T20+J20/2)</f>
        <v>0</v>
      </c>
      <c r="O20">
        <f>N20*(DI20+DJ20)/1000.0</f>
        <v>0</v>
      </c>
      <c r="P20">
        <f>(DB20 - IF(AU20&gt;1, L20*CV20*100.0/(AW20*DP20), 0))*(DI20+DJ20)/1000.0</f>
        <v>0</v>
      </c>
      <c r="Q20">
        <f>2.0/((1/S20-1/R20)+SIGN(S20)*SQRT((1/S20-1/R20)*(1/S20-1/R20) + 4*CW20/((CW20+1)*(CW20+1))*(2*1/S20*1/R20-1/R20*1/R20)))</f>
        <v>0</v>
      </c>
      <c r="R20">
        <f>IF(LEFT(CX20,1)&lt;&gt;"0",IF(LEFT(CX20,1)="1",3.0,CY20),$D$5+$E$5*(DP20*DI20/($K$5*1000))+$F$5*(DP20*DI20/($K$5*1000))*MAX(MIN(CV20,$J$5),$I$5)*MAX(MIN(CV20,$J$5),$I$5)+$G$5*MAX(MIN(CV20,$J$5),$I$5)*(DP20*DI20/($K$5*1000))+$H$5*(DP20*DI20/($K$5*1000))*(DP20*DI20/($K$5*1000)))</f>
        <v>0</v>
      </c>
      <c r="S20">
        <f>J20*(1000-(1000*0.61365*exp(17.502*W20/(240.97+W20))/(DI20+DJ20)+DD20)/2)/(1000*0.61365*exp(17.502*W20/(240.97+W20))/(DI20+DJ20)-DD20)</f>
        <v>0</v>
      </c>
      <c r="T20">
        <f>1/((CW20+1)/(Q20/1.6)+1/(R20/1.37)) + CW20/((CW20+1)/(Q20/1.6) + CW20/(R20/1.37))</f>
        <v>0</v>
      </c>
      <c r="U20">
        <f>(CR20*CU20)</f>
        <v>0</v>
      </c>
      <c r="V20">
        <f>(DK20+(U20+2*0.95*5.67E-8*(((DK20+$B$7)+273)^4-(DK20+273)^4)-44100*J20)/(1.84*29.3*R20+8*0.95*5.67E-8*(DK20+273)^3))</f>
        <v>0</v>
      </c>
      <c r="W20">
        <f>($C$7*DL20+$D$7*DM20+$E$7*V20)</f>
        <v>0</v>
      </c>
      <c r="X20">
        <f>0.61365*exp(17.502*W20/(240.97+W20))</f>
        <v>0</v>
      </c>
      <c r="Y20">
        <f>(Z20/AA20*100)</f>
        <v>0</v>
      </c>
      <c r="Z20">
        <f>DD20*(DI20+DJ20)/1000</f>
        <v>0</v>
      </c>
      <c r="AA20">
        <f>0.61365*exp(17.502*DK20/(240.97+DK20))</f>
        <v>0</v>
      </c>
      <c r="AB20">
        <f>(X20-DD20*(DI20+DJ20)/1000)</f>
        <v>0</v>
      </c>
      <c r="AC20">
        <f>(-J20*44100)</f>
        <v>0</v>
      </c>
      <c r="AD20">
        <f>2*29.3*R20*0.92*(DK20-W20)</f>
        <v>0</v>
      </c>
      <c r="AE20">
        <f>2*0.95*5.67E-8*(((DK20+$B$7)+273)^4-(W20+273)^4)</f>
        <v>0</v>
      </c>
      <c r="AF20">
        <f>U20+AE20+AC20+AD20</f>
        <v>0</v>
      </c>
      <c r="AG20">
        <f>DH20*AU20*(DC20-DB20*(1000-AU20*DE20)/(1000-AU20*DD20))/(100*CV20)</f>
        <v>0</v>
      </c>
      <c r="AH20">
        <f>1000*DH20*AU20*(DD20-DE20)/(100*CV20*(1000-AU20*DD20))</f>
        <v>0</v>
      </c>
      <c r="AI20">
        <f>(AJ20 - AK20 - DI20*1E3/(8.314*(DK20+273.15)) * AM20/DH20 * AL20) * DH20/(100*CV20) * (1000 - DE20)/1000</f>
        <v>0</v>
      </c>
      <c r="AJ20">
        <v>427.6083963102365</v>
      </c>
      <c r="AK20">
        <v>430.7309454545451</v>
      </c>
      <c r="AL20">
        <v>-5.748081311391757E-05</v>
      </c>
      <c r="AM20">
        <v>64.86404582581729</v>
      </c>
      <c r="AN20">
        <f>(AP20 - AO20 + DI20*1E3/(8.314*(DK20+273.15)) * AR20/DH20 * AQ20) * DH20/(100*CV20) * 1000/(1000 - AP20)</f>
        <v>0</v>
      </c>
      <c r="AO20">
        <v>17.59503771733024</v>
      </c>
      <c r="AP20">
        <v>18.71327832167833</v>
      </c>
      <c r="AQ20">
        <v>-0.0001251435289305525</v>
      </c>
      <c r="AR20">
        <v>84.79442043954953</v>
      </c>
      <c r="AS20">
        <v>7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MAX(0,($B$13+$C$13*DP20)/(1+$D$13*DP20)*DI20/(DK20+273)*$E$13)</f>
        <v>0</v>
      </c>
      <c r="AX20" t="s">
        <v>417</v>
      </c>
      <c r="AY20" t="s">
        <v>417</v>
      </c>
      <c r="AZ20">
        <v>0</v>
      </c>
      <c r="BA20">
        <v>0</v>
      </c>
      <c r="BB20">
        <f>1-AZ20/BA20</f>
        <v>0</v>
      </c>
      <c r="BC20">
        <v>0</v>
      </c>
      <c r="BD20" t="s">
        <v>417</v>
      </c>
      <c r="BE20" t="s">
        <v>417</v>
      </c>
      <c r="BF20">
        <v>0</v>
      </c>
      <c r="BG20">
        <v>0</v>
      </c>
      <c r="BH20">
        <f>1-BF20/BG20</f>
        <v>0</v>
      </c>
      <c r="BI20">
        <v>0.5</v>
      </c>
      <c r="BJ20">
        <f>CS20</f>
        <v>0</v>
      </c>
      <c r="BK20">
        <f>L20</f>
        <v>0</v>
      </c>
      <c r="BL20">
        <f>BH20*BI20*BJ20</f>
        <v>0</v>
      </c>
      <c r="BM20">
        <f>(BK20-BC20)/BJ20</f>
        <v>0</v>
      </c>
      <c r="BN20">
        <f>(BA20-BG20)/BG20</f>
        <v>0</v>
      </c>
      <c r="BO20">
        <f>AZ20/(BB20+AZ20/BG20)</f>
        <v>0</v>
      </c>
      <c r="BP20" t="s">
        <v>417</v>
      </c>
      <c r="BQ20">
        <v>0</v>
      </c>
      <c r="BR20">
        <f>IF(BQ20&lt;&gt;0, BQ20, BO20)</f>
        <v>0</v>
      </c>
      <c r="BS20">
        <f>1-BR20/BG20</f>
        <v>0</v>
      </c>
      <c r="BT20">
        <f>(BG20-BF20)/(BG20-BR20)</f>
        <v>0</v>
      </c>
      <c r="BU20">
        <f>(BA20-BG20)/(BA20-BR20)</f>
        <v>0</v>
      </c>
      <c r="BV20">
        <f>(BG20-BF20)/(BG20-AZ20)</f>
        <v>0</v>
      </c>
      <c r="BW20">
        <f>(BA20-BG20)/(BA20-AZ20)</f>
        <v>0</v>
      </c>
      <c r="BX20">
        <f>(BT20*BR20/BF20)</f>
        <v>0</v>
      </c>
      <c r="BY20">
        <f>(1-BX20)</f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f>$B$11*DQ20+$C$11*DR20+$F$11*EC20*(1-EF20)</f>
        <v>0</v>
      </c>
      <c r="CS20">
        <f>CR20*CT20</f>
        <v>0</v>
      </c>
      <c r="CT20">
        <f>($B$11*$D$9+$C$11*$D$9+$F$11*((EP20+EH20)/MAX(EP20+EH20+EQ20, 0.1)*$I$9+EQ20/MAX(EP20+EH20+EQ20, 0.1)*$J$9))/($B$11+$C$11+$F$11)</f>
        <v>0</v>
      </c>
      <c r="CU20">
        <f>($B$11*$K$9+$C$11*$K$9+$F$11*((EP20+EH20)/MAX(EP20+EH20+EQ20, 0.1)*$P$9+EQ20/MAX(EP20+EH20+EQ20, 0.1)*$Q$9))/($B$11+$C$11+$F$11)</f>
        <v>0</v>
      </c>
      <c r="CV20">
        <v>6</v>
      </c>
      <c r="CW20">
        <v>0.5</v>
      </c>
      <c r="CX20" t="s">
        <v>418</v>
      </c>
      <c r="CY20">
        <v>2</v>
      </c>
      <c r="CZ20" t="b">
        <v>1</v>
      </c>
      <c r="DA20">
        <v>1659042123.5</v>
      </c>
      <c r="DB20">
        <v>422.6732222222223</v>
      </c>
      <c r="DC20">
        <v>420.0752222222222</v>
      </c>
      <c r="DD20">
        <v>18.71712222222222</v>
      </c>
      <c r="DE20">
        <v>17.59331111111111</v>
      </c>
      <c r="DF20">
        <v>419.2401111111111</v>
      </c>
      <c r="DG20">
        <v>18.50787777777778</v>
      </c>
      <c r="DH20">
        <v>500.0526666666667</v>
      </c>
      <c r="DI20">
        <v>90.28976666666667</v>
      </c>
      <c r="DJ20">
        <v>0.09991256666666667</v>
      </c>
      <c r="DK20">
        <v>25.61206666666667</v>
      </c>
      <c r="DL20">
        <v>25.10327777777778</v>
      </c>
      <c r="DM20">
        <v>999.9000000000001</v>
      </c>
      <c r="DN20">
        <v>0</v>
      </c>
      <c r="DO20">
        <v>0</v>
      </c>
      <c r="DP20">
        <v>10000.70333333333</v>
      </c>
      <c r="DQ20">
        <v>0</v>
      </c>
      <c r="DR20">
        <v>3.80632</v>
      </c>
      <c r="DS20">
        <v>2.59819</v>
      </c>
      <c r="DT20">
        <v>430.7355555555556</v>
      </c>
      <c r="DU20">
        <v>427.5978888888889</v>
      </c>
      <c r="DV20">
        <v>1.123852222222222</v>
      </c>
      <c r="DW20">
        <v>420.0752222222222</v>
      </c>
      <c r="DX20">
        <v>17.59331111111111</v>
      </c>
      <c r="DY20">
        <v>1.689964444444444</v>
      </c>
      <c r="DZ20">
        <v>1.588493333333333</v>
      </c>
      <c r="EA20">
        <v>14.80456666666667</v>
      </c>
      <c r="EB20">
        <v>13.84762222222222</v>
      </c>
      <c r="EC20">
        <v>0.0100011</v>
      </c>
      <c r="ED20">
        <v>0</v>
      </c>
      <c r="EE20">
        <v>0</v>
      </c>
      <c r="EF20">
        <v>0</v>
      </c>
      <c r="EG20">
        <v>678.05</v>
      </c>
      <c r="EH20">
        <v>0.0100011</v>
      </c>
      <c r="EI20">
        <v>-6.383333333333333</v>
      </c>
      <c r="EJ20">
        <v>-1.072222222222222</v>
      </c>
      <c r="EK20">
        <v>33.68033333333334</v>
      </c>
      <c r="EL20">
        <v>38.18722222222222</v>
      </c>
      <c r="EM20">
        <v>36.04844444444445</v>
      </c>
      <c r="EN20">
        <v>37.63177777777778</v>
      </c>
      <c r="EO20">
        <v>36.40255555555555</v>
      </c>
      <c r="EP20">
        <v>0</v>
      </c>
      <c r="EQ20">
        <v>0</v>
      </c>
      <c r="ER20">
        <v>0</v>
      </c>
      <c r="ES20">
        <v>1659042127.3</v>
      </c>
      <c r="ET20">
        <v>0</v>
      </c>
      <c r="EU20">
        <v>678.7559999999999</v>
      </c>
      <c r="EV20">
        <v>-12.50384637974427</v>
      </c>
      <c r="EW20">
        <v>20.12307700506564</v>
      </c>
      <c r="EX20">
        <v>-7.346</v>
      </c>
      <c r="EY20">
        <v>15</v>
      </c>
      <c r="EZ20">
        <v>0</v>
      </c>
      <c r="FA20" t="s">
        <v>419</v>
      </c>
      <c r="FB20">
        <v>1655239120</v>
      </c>
      <c r="FC20">
        <v>1655239135</v>
      </c>
      <c r="FD20">
        <v>0</v>
      </c>
      <c r="FE20">
        <v>-0.075</v>
      </c>
      <c r="FF20">
        <v>-0.027</v>
      </c>
      <c r="FG20">
        <v>1.986</v>
      </c>
      <c r="FH20">
        <v>0.139</v>
      </c>
      <c r="FI20">
        <v>420</v>
      </c>
      <c r="FJ20">
        <v>22</v>
      </c>
      <c r="FK20">
        <v>0.12</v>
      </c>
      <c r="FL20">
        <v>0.02</v>
      </c>
      <c r="FM20">
        <v>2.57407487804878</v>
      </c>
      <c r="FN20">
        <v>0.1228170731707287</v>
      </c>
      <c r="FO20">
        <v>0.03867311028520293</v>
      </c>
      <c r="FP20">
        <v>1</v>
      </c>
      <c r="FQ20">
        <v>679.2558823529411</v>
      </c>
      <c r="FR20">
        <v>-9.601222388470976</v>
      </c>
      <c r="FS20">
        <v>3.38519190319445</v>
      </c>
      <c r="FT20">
        <v>0</v>
      </c>
      <c r="FU20">
        <v>1.120595853658537</v>
      </c>
      <c r="FV20">
        <v>0.0348315679442509</v>
      </c>
      <c r="FW20">
        <v>0.00384149423139014</v>
      </c>
      <c r="FX20">
        <v>1</v>
      </c>
      <c r="FY20">
        <v>2</v>
      </c>
      <c r="FZ20">
        <v>3</v>
      </c>
      <c r="GA20" t="s">
        <v>429</v>
      </c>
      <c r="GB20">
        <v>2.9807</v>
      </c>
      <c r="GC20">
        <v>2.72825</v>
      </c>
      <c r="GD20">
        <v>0.0861782</v>
      </c>
      <c r="GE20">
        <v>0.0867465</v>
      </c>
      <c r="GF20">
        <v>0.0902342</v>
      </c>
      <c r="GG20">
        <v>0.08703370000000001</v>
      </c>
      <c r="GH20">
        <v>27446.1</v>
      </c>
      <c r="GI20">
        <v>27004.9</v>
      </c>
      <c r="GJ20">
        <v>30559.1</v>
      </c>
      <c r="GK20">
        <v>29811.1</v>
      </c>
      <c r="GL20">
        <v>38363</v>
      </c>
      <c r="GM20">
        <v>35840.1</v>
      </c>
      <c r="GN20">
        <v>46742.3</v>
      </c>
      <c r="GO20">
        <v>44338.4</v>
      </c>
      <c r="GP20">
        <v>1.87582</v>
      </c>
      <c r="GQ20">
        <v>1.86287</v>
      </c>
      <c r="GR20">
        <v>0.0552274</v>
      </c>
      <c r="GS20">
        <v>0</v>
      </c>
      <c r="GT20">
        <v>24.2018</v>
      </c>
      <c r="GU20">
        <v>999.9</v>
      </c>
      <c r="GV20">
        <v>43.9</v>
      </c>
      <c r="GW20">
        <v>31.8</v>
      </c>
      <c r="GX20">
        <v>22.9541</v>
      </c>
      <c r="GY20">
        <v>63.24</v>
      </c>
      <c r="GZ20">
        <v>22.7764</v>
      </c>
      <c r="HA20">
        <v>1</v>
      </c>
      <c r="HB20">
        <v>-0.119611</v>
      </c>
      <c r="HC20">
        <v>-0.266179</v>
      </c>
      <c r="HD20">
        <v>20.2157</v>
      </c>
      <c r="HE20">
        <v>5.2396</v>
      </c>
      <c r="HF20">
        <v>11.968</v>
      </c>
      <c r="HG20">
        <v>4.9719</v>
      </c>
      <c r="HH20">
        <v>3.291</v>
      </c>
      <c r="HI20">
        <v>9523.200000000001</v>
      </c>
      <c r="HJ20">
        <v>9999</v>
      </c>
      <c r="HK20">
        <v>9999</v>
      </c>
      <c r="HL20">
        <v>300.3</v>
      </c>
      <c r="HM20">
        <v>4.97288</v>
      </c>
      <c r="HN20">
        <v>1.87728</v>
      </c>
      <c r="HO20">
        <v>1.87535</v>
      </c>
      <c r="HP20">
        <v>1.8782</v>
      </c>
      <c r="HQ20">
        <v>1.8749</v>
      </c>
      <c r="HR20">
        <v>1.87851</v>
      </c>
      <c r="HS20">
        <v>1.87559</v>
      </c>
      <c r="HT20">
        <v>1.87671</v>
      </c>
      <c r="HU20">
        <v>0</v>
      </c>
      <c r="HV20">
        <v>0</v>
      </c>
      <c r="HW20">
        <v>0</v>
      </c>
      <c r="HX20">
        <v>0</v>
      </c>
      <c r="HY20" t="s">
        <v>421</v>
      </c>
      <c r="HZ20" t="s">
        <v>422</v>
      </c>
      <c r="IA20" t="s">
        <v>423</v>
      </c>
      <c r="IB20" t="s">
        <v>423</v>
      </c>
      <c r="IC20" t="s">
        <v>423</v>
      </c>
      <c r="ID20" t="s">
        <v>423</v>
      </c>
      <c r="IE20">
        <v>0</v>
      </c>
      <c r="IF20">
        <v>100</v>
      </c>
      <c r="IG20">
        <v>100</v>
      </c>
      <c r="IH20">
        <v>3.434</v>
      </c>
      <c r="II20">
        <v>0.2092</v>
      </c>
      <c r="IJ20">
        <v>1.981763419366358</v>
      </c>
      <c r="IK20">
        <v>0.004159454759036045</v>
      </c>
      <c r="IL20">
        <v>-1.867668404869411E-06</v>
      </c>
      <c r="IM20">
        <v>4.909634042181104E-10</v>
      </c>
      <c r="IN20">
        <v>-0.02325052156973135</v>
      </c>
      <c r="IO20">
        <v>0.005621412097584705</v>
      </c>
      <c r="IP20">
        <v>0.0003643073039241939</v>
      </c>
      <c r="IQ20">
        <v>5.804889560036211E-07</v>
      </c>
      <c r="IR20">
        <v>0</v>
      </c>
      <c r="IS20">
        <v>2100</v>
      </c>
      <c r="IT20">
        <v>1</v>
      </c>
      <c r="IU20">
        <v>26</v>
      </c>
      <c r="IV20">
        <v>63383.4</v>
      </c>
      <c r="IW20">
        <v>63383.2</v>
      </c>
      <c r="IX20">
        <v>1.08765</v>
      </c>
      <c r="IY20">
        <v>2.5415</v>
      </c>
      <c r="IZ20">
        <v>1.39893</v>
      </c>
      <c r="JA20">
        <v>2.34375</v>
      </c>
      <c r="JB20">
        <v>1.44897</v>
      </c>
      <c r="JC20">
        <v>2.32178</v>
      </c>
      <c r="JD20">
        <v>36.152</v>
      </c>
      <c r="JE20">
        <v>24.0963</v>
      </c>
      <c r="JF20">
        <v>18</v>
      </c>
      <c r="JG20">
        <v>483.171</v>
      </c>
      <c r="JH20">
        <v>445.294</v>
      </c>
      <c r="JI20">
        <v>24.9997</v>
      </c>
      <c r="JJ20">
        <v>25.5179</v>
      </c>
      <c r="JK20">
        <v>30.0002</v>
      </c>
      <c r="JL20">
        <v>25.3555</v>
      </c>
      <c r="JM20">
        <v>25.4388</v>
      </c>
      <c r="JN20">
        <v>21.8124</v>
      </c>
      <c r="JO20">
        <v>27.4806</v>
      </c>
      <c r="JP20">
        <v>0</v>
      </c>
      <c r="JQ20">
        <v>25</v>
      </c>
      <c r="JR20">
        <v>420.1</v>
      </c>
      <c r="JS20">
        <v>17.6323</v>
      </c>
      <c r="JT20">
        <v>101.019</v>
      </c>
      <c r="JU20">
        <v>101.948</v>
      </c>
    </row>
    <row r="21" spans="1:281">
      <c r="A21">
        <v>5</v>
      </c>
      <c r="B21">
        <v>1659042131</v>
      </c>
      <c r="C21">
        <v>20</v>
      </c>
      <c r="D21" t="s">
        <v>432</v>
      </c>
      <c r="E21" t="s">
        <v>433</v>
      </c>
      <c r="F21">
        <v>5</v>
      </c>
      <c r="G21" t="s">
        <v>415</v>
      </c>
      <c r="H21" t="s">
        <v>416</v>
      </c>
      <c r="I21">
        <v>1659042128.2</v>
      </c>
      <c r="J21">
        <f>(K21)/1000</f>
        <v>0</v>
      </c>
      <c r="K21">
        <f>IF(CZ21, AN21, AH21)</f>
        <v>0</v>
      </c>
      <c r="L21">
        <f>IF(CZ21, AI21, AG21)</f>
        <v>0</v>
      </c>
      <c r="M21">
        <f>DB21 - IF(AU21&gt;1, L21*CV21*100.0/(AW21*DP21), 0)</f>
        <v>0</v>
      </c>
      <c r="N21">
        <f>((T21-J21/2)*M21-L21)/(T21+J21/2)</f>
        <v>0</v>
      </c>
      <c r="O21">
        <f>N21*(DI21+DJ21)/1000.0</f>
        <v>0</v>
      </c>
      <c r="P21">
        <f>(DB21 - IF(AU21&gt;1, L21*CV21*100.0/(AW21*DP21), 0))*(DI21+DJ21)/1000.0</f>
        <v>0</v>
      </c>
      <c r="Q21">
        <f>2.0/((1/S21-1/R21)+SIGN(S21)*SQRT((1/S21-1/R21)*(1/S21-1/R21) + 4*CW21/((CW21+1)*(CW21+1))*(2*1/S21*1/R21-1/R21*1/R21)))</f>
        <v>0</v>
      </c>
      <c r="R21">
        <f>IF(LEFT(CX21,1)&lt;&gt;"0",IF(LEFT(CX21,1)="1",3.0,CY21),$D$5+$E$5*(DP21*DI21/($K$5*1000))+$F$5*(DP21*DI21/($K$5*1000))*MAX(MIN(CV21,$J$5),$I$5)*MAX(MIN(CV21,$J$5),$I$5)+$G$5*MAX(MIN(CV21,$J$5),$I$5)*(DP21*DI21/($K$5*1000))+$H$5*(DP21*DI21/($K$5*1000))*(DP21*DI21/($K$5*1000)))</f>
        <v>0</v>
      </c>
      <c r="S21">
        <f>J21*(1000-(1000*0.61365*exp(17.502*W21/(240.97+W21))/(DI21+DJ21)+DD21)/2)/(1000*0.61365*exp(17.502*W21/(240.97+W21))/(DI21+DJ21)-DD21)</f>
        <v>0</v>
      </c>
      <c r="T21">
        <f>1/((CW21+1)/(Q21/1.6)+1/(R21/1.37)) + CW21/((CW21+1)/(Q21/1.6) + CW21/(R21/1.37))</f>
        <v>0</v>
      </c>
      <c r="U21">
        <f>(CR21*CU21)</f>
        <v>0</v>
      </c>
      <c r="V21">
        <f>(DK21+(U21+2*0.95*5.67E-8*(((DK21+$B$7)+273)^4-(DK21+273)^4)-44100*J21)/(1.84*29.3*R21+8*0.95*5.67E-8*(DK21+273)^3))</f>
        <v>0</v>
      </c>
      <c r="W21">
        <f>($C$7*DL21+$D$7*DM21+$E$7*V21)</f>
        <v>0</v>
      </c>
      <c r="X21">
        <f>0.61365*exp(17.502*W21/(240.97+W21))</f>
        <v>0</v>
      </c>
      <c r="Y21">
        <f>(Z21/AA21*100)</f>
        <v>0</v>
      </c>
      <c r="Z21">
        <f>DD21*(DI21+DJ21)/1000</f>
        <v>0</v>
      </c>
      <c r="AA21">
        <f>0.61365*exp(17.502*DK21/(240.97+DK21))</f>
        <v>0</v>
      </c>
      <c r="AB21">
        <f>(X21-DD21*(DI21+DJ21)/1000)</f>
        <v>0</v>
      </c>
      <c r="AC21">
        <f>(-J21*44100)</f>
        <v>0</v>
      </c>
      <c r="AD21">
        <f>2*29.3*R21*0.92*(DK21-W21)</f>
        <v>0</v>
      </c>
      <c r="AE21">
        <f>2*0.95*5.67E-8*(((DK21+$B$7)+273)^4-(W21+273)^4)</f>
        <v>0</v>
      </c>
      <c r="AF21">
        <f>U21+AE21+AC21+AD21</f>
        <v>0</v>
      </c>
      <c r="AG21">
        <f>DH21*AU21*(DC21-DB21*(1000-AU21*DE21)/(1000-AU21*DD21))/(100*CV21)</f>
        <v>0</v>
      </c>
      <c r="AH21">
        <f>1000*DH21*AU21*(DD21-DE21)/(100*CV21*(1000-AU21*DD21))</f>
        <v>0</v>
      </c>
      <c r="AI21">
        <f>(AJ21 - AK21 - DI21*1E3/(8.314*(DK21+273.15)) * AM21/DH21 * AL21) * DH21/(100*CV21) * (1000 - DE21)/1000</f>
        <v>0</v>
      </c>
      <c r="AJ21">
        <v>427.5524158618961</v>
      </c>
      <c r="AK21">
        <v>430.7147212121213</v>
      </c>
      <c r="AL21">
        <v>-5.564322487172667E-05</v>
      </c>
      <c r="AM21">
        <v>64.86404582581729</v>
      </c>
      <c r="AN21">
        <f>(AP21 - AO21 + DI21*1E3/(8.314*(DK21+273.15)) * AR21/DH21 * AQ21) * DH21/(100*CV21) * 1000/(1000 - AP21)</f>
        <v>0</v>
      </c>
      <c r="AO21">
        <v>17.58693463266953</v>
      </c>
      <c r="AP21">
        <v>18.7061013986014</v>
      </c>
      <c r="AQ21">
        <v>-0.0001220404873359788</v>
      </c>
      <c r="AR21">
        <v>84.79442043954953</v>
      </c>
      <c r="AS21">
        <v>7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MAX(0,($B$13+$C$13*DP21)/(1+$D$13*DP21)*DI21/(DK21+273)*$E$13)</f>
        <v>0</v>
      </c>
      <c r="AX21" t="s">
        <v>417</v>
      </c>
      <c r="AY21" t="s">
        <v>417</v>
      </c>
      <c r="AZ21">
        <v>0</v>
      </c>
      <c r="BA21">
        <v>0</v>
      </c>
      <c r="BB21">
        <f>1-AZ21/BA21</f>
        <v>0</v>
      </c>
      <c r="BC21">
        <v>0</v>
      </c>
      <c r="BD21" t="s">
        <v>417</v>
      </c>
      <c r="BE21" t="s">
        <v>417</v>
      </c>
      <c r="BF21">
        <v>0</v>
      </c>
      <c r="BG21">
        <v>0</v>
      </c>
      <c r="BH21">
        <f>1-BF21/BG21</f>
        <v>0</v>
      </c>
      <c r="BI21">
        <v>0.5</v>
      </c>
      <c r="BJ21">
        <f>CS21</f>
        <v>0</v>
      </c>
      <c r="BK21">
        <f>L21</f>
        <v>0</v>
      </c>
      <c r="BL21">
        <f>BH21*BI21*BJ21</f>
        <v>0</v>
      </c>
      <c r="BM21">
        <f>(BK21-BC21)/BJ21</f>
        <v>0</v>
      </c>
      <c r="BN21">
        <f>(BA21-BG21)/BG21</f>
        <v>0</v>
      </c>
      <c r="BO21">
        <f>AZ21/(BB21+AZ21/BG21)</f>
        <v>0</v>
      </c>
      <c r="BP21" t="s">
        <v>417</v>
      </c>
      <c r="BQ21">
        <v>0</v>
      </c>
      <c r="BR21">
        <f>IF(BQ21&lt;&gt;0, BQ21, BO21)</f>
        <v>0</v>
      </c>
      <c r="BS21">
        <f>1-BR21/BG21</f>
        <v>0</v>
      </c>
      <c r="BT21">
        <f>(BG21-BF21)/(BG21-BR21)</f>
        <v>0</v>
      </c>
      <c r="BU21">
        <f>(BA21-BG21)/(BA21-BR21)</f>
        <v>0</v>
      </c>
      <c r="BV21">
        <f>(BG21-BF21)/(BG21-AZ21)</f>
        <v>0</v>
      </c>
      <c r="BW21">
        <f>(BA21-BG21)/(BA21-AZ21)</f>
        <v>0</v>
      </c>
      <c r="BX21">
        <f>(BT21*BR21/BF21)</f>
        <v>0</v>
      </c>
      <c r="BY21">
        <f>(1-BX21)</f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f>$B$11*DQ21+$C$11*DR21+$F$11*EC21*(1-EF21)</f>
        <v>0</v>
      </c>
      <c r="CS21">
        <f>CR21*CT21</f>
        <v>0</v>
      </c>
      <c r="CT21">
        <f>($B$11*$D$9+$C$11*$D$9+$F$11*((EP21+EH21)/MAX(EP21+EH21+EQ21, 0.1)*$I$9+EQ21/MAX(EP21+EH21+EQ21, 0.1)*$J$9))/($B$11+$C$11+$F$11)</f>
        <v>0</v>
      </c>
      <c r="CU21">
        <f>($B$11*$K$9+$C$11*$K$9+$F$11*((EP21+EH21)/MAX(EP21+EH21+EQ21, 0.1)*$P$9+EQ21/MAX(EP21+EH21+EQ21, 0.1)*$Q$9))/($B$11+$C$11+$F$11)</f>
        <v>0</v>
      </c>
      <c r="CV21">
        <v>6</v>
      </c>
      <c r="CW21">
        <v>0.5</v>
      </c>
      <c r="CX21" t="s">
        <v>418</v>
      </c>
      <c r="CY21">
        <v>2</v>
      </c>
      <c r="CZ21" t="b">
        <v>1</v>
      </c>
      <c r="DA21">
        <v>1659042128.2</v>
      </c>
      <c r="DB21">
        <v>422.6573</v>
      </c>
      <c r="DC21">
        <v>420.0593</v>
      </c>
      <c r="DD21">
        <v>18.70917</v>
      </c>
      <c r="DE21">
        <v>17.58575</v>
      </c>
      <c r="DF21">
        <v>419.2237999999999</v>
      </c>
      <c r="DG21">
        <v>18.50006</v>
      </c>
      <c r="DH21">
        <v>500.0544</v>
      </c>
      <c r="DI21">
        <v>90.28898000000001</v>
      </c>
      <c r="DJ21">
        <v>0.09994834000000001</v>
      </c>
      <c r="DK21">
        <v>25.61015</v>
      </c>
      <c r="DL21">
        <v>25.10489</v>
      </c>
      <c r="DM21">
        <v>999.9</v>
      </c>
      <c r="DN21">
        <v>0</v>
      </c>
      <c r="DO21">
        <v>0</v>
      </c>
      <c r="DP21">
        <v>10007</v>
      </c>
      <c r="DQ21">
        <v>0</v>
      </c>
      <c r="DR21">
        <v>3.80632</v>
      </c>
      <c r="DS21">
        <v>2.597958000000001</v>
      </c>
      <c r="DT21">
        <v>430.7156000000001</v>
      </c>
      <c r="DU21">
        <v>427.5785</v>
      </c>
      <c r="DV21">
        <v>1.123407</v>
      </c>
      <c r="DW21">
        <v>420.0593</v>
      </c>
      <c r="DX21">
        <v>17.58575</v>
      </c>
      <c r="DY21">
        <v>1.689232</v>
      </c>
      <c r="DZ21">
        <v>1.587799</v>
      </c>
      <c r="EA21">
        <v>14.79781</v>
      </c>
      <c r="EB21">
        <v>13.84091</v>
      </c>
      <c r="EC21">
        <v>0.0100011</v>
      </c>
      <c r="ED21">
        <v>0</v>
      </c>
      <c r="EE21">
        <v>0</v>
      </c>
      <c r="EF21">
        <v>0</v>
      </c>
      <c r="EG21">
        <v>681.45</v>
      </c>
      <c r="EH21">
        <v>0.0100011</v>
      </c>
      <c r="EI21">
        <v>-7.084999999999999</v>
      </c>
      <c r="EJ21">
        <v>-1.005</v>
      </c>
      <c r="EK21">
        <v>33.5998</v>
      </c>
      <c r="EL21">
        <v>38.3248</v>
      </c>
      <c r="EM21">
        <v>36.10590000000001</v>
      </c>
      <c r="EN21">
        <v>37.7559</v>
      </c>
      <c r="EO21">
        <v>36.48719999999999</v>
      </c>
      <c r="EP21">
        <v>0</v>
      </c>
      <c r="EQ21">
        <v>0</v>
      </c>
      <c r="ER21">
        <v>0</v>
      </c>
      <c r="ES21">
        <v>1659042132.1</v>
      </c>
      <c r="ET21">
        <v>0</v>
      </c>
      <c r="EU21">
        <v>679.1139999999999</v>
      </c>
      <c r="EV21">
        <v>22.20384578706091</v>
      </c>
      <c r="EW21">
        <v>-3.738461118901245</v>
      </c>
      <c r="EX21">
        <v>-6.194000000000001</v>
      </c>
      <c r="EY21">
        <v>15</v>
      </c>
      <c r="EZ21">
        <v>0</v>
      </c>
      <c r="FA21" t="s">
        <v>419</v>
      </c>
      <c r="FB21">
        <v>1655239120</v>
      </c>
      <c r="FC21">
        <v>1655239135</v>
      </c>
      <c r="FD21">
        <v>0</v>
      </c>
      <c r="FE21">
        <v>-0.075</v>
      </c>
      <c r="FF21">
        <v>-0.027</v>
      </c>
      <c r="FG21">
        <v>1.986</v>
      </c>
      <c r="FH21">
        <v>0.139</v>
      </c>
      <c r="FI21">
        <v>420</v>
      </c>
      <c r="FJ21">
        <v>22</v>
      </c>
      <c r="FK21">
        <v>0.12</v>
      </c>
      <c r="FL21">
        <v>0.02</v>
      </c>
      <c r="FM21">
        <v>2.57932775</v>
      </c>
      <c r="FN21">
        <v>0.2647115572232647</v>
      </c>
      <c r="FO21">
        <v>0.04315439267835314</v>
      </c>
      <c r="FP21">
        <v>1</v>
      </c>
      <c r="FQ21">
        <v>679.4014705882353</v>
      </c>
      <c r="FR21">
        <v>4.919022014246767</v>
      </c>
      <c r="FS21">
        <v>3.365820529584166</v>
      </c>
      <c r="FT21">
        <v>0</v>
      </c>
      <c r="FU21">
        <v>1.1230495</v>
      </c>
      <c r="FV21">
        <v>0.006953245778613569</v>
      </c>
      <c r="FW21">
        <v>0.001031743548562329</v>
      </c>
      <c r="FX21">
        <v>1</v>
      </c>
      <c r="FY21">
        <v>2</v>
      </c>
      <c r="FZ21">
        <v>3</v>
      </c>
      <c r="GA21" t="s">
        <v>429</v>
      </c>
      <c r="GB21">
        <v>2.98071</v>
      </c>
      <c r="GC21">
        <v>2.72843</v>
      </c>
      <c r="GD21">
        <v>0.0861735</v>
      </c>
      <c r="GE21">
        <v>0.0867522</v>
      </c>
      <c r="GF21">
        <v>0.09020690000000001</v>
      </c>
      <c r="GG21">
        <v>0.0870042</v>
      </c>
      <c r="GH21">
        <v>27445.8</v>
      </c>
      <c r="GI21">
        <v>27004.9</v>
      </c>
      <c r="GJ21">
        <v>30558.6</v>
      </c>
      <c r="GK21">
        <v>29811.3</v>
      </c>
      <c r="GL21">
        <v>38363.4</v>
      </c>
      <c r="GM21">
        <v>35841.5</v>
      </c>
      <c r="GN21">
        <v>46741.4</v>
      </c>
      <c r="GO21">
        <v>44338.6</v>
      </c>
      <c r="GP21">
        <v>1.87573</v>
      </c>
      <c r="GQ21">
        <v>1.86285</v>
      </c>
      <c r="GR21">
        <v>0.0544824</v>
      </c>
      <c r="GS21">
        <v>0</v>
      </c>
      <c r="GT21">
        <v>24.2044</v>
      </c>
      <c r="GU21">
        <v>999.9</v>
      </c>
      <c r="GV21">
        <v>43.9</v>
      </c>
      <c r="GW21">
        <v>31.8</v>
      </c>
      <c r="GX21">
        <v>22.9534</v>
      </c>
      <c r="GY21">
        <v>63.07</v>
      </c>
      <c r="GZ21">
        <v>22.9607</v>
      </c>
      <c r="HA21">
        <v>1</v>
      </c>
      <c r="HB21">
        <v>-0.119947</v>
      </c>
      <c r="HC21">
        <v>-0.266822</v>
      </c>
      <c r="HD21">
        <v>20.2156</v>
      </c>
      <c r="HE21">
        <v>5.24005</v>
      </c>
      <c r="HF21">
        <v>11.968</v>
      </c>
      <c r="HG21">
        <v>4.97195</v>
      </c>
      <c r="HH21">
        <v>3.291</v>
      </c>
      <c r="HI21">
        <v>9523.200000000001</v>
      </c>
      <c r="HJ21">
        <v>9999</v>
      </c>
      <c r="HK21">
        <v>9999</v>
      </c>
      <c r="HL21">
        <v>300.3</v>
      </c>
      <c r="HM21">
        <v>4.9729</v>
      </c>
      <c r="HN21">
        <v>1.87729</v>
      </c>
      <c r="HO21">
        <v>1.8754</v>
      </c>
      <c r="HP21">
        <v>1.8782</v>
      </c>
      <c r="HQ21">
        <v>1.87496</v>
      </c>
      <c r="HR21">
        <v>1.87853</v>
      </c>
      <c r="HS21">
        <v>1.87561</v>
      </c>
      <c r="HT21">
        <v>1.87679</v>
      </c>
      <c r="HU21">
        <v>0</v>
      </c>
      <c r="HV21">
        <v>0</v>
      </c>
      <c r="HW21">
        <v>0</v>
      </c>
      <c r="HX21">
        <v>0</v>
      </c>
      <c r="HY21" t="s">
        <v>421</v>
      </c>
      <c r="HZ21" t="s">
        <v>422</v>
      </c>
      <c r="IA21" t="s">
        <v>423</v>
      </c>
      <c r="IB21" t="s">
        <v>423</v>
      </c>
      <c r="IC21" t="s">
        <v>423</v>
      </c>
      <c r="ID21" t="s">
        <v>423</v>
      </c>
      <c r="IE21">
        <v>0</v>
      </c>
      <c r="IF21">
        <v>100</v>
      </c>
      <c r="IG21">
        <v>100</v>
      </c>
      <c r="IH21">
        <v>3.433</v>
      </c>
      <c r="II21">
        <v>0.209</v>
      </c>
      <c r="IJ21">
        <v>1.981763419366358</v>
      </c>
      <c r="IK21">
        <v>0.004159454759036045</v>
      </c>
      <c r="IL21">
        <v>-1.867668404869411E-06</v>
      </c>
      <c r="IM21">
        <v>4.909634042181104E-10</v>
      </c>
      <c r="IN21">
        <v>-0.02325052156973135</v>
      </c>
      <c r="IO21">
        <v>0.005621412097584705</v>
      </c>
      <c r="IP21">
        <v>0.0003643073039241939</v>
      </c>
      <c r="IQ21">
        <v>5.804889560036211E-07</v>
      </c>
      <c r="IR21">
        <v>0</v>
      </c>
      <c r="IS21">
        <v>2100</v>
      </c>
      <c r="IT21">
        <v>1</v>
      </c>
      <c r="IU21">
        <v>26</v>
      </c>
      <c r="IV21">
        <v>63383.5</v>
      </c>
      <c r="IW21">
        <v>63383.3</v>
      </c>
      <c r="IX21">
        <v>1.08765</v>
      </c>
      <c r="IY21">
        <v>2.5354</v>
      </c>
      <c r="IZ21">
        <v>1.39893</v>
      </c>
      <c r="JA21">
        <v>2.34375</v>
      </c>
      <c r="JB21">
        <v>1.44897</v>
      </c>
      <c r="JC21">
        <v>2.34985</v>
      </c>
      <c r="JD21">
        <v>36.1285</v>
      </c>
      <c r="JE21">
        <v>24.105</v>
      </c>
      <c r="JF21">
        <v>18</v>
      </c>
      <c r="JG21">
        <v>483.117</v>
      </c>
      <c r="JH21">
        <v>445.267</v>
      </c>
      <c r="JI21">
        <v>24.9997</v>
      </c>
      <c r="JJ21">
        <v>25.516</v>
      </c>
      <c r="JK21">
        <v>30</v>
      </c>
      <c r="JL21">
        <v>25.3555</v>
      </c>
      <c r="JM21">
        <v>25.4374</v>
      </c>
      <c r="JN21">
        <v>21.8128</v>
      </c>
      <c r="JO21">
        <v>27.4806</v>
      </c>
      <c r="JP21">
        <v>0</v>
      </c>
      <c r="JQ21">
        <v>25</v>
      </c>
      <c r="JR21">
        <v>420.1</v>
      </c>
      <c r="JS21">
        <v>17.64</v>
      </c>
      <c r="JT21">
        <v>101.017</v>
      </c>
      <c r="JU21">
        <v>101.949</v>
      </c>
    </row>
    <row r="22" spans="1:281">
      <c r="A22">
        <v>6</v>
      </c>
      <c r="B22">
        <v>1659042136</v>
      </c>
      <c r="C22">
        <v>25</v>
      </c>
      <c r="D22" t="s">
        <v>434</v>
      </c>
      <c r="E22" t="s">
        <v>435</v>
      </c>
      <c r="F22">
        <v>5</v>
      </c>
      <c r="G22" t="s">
        <v>415</v>
      </c>
      <c r="H22" t="s">
        <v>416</v>
      </c>
      <c r="I22">
        <v>1659042133.5</v>
      </c>
      <c r="J22">
        <f>(K22)/1000</f>
        <v>0</v>
      </c>
      <c r="K22">
        <f>IF(CZ22, AN22, AH22)</f>
        <v>0</v>
      </c>
      <c r="L22">
        <f>IF(CZ22, AI22, AG22)</f>
        <v>0</v>
      </c>
      <c r="M22">
        <f>DB22 - IF(AU22&gt;1, L22*CV22*100.0/(AW22*DP22), 0)</f>
        <v>0</v>
      </c>
      <c r="N22">
        <f>((T22-J22/2)*M22-L22)/(T22+J22/2)</f>
        <v>0</v>
      </c>
      <c r="O22">
        <f>N22*(DI22+DJ22)/1000.0</f>
        <v>0</v>
      </c>
      <c r="P22">
        <f>(DB22 - IF(AU22&gt;1, L22*CV22*100.0/(AW22*DP22), 0))*(DI22+DJ22)/1000.0</f>
        <v>0</v>
      </c>
      <c r="Q22">
        <f>2.0/((1/S22-1/R22)+SIGN(S22)*SQRT((1/S22-1/R22)*(1/S22-1/R22) + 4*CW22/((CW22+1)*(CW22+1))*(2*1/S22*1/R22-1/R22*1/R22)))</f>
        <v>0</v>
      </c>
      <c r="R22">
        <f>IF(LEFT(CX22,1)&lt;&gt;"0",IF(LEFT(CX22,1)="1",3.0,CY22),$D$5+$E$5*(DP22*DI22/($K$5*1000))+$F$5*(DP22*DI22/($K$5*1000))*MAX(MIN(CV22,$J$5),$I$5)*MAX(MIN(CV22,$J$5),$I$5)+$G$5*MAX(MIN(CV22,$J$5),$I$5)*(DP22*DI22/($K$5*1000))+$H$5*(DP22*DI22/($K$5*1000))*(DP22*DI22/($K$5*1000)))</f>
        <v>0</v>
      </c>
      <c r="S22">
        <f>J22*(1000-(1000*0.61365*exp(17.502*W22/(240.97+W22))/(DI22+DJ22)+DD22)/2)/(1000*0.61365*exp(17.502*W22/(240.97+W22))/(DI22+DJ22)-DD22)</f>
        <v>0</v>
      </c>
      <c r="T22">
        <f>1/((CW22+1)/(Q22/1.6)+1/(R22/1.37)) + CW22/((CW22+1)/(Q22/1.6) + CW22/(R22/1.37))</f>
        <v>0</v>
      </c>
      <c r="U22">
        <f>(CR22*CU22)</f>
        <v>0</v>
      </c>
      <c r="V22">
        <f>(DK22+(U22+2*0.95*5.67E-8*(((DK22+$B$7)+273)^4-(DK22+273)^4)-44100*J22)/(1.84*29.3*R22+8*0.95*5.67E-8*(DK22+273)^3))</f>
        <v>0</v>
      </c>
      <c r="W22">
        <f>($C$7*DL22+$D$7*DM22+$E$7*V22)</f>
        <v>0</v>
      </c>
      <c r="X22">
        <f>0.61365*exp(17.502*W22/(240.97+W22))</f>
        <v>0</v>
      </c>
      <c r="Y22">
        <f>(Z22/AA22*100)</f>
        <v>0</v>
      </c>
      <c r="Z22">
        <f>DD22*(DI22+DJ22)/1000</f>
        <v>0</v>
      </c>
      <c r="AA22">
        <f>0.61365*exp(17.502*DK22/(240.97+DK22))</f>
        <v>0</v>
      </c>
      <c r="AB22">
        <f>(X22-DD22*(DI22+DJ22)/1000)</f>
        <v>0</v>
      </c>
      <c r="AC22">
        <f>(-J22*44100)</f>
        <v>0</v>
      </c>
      <c r="AD22">
        <f>2*29.3*R22*0.92*(DK22-W22)</f>
        <v>0</v>
      </c>
      <c r="AE22">
        <f>2*0.95*5.67E-8*(((DK22+$B$7)+273)^4-(W22+273)^4)</f>
        <v>0</v>
      </c>
      <c r="AF22">
        <f>U22+AE22+AC22+AD22</f>
        <v>0</v>
      </c>
      <c r="AG22">
        <f>DH22*AU22*(DC22-DB22*(1000-AU22*DE22)/(1000-AU22*DD22))/(100*CV22)</f>
        <v>0</v>
      </c>
      <c r="AH22">
        <f>1000*DH22*AU22*(DD22-DE22)/(100*CV22*(1000-AU22*DD22))</f>
        <v>0</v>
      </c>
      <c r="AI22">
        <f>(AJ22 - AK22 - DI22*1E3/(8.314*(DK22+273.15)) * AM22/DH22 * AL22) * DH22/(100*CV22) * (1000 - DE22)/1000</f>
        <v>0</v>
      </c>
      <c r="AJ22">
        <v>427.5933561346386</v>
      </c>
      <c r="AK22">
        <v>430.7070606060606</v>
      </c>
      <c r="AL22">
        <v>-0.0002333363158387471</v>
      </c>
      <c r="AM22">
        <v>64.86404582581729</v>
      </c>
      <c r="AN22">
        <f>(AP22 - AO22 + DI22*1E3/(8.314*(DK22+273.15)) * AR22/DH22 * AQ22) * DH22/(100*CV22) * 1000/(1000 - AP22)</f>
        <v>0</v>
      </c>
      <c r="AO22">
        <v>17.57904582813645</v>
      </c>
      <c r="AP22">
        <v>18.69754265734267</v>
      </c>
      <c r="AQ22">
        <v>-0.0001112330375156525</v>
      </c>
      <c r="AR22">
        <v>84.79442043954953</v>
      </c>
      <c r="AS22">
        <v>7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MAX(0,($B$13+$C$13*DP22)/(1+$D$13*DP22)*DI22/(DK22+273)*$E$13)</f>
        <v>0</v>
      </c>
      <c r="AX22" t="s">
        <v>417</v>
      </c>
      <c r="AY22" t="s">
        <v>417</v>
      </c>
      <c r="AZ22">
        <v>0</v>
      </c>
      <c r="BA22">
        <v>0</v>
      </c>
      <c r="BB22">
        <f>1-AZ22/BA22</f>
        <v>0</v>
      </c>
      <c r="BC22">
        <v>0</v>
      </c>
      <c r="BD22" t="s">
        <v>417</v>
      </c>
      <c r="BE22" t="s">
        <v>417</v>
      </c>
      <c r="BF22">
        <v>0</v>
      </c>
      <c r="BG22">
        <v>0</v>
      </c>
      <c r="BH22">
        <f>1-BF22/BG22</f>
        <v>0</v>
      </c>
      <c r="BI22">
        <v>0.5</v>
      </c>
      <c r="BJ22">
        <f>CS22</f>
        <v>0</v>
      </c>
      <c r="BK22">
        <f>L22</f>
        <v>0</v>
      </c>
      <c r="BL22">
        <f>BH22*BI22*BJ22</f>
        <v>0</v>
      </c>
      <c r="BM22">
        <f>(BK22-BC22)/BJ22</f>
        <v>0</v>
      </c>
      <c r="BN22">
        <f>(BA22-BG22)/BG22</f>
        <v>0</v>
      </c>
      <c r="BO22">
        <f>AZ22/(BB22+AZ22/BG22)</f>
        <v>0</v>
      </c>
      <c r="BP22" t="s">
        <v>417</v>
      </c>
      <c r="BQ22">
        <v>0</v>
      </c>
      <c r="BR22">
        <f>IF(BQ22&lt;&gt;0, BQ22, BO22)</f>
        <v>0</v>
      </c>
      <c r="BS22">
        <f>1-BR22/BG22</f>
        <v>0</v>
      </c>
      <c r="BT22">
        <f>(BG22-BF22)/(BG22-BR22)</f>
        <v>0</v>
      </c>
      <c r="BU22">
        <f>(BA22-BG22)/(BA22-BR22)</f>
        <v>0</v>
      </c>
      <c r="BV22">
        <f>(BG22-BF22)/(BG22-AZ22)</f>
        <v>0</v>
      </c>
      <c r="BW22">
        <f>(BA22-BG22)/(BA22-AZ22)</f>
        <v>0</v>
      </c>
      <c r="BX22">
        <f>(BT22*BR22/BF22)</f>
        <v>0</v>
      </c>
      <c r="BY22">
        <f>(1-BX22)</f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f>$B$11*DQ22+$C$11*DR22+$F$11*EC22*(1-EF22)</f>
        <v>0</v>
      </c>
      <c r="CS22">
        <f>CR22*CT22</f>
        <v>0</v>
      </c>
      <c r="CT22">
        <f>($B$11*$D$9+$C$11*$D$9+$F$11*((EP22+EH22)/MAX(EP22+EH22+EQ22, 0.1)*$I$9+EQ22/MAX(EP22+EH22+EQ22, 0.1)*$J$9))/($B$11+$C$11+$F$11)</f>
        <v>0</v>
      </c>
      <c r="CU22">
        <f>($B$11*$K$9+$C$11*$K$9+$F$11*((EP22+EH22)/MAX(EP22+EH22+EQ22, 0.1)*$P$9+EQ22/MAX(EP22+EH22+EQ22, 0.1)*$Q$9))/($B$11+$C$11+$F$11)</f>
        <v>0</v>
      </c>
      <c r="CV22">
        <v>6</v>
      </c>
      <c r="CW22">
        <v>0.5</v>
      </c>
      <c r="CX22" t="s">
        <v>418</v>
      </c>
      <c r="CY22">
        <v>2</v>
      </c>
      <c r="CZ22" t="b">
        <v>1</v>
      </c>
      <c r="DA22">
        <v>1659042133.5</v>
      </c>
      <c r="DB22">
        <v>422.6736666666667</v>
      </c>
      <c r="DC22">
        <v>420.0861111111111</v>
      </c>
      <c r="DD22">
        <v>18.70051111111111</v>
      </c>
      <c r="DE22">
        <v>17.57776666666667</v>
      </c>
      <c r="DF22">
        <v>419.2401111111111</v>
      </c>
      <c r="DG22">
        <v>18.49158888888889</v>
      </c>
      <c r="DH22">
        <v>500.0808888888889</v>
      </c>
      <c r="DI22">
        <v>90.28856666666667</v>
      </c>
      <c r="DJ22">
        <v>0.1001131888888889</v>
      </c>
      <c r="DK22">
        <v>25.6089</v>
      </c>
      <c r="DL22">
        <v>25.09965555555556</v>
      </c>
      <c r="DM22">
        <v>999.9000000000001</v>
      </c>
      <c r="DN22">
        <v>0</v>
      </c>
      <c r="DO22">
        <v>0</v>
      </c>
      <c r="DP22">
        <v>9996.734444444444</v>
      </c>
      <c r="DQ22">
        <v>0</v>
      </c>
      <c r="DR22">
        <v>3.80632</v>
      </c>
      <c r="DS22">
        <v>2.587524444444445</v>
      </c>
      <c r="DT22">
        <v>430.7283333333334</v>
      </c>
      <c r="DU22">
        <v>427.6024444444445</v>
      </c>
      <c r="DV22">
        <v>1.122728888888889</v>
      </c>
      <c r="DW22">
        <v>420.0861111111111</v>
      </c>
      <c r="DX22">
        <v>17.57776666666667</v>
      </c>
      <c r="DY22">
        <v>1.688441111111111</v>
      </c>
      <c r="DZ22">
        <v>1.587073333333333</v>
      </c>
      <c r="EA22">
        <v>14.79056666666667</v>
      </c>
      <c r="EB22">
        <v>13.83385555555556</v>
      </c>
      <c r="EC22">
        <v>0.0100011</v>
      </c>
      <c r="ED22">
        <v>0</v>
      </c>
      <c r="EE22">
        <v>0</v>
      </c>
      <c r="EF22">
        <v>0</v>
      </c>
      <c r="EG22">
        <v>678.8777777777777</v>
      </c>
      <c r="EH22">
        <v>0.0100011</v>
      </c>
      <c r="EI22">
        <v>-8.71111111111111</v>
      </c>
      <c r="EJ22">
        <v>-1.461111111111111</v>
      </c>
      <c r="EK22">
        <v>33.70822222222223</v>
      </c>
      <c r="EL22">
        <v>38.43033333333333</v>
      </c>
      <c r="EM22">
        <v>36.20822222222223</v>
      </c>
      <c r="EN22">
        <v>37.93033333333333</v>
      </c>
      <c r="EO22">
        <v>36.54822222222222</v>
      </c>
      <c r="EP22">
        <v>0</v>
      </c>
      <c r="EQ22">
        <v>0</v>
      </c>
      <c r="ER22">
        <v>0</v>
      </c>
      <c r="ES22">
        <v>1659042137.5</v>
      </c>
      <c r="ET22">
        <v>0</v>
      </c>
      <c r="EU22">
        <v>679.5846153846154</v>
      </c>
      <c r="EV22">
        <v>2.386324548623295</v>
      </c>
      <c r="EW22">
        <v>-2.083760369988928</v>
      </c>
      <c r="EX22">
        <v>-7.517307692307692</v>
      </c>
      <c r="EY22">
        <v>15</v>
      </c>
      <c r="EZ22">
        <v>0</v>
      </c>
      <c r="FA22" t="s">
        <v>419</v>
      </c>
      <c r="FB22">
        <v>1655239120</v>
      </c>
      <c r="FC22">
        <v>1655239135</v>
      </c>
      <c r="FD22">
        <v>0</v>
      </c>
      <c r="FE22">
        <v>-0.075</v>
      </c>
      <c r="FF22">
        <v>-0.027</v>
      </c>
      <c r="FG22">
        <v>1.986</v>
      </c>
      <c r="FH22">
        <v>0.139</v>
      </c>
      <c r="FI22">
        <v>420</v>
      </c>
      <c r="FJ22">
        <v>22</v>
      </c>
      <c r="FK22">
        <v>0.12</v>
      </c>
      <c r="FL22">
        <v>0.02</v>
      </c>
      <c r="FM22">
        <v>2.5930615</v>
      </c>
      <c r="FN22">
        <v>0.02295827392119272</v>
      </c>
      <c r="FO22">
        <v>0.03119715271863766</v>
      </c>
      <c r="FP22">
        <v>1</v>
      </c>
      <c r="FQ22">
        <v>679.214705882353</v>
      </c>
      <c r="FR22">
        <v>5.990832547925145</v>
      </c>
      <c r="FS22">
        <v>3.586771639768516</v>
      </c>
      <c r="FT22">
        <v>0</v>
      </c>
      <c r="FU22">
        <v>1.12336475</v>
      </c>
      <c r="FV22">
        <v>-0.0008554221388407952</v>
      </c>
      <c r="FW22">
        <v>0.0005539087808475329</v>
      </c>
      <c r="FX22">
        <v>1</v>
      </c>
      <c r="FY22">
        <v>2</v>
      </c>
      <c r="FZ22">
        <v>3</v>
      </c>
      <c r="GA22" t="s">
        <v>429</v>
      </c>
      <c r="GB22">
        <v>2.9808</v>
      </c>
      <c r="GC22">
        <v>2.72849</v>
      </c>
      <c r="GD22">
        <v>0.08617379999999999</v>
      </c>
      <c r="GE22">
        <v>0.0867498</v>
      </c>
      <c r="GF22">
        <v>0.0901783</v>
      </c>
      <c r="GG22">
        <v>0.0869793</v>
      </c>
      <c r="GH22">
        <v>27445.7</v>
      </c>
      <c r="GI22">
        <v>27005.2</v>
      </c>
      <c r="GJ22">
        <v>30558.5</v>
      </c>
      <c r="GK22">
        <v>29811.4</v>
      </c>
      <c r="GL22">
        <v>38364.7</v>
      </c>
      <c r="GM22">
        <v>35842.7</v>
      </c>
      <c r="GN22">
        <v>46741.4</v>
      </c>
      <c r="GO22">
        <v>44339</v>
      </c>
      <c r="GP22">
        <v>1.87585</v>
      </c>
      <c r="GQ22">
        <v>1.8628</v>
      </c>
      <c r="GR22">
        <v>0.0548363</v>
      </c>
      <c r="GS22">
        <v>0</v>
      </c>
      <c r="GT22">
        <v>24.2071</v>
      </c>
      <c r="GU22">
        <v>999.9</v>
      </c>
      <c r="GV22">
        <v>43.9</v>
      </c>
      <c r="GW22">
        <v>31.8</v>
      </c>
      <c r="GX22">
        <v>22.9556</v>
      </c>
      <c r="GY22">
        <v>63.29</v>
      </c>
      <c r="GZ22">
        <v>22.9367</v>
      </c>
      <c r="HA22">
        <v>1</v>
      </c>
      <c r="HB22">
        <v>-0.119876</v>
      </c>
      <c r="HC22">
        <v>-0.268099</v>
      </c>
      <c r="HD22">
        <v>20.2157</v>
      </c>
      <c r="HE22">
        <v>5.24005</v>
      </c>
      <c r="HF22">
        <v>11.968</v>
      </c>
      <c r="HG22">
        <v>4.97215</v>
      </c>
      <c r="HH22">
        <v>3.291</v>
      </c>
      <c r="HI22">
        <v>9523.4</v>
      </c>
      <c r="HJ22">
        <v>9999</v>
      </c>
      <c r="HK22">
        <v>9999</v>
      </c>
      <c r="HL22">
        <v>300.3</v>
      </c>
      <c r="HM22">
        <v>4.9729</v>
      </c>
      <c r="HN22">
        <v>1.87729</v>
      </c>
      <c r="HO22">
        <v>1.87542</v>
      </c>
      <c r="HP22">
        <v>1.8782</v>
      </c>
      <c r="HQ22">
        <v>1.87499</v>
      </c>
      <c r="HR22">
        <v>1.87852</v>
      </c>
      <c r="HS22">
        <v>1.87561</v>
      </c>
      <c r="HT22">
        <v>1.87678</v>
      </c>
      <c r="HU22">
        <v>0</v>
      </c>
      <c r="HV22">
        <v>0</v>
      </c>
      <c r="HW22">
        <v>0</v>
      </c>
      <c r="HX22">
        <v>0</v>
      </c>
      <c r="HY22" t="s">
        <v>421</v>
      </c>
      <c r="HZ22" t="s">
        <v>422</v>
      </c>
      <c r="IA22" t="s">
        <v>423</v>
      </c>
      <c r="IB22" t="s">
        <v>423</v>
      </c>
      <c r="IC22" t="s">
        <v>423</v>
      </c>
      <c r="ID22" t="s">
        <v>423</v>
      </c>
      <c r="IE22">
        <v>0</v>
      </c>
      <c r="IF22">
        <v>100</v>
      </c>
      <c r="IG22">
        <v>100</v>
      </c>
      <c r="IH22">
        <v>3.433</v>
      </c>
      <c r="II22">
        <v>0.2088</v>
      </c>
      <c r="IJ22">
        <v>1.981763419366358</v>
      </c>
      <c r="IK22">
        <v>0.004159454759036045</v>
      </c>
      <c r="IL22">
        <v>-1.867668404869411E-06</v>
      </c>
      <c r="IM22">
        <v>4.909634042181104E-10</v>
      </c>
      <c r="IN22">
        <v>-0.02325052156973135</v>
      </c>
      <c r="IO22">
        <v>0.005621412097584705</v>
      </c>
      <c r="IP22">
        <v>0.0003643073039241939</v>
      </c>
      <c r="IQ22">
        <v>5.804889560036211E-07</v>
      </c>
      <c r="IR22">
        <v>0</v>
      </c>
      <c r="IS22">
        <v>2100</v>
      </c>
      <c r="IT22">
        <v>1</v>
      </c>
      <c r="IU22">
        <v>26</v>
      </c>
      <c r="IV22">
        <v>63383.6</v>
      </c>
      <c r="IW22">
        <v>63383.3</v>
      </c>
      <c r="IX22">
        <v>1.08765</v>
      </c>
      <c r="IY22">
        <v>2.53296</v>
      </c>
      <c r="IZ22">
        <v>1.39893</v>
      </c>
      <c r="JA22">
        <v>2.34253</v>
      </c>
      <c r="JB22">
        <v>1.44897</v>
      </c>
      <c r="JC22">
        <v>2.36206</v>
      </c>
      <c r="JD22">
        <v>36.152</v>
      </c>
      <c r="JE22">
        <v>24.105</v>
      </c>
      <c r="JF22">
        <v>18</v>
      </c>
      <c r="JG22">
        <v>483.185</v>
      </c>
      <c r="JH22">
        <v>445.236</v>
      </c>
      <c r="JI22">
        <v>24.9997</v>
      </c>
      <c r="JJ22">
        <v>25.516</v>
      </c>
      <c r="JK22">
        <v>30.0001</v>
      </c>
      <c r="JL22">
        <v>25.3555</v>
      </c>
      <c r="JM22">
        <v>25.4374</v>
      </c>
      <c r="JN22">
        <v>21.8124</v>
      </c>
      <c r="JO22">
        <v>27.4806</v>
      </c>
      <c r="JP22">
        <v>0</v>
      </c>
      <c r="JQ22">
        <v>25</v>
      </c>
      <c r="JR22">
        <v>420.1</v>
      </c>
      <c r="JS22">
        <v>17.649</v>
      </c>
      <c r="JT22">
        <v>101.017</v>
      </c>
      <c r="JU22">
        <v>101.949</v>
      </c>
    </row>
    <row r="23" spans="1:281">
      <c r="A23">
        <v>7</v>
      </c>
      <c r="B23">
        <v>1659042141</v>
      </c>
      <c r="C23">
        <v>30</v>
      </c>
      <c r="D23" t="s">
        <v>436</v>
      </c>
      <c r="E23" t="s">
        <v>437</v>
      </c>
      <c r="F23">
        <v>5</v>
      </c>
      <c r="G23" t="s">
        <v>415</v>
      </c>
      <c r="H23" t="s">
        <v>416</v>
      </c>
      <c r="I23">
        <v>1659042138.2</v>
      </c>
      <c r="J23">
        <f>(K23)/1000</f>
        <v>0</v>
      </c>
      <c r="K23">
        <f>IF(CZ23, AN23, AH23)</f>
        <v>0</v>
      </c>
      <c r="L23">
        <f>IF(CZ23, AI23, AG23)</f>
        <v>0</v>
      </c>
      <c r="M23">
        <f>DB23 - IF(AU23&gt;1, L23*CV23*100.0/(AW23*DP23), 0)</f>
        <v>0</v>
      </c>
      <c r="N23">
        <f>((T23-J23/2)*M23-L23)/(T23+J23/2)</f>
        <v>0</v>
      </c>
      <c r="O23">
        <f>N23*(DI23+DJ23)/1000.0</f>
        <v>0</v>
      </c>
      <c r="P23">
        <f>(DB23 - IF(AU23&gt;1, L23*CV23*100.0/(AW23*DP23), 0))*(DI23+DJ23)/1000.0</f>
        <v>0</v>
      </c>
      <c r="Q23">
        <f>2.0/((1/S23-1/R23)+SIGN(S23)*SQRT((1/S23-1/R23)*(1/S23-1/R23) + 4*CW23/((CW23+1)*(CW23+1))*(2*1/S23*1/R23-1/R23*1/R23)))</f>
        <v>0</v>
      </c>
      <c r="R23">
        <f>IF(LEFT(CX23,1)&lt;&gt;"0",IF(LEFT(CX23,1)="1",3.0,CY23),$D$5+$E$5*(DP23*DI23/($K$5*1000))+$F$5*(DP23*DI23/($K$5*1000))*MAX(MIN(CV23,$J$5),$I$5)*MAX(MIN(CV23,$J$5),$I$5)+$G$5*MAX(MIN(CV23,$J$5),$I$5)*(DP23*DI23/($K$5*1000))+$H$5*(DP23*DI23/($K$5*1000))*(DP23*DI23/($K$5*1000)))</f>
        <v>0</v>
      </c>
      <c r="S23">
        <f>J23*(1000-(1000*0.61365*exp(17.502*W23/(240.97+W23))/(DI23+DJ23)+DD23)/2)/(1000*0.61365*exp(17.502*W23/(240.97+W23))/(DI23+DJ23)-DD23)</f>
        <v>0</v>
      </c>
      <c r="T23">
        <f>1/((CW23+1)/(Q23/1.6)+1/(R23/1.37)) + CW23/((CW23+1)/(Q23/1.6) + CW23/(R23/1.37))</f>
        <v>0</v>
      </c>
      <c r="U23">
        <f>(CR23*CU23)</f>
        <v>0</v>
      </c>
      <c r="V23">
        <f>(DK23+(U23+2*0.95*5.67E-8*(((DK23+$B$7)+273)^4-(DK23+273)^4)-44100*J23)/(1.84*29.3*R23+8*0.95*5.67E-8*(DK23+273)^3))</f>
        <v>0</v>
      </c>
      <c r="W23">
        <f>($C$7*DL23+$D$7*DM23+$E$7*V23)</f>
        <v>0</v>
      </c>
      <c r="X23">
        <f>0.61365*exp(17.502*W23/(240.97+W23))</f>
        <v>0</v>
      </c>
      <c r="Y23">
        <f>(Z23/AA23*100)</f>
        <v>0</v>
      </c>
      <c r="Z23">
        <f>DD23*(DI23+DJ23)/1000</f>
        <v>0</v>
      </c>
      <c r="AA23">
        <f>0.61365*exp(17.502*DK23/(240.97+DK23))</f>
        <v>0</v>
      </c>
      <c r="AB23">
        <f>(X23-DD23*(DI23+DJ23)/1000)</f>
        <v>0</v>
      </c>
      <c r="AC23">
        <f>(-J23*44100)</f>
        <v>0</v>
      </c>
      <c r="AD23">
        <f>2*29.3*R23*0.92*(DK23-W23)</f>
        <v>0</v>
      </c>
      <c r="AE23">
        <f>2*0.95*5.67E-8*(((DK23+$B$7)+273)^4-(W23+273)^4)</f>
        <v>0</v>
      </c>
      <c r="AF23">
        <f>U23+AE23+AC23+AD23</f>
        <v>0</v>
      </c>
      <c r="AG23">
        <f>DH23*AU23*(DC23-DB23*(1000-AU23*DE23)/(1000-AU23*DD23))/(100*CV23)</f>
        <v>0</v>
      </c>
      <c r="AH23">
        <f>1000*DH23*AU23*(DD23-DE23)/(100*CV23*(1000-AU23*DD23))</f>
        <v>0</v>
      </c>
      <c r="AI23">
        <f>(AJ23 - AK23 - DI23*1E3/(8.314*(DK23+273.15)) * AM23/DH23 * AL23) * DH23/(100*CV23) * (1000 - DE23)/1000</f>
        <v>0</v>
      </c>
      <c r="AJ23">
        <v>427.6058635793481</v>
      </c>
      <c r="AK23">
        <v>430.6346545454546</v>
      </c>
      <c r="AL23">
        <v>-0.0003478036819058777</v>
      </c>
      <c r="AM23">
        <v>64.86404582581729</v>
      </c>
      <c r="AN23">
        <f>(AP23 - AO23 + DI23*1E3/(8.314*(DK23+273.15)) * AR23/DH23 * AQ23) * DH23/(100*CV23) * 1000/(1000 - AP23)</f>
        <v>0</v>
      </c>
      <c r="AO23">
        <v>17.57162253384756</v>
      </c>
      <c r="AP23">
        <v>18.68764405594407</v>
      </c>
      <c r="AQ23">
        <v>-8.584500568669045E-05</v>
      </c>
      <c r="AR23">
        <v>84.79442043954953</v>
      </c>
      <c r="AS23">
        <v>7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MAX(0,($B$13+$C$13*DP23)/(1+$D$13*DP23)*DI23/(DK23+273)*$E$13)</f>
        <v>0</v>
      </c>
      <c r="AX23" t="s">
        <v>417</v>
      </c>
      <c r="AY23" t="s">
        <v>417</v>
      </c>
      <c r="AZ23">
        <v>0</v>
      </c>
      <c r="BA23">
        <v>0</v>
      </c>
      <c r="BB23">
        <f>1-AZ23/BA23</f>
        <v>0</v>
      </c>
      <c r="BC23">
        <v>0</v>
      </c>
      <c r="BD23" t="s">
        <v>417</v>
      </c>
      <c r="BE23" t="s">
        <v>417</v>
      </c>
      <c r="BF23">
        <v>0</v>
      </c>
      <c r="BG23">
        <v>0</v>
      </c>
      <c r="BH23">
        <f>1-BF23/BG23</f>
        <v>0</v>
      </c>
      <c r="BI23">
        <v>0.5</v>
      </c>
      <c r="BJ23">
        <f>CS23</f>
        <v>0</v>
      </c>
      <c r="BK23">
        <f>L23</f>
        <v>0</v>
      </c>
      <c r="BL23">
        <f>BH23*BI23*BJ23</f>
        <v>0</v>
      </c>
      <c r="BM23">
        <f>(BK23-BC23)/BJ23</f>
        <v>0</v>
      </c>
      <c r="BN23">
        <f>(BA23-BG23)/BG23</f>
        <v>0</v>
      </c>
      <c r="BO23">
        <f>AZ23/(BB23+AZ23/BG23)</f>
        <v>0</v>
      </c>
      <c r="BP23" t="s">
        <v>417</v>
      </c>
      <c r="BQ23">
        <v>0</v>
      </c>
      <c r="BR23">
        <f>IF(BQ23&lt;&gt;0, BQ23, BO23)</f>
        <v>0</v>
      </c>
      <c r="BS23">
        <f>1-BR23/BG23</f>
        <v>0</v>
      </c>
      <c r="BT23">
        <f>(BG23-BF23)/(BG23-BR23)</f>
        <v>0</v>
      </c>
      <c r="BU23">
        <f>(BA23-BG23)/(BA23-BR23)</f>
        <v>0</v>
      </c>
      <c r="BV23">
        <f>(BG23-BF23)/(BG23-AZ23)</f>
        <v>0</v>
      </c>
      <c r="BW23">
        <f>(BA23-BG23)/(BA23-AZ23)</f>
        <v>0</v>
      </c>
      <c r="BX23">
        <f>(BT23*BR23/BF23)</f>
        <v>0</v>
      </c>
      <c r="BY23">
        <f>(1-BX23)</f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f>$B$11*DQ23+$C$11*DR23+$F$11*EC23*(1-EF23)</f>
        <v>0</v>
      </c>
      <c r="CS23">
        <f>CR23*CT23</f>
        <v>0</v>
      </c>
      <c r="CT23">
        <f>($B$11*$D$9+$C$11*$D$9+$F$11*((EP23+EH23)/MAX(EP23+EH23+EQ23, 0.1)*$I$9+EQ23/MAX(EP23+EH23+EQ23, 0.1)*$J$9))/($B$11+$C$11+$F$11)</f>
        <v>0</v>
      </c>
      <c r="CU23">
        <f>($B$11*$K$9+$C$11*$K$9+$F$11*((EP23+EH23)/MAX(EP23+EH23+EQ23, 0.1)*$P$9+EQ23/MAX(EP23+EH23+EQ23, 0.1)*$Q$9))/($B$11+$C$11+$F$11)</f>
        <v>0</v>
      </c>
      <c r="CV23">
        <v>6</v>
      </c>
      <c r="CW23">
        <v>0.5</v>
      </c>
      <c r="CX23" t="s">
        <v>418</v>
      </c>
      <c r="CY23">
        <v>2</v>
      </c>
      <c r="CZ23" t="b">
        <v>1</v>
      </c>
      <c r="DA23">
        <v>1659042138.2</v>
      </c>
      <c r="DB23">
        <v>422.6160000000001</v>
      </c>
      <c r="DC23">
        <v>420.0828</v>
      </c>
      <c r="DD23">
        <v>18.69257</v>
      </c>
      <c r="DE23">
        <v>17.57023</v>
      </c>
      <c r="DF23">
        <v>419.1827</v>
      </c>
      <c r="DG23">
        <v>18.48379</v>
      </c>
      <c r="DH23">
        <v>500.0981</v>
      </c>
      <c r="DI23">
        <v>90.28924000000001</v>
      </c>
      <c r="DJ23">
        <v>0.10011989</v>
      </c>
      <c r="DK23">
        <v>25.60872</v>
      </c>
      <c r="DL23">
        <v>25.10431000000001</v>
      </c>
      <c r="DM23">
        <v>999.9</v>
      </c>
      <c r="DN23">
        <v>0</v>
      </c>
      <c r="DO23">
        <v>0</v>
      </c>
      <c r="DP23">
        <v>9991.313999999998</v>
      </c>
      <c r="DQ23">
        <v>0</v>
      </c>
      <c r="DR23">
        <v>3.80632</v>
      </c>
      <c r="DS23">
        <v>2.533248</v>
      </c>
      <c r="DT23">
        <v>430.6662</v>
      </c>
      <c r="DU23">
        <v>427.5956</v>
      </c>
      <c r="DV23">
        <v>1.122338</v>
      </c>
      <c r="DW23">
        <v>420.0828</v>
      </c>
      <c r="DX23">
        <v>17.57023</v>
      </c>
      <c r="DY23">
        <v>1.687739</v>
      </c>
      <c r="DZ23">
        <v>1.586404</v>
      </c>
      <c r="EA23">
        <v>14.78411</v>
      </c>
      <c r="EB23">
        <v>13.82737</v>
      </c>
      <c r="EC23">
        <v>0.0100011</v>
      </c>
      <c r="ED23">
        <v>0</v>
      </c>
      <c r="EE23">
        <v>0</v>
      </c>
      <c r="EF23">
        <v>0</v>
      </c>
      <c r="EG23">
        <v>680.325</v>
      </c>
      <c r="EH23">
        <v>0.0100011</v>
      </c>
      <c r="EI23">
        <v>-2.525</v>
      </c>
      <c r="EJ23">
        <v>-0.28</v>
      </c>
      <c r="EK23">
        <v>33.7623</v>
      </c>
      <c r="EL23">
        <v>38.5748</v>
      </c>
      <c r="EM23">
        <v>36.2685</v>
      </c>
      <c r="EN23">
        <v>38.0185</v>
      </c>
      <c r="EO23">
        <v>36.5746</v>
      </c>
      <c r="EP23">
        <v>0</v>
      </c>
      <c r="EQ23">
        <v>0</v>
      </c>
      <c r="ER23">
        <v>0</v>
      </c>
      <c r="ES23">
        <v>1659042142.3</v>
      </c>
      <c r="ET23">
        <v>0</v>
      </c>
      <c r="EU23">
        <v>680.1807692307692</v>
      </c>
      <c r="EV23">
        <v>-8.328205181195019</v>
      </c>
      <c r="EW23">
        <v>8.743589875487183</v>
      </c>
      <c r="EX23">
        <v>-6.413461538461538</v>
      </c>
      <c r="EY23">
        <v>15</v>
      </c>
      <c r="EZ23">
        <v>0</v>
      </c>
      <c r="FA23" t="s">
        <v>419</v>
      </c>
      <c r="FB23">
        <v>1655239120</v>
      </c>
      <c r="FC23">
        <v>1655239135</v>
      </c>
      <c r="FD23">
        <v>0</v>
      </c>
      <c r="FE23">
        <v>-0.075</v>
      </c>
      <c r="FF23">
        <v>-0.027</v>
      </c>
      <c r="FG23">
        <v>1.986</v>
      </c>
      <c r="FH23">
        <v>0.139</v>
      </c>
      <c r="FI23">
        <v>420</v>
      </c>
      <c r="FJ23">
        <v>22</v>
      </c>
      <c r="FK23">
        <v>0.12</v>
      </c>
      <c r="FL23">
        <v>0.02</v>
      </c>
      <c r="FM23">
        <v>2.57998975</v>
      </c>
      <c r="FN23">
        <v>-0.2832590994371554</v>
      </c>
      <c r="FO23">
        <v>0.0381035791289677</v>
      </c>
      <c r="FP23">
        <v>1</v>
      </c>
      <c r="FQ23">
        <v>679.5088235294119</v>
      </c>
      <c r="FR23">
        <v>6.160427713740359</v>
      </c>
      <c r="FS23">
        <v>4.008052016735579</v>
      </c>
      <c r="FT23">
        <v>0</v>
      </c>
      <c r="FU23">
        <v>1.123104</v>
      </c>
      <c r="FV23">
        <v>-0.006090056285181698</v>
      </c>
      <c r="FW23">
        <v>0.0007823419968274826</v>
      </c>
      <c r="FX23">
        <v>1</v>
      </c>
      <c r="FY23">
        <v>2</v>
      </c>
      <c r="FZ23">
        <v>3</v>
      </c>
      <c r="GA23" t="s">
        <v>429</v>
      </c>
      <c r="GB23">
        <v>2.98081</v>
      </c>
      <c r="GC23">
        <v>2.72838</v>
      </c>
      <c r="GD23">
        <v>0.0861644</v>
      </c>
      <c r="GE23">
        <v>0.08674800000000001</v>
      </c>
      <c r="GF23">
        <v>0.09014560000000001</v>
      </c>
      <c r="GG23">
        <v>0.08695799999999999</v>
      </c>
      <c r="GH23">
        <v>27445.5</v>
      </c>
      <c r="GI23">
        <v>27005.1</v>
      </c>
      <c r="GJ23">
        <v>30558</v>
      </c>
      <c r="GK23">
        <v>29811.3</v>
      </c>
      <c r="GL23">
        <v>38365.1</v>
      </c>
      <c r="GM23">
        <v>35843.5</v>
      </c>
      <c r="GN23">
        <v>46740.2</v>
      </c>
      <c r="GO23">
        <v>44338.8</v>
      </c>
      <c r="GP23">
        <v>1.87582</v>
      </c>
      <c r="GQ23">
        <v>1.8629</v>
      </c>
      <c r="GR23">
        <v>0.0541285</v>
      </c>
      <c r="GS23">
        <v>0</v>
      </c>
      <c r="GT23">
        <v>24.21</v>
      </c>
      <c r="GU23">
        <v>999.9</v>
      </c>
      <c r="GV23">
        <v>43.8</v>
      </c>
      <c r="GW23">
        <v>31.8</v>
      </c>
      <c r="GX23">
        <v>22.9037</v>
      </c>
      <c r="GY23">
        <v>63.24</v>
      </c>
      <c r="GZ23">
        <v>22.9006</v>
      </c>
      <c r="HA23">
        <v>1</v>
      </c>
      <c r="HB23">
        <v>-0.119985</v>
      </c>
      <c r="HC23">
        <v>-0.269074</v>
      </c>
      <c r="HD23">
        <v>20.2157</v>
      </c>
      <c r="HE23">
        <v>5.23975</v>
      </c>
      <c r="HF23">
        <v>11.968</v>
      </c>
      <c r="HG23">
        <v>4.9725</v>
      </c>
      <c r="HH23">
        <v>3.291</v>
      </c>
      <c r="HI23">
        <v>9523.4</v>
      </c>
      <c r="HJ23">
        <v>9999</v>
      </c>
      <c r="HK23">
        <v>9999</v>
      </c>
      <c r="HL23">
        <v>300.3</v>
      </c>
      <c r="HM23">
        <v>4.9729</v>
      </c>
      <c r="HN23">
        <v>1.87728</v>
      </c>
      <c r="HO23">
        <v>1.87536</v>
      </c>
      <c r="HP23">
        <v>1.8782</v>
      </c>
      <c r="HQ23">
        <v>1.87493</v>
      </c>
      <c r="HR23">
        <v>1.87851</v>
      </c>
      <c r="HS23">
        <v>1.8756</v>
      </c>
      <c r="HT23">
        <v>1.87671</v>
      </c>
      <c r="HU23">
        <v>0</v>
      </c>
      <c r="HV23">
        <v>0</v>
      </c>
      <c r="HW23">
        <v>0</v>
      </c>
      <c r="HX23">
        <v>0</v>
      </c>
      <c r="HY23" t="s">
        <v>421</v>
      </c>
      <c r="HZ23" t="s">
        <v>422</v>
      </c>
      <c r="IA23" t="s">
        <v>423</v>
      </c>
      <c r="IB23" t="s">
        <v>423</v>
      </c>
      <c r="IC23" t="s">
        <v>423</v>
      </c>
      <c r="ID23" t="s">
        <v>423</v>
      </c>
      <c r="IE23">
        <v>0</v>
      </c>
      <c r="IF23">
        <v>100</v>
      </c>
      <c r="IG23">
        <v>100</v>
      </c>
      <c r="IH23">
        <v>3.433</v>
      </c>
      <c r="II23">
        <v>0.2087</v>
      </c>
      <c r="IJ23">
        <v>1.981763419366358</v>
      </c>
      <c r="IK23">
        <v>0.004159454759036045</v>
      </c>
      <c r="IL23">
        <v>-1.867668404869411E-06</v>
      </c>
      <c r="IM23">
        <v>4.909634042181104E-10</v>
      </c>
      <c r="IN23">
        <v>-0.02325052156973135</v>
      </c>
      <c r="IO23">
        <v>0.005621412097584705</v>
      </c>
      <c r="IP23">
        <v>0.0003643073039241939</v>
      </c>
      <c r="IQ23">
        <v>5.804889560036211E-07</v>
      </c>
      <c r="IR23">
        <v>0</v>
      </c>
      <c r="IS23">
        <v>2100</v>
      </c>
      <c r="IT23">
        <v>1</v>
      </c>
      <c r="IU23">
        <v>26</v>
      </c>
      <c r="IV23">
        <v>63383.7</v>
      </c>
      <c r="IW23">
        <v>63383.4</v>
      </c>
      <c r="IX23">
        <v>1.08765</v>
      </c>
      <c r="IY23">
        <v>2.53296</v>
      </c>
      <c r="IZ23">
        <v>1.39893</v>
      </c>
      <c r="JA23">
        <v>2.34253</v>
      </c>
      <c r="JB23">
        <v>1.44897</v>
      </c>
      <c r="JC23">
        <v>2.3584</v>
      </c>
      <c r="JD23">
        <v>36.152</v>
      </c>
      <c r="JE23">
        <v>24.0963</v>
      </c>
      <c r="JF23">
        <v>18</v>
      </c>
      <c r="JG23">
        <v>483.171</v>
      </c>
      <c r="JH23">
        <v>445.298</v>
      </c>
      <c r="JI23">
        <v>24.9997</v>
      </c>
      <c r="JJ23">
        <v>25.516</v>
      </c>
      <c r="JK23">
        <v>30</v>
      </c>
      <c r="JL23">
        <v>25.3555</v>
      </c>
      <c r="JM23">
        <v>25.4374</v>
      </c>
      <c r="JN23">
        <v>21.8163</v>
      </c>
      <c r="JO23">
        <v>27.1956</v>
      </c>
      <c r="JP23">
        <v>0</v>
      </c>
      <c r="JQ23">
        <v>25</v>
      </c>
      <c r="JR23">
        <v>420.1</v>
      </c>
      <c r="JS23">
        <v>17.6658</v>
      </c>
      <c r="JT23">
        <v>101.015</v>
      </c>
      <c r="JU23">
        <v>101.949</v>
      </c>
    </row>
    <row r="24" spans="1:281">
      <c r="A24">
        <v>8</v>
      </c>
      <c r="B24">
        <v>1659042146</v>
      </c>
      <c r="C24">
        <v>35</v>
      </c>
      <c r="D24" t="s">
        <v>438</v>
      </c>
      <c r="E24" t="s">
        <v>439</v>
      </c>
      <c r="F24">
        <v>5</v>
      </c>
      <c r="G24" t="s">
        <v>415</v>
      </c>
      <c r="H24" t="s">
        <v>416</v>
      </c>
      <c r="I24">
        <v>1659042143.5</v>
      </c>
      <c r="J24">
        <f>(K24)/1000</f>
        <v>0</v>
      </c>
      <c r="K24">
        <f>IF(CZ24, AN24, AH24)</f>
        <v>0</v>
      </c>
      <c r="L24">
        <f>IF(CZ24, AI24, AG24)</f>
        <v>0</v>
      </c>
      <c r="M24">
        <f>DB24 - IF(AU24&gt;1, L24*CV24*100.0/(AW24*DP24), 0)</f>
        <v>0</v>
      </c>
      <c r="N24">
        <f>((T24-J24/2)*M24-L24)/(T24+J24/2)</f>
        <v>0</v>
      </c>
      <c r="O24">
        <f>N24*(DI24+DJ24)/1000.0</f>
        <v>0</v>
      </c>
      <c r="P24">
        <f>(DB24 - IF(AU24&gt;1, L24*CV24*100.0/(AW24*DP24), 0))*(DI24+DJ24)/1000.0</f>
        <v>0</v>
      </c>
      <c r="Q24">
        <f>2.0/((1/S24-1/R24)+SIGN(S24)*SQRT((1/S24-1/R24)*(1/S24-1/R24) + 4*CW24/((CW24+1)*(CW24+1))*(2*1/S24*1/R24-1/R24*1/R24)))</f>
        <v>0</v>
      </c>
      <c r="R24">
        <f>IF(LEFT(CX24,1)&lt;&gt;"0",IF(LEFT(CX24,1)="1",3.0,CY24),$D$5+$E$5*(DP24*DI24/($K$5*1000))+$F$5*(DP24*DI24/($K$5*1000))*MAX(MIN(CV24,$J$5),$I$5)*MAX(MIN(CV24,$J$5),$I$5)+$G$5*MAX(MIN(CV24,$J$5),$I$5)*(DP24*DI24/($K$5*1000))+$H$5*(DP24*DI24/($K$5*1000))*(DP24*DI24/($K$5*1000)))</f>
        <v>0</v>
      </c>
      <c r="S24">
        <f>J24*(1000-(1000*0.61365*exp(17.502*W24/(240.97+W24))/(DI24+DJ24)+DD24)/2)/(1000*0.61365*exp(17.502*W24/(240.97+W24))/(DI24+DJ24)-DD24)</f>
        <v>0</v>
      </c>
      <c r="T24">
        <f>1/((CW24+1)/(Q24/1.6)+1/(R24/1.37)) + CW24/((CW24+1)/(Q24/1.6) + CW24/(R24/1.37))</f>
        <v>0</v>
      </c>
      <c r="U24">
        <f>(CR24*CU24)</f>
        <v>0</v>
      </c>
      <c r="V24">
        <f>(DK24+(U24+2*0.95*5.67E-8*(((DK24+$B$7)+273)^4-(DK24+273)^4)-44100*J24)/(1.84*29.3*R24+8*0.95*5.67E-8*(DK24+273)^3))</f>
        <v>0</v>
      </c>
      <c r="W24">
        <f>($C$7*DL24+$D$7*DM24+$E$7*V24)</f>
        <v>0</v>
      </c>
      <c r="X24">
        <f>0.61365*exp(17.502*W24/(240.97+W24))</f>
        <v>0</v>
      </c>
      <c r="Y24">
        <f>(Z24/AA24*100)</f>
        <v>0</v>
      </c>
      <c r="Z24">
        <f>DD24*(DI24+DJ24)/1000</f>
        <v>0</v>
      </c>
      <c r="AA24">
        <f>0.61365*exp(17.502*DK24/(240.97+DK24))</f>
        <v>0</v>
      </c>
      <c r="AB24">
        <f>(X24-DD24*(DI24+DJ24)/1000)</f>
        <v>0</v>
      </c>
      <c r="AC24">
        <f>(-J24*44100)</f>
        <v>0</v>
      </c>
      <c r="AD24">
        <f>2*29.3*R24*0.92*(DK24-W24)</f>
        <v>0</v>
      </c>
      <c r="AE24">
        <f>2*0.95*5.67E-8*(((DK24+$B$7)+273)^4-(W24+273)^4)</f>
        <v>0</v>
      </c>
      <c r="AF24">
        <f>U24+AE24+AC24+AD24</f>
        <v>0</v>
      </c>
      <c r="AG24">
        <f>DH24*AU24*(DC24-DB24*(1000-AU24*DE24)/(1000-AU24*DD24))/(100*CV24)</f>
        <v>0</v>
      </c>
      <c r="AH24">
        <f>1000*DH24*AU24*(DD24-DE24)/(100*CV24*(1000-AU24*DD24))</f>
        <v>0</v>
      </c>
      <c r="AI24">
        <f>(AJ24 - AK24 - DI24*1E3/(8.314*(DK24+273.15)) * AM24/DH24 * AL24) * DH24/(100*CV24) * (1000 - DE24)/1000</f>
        <v>0</v>
      </c>
      <c r="AJ24">
        <v>427.542854488699</v>
      </c>
      <c r="AK24">
        <v>430.6713696969694</v>
      </c>
      <c r="AL24">
        <v>0.0001664613312640678</v>
      </c>
      <c r="AM24">
        <v>64.86404582581729</v>
      </c>
      <c r="AN24">
        <f>(AP24 - AO24 + DI24*1E3/(8.314*(DK24+273.15)) * AR24/DH24 * AQ24) * DH24/(100*CV24) * 1000/(1000 - AP24)</f>
        <v>0</v>
      </c>
      <c r="AO24">
        <v>17.57747983376816</v>
      </c>
      <c r="AP24">
        <v>18.6843090909091</v>
      </c>
      <c r="AQ24">
        <v>-0.0001110214243047713</v>
      </c>
      <c r="AR24">
        <v>84.79442043954953</v>
      </c>
      <c r="AS24">
        <v>7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MAX(0,($B$13+$C$13*DP24)/(1+$D$13*DP24)*DI24/(DK24+273)*$E$13)</f>
        <v>0</v>
      </c>
      <c r="AX24" t="s">
        <v>417</v>
      </c>
      <c r="AY24" t="s">
        <v>417</v>
      </c>
      <c r="AZ24">
        <v>0</v>
      </c>
      <c r="BA24">
        <v>0</v>
      </c>
      <c r="BB24">
        <f>1-AZ24/BA24</f>
        <v>0</v>
      </c>
      <c r="BC24">
        <v>0</v>
      </c>
      <c r="BD24" t="s">
        <v>417</v>
      </c>
      <c r="BE24" t="s">
        <v>417</v>
      </c>
      <c r="BF24">
        <v>0</v>
      </c>
      <c r="BG24">
        <v>0</v>
      </c>
      <c r="BH24">
        <f>1-BF24/BG24</f>
        <v>0</v>
      </c>
      <c r="BI24">
        <v>0.5</v>
      </c>
      <c r="BJ24">
        <f>CS24</f>
        <v>0</v>
      </c>
      <c r="BK24">
        <f>L24</f>
        <v>0</v>
      </c>
      <c r="BL24">
        <f>BH24*BI24*BJ24</f>
        <v>0</v>
      </c>
      <c r="BM24">
        <f>(BK24-BC24)/BJ24</f>
        <v>0</v>
      </c>
      <c r="BN24">
        <f>(BA24-BG24)/BG24</f>
        <v>0</v>
      </c>
      <c r="BO24">
        <f>AZ24/(BB24+AZ24/BG24)</f>
        <v>0</v>
      </c>
      <c r="BP24" t="s">
        <v>417</v>
      </c>
      <c r="BQ24">
        <v>0</v>
      </c>
      <c r="BR24">
        <f>IF(BQ24&lt;&gt;0, BQ24, BO24)</f>
        <v>0</v>
      </c>
      <c r="BS24">
        <f>1-BR24/BG24</f>
        <v>0</v>
      </c>
      <c r="BT24">
        <f>(BG24-BF24)/(BG24-BR24)</f>
        <v>0</v>
      </c>
      <c r="BU24">
        <f>(BA24-BG24)/(BA24-BR24)</f>
        <v>0</v>
      </c>
      <c r="BV24">
        <f>(BG24-BF24)/(BG24-AZ24)</f>
        <v>0</v>
      </c>
      <c r="BW24">
        <f>(BA24-BG24)/(BA24-AZ24)</f>
        <v>0</v>
      </c>
      <c r="BX24">
        <f>(BT24*BR24/BF24)</f>
        <v>0</v>
      </c>
      <c r="BY24">
        <f>(1-BX24)</f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f>$B$11*DQ24+$C$11*DR24+$F$11*EC24*(1-EF24)</f>
        <v>0</v>
      </c>
      <c r="CS24">
        <f>CR24*CT24</f>
        <v>0</v>
      </c>
      <c r="CT24">
        <f>($B$11*$D$9+$C$11*$D$9+$F$11*((EP24+EH24)/MAX(EP24+EH24+EQ24, 0.1)*$I$9+EQ24/MAX(EP24+EH24+EQ24, 0.1)*$J$9))/($B$11+$C$11+$F$11)</f>
        <v>0</v>
      </c>
      <c r="CU24">
        <f>($B$11*$K$9+$C$11*$K$9+$F$11*((EP24+EH24)/MAX(EP24+EH24+EQ24, 0.1)*$P$9+EQ24/MAX(EP24+EH24+EQ24, 0.1)*$Q$9))/($B$11+$C$11+$F$11)</f>
        <v>0</v>
      </c>
      <c r="CV24">
        <v>6</v>
      </c>
      <c r="CW24">
        <v>0.5</v>
      </c>
      <c r="CX24" t="s">
        <v>418</v>
      </c>
      <c r="CY24">
        <v>2</v>
      </c>
      <c r="CZ24" t="b">
        <v>1</v>
      </c>
      <c r="DA24">
        <v>1659042143.5</v>
      </c>
      <c r="DB24">
        <v>422.6134444444444</v>
      </c>
      <c r="DC24">
        <v>420.0425555555556</v>
      </c>
      <c r="DD24">
        <v>18.6836</v>
      </c>
      <c r="DE24">
        <v>17.58424444444444</v>
      </c>
      <c r="DF24">
        <v>419.1801111111111</v>
      </c>
      <c r="DG24">
        <v>18.475</v>
      </c>
      <c r="DH24">
        <v>500.0636666666666</v>
      </c>
      <c r="DI24">
        <v>90.29283333333335</v>
      </c>
      <c r="DJ24">
        <v>0.09989033333333333</v>
      </c>
      <c r="DK24">
        <v>25.60734444444444</v>
      </c>
      <c r="DL24">
        <v>25.09911111111111</v>
      </c>
      <c r="DM24">
        <v>999.9000000000001</v>
      </c>
      <c r="DN24">
        <v>0</v>
      </c>
      <c r="DO24">
        <v>0</v>
      </c>
      <c r="DP24">
        <v>10014.57777777778</v>
      </c>
      <c r="DQ24">
        <v>0</v>
      </c>
      <c r="DR24">
        <v>3.994031111111111</v>
      </c>
      <c r="DS24">
        <v>2.570748888888889</v>
      </c>
      <c r="DT24">
        <v>430.6597777777778</v>
      </c>
      <c r="DU24">
        <v>427.5611111111111</v>
      </c>
      <c r="DV24">
        <v>1.099354444444445</v>
      </c>
      <c r="DW24">
        <v>420.0425555555556</v>
      </c>
      <c r="DX24">
        <v>17.58424444444444</v>
      </c>
      <c r="DY24">
        <v>1.686994444444444</v>
      </c>
      <c r="DZ24">
        <v>1.587731111111111</v>
      </c>
      <c r="EA24">
        <v>14.77727777777778</v>
      </c>
      <c r="EB24">
        <v>13.84023333333333</v>
      </c>
      <c r="EC24">
        <v>0.0100011</v>
      </c>
      <c r="ED24">
        <v>0</v>
      </c>
      <c r="EE24">
        <v>0</v>
      </c>
      <c r="EF24">
        <v>0</v>
      </c>
      <c r="EG24">
        <v>680.1555555555556</v>
      </c>
      <c r="EH24">
        <v>0.0100011</v>
      </c>
      <c r="EI24">
        <v>-4.716666666666667</v>
      </c>
      <c r="EJ24">
        <v>-0.9722222222222222</v>
      </c>
      <c r="EK24">
        <v>33.77055555555555</v>
      </c>
      <c r="EL24">
        <v>38.68722222222222</v>
      </c>
      <c r="EM24">
        <v>36.347</v>
      </c>
      <c r="EN24">
        <v>38.18033333333333</v>
      </c>
      <c r="EO24">
        <v>36.63877777777778</v>
      </c>
      <c r="EP24">
        <v>0</v>
      </c>
      <c r="EQ24">
        <v>0</v>
      </c>
      <c r="ER24">
        <v>0</v>
      </c>
      <c r="ES24">
        <v>1659042147.1</v>
      </c>
      <c r="ET24">
        <v>0</v>
      </c>
      <c r="EU24">
        <v>679.851923076923</v>
      </c>
      <c r="EV24">
        <v>2.295726584050772</v>
      </c>
      <c r="EW24">
        <v>16.05811961147052</v>
      </c>
      <c r="EX24">
        <v>-5.692307692307692</v>
      </c>
      <c r="EY24">
        <v>15</v>
      </c>
      <c r="EZ24">
        <v>0</v>
      </c>
      <c r="FA24" t="s">
        <v>419</v>
      </c>
      <c r="FB24">
        <v>1655239120</v>
      </c>
      <c r="FC24">
        <v>1655239135</v>
      </c>
      <c r="FD24">
        <v>0</v>
      </c>
      <c r="FE24">
        <v>-0.075</v>
      </c>
      <c r="FF24">
        <v>-0.027</v>
      </c>
      <c r="FG24">
        <v>1.986</v>
      </c>
      <c r="FH24">
        <v>0.139</v>
      </c>
      <c r="FI24">
        <v>420</v>
      </c>
      <c r="FJ24">
        <v>22</v>
      </c>
      <c r="FK24">
        <v>0.12</v>
      </c>
      <c r="FL24">
        <v>0.02</v>
      </c>
      <c r="FM24">
        <v>2.572867</v>
      </c>
      <c r="FN24">
        <v>-0.1912948592870617</v>
      </c>
      <c r="FO24">
        <v>0.03660556099829645</v>
      </c>
      <c r="FP24">
        <v>1</v>
      </c>
      <c r="FQ24">
        <v>680.0823529411764</v>
      </c>
      <c r="FR24">
        <v>1.859434674460519</v>
      </c>
      <c r="FS24">
        <v>3.799959023636295</v>
      </c>
      <c r="FT24">
        <v>0</v>
      </c>
      <c r="FU24">
        <v>1.1192415</v>
      </c>
      <c r="FV24">
        <v>-0.05993200750469031</v>
      </c>
      <c r="FW24">
        <v>0.00858515566253751</v>
      </c>
      <c r="FX24">
        <v>1</v>
      </c>
      <c r="FY24">
        <v>2</v>
      </c>
      <c r="FZ24">
        <v>3</v>
      </c>
      <c r="GA24" t="s">
        <v>429</v>
      </c>
      <c r="GB24">
        <v>2.9808</v>
      </c>
      <c r="GC24">
        <v>2.72843</v>
      </c>
      <c r="GD24">
        <v>0.0861714</v>
      </c>
      <c r="GE24">
        <v>0.0867507</v>
      </c>
      <c r="GF24">
        <v>0.0901433</v>
      </c>
      <c r="GG24">
        <v>0.0870635</v>
      </c>
      <c r="GH24">
        <v>27445.5</v>
      </c>
      <c r="GI24">
        <v>27005.8</v>
      </c>
      <c r="GJ24">
        <v>30558.2</v>
      </c>
      <c r="GK24">
        <v>29812.1</v>
      </c>
      <c r="GL24">
        <v>38365.5</v>
      </c>
      <c r="GM24">
        <v>35840.1</v>
      </c>
      <c r="GN24">
        <v>46740.6</v>
      </c>
      <c r="GO24">
        <v>44339.9</v>
      </c>
      <c r="GP24">
        <v>1.8759</v>
      </c>
      <c r="GQ24">
        <v>1.8628</v>
      </c>
      <c r="GR24">
        <v>0.0543892</v>
      </c>
      <c r="GS24">
        <v>0</v>
      </c>
      <c r="GT24">
        <v>24.213</v>
      </c>
      <c r="GU24">
        <v>999.9</v>
      </c>
      <c r="GV24">
        <v>43.8</v>
      </c>
      <c r="GW24">
        <v>31.8</v>
      </c>
      <c r="GX24">
        <v>22.9008</v>
      </c>
      <c r="GY24">
        <v>63.04</v>
      </c>
      <c r="GZ24">
        <v>22.9327</v>
      </c>
      <c r="HA24">
        <v>1</v>
      </c>
      <c r="HB24">
        <v>-0.119942</v>
      </c>
      <c r="HC24">
        <v>-0.269997</v>
      </c>
      <c r="HD24">
        <v>20.2157</v>
      </c>
      <c r="HE24">
        <v>5.23975</v>
      </c>
      <c r="HF24">
        <v>11.968</v>
      </c>
      <c r="HG24">
        <v>4.97265</v>
      </c>
      <c r="HH24">
        <v>3.291</v>
      </c>
      <c r="HI24">
        <v>9523.700000000001</v>
      </c>
      <c r="HJ24">
        <v>9999</v>
      </c>
      <c r="HK24">
        <v>9999</v>
      </c>
      <c r="HL24">
        <v>300.3</v>
      </c>
      <c r="HM24">
        <v>4.97288</v>
      </c>
      <c r="HN24">
        <v>1.87728</v>
      </c>
      <c r="HO24">
        <v>1.87537</v>
      </c>
      <c r="HP24">
        <v>1.8782</v>
      </c>
      <c r="HQ24">
        <v>1.87496</v>
      </c>
      <c r="HR24">
        <v>1.87851</v>
      </c>
      <c r="HS24">
        <v>1.87561</v>
      </c>
      <c r="HT24">
        <v>1.87675</v>
      </c>
      <c r="HU24">
        <v>0</v>
      </c>
      <c r="HV24">
        <v>0</v>
      </c>
      <c r="HW24">
        <v>0</v>
      </c>
      <c r="HX24">
        <v>0</v>
      </c>
      <c r="HY24" t="s">
        <v>421</v>
      </c>
      <c r="HZ24" t="s">
        <v>422</v>
      </c>
      <c r="IA24" t="s">
        <v>423</v>
      </c>
      <c r="IB24" t="s">
        <v>423</v>
      </c>
      <c r="IC24" t="s">
        <v>423</v>
      </c>
      <c r="ID24" t="s">
        <v>423</v>
      </c>
      <c r="IE24">
        <v>0</v>
      </c>
      <c r="IF24">
        <v>100</v>
      </c>
      <c r="IG24">
        <v>100</v>
      </c>
      <c r="IH24">
        <v>3.433</v>
      </c>
      <c r="II24">
        <v>0.2086</v>
      </c>
      <c r="IJ24">
        <v>1.981763419366358</v>
      </c>
      <c r="IK24">
        <v>0.004159454759036045</v>
      </c>
      <c r="IL24">
        <v>-1.867668404869411E-06</v>
      </c>
      <c r="IM24">
        <v>4.909634042181104E-10</v>
      </c>
      <c r="IN24">
        <v>-0.02325052156973135</v>
      </c>
      <c r="IO24">
        <v>0.005621412097584705</v>
      </c>
      <c r="IP24">
        <v>0.0003643073039241939</v>
      </c>
      <c r="IQ24">
        <v>5.804889560036211E-07</v>
      </c>
      <c r="IR24">
        <v>0</v>
      </c>
      <c r="IS24">
        <v>2100</v>
      </c>
      <c r="IT24">
        <v>1</v>
      </c>
      <c r="IU24">
        <v>26</v>
      </c>
      <c r="IV24">
        <v>63383.8</v>
      </c>
      <c r="IW24">
        <v>63383.5</v>
      </c>
      <c r="IX24">
        <v>1.08765</v>
      </c>
      <c r="IY24">
        <v>2.5293</v>
      </c>
      <c r="IZ24">
        <v>1.39893</v>
      </c>
      <c r="JA24">
        <v>2.34375</v>
      </c>
      <c r="JB24">
        <v>1.44897</v>
      </c>
      <c r="JC24">
        <v>2.3938</v>
      </c>
      <c r="JD24">
        <v>36.152</v>
      </c>
      <c r="JE24">
        <v>24.105</v>
      </c>
      <c r="JF24">
        <v>18</v>
      </c>
      <c r="JG24">
        <v>483.206</v>
      </c>
      <c r="JH24">
        <v>445.236</v>
      </c>
      <c r="JI24">
        <v>24.9997</v>
      </c>
      <c r="JJ24">
        <v>25.5157</v>
      </c>
      <c r="JK24">
        <v>30</v>
      </c>
      <c r="JL24">
        <v>25.3547</v>
      </c>
      <c r="JM24">
        <v>25.4374</v>
      </c>
      <c r="JN24">
        <v>21.816</v>
      </c>
      <c r="JO24">
        <v>27.1956</v>
      </c>
      <c r="JP24">
        <v>0</v>
      </c>
      <c r="JQ24">
        <v>25</v>
      </c>
      <c r="JR24">
        <v>420.1</v>
      </c>
      <c r="JS24">
        <v>17.6722</v>
      </c>
      <c r="JT24">
        <v>101.015</v>
      </c>
      <c r="JU24">
        <v>101.952</v>
      </c>
    </row>
    <row r="25" spans="1:281">
      <c r="A25">
        <v>9</v>
      </c>
      <c r="B25">
        <v>1659042151</v>
      </c>
      <c r="C25">
        <v>40</v>
      </c>
      <c r="D25" t="s">
        <v>440</v>
      </c>
      <c r="E25" t="s">
        <v>441</v>
      </c>
      <c r="F25">
        <v>5</v>
      </c>
      <c r="G25" t="s">
        <v>415</v>
      </c>
      <c r="H25" t="s">
        <v>416</v>
      </c>
      <c r="I25">
        <v>1659042148.2</v>
      </c>
      <c r="J25">
        <f>(K25)/1000</f>
        <v>0</v>
      </c>
      <c r="K25">
        <f>IF(CZ25, AN25, AH25)</f>
        <v>0</v>
      </c>
      <c r="L25">
        <f>IF(CZ25, AI25, AG25)</f>
        <v>0</v>
      </c>
      <c r="M25">
        <f>DB25 - IF(AU25&gt;1, L25*CV25*100.0/(AW25*DP25), 0)</f>
        <v>0</v>
      </c>
      <c r="N25">
        <f>((T25-J25/2)*M25-L25)/(T25+J25/2)</f>
        <v>0</v>
      </c>
      <c r="O25">
        <f>N25*(DI25+DJ25)/1000.0</f>
        <v>0</v>
      </c>
      <c r="P25">
        <f>(DB25 - IF(AU25&gt;1, L25*CV25*100.0/(AW25*DP25), 0))*(DI25+DJ25)/1000.0</f>
        <v>0</v>
      </c>
      <c r="Q25">
        <f>2.0/((1/S25-1/R25)+SIGN(S25)*SQRT((1/S25-1/R25)*(1/S25-1/R25) + 4*CW25/((CW25+1)*(CW25+1))*(2*1/S25*1/R25-1/R25*1/R25)))</f>
        <v>0</v>
      </c>
      <c r="R25">
        <f>IF(LEFT(CX25,1)&lt;&gt;"0",IF(LEFT(CX25,1)="1",3.0,CY25),$D$5+$E$5*(DP25*DI25/($K$5*1000))+$F$5*(DP25*DI25/($K$5*1000))*MAX(MIN(CV25,$J$5),$I$5)*MAX(MIN(CV25,$J$5),$I$5)+$G$5*MAX(MIN(CV25,$J$5),$I$5)*(DP25*DI25/($K$5*1000))+$H$5*(DP25*DI25/($K$5*1000))*(DP25*DI25/($K$5*1000)))</f>
        <v>0</v>
      </c>
      <c r="S25">
        <f>J25*(1000-(1000*0.61365*exp(17.502*W25/(240.97+W25))/(DI25+DJ25)+DD25)/2)/(1000*0.61365*exp(17.502*W25/(240.97+W25))/(DI25+DJ25)-DD25)</f>
        <v>0</v>
      </c>
      <c r="T25">
        <f>1/((CW25+1)/(Q25/1.6)+1/(R25/1.37)) + CW25/((CW25+1)/(Q25/1.6) + CW25/(R25/1.37))</f>
        <v>0</v>
      </c>
      <c r="U25">
        <f>(CR25*CU25)</f>
        <v>0</v>
      </c>
      <c r="V25">
        <f>(DK25+(U25+2*0.95*5.67E-8*(((DK25+$B$7)+273)^4-(DK25+273)^4)-44100*J25)/(1.84*29.3*R25+8*0.95*5.67E-8*(DK25+273)^3))</f>
        <v>0</v>
      </c>
      <c r="W25">
        <f>($C$7*DL25+$D$7*DM25+$E$7*V25)</f>
        <v>0</v>
      </c>
      <c r="X25">
        <f>0.61365*exp(17.502*W25/(240.97+W25))</f>
        <v>0</v>
      </c>
      <c r="Y25">
        <f>(Z25/AA25*100)</f>
        <v>0</v>
      </c>
      <c r="Z25">
        <f>DD25*(DI25+DJ25)/1000</f>
        <v>0</v>
      </c>
      <c r="AA25">
        <f>0.61365*exp(17.502*DK25/(240.97+DK25))</f>
        <v>0</v>
      </c>
      <c r="AB25">
        <f>(X25-DD25*(DI25+DJ25)/1000)</f>
        <v>0</v>
      </c>
      <c r="AC25">
        <f>(-J25*44100)</f>
        <v>0</v>
      </c>
      <c r="AD25">
        <f>2*29.3*R25*0.92*(DK25-W25)</f>
        <v>0</v>
      </c>
      <c r="AE25">
        <f>2*0.95*5.67E-8*(((DK25+$B$7)+273)^4-(W25+273)^4)</f>
        <v>0</v>
      </c>
      <c r="AF25">
        <f>U25+AE25+AC25+AD25</f>
        <v>0</v>
      </c>
      <c r="AG25">
        <f>DH25*AU25*(DC25-DB25*(1000-AU25*DE25)/(1000-AU25*DD25))/(100*CV25)</f>
        <v>0</v>
      </c>
      <c r="AH25">
        <f>1000*DH25*AU25*(DD25-DE25)/(100*CV25*(1000-AU25*DD25))</f>
        <v>0</v>
      </c>
      <c r="AI25">
        <f>(AJ25 - AK25 - DI25*1E3/(8.314*(DK25+273.15)) * AM25/DH25 * AL25) * DH25/(100*CV25) * (1000 - DE25)/1000</f>
        <v>0</v>
      </c>
      <c r="AJ25">
        <v>427.58332514056</v>
      </c>
      <c r="AK25">
        <v>430.6266</v>
      </c>
      <c r="AL25">
        <v>-0.0001591875302647953</v>
      </c>
      <c r="AM25">
        <v>64.86404582581729</v>
      </c>
      <c r="AN25">
        <f>(AP25 - AO25 + DI25*1E3/(8.314*(DK25+273.15)) * AR25/DH25 * AQ25) * DH25/(100*CV25) * 1000/(1000 - AP25)</f>
        <v>0</v>
      </c>
      <c r="AO25">
        <v>17.59612081737862</v>
      </c>
      <c r="AP25">
        <v>18.68902377622378</v>
      </c>
      <c r="AQ25">
        <v>5.118138720054866E-05</v>
      </c>
      <c r="AR25">
        <v>84.79442043954953</v>
      </c>
      <c r="AS25">
        <v>7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MAX(0,($B$13+$C$13*DP25)/(1+$D$13*DP25)*DI25/(DK25+273)*$E$13)</f>
        <v>0</v>
      </c>
      <c r="AX25" t="s">
        <v>417</v>
      </c>
      <c r="AY25" t="s">
        <v>417</v>
      </c>
      <c r="AZ25">
        <v>0</v>
      </c>
      <c r="BA25">
        <v>0</v>
      </c>
      <c r="BB25">
        <f>1-AZ25/BA25</f>
        <v>0</v>
      </c>
      <c r="BC25">
        <v>0</v>
      </c>
      <c r="BD25" t="s">
        <v>417</v>
      </c>
      <c r="BE25" t="s">
        <v>417</v>
      </c>
      <c r="BF25">
        <v>0</v>
      </c>
      <c r="BG25">
        <v>0</v>
      </c>
      <c r="BH25">
        <f>1-BF25/BG25</f>
        <v>0</v>
      </c>
      <c r="BI25">
        <v>0.5</v>
      </c>
      <c r="BJ25">
        <f>CS25</f>
        <v>0</v>
      </c>
      <c r="BK25">
        <f>L25</f>
        <v>0</v>
      </c>
      <c r="BL25">
        <f>BH25*BI25*BJ25</f>
        <v>0</v>
      </c>
      <c r="BM25">
        <f>(BK25-BC25)/BJ25</f>
        <v>0</v>
      </c>
      <c r="BN25">
        <f>(BA25-BG25)/BG25</f>
        <v>0</v>
      </c>
      <c r="BO25">
        <f>AZ25/(BB25+AZ25/BG25)</f>
        <v>0</v>
      </c>
      <c r="BP25" t="s">
        <v>417</v>
      </c>
      <c r="BQ25">
        <v>0</v>
      </c>
      <c r="BR25">
        <f>IF(BQ25&lt;&gt;0, BQ25, BO25)</f>
        <v>0</v>
      </c>
      <c r="BS25">
        <f>1-BR25/BG25</f>
        <v>0</v>
      </c>
      <c r="BT25">
        <f>(BG25-BF25)/(BG25-BR25)</f>
        <v>0</v>
      </c>
      <c r="BU25">
        <f>(BA25-BG25)/(BA25-BR25)</f>
        <v>0</v>
      </c>
      <c r="BV25">
        <f>(BG25-BF25)/(BG25-AZ25)</f>
        <v>0</v>
      </c>
      <c r="BW25">
        <f>(BA25-BG25)/(BA25-AZ25)</f>
        <v>0</v>
      </c>
      <c r="BX25">
        <f>(BT25*BR25/BF25)</f>
        <v>0</v>
      </c>
      <c r="BY25">
        <f>(1-BX25)</f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f>$B$11*DQ25+$C$11*DR25+$F$11*EC25*(1-EF25)</f>
        <v>0</v>
      </c>
      <c r="CS25">
        <f>CR25*CT25</f>
        <v>0</v>
      </c>
      <c r="CT25">
        <f>($B$11*$D$9+$C$11*$D$9+$F$11*((EP25+EH25)/MAX(EP25+EH25+EQ25, 0.1)*$I$9+EQ25/MAX(EP25+EH25+EQ25, 0.1)*$J$9))/($B$11+$C$11+$F$11)</f>
        <v>0</v>
      </c>
      <c r="CU25">
        <f>($B$11*$K$9+$C$11*$K$9+$F$11*((EP25+EH25)/MAX(EP25+EH25+EQ25, 0.1)*$P$9+EQ25/MAX(EP25+EH25+EQ25, 0.1)*$Q$9))/($B$11+$C$11+$F$11)</f>
        <v>0</v>
      </c>
      <c r="CV25">
        <v>6</v>
      </c>
      <c r="CW25">
        <v>0.5</v>
      </c>
      <c r="CX25" t="s">
        <v>418</v>
      </c>
      <c r="CY25">
        <v>2</v>
      </c>
      <c r="CZ25" t="b">
        <v>1</v>
      </c>
      <c r="DA25">
        <v>1659042148.2</v>
      </c>
      <c r="DB25">
        <v>422.5942999999999</v>
      </c>
      <c r="DC25">
        <v>420.0661</v>
      </c>
      <c r="DD25">
        <v>18.68742</v>
      </c>
      <c r="DE25">
        <v>17.59495</v>
      </c>
      <c r="DF25">
        <v>419.1610000000001</v>
      </c>
      <c r="DG25">
        <v>18.47873</v>
      </c>
      <c r="DH25">
        <v>500.0754</v>
      </c>
      <c r="DI25">
        <v>90.29285</v>
      </c>
      <c r="DJ25">
        <v>0.09989808999999999</v>
      </c>
      <c r="DK25">
        <v>25.6057</v>
      </c>
      <c r="DL25">
        <v>25.1078</v>
      </c>
      <c r="DM25">
        <v>999.9</v>
      </c>
      <c r="DN25">
        <v>0</v>
      </c>
      <c r="DO25">
        <v>0</v>
      </c>
      <c r="DP25">
        <v>9999.495000000001</v>
      </c>
      <c r="DQ25">
        <v>0</v>
      </c>
      <c r="DR25">
        <v>5.599425000000001</v>
      </c>
      <c r="DS25">
        <v>2.527984</v>
      </c>
      <c r="DT25">
        <v>430.6418</v>
      </c>
      <c r="DU25">
        <v>427.5896</v>
      </c>
      <c r="DV25">
        <v>1.092476</v>
      </c>
      <c r="DW25">
        <v>420.0661</v>
      </c>
      <c r="DX25">
        <v>17.59495</v>
      </c>
      <c r="DY25">
        <v>1.687339</v>
      </c>
      <c r="DZ25">
        <v>1.588696</v>
      </c>
      <c r="EA25">
        <v>14.78045</v>
      </c>
      <c r="EB25">
        <v>13.8496</v>
      </c>
      <c r="EC25">
        <v>0.0100011</v>
      </c>
      <c r="ED25">
        <v>0</v>
      </c>
      <c r="EE25">
        <v>0</v>
      </c>
      <c r="EF25">
        <v>0</v>
      </c>
      <c r="EG25">
        <v>681.0350000000001</v>
      </c>
      <c r="EH25">
        <v>0.0100011</v>
      </c>
      <c r="EI25">
        <v>-6.73</v>
      </c>
      <c r="EJ25">
        <v>-1.575</v>
      </c>
      <c r="EK25">
        <v>33.8124</v>
      </c>
      <c r="EL25">
        <v>38.7996</v>
      </c>
      <c r="EM25">
        <v>36.3998</v>
      </c>
      <c r="EN25">
        <v>38.2872</v>
      </c>
      <c r="EO25">
        <v>36.7122</v>
      </c>
      <c r="EP25">
        <v>0</v>
      </c>
      <c r="EQ25">
        <v>0</v>
      </c>
      <c r="ER25">
        <v>0</v>
      </c>
      <c r="ES25">
        <v>1659042152.5</v>
      </c>
      <c r="ET25">
        <v>0</v>
      </c>
      <c r="EU25">
        <v>680.02</v>
      </c>
      <c r="EV25">
        <v>1.092307707917071</v>
      </c>
      <c r="EW25">
        <v>-33.02692316945725</v>
      </c>
      <c r="EX25">
        <v>-5.266</v>
      </c>
      <c r="EY25">
        <v>15</v>
      </c>
      <c r="EZ25">
        <v>0</v>
      </c>
      <c r="FA25" t="s">
        <v>419</v>
      </c>
      <c r="FB25">
        <v>1655239120</v>
      </c>
      <c r="FC25">
        <v>1655239135</v>
      </c>
      <c r="FD25">
        <v>0</v>
      </c>
      <c r="FE25">
        <v>-0.075</v>
      </c>
      <c r="FF25">
        <v>-0.027</v>
      </c>
      <c r="FG25">
        <v>1.986</v>
      </c>
      <c r="FH25">
        <v>0.139</v>
      </c>
      <c r="FI25">
        <v>420</v>
      </c>
      <c r="FJ25">
        <v>22</v>
      </c>
      <c r="FK25">
        <v>0.12</v>
      </c>
      <c r="FL25">
        <v>0.02</v>
      </c>
      <c r="FM25">
        <v>2.554038780487805</v>
      </c>
      <c r="FN25">
        <v>-0.1137236236933799</v>
      </c>
      <c r="FO25">
        <v>0.03154172932413019</v>
      </c>
      <c r="FP25">
        <v>1</v>
      </c>
      <c r="FQ25">
        <v>680.0029411764706</v>
      </c>
      <c r="FR25">
        <v>-0.2139037300654499</v>
      </c>
      <c r="FS25">
        <v>4.195286942028113</v>
      </c>
      <c r="FT25">
        <v>1</v>
      </c>
      <c r="FU25">
        <v>1.110750243902439</v>
      </c>
      <c r="FV25">
        <v>-0.128270383275259</v>
      </c>
      <c r="FW25">
        <v>0.01438673821704828</v>
      </c>
      <c r="FX25">
        <v>0</v>
      </c>
      <c r="FY25">
        <v>2</v>
      </c>
      <c r="FZ25">
        <v>3</v>
      </c>
      <c r="GA25" t="s">
        <v>429</v>
      </c>
      <c r="GB25">
        <v>2.98078</v>
      </c>
      <c r="GC25">
        <v>2.72837</v>
      </c>
      <c r="GD25">
        <v>0.08616649999999999</v>
      </c>
      <c r="GE25">
        <v>0.0867541</v>
      </c>
      <c r="GF25">
        <v>0.0901608</v>
      </c>
      <c r="GG25">
        <v>0.08704629999999999</v>
      </c>
      <c r="GH25">
        <v>27445.5</v>
      </c>
      <c r="GI25">
        <v>27005.3</v>
      </c>
      <c r="GJ25">
        <v>30558</v>
      </c>
      <c r="GK25">
        <v>29811.7</v>
      </c>
      <c r="GL25">
        <v>38364.5</v>
      </c>
      <c r="GM25">
        <v>35840.2</v>
      </c>
      <c r="GN25">
        <v>46740.3</v>
      </c>
      <c r="GO25">
        <v>44339.1</v>
      </c>
      <c r="GP25">
        <v>1.87575</v>
      </c>
      <c r="GQ25">
        <v>1.86295</v>
      </c>
      <c r="GR25">
        <v>0.054352</v>
      </c>
      <c r="GS25">
        <v>0</v>
      </c>
      <c r="GT25">
        <v>24.2156</v>
      </c>
      <c r="GU25">
        <v>999.9</v>
      </c>
      <c r="GV25">
        <v>43.8</v>
      </c>
      <c r="GW25">
        <v>31.8</v>
      </c>
      <c r="GX25">
        <v>22.8995</v>
      </c>
      <c r="GY25">
        <v>62.9</v>
      </c>
      <c r="GZ25">
        <v>22.8325</v>
      </c>
      <c r="HA25">
        <v>1</v>
      </c>
      <c r="HB25">
        <v>-0.119959</v>
      </c>
      <c r="HC25">
        <v>-0.270327</v>
      </c>
      <c r="HD25">
        <v>20.2155</v>
      </c>
      <c r="HE25">
        <v>5.2399</v>
      </c>
      <c r="HF25">
        <v>11.968</v>
      </c>
      <c r="HG25">
        <v>4.97275</v>
      </c>
      <c r="HH25">
        <v>3.291</v>
      </c>
      <c r="HI25">
        <v>9523.700000000001</v>
      </c>
      <c r="HJ25">
        <v>9999</v>
      </c>
      <c r="HK25">
        <v>9999</v>
      </c>
      <c r="HL25">
        <v>300.3</v>
      </c>
      <c r="HM25">
        <v>4.97291</v>
      </c>
      <c r="HN25">
        <v>1.87729</v>
      </c>
      <c r="HO25">
        <v>1.87538</v>
      </c>
      <c r="HP25">
        <v>1.8782</v>
      </c>
      <c r="HQ25">
        <v>1.87498</v>
      </c>
      <c r="HR25">
        <v>1.87851</v>
      </c>
      <c r="HS25">
        <v>1.87561</v>
      </c>
      <c r="HT25">
        <v>1.87674</v>
      </c>
      <c r="HU25">
        <v>0</v>
      </c>
      <c r="HV25">
        <v>0</v>
      </c>
      <c r="HW25">
        <v>0</v>
      </c>
      <c r="HX25">
        <v>0</v>
      </c>
      <c r="HY25" t="s">
        <v>421</v>
      </c>
      <c r="HZ25" t="s">
        <v>422</v>
      </c>
      <c r="IA25" t="s">
        <v>423</v>
      </c>
      <c r="IB25" t="s">
        <v>423</v>
      </c>
      <c r="IC25" t="s">
        <v>423</v>
      </c>
      <c r="ID25" t="s">
        <v>423</v>
      </c>
      <c r="IE25">
        <v>0</v>
      </c>
      <c r="IF25">
        <v>100</v>
      </c>
      <c r="IG25">
        <v>100</v>
      </c>
      <c r="IH25">
        <v>3.434</v>
      </c>
      <c r="II25">
        <v>0.2087</v>
      </c>
      <c r="IJ25">
        <v>1.981763419366358</v>
      </c>
      <c r="IK25">
        <v>0.004159454759036045</v>
      </c>
      <c r="IL25">
        <v>-1.867668404869411E-06</v>
      </c>
      <c r="IM25">
        <v>4.909634042181104E-10</v>
      </c>
      <c r="IN25">
        <v>-0.02325052156973135</v>
      </c>
      <c r="IO25">
        <v>0.005621412097584705</v>
      </c>
      <c r="IP25">
        <v>0.0003643073039241939</v>
      </c>
      <c r="IQ25">
        <v>5.804889560036211E-07</v>
      </c>
      <c r="IR25">
        <v>0</v>
      </c>
      <c r="IS25">
        <v>2100</v>
      </c>
      <c r="IT25">
        <v>1</v>
      </c>
      <c r="IU25">
        <v>26</v>
      </c>
      <c r="IV25">
        <v>63383.8</v>
      </c>
      <c r="IW25">
        <v>63383.6</v>
      </c>
      <c r="IX25">
        <v>1.08765</v>
      </c>
      <c r="IY25">
        <v>2.52319</v>
      </c>
      <c r="IZ25">
        <v>1.39893</v>
      </c>
      <c r="JA25">
        <v>2.34375</v>
      </c>
      <c r="JB25">
        <v>1.44897</v>
      </c>
      <c r="JC25">
        <v>2.41821</v>
      </c>
      <c r="JD25">
        <v>36.152</v>
      </c>
      <c r="JE25">
        <v>24.105</v>
      </c>
      <c r="JF25">
        <v>18</v>
      </c>
      <c r="JG25">
        <v>483.116</v>
      </c>
      <c r="JH25">
        <v>445.323</v>
      </c>
      <c r="JI25">
        <v>24.9998</v>
      </c>
      <c r="JJ25">
        <v>25.5139</v>
      </c>
      <c r="JK25">
        <v>30</v>
      </c>
      <c r="JL25">
        <v>25.3534</v>
      </c>
      <c r="JM25">
        <v>25.4367</v>
      </c>
      <c r="JN25">
        <v>21.8185</v>
      </c>
      <c r="JO25">
        <v>26.9189</v>
      </c>
      <c r="JP25">
        <v>0</v>
      </c>
      <c r="JQ25">
        <v>25</v>
      </c>
      <c r="JR25">
        <v>420.1</v>
      </c>
      <c r="JS25">
        <v>17.6772</v>
      </c>
      <c r="JT25">
        <v>101.015</v>
      </c>
      <c r="JU25">
        <v>101.95</v>
      </c>
    </row>
    <row r="26" spans="1:281">
      <c r="A26">
        <v>10</v>
      </c>
      <c r="B26">
        <v>1659042156</v>
      </c>
      <c r="C26">
        <v>45</v>
      </c>
      <c r="D26" t="s">
        <v>442</v>
      </c>
      <c r="E26" t="s">
        <v>443</v>
      </c>
      <c r="F26">
        <v>5</v>
      </c>
      <c r="G26" t="s">
        <v>415</v>
      </c>
      <c r="H26" t="s">
        <v>416</v>
      </c>
      <c r="I26">
        <v>1659042153.5</v>
      </c>
      <c r="J26">
        <f>(K26)/1000</f>
        <v>0</v>
      </c>
      <c r="K26">
        <f>IF(CZ26, AN26, AH26)</f>
        <v>0</v>
      </c>
      <c r="L26">
        <f>IF(CZ26, AI26, AG26)</f>
        <v>0</v>
      </c>
      <c r="M26">
        <f>DB26 - IF(AU26&gt;1, L26*CV26*100.0/(AW26*DP26), 0)</f>
        <v>0</v>
      </c>
      <c r="N26">
        <f>((T26-J26/2)*M26-L26)/(T26+J26/2)</f>
        <v>0</v>
      </c>
      <c r="O26">
        <f>N26*(DI26+DJ26)/1000.0</f>
        <v>0</v>
      </c>
      <c r="P26">
        <f>(DB26 - IF(AU26&gt;1, L26*CV26*100.0/(AW26*DP26), 0))*(DI26+DJ26)/1000.0</f>
        <v>0</v>
      </c>
      <c r="Q26">
        <f>2.0/((1/S26-1/R26)+SIGN(S26)*SQRT((1/S26-1/R26)*(1/S26-1/R26) + 4*CW26/((CW26+1)*(CW26+1))*(2*1/S26*1/R26-1/R26*1/R26)))</f>
        <v>0</v>
      </c>
      <c r="R26">
        <f>IF(LEFT(CX26,1)&lt;&gt;"0",IF(LEFT(CX26,1)="1",3.0,CY26),$D$5+$E$5*(DP26*DI26/($K$5*1000))+$F$5*(DP26*DI26/($K$5*1000))*MAX(MIN(CV26,$J$5),$I$5)*MAX(MIN(CV26,$J$5),$I$5)+$G$5*MAX(MIN(CV26,$J$5),$I$5)*(DP26*DI26/($K$5*1000))+$H$5*(DP26*DI26/($K$5*1000))*(DP26*DI26/($K$5*1000)))</f>
        <v>0</v>
      </c>
      <c r="S26">
        <f>J26*(1000-(1000*0.61365*exp(17.502*W26/(240.97+W26))/(DI26+DJ26)+DD26)/2)/(1000*0.61365*exp(17.502*W26/(240.97+W26))/(DI26+DJ26)-DD26)</f>
        <v>0</v>
      </c>
      <c r="T26">
        <f>1/((CW26+1)/(Q26/1.6)+1/(R26/1.37)) + CW26/((CW26+1)/(Q26/1.6) + CW26/(R26/1.37))</f>
        <v>0</v>
      </c>
      <c r="U26">
        <f>(CR26*CU26)</f>
        <v>0</v>
      </c>
      <c r="V26">
        <f>(DK26+(U26+2*0.95*5.67E-8*(((DK26+$B$7)+273)^4-(DK26+273)^4)-44100*J26)/(1.84*29.3*R26+8*0.95*5.67E-8*(DK26+273)^3))</f>
        <v>0</v>
      </c>
      <c r="W26">
        <f>($C$7*DL26+$D$7*DM26+$E$7*V26)</f>
        <v>0</v>
      </c>
      <c r="X26">
        <f>0.61365*exp(17.502*W26/(240.97+W26))</f>
        <v>0</v>
      </c>
      <c r="Y26">
        <f>(Z26/AA26*100)</f>
        <v>0</v>
      </c>
      <c r="Z26">
        <f>DD26*(DI26+DJ26)/1000</f>
        <v>0</v>
      </c>
      <c r="AA26">
        <f>0.61365*exp(17.502*DK26/(240.97+DK26))</f>
        <v>0</v>
      </c>
      <c r="AB26">
        <f>(X26-DD26*(DI26+DJ26)/1000)</f>
        <v>0</v>
      </c>
      <c r="AC26">
        <f>(-J26*44100)</f>
        <v>0</v>
      </c>
      <c r="AD26">
        <f>2*29.3*R26*0.92*(DK26-W26)</f>
        <v>0</v>
      </c>
      <c r="AE26">
        <f>2*0.95*5.67E-8*(((DK26+$B$7)+273)^4-(W26+273)^4)</f>
        <v>0</v>
      </c>
      <c r="AF26">
        <f>U26+AE26+AC26+AD26</f>
        <v>0</v>
      </c>
      <c r="AG26">
        <f>DH26*AU26*(DC26-DB26*(1000-AU26*DE26)/(1000-AU26*DD26))/(100*CV26)</f>
        <v>0</v>
      </c>
      <c r="AH26">
        <f>1000*DH26*AU26*(DD26-DE26)/(100*CV26*(1000-AU26*DD26))</f>
        <v>0</v>
      </c>
      <c r="AI26">
        <f>(AJ26 - AK26 - DI26*1E3/(8.314*(DK26+273.15)) * AM26/DH26 * AL26) * DH26/(100*CV26) * (1000 - DE26)/1000</f>
        <v>0</v>
      </c>
      <c r="AJ26">
        <v>427.5797297779976</v>
      </c>
      <c r="AK26">
        <v>430.6701636363637</v>
      </c>
      <c r="AL26">
        <v>0.0002479255709942417</v>
      </c>
      <c r="AM26">
        <v>64.86404582581729</v>
      </c>
      <c r="AN26">
        <f>(AP26 - AO26 + DI26*1E3/(8.314*(DK26+273.15)) * AR26/DH26 * AQ26) * DH26/(100*CV26) * 1000/(1000 - AP26)</f>
        <v>0</v>
      </c>
      <c r="AO26">
        <v>17.59891580095222</v>
      </c>
      <c r="AP26">
        <v>18.69392237762239</v>
      </c>
      <c r="AQ26">
        <v>1.434679088684586E-05</v>
      </c>
      <c r="AR26">
        <v>84.79442043954953</v>
      </c>
      <c r="AS26">
        <v>7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MAX(0,($B$13+$C$13*DP26)/(1+$D$13*DP26)*DI26/(DK26+273)*$E$13)</f>
        <v>0</v>
      </c>
      <c r="AX26" t="s">
        <v>417</v>
      </c>
      <c r="AY26" t="s">
        <v>417</v>
      </c>
      <c r="AZ26">
        <v>0</v>
      </c>
      <c r="BA26">
        <v>0</v>
      </c>
      <c r="BB26">
        <f>1-AZ26/BA26</f>
        <v>0</v>
      </c>
      <c r="BC26">
        <v>0</v>
      </c>
      <c r="BD26" t="s">
        <v>417</v>
      </c>
      <c r="BE26" t="s">
        <v>417</v>
      </c>
      <c r="BF26">
        <v>0</v>
      </c>
      <c r="BG26">
        <v>0</v>
      </c>
      <c r="BH26">
        <f>1-BF26/BG26</f>
        <v>0</v>
      </c>
      <c r="BI26">
        <v>0.5</v>
      </c>
      <c r="BJ26">
        <f>CS26</f>
        <v>0</v>
      </c>
      <c r="BK26">
        <f>L26</f>
        <v>0</v>
      </c>
      <c r="BL26">
        <f>BH26*BI26*BJ26</f>
        <v>0</v>
      </c>
      <c r="BM26">
        <f>(BK26-BC26)/BJ26</f>
        <v>0</v>
      </c>
      <c r="BN26">
        <f>(BA26-BG26)/BG26</f>
        <v>0</v>
      </c>
      <c r="BO26">
        <f>AZ26/(BB26+AZ26/BG26)</f>
        <v>0</v>
      </c>
      <c r="BP26" t="s">
        <v>417</v>
      </c>
      <c r="BQ26">
        <v>0</v>
      </c>
      <c r="BR26">
        <f>IF(BQ26&lt;&gt;0, BQ26, BO26)</f>
        <v>0</v>
      </c>
      <c r="BS26">
        <f>1-BR26/BG26</f>
        <v>0</v>
      </c>
      <c r="BT26">
        <f>(BG26-BF26)/(BG26-BR26)</f>
        <v>0</v>
      </c>
      <c r="BU26">
        <f>(BA26-BG26)/(BA26-BR26)</f>
        <v>0</v>
      </c>
      <c r="BV26">
        <f>(BG26-BF26)/(BG26-AZ26)</f>
        <v>0</v>
      </c>
      <c r="BW26">
        <f>(BA26-BG26)/(BA26-AZ26)</f>
        <v>0</v>
      </c>
      <c r="BX26">
        <f>(BT26*BR26/BF26)</f>
        <v>0</v>
      </c>
      <c r="BY26">
        <f>(1-BX26)</f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f>$B$11*DQ26+$C$11*DR26+$F$11*EC26*(1-EF26)</f>
        <v>0</v>
      </c>
      <c r="CS26">
        <f>CR26*CT26</f>
        <v>0</v>
      </c>
      <c r="CT26">
        <f>($B$11*$D$9+$C$11*$D$9+$F$11*((EP26+EH26)/MAX(EP26+EH26+EQ26, 0.1)*$I$9+EQ26/MAX(EP26+EH26+EQ26, 0.1)*$J$9))/($B$11+$C$11+$F$11)</f>
        <v>0</v>
      </c>
      <c r="CU26">
        <f>($B$11*$K$9+$C$11*$K$9+$F$11*((EP26+EH26)/MAX(EP26+EH26+EQ26, 0.1)*$P$9+EQ26/MAX(EP26+EH26+EQ26, 0.1)*$Q$9))/($B$11+$C$11+$F$11)</f>
        <v>0</v>
      </c>
      <c r="CV26">
        <v>6</v>
      </c>
      <c r="CW26">
        <v>0.5</v>
      </c>
      <c r="CX26" t="s">
        <v>418</v>
      </c>
      <c r="CY26">
        <v>2</v>
      </c>
      <c r="CZ26" t="b">
        <v>1</v>
      </c>
      <c r="DA26">
        <v>1659042153.5</v>
      </c>
      <c r="DB26">
        <v>422.5967777777778</v>
      </c>
      <c r="DC26">
        <v>420.0533333333333</v>
      </c>
      <c r="DD26">
        <v>18.69164444444445</v>
      </c>
      <c r="DE26">
        <v>17.60596666666667</v>
      </c>
      <c r="DF26">
        <v>419.1634444444444</v>
      </c>
      <c r="DG26">
        <v>18.4829</v>
      </c>
      <c r="DH26">
        <v>500.1051111111111</v>
      </c>
      <c r="DI26">
        <v>90.29508888888888</v>
      </c>
      <c r="DJ26">
        <v>0.1000924444444445</v>
      </c>
      <c r="DK26">
        <v>25.6059</v>
      </c>
      <c r="DL26">
        <v>25.10632222222222</v>
      </c>
      <c r="DM26">
        <v>999.9000000000001</v>
      </c>
      <c r="DN26">
        <v>0</v>
      </c>
      <c r="DO26">
        <v>0</v>
      </c>
      <c r="DP26">
        <v>10005.84777777778</v>
      </c>
      <c r="DQ26">
        <v>0</v>
      </c>
      <c r="DR26">
        <v>4.463384444444443</v>
      </c>
      <c r="DS26">
        <v>2.543307777777778</v>
      </c>
      <c r="DT26">
        <v>430.6461111111111</v>
      </c>
      <c r="DU26">
        <v>427.5813333333333</v>
      </c>
      <c r="DV26">
        <v>1.0857</v>
      </c>
      <c r="DW26">
        <v>420.0533333333333</v>
      </c>
      <c r="DX26">
        <v>17.60596666666667</v>
      </c>
      <c r="DY26">
        <v>1.687766666666667</v>
      </c>
      <c r="DZ26">
        <v>1.589732222222222</v>
      </c>
      <c r="EA26">
        <v>14.78436666666667</v>
      </c>
      <c r="EB26">
        <v>13.85964444444444</v>
      </c>
      <c r="EC26">
        <v>0.0100011</v>
      </c>
      <c r="ED26">
        <v>0</v>
      </c>
      <c r="EE26">
        <v>0</v>
      </c>
      <c r="EF26">
        <v>0</v>
      </c>
      <c r="EG26">
        <v>681.3611111111111</v>
      </c>
      <c r="EH26">
        <v>0.0100011</v>
      </c>
      <c r="EI26">
        <v>-6.461111111111111</v>
      </c>
      <c r="EJ26">
        <v>-1.6</v>
      </c>
      <c r="EK26">
        <v>33.93033333333333</v>
      </c>
      <c r="EL26">
        <v>38.88877777777778</v>
      </c>
      <c r="EM26">
        <v>36.52755555555555</v>
      </c>
      <c r="EN26">
        <v>38.465</v>
      </c>
      <c r="EO26">
        <v>36.80533333333334</v>
      </c>
      <c r="EP26">
        <v>0</v>
      </c>
      <c r="EQ26">
        <v>0</v>
      </c>
      <c r="ER26">
        <v>0</v>
      </c>
      <c r="ES26">
        <v>1659042157.3</v>
      </c>
      <c r="ET26">
        <v>0</v>
      </c>
      <c r="EU26">
        <v>680.2140000000001</v>
      </c>
      <c r="EV26">
        <v>0.1884615521795748</v>
      </c>
      <c r="EW26">
        <v>-15.60769271302741</v>
      </c>
      <c r="EX26">
        <v>-6.024000000000001</v>
      </c>
      <c r="EY26">
        <v>15</v>
      </c>
      <c r="EZ26">
        <v>0</v>
      </c>
      <c r="FA26" t="s">
        <v>419</v>
      </c>
      <c r="FB26">
        <v>1655239120</v>
      </c>
      <c r="FC26">
        <v>1655239135</v>
      </c>
      <c r="FD26">
        <v>0</v>
      </c>
      <c r="FE26">
        <v>-0.075</v>
      </c>
      <c r="FF26">
        <v>-0.027</v>
      </c>
      <c r="FG26">
        <v>1.986</v>
      </c>
      <c r="FH26">
        <v>0.139</v>
      </c>
      <c r="FI26">
        <v>420</v>
      </c>
      <c r="FJ26">
        <v>22</v>
      </c>
      <c r="FK26">
        <v>0.12</v>
      </c>
      <c r="FL26">
        <v>0.02</v>
      </c>
      <c r="FM26">
        <v>2.54184425</v>
      </c>
      <c r="FN26">
        <v>-0.02704176360225502</v>
      </c>
      <c r="FO26">
        <v>0.03042211324739786</v>
      </c>
      <c r="FP26">
        <v>1</v>
      </c>
      <c r="FQ26">
        <v>680.314705882353</v>
      </c>
      <c r="FR26">
        <v>6.889228448987082</v>
      </c>
      <c r="FS26">
        <v>4.194824006189845</v>
      </c>
      <c r="FT26">
        <v>0</v>
      </c>
      <c r="FU26">
        <v>1.1007805</v>
      </c>
      <c r="FV26">
        <v>-0.1400120825515949</v>
      </c>
      <c r="FW26">
        <v>0.01520191516717548</v>
      </c>
      <c r="FX26">
        <v>0</v>
      </c>
      <c r="FY26">
        <v>1</v>
      </c>
      <c r="FZ26">
        <v>3</v>
      </c>
      <c r="GA26" t="s">
        <v>426</v>
      </c>
      <c r="GB26">
        <v>2.98074</v>
      </c>
      <c r="GC26">
        <v>2.72851</v>
      </c>
      <c r="GD26">
        <v>0.0861773</v>
      </c>
      <c r="GE26">
        <v>0.0867467</v>
      </c>
      <c r="GF26">
        <v>0.0901805</v>
      </c>
      <c r="GG26">
        <v>0.087149</v>
      </c>
      <c r="GH26">
        <v>27445.7</v>
      </c>
      <c r="GI26">
        <v>27005.3</v>
      </c>
      <c r="GJ26">
        <v>30558.7</v>
      </c>
      <c r="GK26">
        <v>29811.4</v>
      </c>
      <c r="GL26">
        <v>38364.3</v>
      </c>
      <c r="GM26">
        <v>35835.9</v>
      </c>
      <c r="GN26">
        <v>46741.1</v>
      </c>
      <c r="GO26">
        <v>44338.9</v>
      </c>
      <c r="GP26">
        <v>1.87595</v>
      </c>
      <c r="GQ26">
        <v>1.86297</v>
      </c>
      <c r="GR26">
        <v>0.0539422</v>
      </c>
      <c r="GS26">
        <v>0</v>
      </c>
      <c r="GT26">
        <v>24.2174</v>
      </c>
      <c r="GU26">
        <v>999.9</v>
      </c>
      <c r="GV26">
        <v>43.8</v>
      </c>
      <c r="GW26">
        <v>31.8</v>
      </c>
      <c r="GX26">
        <v>22.9021</v>
      </c>
      <c r="GY26">
        <v>63.12</v>
      </c>
      <c r="GZ26">
        <v>22.6803</v>
      </c>
      <c r="HA26">
        <v>1</v>
      </c>
      <c r="HB26">
        <v>-0.119975</v>
      </c>
      <c r="HC26">
        <v>-0.270398</v>
      </c>
      <c r="HD26">
        <v>20.2154</v>
      </c>
      <c r="HE26">
        <v>5.23975</v>
      </c>
      <c r="HF26">
        <v>11.968</v>
      </c>
      <c r="HG26">
        <v>4.97305</v>
      </c>
      <c r="HH26">
        <v>3.291</v>
      </c>
      <c r="HI26">
        <v>9523.9</v>
      </c>
      <c r="HJ26">
        <v>9999</v>
      </c>
      <c r="HK26">
        <v>9999</v>
      </c>
      <c r="HL26">
        <v>300.3</v>
      </c>
      <c r="HM26">
        <v>4.9729</v>
      </c>
      <c r="HN26">
        <v>1.87729</v>
      </c>
      <c r="HO26">
        <v>1.8754</v>
      </c>
      <c r="HP26">
        <v>1.8782</v>
      </c>
      <c r="HQ26">
        <v>1.87493</v>
      </c>
      <c r="HR26">
        <v>1.87851</v>
      </c>
      <c r="HS26">
        <v>1.87559</v>
      </c>
      <c r="HT26">
        <v>1.87675</v>
      </c>
      <c r="HU26">
        <v>0</v>
      </c>
      <c r="HV26">
        <v>0</v>
      </c>
      <c r="HW26">
        <v>0</v>
      </c>
      <c r="HX26">
        <v>0</v>
      </c>
      <c r="HY26" t="s">
        <v>421</v>
      </c>
      <c r="HZ26" t="s">
        <v>422</v>
      </c>
      <c r="IA26" t="s">
        <v>423</v>
      </c>
      <c r="IB26" t="s">
        <v>423</v>
      </c>
      <c r="IC26" t="s">
        <v>423</v>
      </c>
      <c r="ID26" t="s">
        <v>423</v>
      </c>
      <c r="IE26">
        <v>0</v>
      </c>
      <c r="IF26">
        <v>100</v>
      </c>
      <c r="IG26">
        <v>100</v>
      </c>
      <c r="IH26">
        <v>3.434</v>
      </c>
      <c r="II26">
        <v>0.2088</v>
      </c>
      <c r="IJ26">
        <v>1.981763419366358</v>
      </c>
      <c r="IK26">
        <v>0.004159454759036045</v>
      </c>
      <c r="IL26">
        <v>-1.867668404869411E-06</v>
      </c>
      <c r="IM26">
        <v>4.909634042181104E-10</v>
      </c>
      <c r="IN26">
        <v>-0.02325052156973135</v>
      </c>
      <c r="IO26">
        <v>0.005621412097584705</v>
      </c>
      <c r="IP26">
        <v>0.0003643073039241939</v>
      </c>
      <c r="IQ26">
        <v>5.804889560036211E-07</v>
      </c>
      <c r="IR26">
        <v>0</v>
      </c>
      <c r="IS26">
        <v>2100</v>
      </c>
      <c r="IT26">
        <v>1</v>
      </c>
      <c r="IU26">
        <v>26</v>
      </c>
      <c r="IV26">
        <v>63383.9</v>
      </c>
      <c r="IW26">
        <v>63383.7</v>
      </c>
      <c r="IX26">
        <v>1.08765</v>
      </c>
      <c r="IY26">
        <v>2.52441</v>
      </c>
      <c r="IZ26">
        <v>1.39893</v>
      </c>
      <c r="JA26">
        <v>2.34375</v>
      </c>
      <c r="JB26">
        <v>1.44897</v>
      </c>
      <c r="JC26">
        <v>2.45239</v>
      </c>
      <c r="JD26">
        <v>36.1754</v>
      </c>
      <c r="JE26">
        <v>24.105</v>
      </c>
      <c r="JF26">
        <v>18</v>
      </c>
      <c r="JG26">
        <v>483.224</v>
      </c>
      <c r="JH26">
        <v>445.33</v>
      </c>
      <c r="JI26">
        <v>24.9998</v>
      </c>
      <c r="JJ26">
        <v>25.5139</v>
      </c>
      <c r="JK26">
        <v>30</v>
      </c>
      <c r="JL26">
        <v>25.3534</v>
      </c>
      <c r="JM26">
        <v>25.4356</v>
      </c>
      <c r="JN26">
        <v>21.8212</v>
      </c>
      <c r="JO26">
        <v>26.9189</v>
      </c>
      <c r="JP26">
        <v>0</v>
      </c>
      <c r="JQ26">
        <v>25</v>
      </c>
      <c r="JR26">
        <v>420.1</v>
      </c>
      <c r="JS26">
        <v>17.6769</v>
      </c>
      <c r="JT26">
        <v>101.017</v>
      </c>
      <c r="JU26">
        <v>101.949</v>
      </c>
    </row>
    <row r="27" spans="1:281">
      <c r="A27">
        <v>11</v>
      </c>
      <c r="B27">
        <v>1659042161</v>
      </c>
      <c r="C27">
        <v>50</v>
      </c>
      <c r="D27" t="s">
        <v>444</v>
      </c>
      <c r="E27" t="s">
        <v>445</v>
      </c>
      <c r="F27">
        <v>5</v>
      </c>
      <c r="G27" t="s">
        <v>415</v>
      </c>
      <c r="H27" t="s">
        <v>416</v>
      </c>
      <c r="I27">
        <v>1659042158.2</v>
      </c>
      <c r="J27">
        <f>(K27)/1000</f>
        <v>0</v>
      </c>
      <c r="K27">
        <f>IF(CZ27, AN27, AH27)</f>
        <v>0</v>
      </c>
      <c r="L27">
        <f>IF(CZ27, AI27, AG27)</f>
        <v>0</v>
      </c>
      <c r="M27">
        <f>DB27 - IF(AU27&gt;1, L27*CV27*100.0/(AW27*DP27), 0)</f>
        <v>0</v>
      </c>
      <c r="N27">
        <f>((T27-J27/2)*M27-L27)/(T27+J27/2)</f>
        <v>0</v>
      </c>
      <c r="O27">
        <f>N27*(DI27+DJ27)/1000.0</f>
        <v>0</v>
      </c>
      <c r="P27">
        <f>(DB27 - IF(AU27&gt;1, L27*CV27*100.0/(AW27*DP27), 0))*(DI27+DJ27)/1000.0</f>
        <v>0</v>
      </c>
      <c r="Q27">
        <f>2.0/((1/S27-1/R27)+SIGN(S27)*SQRT((1/S27-1/R27)*(1/S27-1/R27) + 4*CW27/((CW27+1)*(CW27+1))*(2*1/S27*1/R27-1/R27*1/R27)))</f>
        <v>0</v>
      </c>
      <c r="R27">
        <f>IF(LEFT(CX27,1)&lt;&gt;"0",IF(LEFT(CX27,1)="1",3.0,CY27),$D$5+$E$5*(DP27*DI27/($K$5*1000))+$F$5*(DP27*DI27/($K$5*1000))*MAX(MIN(CV27,$J$5),$I$5)*MAX(MIN(CV27,$J$5),$I$5)+$G$5*MAX(MIN(CV27,$J$5),$I$5)*(DP27*DI27/($K$5*1000))+$H$5*(DP27*DI27/($K$5*1000))*(DP27*DI27/($K$5*1000)))</f>
        <v>0</v>
      </c>
      <c r="S27">
        <f>J27*(1000-(1000*0.61365*exp(17.502*W27/(240.97+W27))/(DI27+DJ27)+DD27)/2)/(1000*0.61365*exp(17.502*W27/(240.97+W27))/(DI27+DJ27)-DD27)</f>
        <v>0</v>
      </c>
      <c r="T27">
        <f>1/((CW27+1)/(Q27/1.6)+1/(R27/1.37)) + CW27/((CW27+1)/(Q27/1.6) + CW27/(R27/1.37))</f>
        <v>0</v>
      </c>
      <c r="U27">
        <f>(CR27*CU27)</f>
        <v>0</v>
      </c>
      <c r="V27">
        <f>(DK27+(U27+2*0.95*5.67E-8*(((DK27+$B$7)+273)^4-(DK27+273)^4)-44100*J27)/(1.84*29.3*R27+8*0.95*5.67E-8*(DK27+273)^3))</f>
        <v>0</v>
      </c>
      <c r="W27">
        <f>($C$7*DL27+$D$7*DM27+$E$7*V27)</f>
        <v>0</v>
      </c>
      <c r="X27">
        <f>0.61365*exp(17.502*W27/(240.97+W27))</f>
        <v>0</v>
      </c>
      <c r="Y27">
        <f>(Z27/AA27*100)</f>
        <v>0</v>
      </c>
      <c r="Z27">
        <f>DD27*(DI27+DJ27)/1000</f>
        <v>0</v>
      </c>
      <c r="AA27">
        <f>0.61365*exp(17.502*DK27/(240.97+DK27))</f>
        <v>0</v>
      </c>
      <c r="AB27">
        <f>(X27-DD27*(DI27+DJ27)/1000)</f>
        <v>0</v>
      </c>
      <c r="AC27">
        <f>(-J27*44100)</f>
        <v>0</v>
      </c>
      <c r="AD27">
        <f>2*29.3*R27*0.92*(DK27-W27)</f>
        <v>0</v>
      </c>
      <c r="AE27">
        <f>2*0.95*5.67E-8*(((DK27+$B$7)+273)^4-(W27+273)^4)</f>
        <v>0</v>
      </c>
      <c r="AF27">
        <f>U27+AE27+AC27+AD27</f>
        <v>0</v>
      </c>
      <c r="AG27">
        <f>DH27*AU27*(DC27-DB27*(1000-AU27*DE27)/(1000-AU27*DD27))/(100*CV27)</f>
        <v>0</v>
      </c>
      <c r="AH27">
        <f>1000*DH27*AU27*(DD27-DE27)/(100*CV27*(1000-AU27*DD27))</f>
        <v>0</v>
      </c>
      <c r="AI27">
        <f>(AJ27 - AK27 - DI27*1E3/(8.314*(DK27+273.15)) * AM27/DH27 * AL27) * DH27/(100*CV27) * (1000 - DE27)/1000</f>
        <v>0</v>
      </c>
      <c r="AJ27">
        <v>427.5525750003207</v>
      </c>
      <c r="AK27">
        <v>430.6387454545454</v>
      </c>
      <c r="AL27">
        <v>-0.006318073980787716</v>
      </c>
      <c r="AM27">
        <v>64.86404582581729</v>
      </c>
      <c r="AN27">
        <f>(AP27 - AO27 + DI27*1E3/(8.314*(DK27+273.15)) * AR27/DH27 * AQ27) * DH27/(100*CV27) * 1000/(1000 - AP27)</f>
        <v>0</v>
      </c>
      <c r="AO27">
        <v>17.61983413934733</v>
      </c>
      <c r="AP27">
        <v>18.70359090909092</v>
      </c>
      <c r="AQ27">
        <v>7.567993180069E-05</v>
      </c>
      <c r="AR27">
        <v>84.79442043954953</v>
      </c>
      <c r="AS27">
        <v>7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MAX(0,($B$13+$C$13*DP27)/(1+$D$13*DP27)*DI27/(DK27+273)*$E$13)</f>
        <v>0</v>
      </c>
      <c r="AX27" t="s">
        <v>417</v>
      </c>
      <c r="AY27" t="s">
        <v>417</v>
      </c>
      <c r="AZ27">
        <v>0</v>
      </c>
      <c r="BA27">
        <v>0</v>
      </c>
      <c r="BB27">
        <f>1-AZ27/BA27</f>
        <v>0</v>
      </c>
      <c r="BC27">
        <v>0</v>
      </c>
      <c r="BD27" t="s">
        <v>417</v>
      </c>
      <c r="BE27" t="s">
        <v>417</v>
      </c>
      <c r="BF27">
        <v>0</v>
      </c>
      <c r="BG27">
        <v>0</v>
      </c>
      <c r="BH27">
        <f>1-BF27/BG27</f>
        <v>0</v>
      </c>
      <c r="BI27">
        <v>0.5</v>
      </c>
      <c r="BJ27">
        <f>CS27</f>
        <v>0</v>
      </c>
      <c r="BK27">
        <f>L27</f>
        <v>0</v>
      </c>
      <c r="BL27">
        <f>BH27*BI27*BJ27</f>
        <v>0</v>
      </c>
      <c r="BM27">
        <f>(BK27-BC27)/BJ27</f>
        <v>0</v>
      </c>
      <c r="BN27">
        <f>(BA27-BG27)/BG27</f>
        <v>0</v>
      </c>
      <c r="BO27">
        <f>AZ27/(BB27+AZ27/BG27)</f>
        <v>0</v>
      </c>
      <c r="BP27" t="s">
        <v>417</v>
      </c>
      <c r="BQ27">
        <v>0</v>
      </c>
      <c r="BR27">
        <f>IF(BQ27&lt;&gt;0, BQ27, BO27)</f>
        <v>0</v>
      </c>
      <c r="BS27">
        <f>1-BR27/BG27</f>
        <v>0</v>
      </c>
      <c r="BT27">
        <f>(BG27-BF27)/(BG27-BR27)</f>
        <v>0</v>
      </c>
      <c r="BU27">
        <f>(BA27-BG27)/(BA27-BR27)</f>
        <v>0</v>
      </c>
      <c r="BV27">
        <f>(BG27-BF27)/(BG27-AZ27)</f>
        <v>0</v>
      </c>
      <c r="BW27">
        <f>(BA27-BG27)/(BA27-AZ27)</f>
        <v>0</v>
      </c>
      <c r="BX27">
        <f>(BT27*BR27/BF27)</f>
        <v>0</v>
      </c>
      <c r="BY27">
        <f>(1-BX27)</f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f>$B$11*DQ27+$C$11*DR27+$F$11*EC27*(1-EF27)</f>
        <v>0</v>
      </c>
      <c r="CS27">
        <f>CR27*CT27</f>
        <v>0</v>
      </c>
      <c r="CT27">
        <f>($B$11*$D$9+$C$11*$D$9+$F$11*((EP27+EH27)/MAX(EP27+EH27+EQ27, 0.1)*$I$9+EQ27/MAX(EP27+EH27+EQ27, 0.1)*$J$9))/($B$11+$C$11+$F$11)</f>
        <v>0</v>
      </c>
      <c r="CU27">
        <f>($B$11*$K$9+$C$11*$K$9+$F$11*((EP27+EH27)/MAX(EP27+EH27+EQ27, 0.1)*$P$9+EQ27/MAX(EP27+EH27+EQ27, 0.1)*$Q$9))/($B$11+$C$11+$F$11)</f>
        <v>0</v>
      </c>
      <c r="CV27">
        <v>6</v>
      </c>
      <c r="CW27">
        <v>0.5</v>
      </c>
      <c r="CX27" t="s">
        <v>418</v>
      </c>
      <c r="CY27">
        <v>2</v>
      </c>
      <c r="CZ27" t="b">
        <v>1</v>
      </c>
      <c r="DA27">
        <v>1659042158.2</v>
      </c>
      <c r="DB27">
        <v>422.6262</v>
      </c>
      <c r="DC27">
        <v>420.0242999999999</v>
      </c>
      <c r="DD27">
        <v>18.69973</v>
      </c>
      <c r="DE27">
        <v>17.61884</v>
      </c>
      <c r="DF27">
        <v>419.1928</v>
      </c>
      <c r="DG27">
        <v>18.49078</v>
      </c>
      <c r="DH27">
        <v>500.1038</v>
      </c>
      <c r="DI27">
        <v>90.29558</v>
      </c>
      <c r="DJ27">
        <v>0.09985982</v>
      </c>
      <c r="DK27">
        <v>25.60595</v>
      </c>
      <c r="DL27">
        <v>25.10141</v>
      </c>
      <c r="DM27">
        <v>999.9</v>
      </c>
      <c r="DN27">
        <v>0</v>
      </c>
      <c r="DO27">
        <v>0</v>
      </c>
      <c r="DP27">
        <v>10007.943</v>
      </c>
      <c r="DQ27">
        <v>0</v>
      </c>
      <c r="DR27">
        <v>3.80632</v>
      </c>
      <c r="DS27">
        <v>2.602017</v>
      </c>
      <c r="DT27">
        <v>430.68</v>
      </c>
      <c r="DU27">
        <v>427.5573000000001</v>
      </c>
      <c r="DV27">
        <v>1.080877</v>
      </c>
      <c r="DW27">
        <v>420.0242999999999</v>
      </c>
      <c r="DX27">
        <v>17.61884</v>
      </c>
      <c r="DY27">
        <v>1.688502</v>
      </c>
      <c r="DZ27">
        <v>1.590903</v>
      </c>
      <c r="EA27">
        <v>14.79111</v>
      </c>
      <c r="EB27">
        <v>13.87099</v>
      </c>
      <c r="EC27">
        <v>0.0100011</v>
      </c>
      <c r="ED27">
        <v>0</v>
      </c>
      <c r="EE27">
        <v>0</v>
      </c>
      <c r="EF27">
        <v>0</v>
      </c>
      <c r="EG27">
        <v>680.6750000000001</v>
      </c>
      <c r="EH27">
        <v>0.0100011</v>
      </c>
      <c r="EI27">
        <v>-7.4</v>
      </c>
      <c r="EJ27">
        <v>-1.745</v>
      </c>
      <c r="EK27">
        <v>33.89980000000001</v>
      </c>
      <c r="EL27">
        <v>38.9748</v>
      </c>
      <c r="EM27">
        <v>36.5185</v>
      </c>
      <c r="EN27">
        <v>38.5372</v>
      </c>
      <c r="EO27">
        <v>36.831</v>
      </c>
      <c r="EP27">
        <v>0</v>
      </c>
      <c r="EQ27">
        <v>0</v>
      </c>
      <c r="ER27">
        <v>0</v>
      </c>
      <c r="ES27">
        <v>1659042162.1</v>
      </c>
      <c r="ET27">
        <v>0</v>
      </c>
      <c r="EU27">
        <v>680.0359999999999</v>
      </c>
      <c r="EV27">
        <v>-2.488461575107216</v>
      </c>
      <c r="EW27">
        <v>1.919230238349717</v>
      </c>
      <c r="EX27">
        <v>-6.518000000000001</v>
      </c>
      <c r="EY27">
        <v>15</v>
      </c>
      <c r="EZ27">
        <v>0</v>
      </c>
      <c r="FA27" t="s">
        <v>419</v>
      </c>
      <c r="FB27">
        <v>1655239120</v>
      </c>
      <c r="FC27">
        <v>1655239135</v>
      </c>
      <c r="FD27">
        <v>0</v>
      </c>
      <c r="FE27">
        <v>-0.075</v>
      </c>
      <c r="FF27">
        <v>-0.027</v>
      </c>
      <c r="FG27">
        <v>1.986</v>
      </c>
      <c r="FH27">
        <v>0.139</v>
      </c>
      <c r="FI27">
        <v>420</v>
      </c>
      <c r="FJ27">
        <v>22</v>
      </c>
      <c r="FK27">
        <v>0.12</v>
      </c>
      <c r="FL27">
        <v>0.02</v>
      </c>
      <c r="FM27">
        <v>2.557674</v>
      </c>
      <c r="FN27">
        <v>0.1656740712945539</v>
      </c>
      <c r="FO27">
        <v>0.04057565925527274</v>
      </c>
      <c r="FP27">
        <v>1</v>
      </c>
      <c r="FQ27">
        <v>680.4441176470588</v>
      </c>
      <c r="FR27">
        <v>-5.002291855200958</v>
      </c>
      <c r="FS27">
        <v>4.218094159582074</v>
      </c>
      <c r="FT27">
        <v>0</v>
      </c>
      <c r="FU27">
        <v>1.0921985</v>
      </c>
      <c r="FV27">
        <v>-0.1059543714821781</v>
      </c>
      <c r="FW27">
        <v>0.01246959793858647</v>
      </c>
      <c r="FX27">
        <v>0</v>
      </c>
      <c r="FY27">
        <v>1</v>
      </c>
      <c r="FZ27">
        <v>3</v>
      </c>
      <c r="GA27" t="s">
        <v>426</v>
      </c>
      <c r="GB27">
        <v>2.9807</v>
      </c>
      <c r="GC27">
        <v>2.7283</v>
      </c>
      <c r="GD27">
        <v>0.0861726</v>
      </c>
      <c r="GE27">
        <v>0.08674850000000001</v>
      </c>
      <c r="GF27">
        <v>0.0902105</v>
      </c>
      <c r="GG27">
        <v>0.0871358</v>
      </c>
      <c r="GH27">
        <v>27445.5</v>
      </c>
      <c r="GI27">
        <v>27005.4</v>
      </c>
      <c r="GJ27">
        <v>30558.3</v>
      </c>
      <c r="GK27">
        <v>29811.7</v>
      </c>
      <c r="GL27">
        <v>38362.8</v>
      </c>
      <c r="GM27">
        <v>35836.9</v>
      </c>
      <c r="GN27">
        <v>46740.8</v>
      </c>
      <c r="GO27">
        <v>44339.4</v>
      </c>
      <c r="GP27">
        <v>1.87573</v>
      </c>
      <c r="GQ27">
        <v>1.86315</v>
      </c>
      <c r="GR27">
        <v>0.0540167</v>
      </c>
      <c r="GS27">
        <v>0</v>
      </c>
      <c r="GT27">
        <v>24.2195</v>
      </c>
      <c r="GU27">
        <v>999.9</v>
      </c>
      <c r="GV27">
        <v>43.8</v>
      </c>
      <c r="GW27">
        <v>31.8</v>
      </c>
      <c r="GX27">
        <v>22.9035</v>
      </c>
      <c r="GY27">
        <v>63.31</v>
      </c>
      <c r="GZ27">
        <v>22.504</v>
      </c>
      <c r="HA27">
        <v>1</v>
      </c>
      <c r="HB27">
        <v>-0.120048</v>
      </c>
      <c r="HC27">
        <v>-0.271193</v>
      </c>
      <c r="HD27">
        <v>20.2156</v>
      </c>
      <c r="HE27">
        <v>5.2396</v>
      </c>
      <c r="HF27">
        <v>11.968</v>
      </c>
      <c r="HG27">
        <v>4.97325</v>
      </c>
      <c r="HH27">
        <v>3.291</v>
      </c>
      <c r="HI27">
        <v>9523.9</v>
      </c>
      <c r="HJ27">
        <v>9999</v>
      </c>
      <c r="HK27">
        <v>9999</v>
      </c>
      <c r="HL27">
        <v>300.3</v>
      </c>
      <c r="HM27">
        <v>4.97289</v>
      </c>
      <c r="HN27">
        <v>1.87728</v>
      </c>
      <c r="HO27">
        <v>1.87541</v>
      </c>
      <c r="HP27">
        <v>1.8782</v>
      </c>
      <c r="HQ27">
        <v>1.87497</v>
      </c>
      <c r="HR27">
        <v>1.87852</v>
      </c>
      <c r="HS27">
        <v>1.8756</v>
      </c>
      <c r="HT27">
        <v>1.87677</v>
      </c>
      <c r="HU27">
        <v>0</v>
      </c>
      <c r="HV27">
        <v>0</v>
      </c>
      <c r="HW27">
        <v>0</v>
      </c>
      <c r="HX27">
        <v>0</v>
      </c>
      <c r="HY27" t="s">
        <v>421</v>
      </c>
      <c r="HZ27" t="s">
        <v>422</v>
      </c>
      <c r="IA27" t="s">
        <v>423</v>
      </c>
      <c r="IB27" t="s">
        <v>423</v>
      </c>
      <c r="IC27" t="s">
        <v>423</v>
      </c>
      <c r="ID27" t="s">
        <v>423</v>
      </c>
      <c r="IE27">
        <v>0</v>
      </c>
      <c r="IF27">
        <v>100</v>
      </c>
      <c r="IG27">
        <v>100</v>
      </c>
      <c r="IH27">
        <v>3.433</v>
      </c>
      <c r="II27">
        <v>0.209</v>
      </c>
      <c r="IJ27">
        <v>1.981763419366358</v>
      </c>
      <c r="IK27">
        <v>0.004159454759036045</v>
      </c>
      <c r="IL27">
        <v>-1.867668404869411E-06</v>
      </c>
      <c r="IM27">
        <v>4.909634042181104E-10</v>
      </c>
      <c r="IN27">
        <v>-0.02325052156973135</v>
      </c>
      <c r="IO27">
        <v>0.005621412097584705</v>
      </c>
      <c r="IP27">
        <v>0.0003643073039241939</v>
      </c>
      <c r="IQ27">
        <v>5.804889560036211E-07</v>
      </c>
      <c r="IR27">
        <v>0</v>
      </c>
      <c r="IS27">
        <v>2100</v>
      </c>
      <c r="IT27">
        <v>1</v>
      </c>
      <c r="IU27">
        <v>26</v>
      </c>
      <c r="IV27">
        <v>63384</v>
      </c>
      <c r="IW27">
        <v>63383.8</v>
      </c>
      <c r="IX27">
        <v>1.08765</v>
      </c>
      <c r="IY27">
        <v>2.52563</v>
      </c>
      <c r="IZ27">
        <v>1.39893</v>
      </c>
      <c r="JA27">
        <v>2.34375</v>
      </c>
      <c r="JB27">
        <v>1.44897</v>
      </c>
      <c r="JC27">
        <v>2.46704</v>
      </c>
      <c r="JD27">
        <v>36.1754</v>
      </c>
      <c r="JE27">
        <v>24.105</v>
      </c>
      <c r="JF27">
        <v>18</v>
      </c>
      <c r="JG27">
        <v>483.102</v>
      </c>
      <c r="JH27">
        <v>445.434</v>
      </c>
      <c r="JI27">
        <v>24.9998</v>
      </c>
      <c r="JJ27">
        <v>25.5139</v>
      </c>
      <c r="JK27">
        <v>30</v>
      </c>
      <c r="JL27">
        <v>25.3534</v>
      </c>
      <c r="JM27">
        <v>25.4352</v>
      </c>
      <c r="JN27">
        <v>21.8232</v>
      </c>
      <c r="JO27">
        <v>26.9189</v>
      </c>
      <c r="JP27">
        <v>0</v>
      </c>
      <c r="JQ27">
        <v>25</v>
      </c>
      <c r="JR27">
        <v>420.1</v>
      </c>
      <c r="JS27">
        <v>17.678</v>
      </c>
      <c r="JT27">
        <v>101.016</v>
      </c>
      <c r="JU27">
        <v>101.95</v>
      </c>
    </row>
    <row r="28" spans="1:281">
      <c r="A28">
        <v>12</v>
      </c>
      <c r="B28">
        <v>1659042166</v>
      </c>
      <c r="C28">
        <v>55</v>
      </c>
      <c r="D28" t="s">
        <v>446</v>
      </c>
      <c r="E28" t="s">
        <v>447</v>
      </c>
      <c r="F28">
        <v>5</v>
      </c>
      <c r="G28" t="s">
        <v>415</v>
      </c>
      <c r="H28" t="s">
        <v>416</v>
      </c>
      <c r="I28">
        <v>1659042163.5</v>
      </c>
      <c r="J28">
        <f>(K28)/1000</f>
        <v>0</v>
      </c>
      <c r="K28">
        <f>IF(CZ28, AN28, AH28)</f>
        <v>0</v>
      </c>
      <c r="L28">
        <f>IF(CZ28, AI28, AG28)</f>
        <v>0</v>
      </c>
      <c r="M28">
        <f>DB28 - IF(AU28&gt;1, L28*CV28*100.0/(AW28*DP28), 0)</f>
        <v>0</v>
      </c>
      <c r="N28">
        <f>((T28-J28/2)*M28-L28)/(T28+J28/2)</f>
        <v>0</v>
      </c>
      <c r="O28">
        <f>N28*(DI28+DJ28)/1000.0</f>
        <v>0</v>
      </c>
      <c r="P28">
        <f>(DB28 - IF(AU28&gt;1, L28*CV28*100.0/(AW28*DP28), 0))*(DI28+DJ28)/1000.0</f>
        <v>0</v>
      </c>
      <c r="Q28">
        <f>2.0/((1/S28-1/R28)+SIGN(S28)*SQRT((1/S28-1/R28)*(1/S28-1/R28) + 4*CW28/((CW28+1)*(CW28+1))*(2*1/S28*1/R28-1/R28*1/R28)))</f>
        <v>0</v>
      </c>
      <c r="R28">
        <f>IF(LEFT(CX28,1)&lt;&gt;"0",IF(LEFT(CX28,1)="1",3.0,CY28),$D$5+$E$5*(DP28*DI28/($K$5*1000))+$F$5*(DP28*DI28/($K$5*1000))*MAX(MIN(CV28,$J$5),$I$5)*MAX(MIN(CV28,$J$5),$I$5)+$G$5*MAX(MIN(CV28,$J$5),$I$5)*(DP28*DI28/($K$5*1000))+$H$5*(DP28*DI28/($K$5*1000))*(DP28*DI28/($K$5*1000)))</f>
        <v>0</v>
      </c>
      <c r="S28">
        <f>J28*(1000-(1000*0.61365*exp(17.502*W28/(240.97+W28))/(DI28+DJ28)+DD28)/2)/(1000*0.61365*exp(17.502*W28/(240.97+W28))/(DI28+DJ28)-DD28)</f>
        <v>0</v>
      </c>
      <c r="T28">
        <f>1/((CW28+1)/(Q28/1.6)+1/(R28/1.37)) + CW28/((CW28+1)/(Q28/1.6) + CW28/(R28/1.37))</f>
        <v>0</v>
      </c>
      <c r="U28">
        <f>(CR28*CU28)</f>
        <v>0</v>
      </c>
      <c r="V28">
        <f>(DK28+(U28+2*0.95*5.67E-8*(((DK28+$B$7)+273)^4-(DK28+273)^4)-44100*J28)/(1.84*29.3*R28+8*0.95*5.67E-8*(DK28+273)^3))</f>
        <v>0</v>
      </c>
      <c r="W28">
        <f>($C$7*DL28+$D$7*DM28+$E$7*V28)</f>
        <v>0</v>
      </c>
      <c r="X28">
        <f>0.61365*exp(17.502*W28/(240.97+W28))</f>
        <v>0</v>
      </c>
      <c r="Y28">
        <f>(Z28/AA28*100)</f>
        <v>0</v>
      </c>
      <c r="Z28">
        <f>DD28*(DI28+DJ28)/1000</f>
        <v>0</v>
      </c>
      <c r="AA28">
        <f>0.61365*exp(17.502*DK28/(240.97+DK28))</f>
        <v>0</v>
      </c>
      <c r="AB28">
        <f>(X28-DD28*(DI28+DJ28)/1000)</f>
        <v>0</v>
      </c>
      <c r="AC28">
        <f>(-J28*44100)</f>
        <v>0</v>
      </c>
      <c r="AD28">
        <f>2*29.3*R28*0.92*(DK28-W28)</f>
        <v>0</v>
      </c>
      <c r="AE28">
        <f>2*0.95*5.67E-8*(((DK28+$B$7)+273)^4-(W28+273)^4)</f>
        <v>0</v>
      </c>
      <c r="AF28">
        <f>U28+AE28+AC28+AD28</f>
        <v>0</v>
      </c>
      <c r="AG28">
        <f>DH28*AU28*(DC28-DB28*(1000-AU28*DE28)/(1000-AU28*DD28))/(100*CV28)</f>
        <v>0</v>
      </c>
      <c r="AH28">
        <f>1000*DH28*AU28*(DD28-DE28)/(100*CV28*(1000-AU28*DD28))</f>
        <v>0</v>
      </c>
      <c r="AI28">
        <f>(AJ28 - AK28 - DI28*1E3/(8.314*(DK28+273.15)) * AM28/DH28 * AL28) * DH28/(100*CV28) * (1000 - DE28)/1000</f>
        <v>0</v>
      </c>
      <c r="AJ28">
        <v>427.6429470862711</v>
      </c>
      <c r="AK28">
        <v>430.7119212121211</v>
      </c>
      <c r="AL28">
        <v>0.0101566393399094</v>
      </c>
      <c r="AM28">
        <v>64.86404582581729</v>
      </c>
      <c r="AN28">
        <f>(AP28 - AO28 + DI28*1E3/(8.314*(DK28+273.15)) * AR28/DH28 * AQ28) * DH28/(100*CV28) * 1000/(1000 - AP28)</f>
        <v>0</v>
      </c>
      <c r="AO28">
        <v>17.61555647458225</v>
      </c>
      <c r="AP28">
        <v>18.7032118881119</v>
      </c>
      <c r="AQ28">
        <v>2.483168263190006E-05</v>
      </c>
      <c r="AR28">
        <v>84.79442043954953</v>
      </c>
      <c r="AS28">
        <v>7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MAX(0,($B$13+$C$13*DP28)/(1+$D$13*DP28)*DI28/(DK28+273)*$E$13)</f>
        <v>0</v>
      </c>
      <c r="AX28" t="s">
        <v>417</v>
      </c>
      <c r="AY28" t="s">
        <v>417</v>
      </c>
      <c r="AZ28">
        <v>0</v>
      </c>
      <c r="BA28">
        <v>0</v>
      </c>
      <c r="BB28">
        <f>1-AZ28/BA28</f>
        <v>0</v>
      </c>
      <c r="BC28">
        <v>0</v>
      </c>
      <c r="BD28" t="s">
        <v>417</v>
      </c>
      <c r="BE28" t="s">
        <v>417</v>
      </c>
      <c r="BF28">
        <v>0</v>
      </c>
      <c r="BG28">
        <v>0</v>
      </c>
      <c r="BH28">
        <f>1-BF28/BG28</f>
        <v>0</v>
      </c>
      <c r="BI28">
        <v>0.5</v>
      </c>
      <c r="BJ28">
        <f>CS28</f>
        <v>0</v>
      </c>
      <c r="BK28">
        <f>L28</f>
        <v>0</v>
      </c>
      <c r="BL28">
        <f>BH28*BI28*BJ28</f>
        <v>0</v>
      </c>
      <c r="BM28">
        <f>(BK28-BC28)/BJ28</f>
        <v>0</v>
      </c>
      <c r="BN28">
        <f>(BA28-BG28)/BG28</f>
        <v>0</v>
      </c>
      <c r="BO28">
        <f>AZ28/(BB28+AZ28/BG28)</f>
        <v>0</v>
      </c>
      <c r="BP28" t="s">
        <v>417</v>
      </c>
      <c r="BQ28">
        <v>0</v>
      </c>
      <c r="BR28">
        <f>IF(BQ28&lt;&gt;0, BQ28, BO28)</f>
        <v>0</v>
      </c>
      <c r="BS28">
        <f>1-BR28/BG28</f>
        <v>0</v>
      </c>
      <c r="BT28">
        <f>(BG28-BF28)/(BG28-BR28)</f>
        <v>0</v>
      </c>
      <c r="BU28">
        <f>(BA28-BG28)/(BA28-BR28)</f>
        <v>0</v>
      </c>
      <c r="BV28">
        <f>(BG28-BF28)/(BG28-AZ28)</f>
        <v>0</v>
      </c>
      <c r="BW28">
        <f>(BA28-BG28)/(BA28-AZ28)</f>
        <v>0</v>
      </c>
      <c r="BX28">
        <f>(BT28*BR28/BF28)</f>
        <v>0</v>
      </c>
      <c r="BY28">
        <f>(1-BX28)</f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f>$B$11*DQ28+$C$11*DR28+$F$11*EC28*(1-EF28)</f>
        <v>0</v>
      </c>
      <c r="CS28">
        <f>CR28*CT28</f>
        <v>0</v>
      </c>
      <c r="CT28">
        <f>($B$11*$D$9+$C$11*$D$9+$F$11*((EP28+EH28)/MAX(EP28+EH28+EQ28, 0.1)*$I$9+EQ28/MAX(EP28+EH28+EQ28, 0.1)*$J$9))/($B$11+$C$11+$F$11)</f>
        <v>0</v>
      </c>
      <c r="CU28">
        <f>($B$11*$K$9+$C$11*$K$9+$F$11*((EP28+EH28)/MAX(EP28+EH28+EQ28, 0.1)*$P$9+EQ28/MAX(EP28+EH28+EQ28, 0.1)*$Q$9))/($B$11+$C$11+$F$11)</f>
        <v>0</v>
      </c>
      <c r="CV28">
        <v>6</v>
      </c>
      <c r="CW28">
        <v>0.5</v>
      </c>
      <c r="CX28" t="s">
        <v>418</v>
      </c>
      <c r="CY28">
        <v>2</v>
      </c>
      <c r="CZ28" t="b">
        <v>1</v>
      </c>
      <c r="DA28">
        <v>1659042163.5</v>
      </c>
      <c r="DB28">
        <v>422.6267777777778</v>
      </c>
      <c r="DC28">
        <v>420.0953333333334</v>
      </c>
      <c r="DD28">
        <v>18.70442222222222</v>
      </c>
      <c r="DE28">
        <v>17.61414444444445</v>
      </c>
      <c r="DF28">
        <v>419.1935555555556</v>
      </c>
      <c r="DG28">
        <v>18.49538888888889</v>
      </c>
      <c r="DH28">
        <v>500.0816666666666</v>
      </c>
      <c r="DI28">
        <v>90.29317777777777</v>
      </c>
      <c r="DJ28">
        <v>0.1001553333333333</v>
      </c>
      <c r="DK28">
        <v>25.6064</v>
      </c>
      <c r="DL28">
        <v>25.10657777777778</v>
      </c>
      <c r="DM28">
        <v>999.9000000000001</v>
      </c>
      <c r="DN28">
        <v>0</v>
      </c>
      <c r="DO28">
        <v>0</v>
      </c>
      <c r="DP28">
        <v>9983.610000000001</v>
      </c>
      <c r="DQ28">
        <v>0</v>
      </c>
      <c r="DR28">
        <v>3.80632</v>
      </c>
      <c r="DS28">
        <v>2.531547777777778</v>
      </c>
      <c r="DT28">
        <v>430.6825555555556</v>
      </c>
      <c r="DU28">
        <v>427.6276666666666</v>
      </c>
      <c r="DV28">
        <v>1.090266666666666</v>
      </c>
      <c r="DW28">
        <v>420.0953333333334</v>
      </c>
      <c r="DX28">
        <v>17.61414444444445</v>
      </c>
      <c r="DY28">
        <v>1.688881111111111</v>
      </c>
      <c r="DZ28">
        <v>1.590436666666667</v>
      </c>
      <c r="EA28">
        <v>14.7946</v>
      </c>
      <c r="EB28">
        <v>13.86646666666667</v>
      </c>
      <c r="EC28">
        <v>0.0100011</v>
      </c>
      <c r="ED28">
        <v>0</v>
      </c>
      <c r="EE28">
        <v>0</v>
      </c>
      <c r="EF28">
        <v>0</v>
      </c>
      <c r="EG28">
        <v>681.6666666666666</v>
      </c>
      <c r="EH28">
        <v>0.0100011</v>
      </c>
      <c r="EI28">
        <v>-7.477777777777778</v>
      </c>
      <c r="EJ28">
        <v>-1.844444444444444</v>
      </c>
      <c r="EK28">
        <v>33.90955555555556</v>
      </c>
      <c r="EL28">
        <v>39.104</v>
      </c>
      <c r="EM28">
        <v>36.58322222222223</v>
      </c>
      <c r="EN28">
        <v>38.72877777777777</v>
      </c>
      <c r="EO28">
        <v>36.90255555555555</v>
      </c>
      <c r="EP28">
        <v>0</v>
      </c>
      <c r="EQ28">
        <v>0</v>
      </c>
      <c r="ER28">
        <v>0</v>
      </c>
      <c r="ES28">
        <v>1659042167.5</v>
      </c>
      <c r="ET28">
        <v>0</v>
      </c>
      <c r="EU28">
        <v>680.3557692307693</v>
      </c>
      <c r="EV28">
        <v>3.769230763068478</v>
      </c>
      <c r="EW28">
        <v>-10.41709423902819</v>
      </c>
      <c r="EX28">
        <v>-6.761538461538461</v>
      </c>
      <c r="EY28">
        <v>15</v>
      </c>
      <c r="EZ28">
        <v>0</v>
      </c>
      <c r="FA28" t="s">
        <v>419</v>
      </c>
      <c r="FB28">
        <v>1655239120</v>
      </c>
      <c r="FC28">
        <v>1655239135</v>
      </c>
      <c r="FD28">
        <v>0</v>
      </c>
      <c r="FE28">
        <v>-0.075</v>
      </c>
      <c r="FF28">
        <v>-0.027</v>
      </c>
      <c r="FG28">
        <v>1.986</v>
      </c>
      <c r="FH28">
        <v>0.139</v>
      </c>
      <c r="FI28">
        <v>420</v>
      </c>
      <c r="FJ28">
        <v>22</v>
      </c>
      <c r="FK28">
        <v>0.12</v>
      </c>
      <c r="FL28">
        <v>0.02</v>
      </c>
      <c r="FM28">
        <v>2.5522365</v>
      </c>
      <c r="FN28">
        <v>0.09355024390243301</v>
      </c>
      <c r="FO28">
        <v>0.04089419601544944</v>
      </c>
      <c r="FP28">
        <v>1</v>
      </c>
      <c r="FQ28">
        <v>680.5161764705883</v>
      </c>
      <c r="FR28">
        <v>0.7876240832488379</v>
      </c>
      <c r="FS28">
        <v>4.33540012042168</v>
      </c>
      <c r="FT28">
        <v>1</v>
      </c>
      <c r="FU28">
        <v>1.08758575</v>
      </c>
      <c r="FV28">
        <v>-0.01534502814259194</v>
      </c>
      <c r="FW28">
        <v>0.006567631950520685</v>
      </c>
      <c r="FX28">
        <v>1</v>
      </c>
      <c r="FY28">
        <v>3</v>
      </c>
      <c r="FZ28">
        <v>3</v>
      </c>
      <c r="GA28" t="s">
        <v>420</v>
      </c>
      <c r="GB28">
        <v>2.98093</v>
      </c>
      <c r="GC28">
        <v>2.72831</v>
      </c>
      <c r="GD28">
        <v>0.0861749</v>
      </c>
      <c r="GE28">
        <v>0.0867556</v>
      </c>
      <c r="GF28">
        <v>0.09020209999999999</v>
      </c>
      <c r="GG28">
        <v>0.0871077</v>
      </c>
      <c r="GH28">
        <v>27445.7</v>
      </c>
      <c r="GI28">
        <v>27005</v>
      </c>
      <c r="GJ28">
        <v>30558.6</v>
      </c>
      <c r="GK28">
        <v>29811.5</v>
      </c>
      <c r="GL28">
        <v>38363.4</v>
      </c>
      <c r="GM28">
        <v>35837.7</v>
      </c>
      <c r="GN28">
        <v>46741.2</v>
      </c>
      <c r="GO28">
        <v>44339.1</v>
      </c>
      <c r="GP28">
        <v>1.8759</v>
      </c>
      <c r="GQ28">
        <v>1.86327</v>
      </c>
      <c r="GR28">
        <v>0.0538863</v>
      </c>
      <c r="GS28">
        <v>0</v>
      </c>
      <c r="GT28">
        <v>24.2212</v>
      </c>
      <c r="GU28">
        <v>999.9</v>
      </c>
      <c r="GV28">
        <v>43.8</v>
      </c>
      <c r="GW28">
        <v>31.8</v>
      </c>
      <c r="GX28">
        <v>22.9021</v>
      </c>
      <c r="GY28">
        <v>63.35</v>
      </c>
      <c r="GZ28">
        <v>22.3718</v>
      </c>
      <c r="HA28">
        <v>1</v>
      </c>
      <c r="HB28">
        <v>-0.120015</v>
      </c>
      <c r="HC28">
        <v>-0.271383</v>
      </c>
      <c r="HD28">
        <v>20.2156</v>
      </c>
      <c r="HE28">
        <v>5.24005</v>
      </c>
      <c r="HF28">
        <v>11.968</v>
      </c>
      <c r="HG28">
        <v>4.9733</v>
      </c>
      <c r="HH28">
        <v>3.291</v>
      </c>
      <c r="HI28">
        <v>9523.9</v>
      </c>
      <c r="HJ28">
        <v>9999</v>
      </c>
      <c r="HK28">
        <v>9999</v>
      </c>
      <c r="HL28">
        <v>300.3</v>
      </c>
      <c r="HM28">
        <v>4.97292</v>
      </c>
      <c r="HN28">
        <v>1.87729</v>
      </c>
      <c r="HO28">
        <v>1.87542</v>
      </c>
      <c r="HP28">
        <v>1.8782</v>
      </c>
      <c r="HQ28">
        <v>1.87499</v>
      </c>
      <c r="HR28">
        <v>1.87853</v>
      </c>
      <c r="HS28">
        <v>1.87562</v>
      </c>
      <c r="HT28">
        <v>1.87681</v>
      </c>
      <c r="HU28">
        <v>0</v>
      </c>
      <c r="HV28">
        <v>0</v>
      </c>
      <c r="HW28">
        <v>0</v>
      </c>
      <c r="HX28">
        <v>0</v>
      </c>
      <c r="HY28" t="s">
        <v>421</v>
      </c>
      <c r="HZ28" t="s">
        <v>422</v>
      </c>
      <c r="IA28" t="s">
        <v>423</v>
      </c>
      <c r="IB28" t="s">
        <v>423</v>
      </c>
      <c r="IC28" t="s">
        <v>423</v>
      </c>
      <c r="ID28" t="s">
        <v>423</v>
      </c>
      <c r="IE28">
        <v>0</v>
      </c>
      <c r="IF28">
        <v>100</v>
      </c>
      <c r="IG28">
        <v>100</v>
      </c>
      <c r="IH28">
        <v>3.433</v>
      </c>
      <c r="II28">
        <v>0.209</v>
      </c>
      <c r="IJ28">
        <v>1.981763419366358</v>
      </c>
      <c r="IK28">
        <v>0.004159454759036045</v>
      </c>
      <c r="IL28">
        <v>-1.867668404869411E-06</v>
      </c>
      <c r="IM28">
        <v>4.909634042181104E-10</v>
      </c>
      <c r="IN28">
        <v>-0.02325052156973135</v>
      </c>
      <c r="IO28">
        <v>0.005621412097584705</v>
      </c>
      <c r="IP28">
        <v>0.0003643073039241939</v>
      </c>
      <c r="IQ28">
        <v>5.804889560036211E-07</v>
      </c>
      <c r="IR28">
        <v>0</v>
      </c>
      <c r="IS28">
        <v>2100</v>
      </c>
      <c r="IT28">
        <v>1</v>
      </c>
      <c r="IU28">
        <v>26</v>
      </c>
      <c r="IV28">
        <v>63384.1</v>
      </c>
      <c r="IW28">
        <v>63383.8</v>
      </c>
      <c r="IX28">
        <v>1.08887</v>
      </c>
      <c r="IY28">
        <v>2.52563</v>
      </c>
      <c r="IZ28">
        <v>1.39893</v>
      </c>
      <c r="JA28">
        <v>2.34375</v>
      </c>
      <c r="JB28">
        <v>1.44897</v>
      </c>
      <c r="JC28">
        <v>2.46948</v>
      </c>
      <c r="JD28">
        <v>36.1754</v>
      </c>
      <c r="JE28">
        <v>24.105</v>
      </c>
      <c r="JF28">
        <v>18</v>
      </c>
      <c r="JG28">
        <v>483.197</v>
      </c>
      <c r="JH28">
        <v>445.511</v>
      </c>
      <c r="JI28">
        <v>24.9998</v>
      </c>
      <c r="JJ28">
        <v>25.5139</v>
      </c>
      <c r="JK28">
        <v>30</v>
      </c>
      <c r="JL28">
        <v>25.3534</v>
      </c>
      <c r="JM28">
        <v>25.4352</v>
      </c>
      <c r="JN28">
        <v>21.8236</v>
      </c>
      <c r="JO28">
        <v>26.9189</v>
      </c>
      <c r="JP28">
        <v>0</v>
      </c>
      <c r="JQ28">
        <v>25</v>
      </c>
      <c r="JR28">
        <v>420.1</v>
      </c>
      <c r="JS28">
        <v>17.6823</v>
      </c>
      <c r="JT28">
        <v>101.017</v>
      </c>
      <c r="JU28">
        <v>101.95</v>
      </c>
    </row>
    <row r="29" spans="1:281">
      <c r="A29">
        <v>13</v>
      </c>
      <c r="B29">
        <v>1659042547</v>
      </c>
      <c r="C29">
        <v>436</v>
      </c>
      <c r="D29" t="s">
        <v>448</v>
      </c>
      <c r="E29" t="s">
        <v>449</v>
      </c>
      <c r="F29">
        <v>5</v>
      </c>
      <c r="G29" t="s">
        <v>415</v>
      </c>
      <c r="H29" t="s">
        <v>450</v>
      </c>
      <c r="I29">
        <v>1659042544</v>
      </c>
      <c r="J29">
        <f>(K29)/1000</f>
        <v>0</v>
      </c>
      <c r="K29">
        <f>IF(CZ29, AN29, AH29)</f>
        <v>0</v>
      </c>
      <c r="L29">
        <f>IF(CZ29, AI29, AG29)</f>
        <v>0</v>
      </c>
      <c r="M29">
        <f>DB29 - IF(AU29&gt;1, L29*CV29*100.0/(AW29*DP29), 0)</f>
        <v>0</v>
      </c>
      <c r="N29">
        <f>((T29-J29/2)*M29-L29)/(T29+J29/2)</f>
        <v>0</v>
      </c>
      <c r="O29">
        <f>N29*(DI29+DJ29)/1000.0</f>
        <v>0</v>
      </c>
      <c r="P29">
        <f>(DB29 - IF(AU29&gt;1, L29*CV29*100.0/(AW29*DP29), 0))*(DI29+DJ29)/1000.0</f>
        <v>0</v>
      </c>
      <c r="Q29">
        <f>2.0/((1/S29-1/R29)+SIGN(S29)*SQRT((1/S29-1/R29)*(1/S29-1/R29) + 4*CW29/((CW29+1)*(CW29+1))*(2*1/S29*1/R29-1/R29*1/R29)))</f>
        <v>0</v>
      </c>
      <c r="R29">
        <f>IF(LEFT(CX29,1)&lt;&gt;"0",IF(LEFT(CX29,1)="1",3.0,CY29),$D$5+$E$5*(DP29*DI29/($K$5*1000))+$F$5*(DP29*DI29/($K$5*1000))*MAX(MIN(CV29,$J$5),$I$5)*MAX(MIN(CV29,$J$5),$I$5)+$G$5*MAX(MIN(CV29,$J$5),$I$5)*(DP29*DI29/($K$5*1000))+$H$5*(DP29*DI29/($K$5*1000))*(DP29*DI29/($K$5*1000)))</f>
        <v>0</v>
      </c>
      <c r="S29">
        <f>J29*(1000-(1000*0.61365*exp(17.502*W29/(240.97+W29))/(DI29+DJ29)+DD29)/2)/(1000*0.61365*exp(17.502*W29/(240.97+W29))/(DI29+DJ29)-DD29)</f>
        <v>0</v>
      </c>
      <c r="T29">
        <f>1/((CW29+1)/(Q29/1.6)+1/(R29/1.37)) + CW29/((CW29+1)/(Q29/1.6) + CW29/(R29/1.37))</f>
        <v>0</v>
      </c>
      <c r="U29">
        <f>(CR29*CU29)</f>
        <v>0</v>
      </c>
      <c r="V29">
        <f>(DK29+(U29+2*0.95*5.67E-8*(((DK29+$B$7)+273)^4-(DK29+273)^4)-44100*J29)/(1.84*29.3*R29+8*0.95*5.67E-8*(DK29+273)^3))</f>
        <v>0</v>
      </c>
      <c r="W29">
        <f>($C$7*DL29+$D$7*DM29+$E$7*V29)</f>
        <v>0</v>
      </c>
      <c r="X29">
        <f>0.61365*exp(17.502*W29/(240.97+W29))</f>
        <v>0</v>
      </c>
      <c r="Y29">
        <f>(Z29/AA29*100)</f>
        <v>0</v>
      </c>
      <c r="Z29">
        <f>DD29*(DI29+DJ29)/1000</f>
        <v>0</v>
      </c>
      <c r="AA29">
        <f>0.61365*exp(17.502*DK29/(240.97+DK29))</f>
        <v>0</v>
      </c>
      <c r="AB29">
        <f>(X29-DD29*(DI29+DJ29)/1000)</f>
        <v>0</v>
      </c>
      <c r="AC29">
        <f>(-J29*44100)</f>
        <v>0</v>
      </c>
      <c r="AD29">
        <f>2*29.3*R29*0.92*(DK29-W29)</f>
        <v>0</v>
      </c>
      <c r="AE29">
        <f>2*0.95*5.67E-8*(((DK29+$B$7)+273)^4-(W29+273)^4)</f>
        <v>0</v>
      </c>
      <c r="AF29">
        <f>U29+AE29+AC29+AD29</f>
        <v>0</v>
      </c>
      <c r="AG29">
        <f>DH29*AU29*(DC29-DB29*(1000-AU29*DE29)/(1000-AU29*DD29))/(100*CV29)</f>
        <v>0</v>
      </c>
      <c r="AH29">
        <f>1000*DH29*AU29*(DD29-DE29)/(100*CV29*(1000-AU29*DD29))</f>
        <v>0</v>
      </c>
      <c r="AI29">
        <f>(AJ29 - AK29 - DI29*1E3/(8.314*(DK29+273.15)) * AM29/DH29 * AL29) * DH29/(100*CV29) * (1000 - DE29)/1000</f>
        <v>0</v>
      </c>
      <c r="AJ29">
        <v>427.476361079574</v>
      </c>
      <c r="AK29">
        <v>430.8946303030304</v>
      </c>
      <c r="AL29">
        <v>-0.001395036786094821</v>
      </c>
      <c r="AM29">
        <v>64.88851148791787</v>
      </c>
      <c r="AN29">
        <f>(AP29 - AO29 + DI29*1E3/(8.314*(DK29+273.15)) * AR29/DH29 * AQ29) * DH29/(100*CV29) * 1000/(1000 - AP29)</f>
        <v>0</v>
      </c>
      <c r="AO29">
        <v>17.314150378197</v>
      </c>
      <c r="AP29">
        <v>18.77551958041959</v>
      </c>
      <c r="AQ29">
        <v>-3.487260804522568E-05</v>
      </c>
      <c r="AR29">
        <v>84.42849044538045</v>
      </c>
      <c r="AS29">
        <v>5</v>
      </c>
      <c r="AT29">
        <v>1</v>
      </c>
      <c r="AU29">
        <f>IF(AS29*$H$13&gt;=AW29,1.0,(AW29/(AW29-AS29*$H$13)))</f>
        <v>0</v>
      </c>
      <c r="AV29">
        <f>(AU29-1)*100</f>
        <v>0</v>
      </c>
      <c r="AW29">
        <f>MAX(0,($B$13+$C$13*DP29)/(1+$D$13*DP29)*DI29/(DK29+273)*$E$13)</f>
        <v>0</v>
      </c>
      <c r="AX29" t="s">
        <v>417</v>
      </c>
      <c r="AY29" t="s">
        <v>417</v>
      </c>
      <c r="AZ29">
        <v>0</v>
      </c>
      <c r="BA29">
        <v>0</v>
      </c>
      <c r="BB29">
        <f>1-AZ29/BA29</f>
        <v>0</v>
      </c>
      <c r="BC29">
        <v>0</v>
      </c>
      <c r="BD29" t="s">
        <v>417</v>
      </c>
      <c r="BE29" t="s">
        <v>417</v>
      </c>
      <c r="BF29">
        <v>0</v>
      </c>
      <c r="BG29">
        <v>0</v>
      </c>
      <c r="BH29">
        <f>1-BF29/BG29</f>
        <v>0</v>
      </c>
      <c r="BI29">
        <v>0.5</v>
      </c>
      <c r="BJ29">
        <f>CS29</f>
        <v>0</v>
      </c>
      <c r="BK29">
        <f>L29</f>
        <v>0</v>
      </c>
      <c r="BL29">
        <f>BH29*BI29*BJ29</f>
        <v>0</v>
      </c>
      <c r="BM29">
        <f>(BK29-BC29)/BJ29</f>
        <v>0</v>
      </c>
      <c r="BN29">
        <f>(BA29-BG29)/BG29</f>
        <v>0</v>
      </c>
      <c r="BO29">
        <f>AZ29/(BB29+AZ29/BG29)</f>
        <v>0</v>
      </c>
      <c r="BP29" t="s">
        <v>417</v>
      </c>
      <c r="BQ29">
        <v>0</v>
      </c>
      <c r="BR29">
        <f>IF(BQ29&lt;&gt;0, BQ29, BO29)</f>
        <v>0</v>
      </c>
      <c r="BS29">
        <f>1-BR29/BG29</f>
        <v>0</v>
      </c>
      <c r="BT29">
        <f>(BG29-BF29)/(BG29-BR29)</f>
        <v>0</v>
      </c>
      <c r="BU29">
        <f>(BA29-BG29)/(BA29-BR29)</f>
        <v>0</v>
      </c>
      <c r="BV29">
        <f>(BG29-BF29)/(BG29-AZ29)</f>
        <v>0</v>
      </c>
      <c r="BW29">
        <f>(BA29-BG29)/(BA29-AZ29)</f>
        <v>0</v>
      </c>
      <c r="BX29">
        <f>(BT29*BR29/BF29)</f>
        <v>0</v>
      </c>
      <c r="BY29">
        <f>(1-BX29)</f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f>$B$11*DQ29+$C$11*DR29+$F$11*EC29*(1-EF29)</f>
        <v>0</v>
      </c>
      <c r="CS29">
        <f>CR29*CT29</f>
        <v>0</v>
      </c>
      <c r="CT29">
        <f>($B$11*$D$9+$C$11*$D$9+$F$11*((EP29+EH29)/MAX(EP29+EH29+EQ29, 0.1)*$I$9+EQ29/MAX(EP29+EH29+EQ29, 0.1)*$J$9))/($B$11+$C$11+$F$11)</f>
        <v>0</v>
      </c>
      <c r="CU29">
        <f>($B$11*$K$9+$C$11*$K$9+$F$11*((EP29+EH29)/MAX(EP29+EH29+EQ29, 0.1)*$P$9+EQ29/MAX(EP29+EH29+EQ29, 0.1)*$Q$9))/($B$11+$C$11+$F$11)</f>
        <v>0</v>
      </c>
      <c r="CV29">
        <v>6</v>
      </c>
      <c r="CW29">
        <v>0.5</v>
      </c>
      <c r="CX29" t="s">
        <v>418</v>
      </c>
      <c r="CY29">
        <v>2</v>
      </c>
      <c r="CZ29" t="b">
        <v>1</v>
      </c>
      <c r="DA29">
        <v>1659042544</v>
      </c>
      <c r="DB29">
        <v>422.8137272727272</v>
      </c>
      <c r="DC29">
        <v>420.0857272727273</v>
      </c>
      <c r="DD29">
        <v>18.77771818181818</v>
      </c>
      <c r="DE29">
        <v>17.31400909090909</v>
      </c>
      <c r="DF29">
        <v>419.3799090909091</v>
      </c>
      <c r="DG29">
        <v>18.56728181818182</v>
      </c>
      <c r="DH29">
        <v>500.0948181818181</v>
      </c>
      <c r="DI29">
        <v>90.28009090909092</v>
      </c>
      <c r="DJ29">
        <v>0.1000927545454545</v>
      </c>
      <c r="DK29">
        <v>25.59297272727273</v>
      </c>
      <c r="DL29">
        <v>25.09180909090909</v>
      </c>
      <c r="DM29">
        <v>999.9</v>
      </c>
      <c r="DN29">
        <v>0</v>
      </c>
      <c r="DO29">
        <v>0</v>
      </c>
      <c r="DP29">
        <v>10004.99090909091</v>
      </c>
      <c r="DQ29">
        <v>0</v>
      </c>
      <c r="DR29">
        <v>3.846562727272727</v>
      </c>
      <c r="DS29">
        <v>2.727915454545454</v>
      </c>
      <c r="DT29">
        <v>430.9051818181819</v>
      </c>
      <c r="DU29">
        <v>427.4874545454545</v>
      </c>
      <c r="DV29">
        <v>1.463717272727273</v>
      </c>
      <c r="DW29">
        <v>420.0857272727273</v>
      </c>
      <c r="DX29">
        <v>17.31400909090909</v>
      </c>
      <c r="DY29">
        <v>1.695254545454546</v>
      </c>
      <c r="DZ29">
        <v>1.563110909090909</v>
      </c>
      <c r="EA29">
        <v>14.85306363636364</v>
      </c>
      <c r="EB29">
        <v>13.59986363636363</v>
      </c>
      <c r="EC29">
        <v>0.0100011</v>
      </c>
      <c r="ED29">
        <v>0</v>
      </c>
      <c r="EE29">
        <v>0</v>
      </c>
      <c r="EF29">
        <v>0</v>
      </c>
      <c r="EG29">
        <v>768.6090909090909</v>
      </c>
      <c r="EH29">
        <v>0.0100011</v>
      </c>
      <c r="EI29">
        <v>-5.149999999999999</v>
      </c>
      <c r="EJ29">
        <v>-1.140909090909091</v>
      </c>
      <c r="EK29">
        <v>34.09063636363636</v>
      </c>
      <c r="EL29">
        <v>39.22136363636363</v>
      </c>
      <c r="EM29">
        <v>36.64163636363637</v>
      </c>
      <c r="EN29">
        <v>38.85781818181818</v>
      </c>
      <c r="EO29">
        <v>37.00554545454546</v>
      </c>
      <c r="EP29">
        <v>0</v>
      </c>
      <c r="EQ29">
        <v>0</v>
      </c>
      <c r="ER29">
        <v>0</v>
      </c>
      <c r="ES29">
        <v>1659042548.5</v>
      </c>
      <c r="ET29">
        <v>0</v>
      </c>
      <c r="EU29">
        <v>766.59</v>
      </c>
      <c r="EV29">
        <v>13.04615370265135</v>
      </c>
      <c r="EW29">
        <v>14.69999955495202</v>
      </c>
      <c r="EX29">
        <v>-5.429999999999999</v>
      </c>
      <c r="EY29">
        <v>15</v>
      </c>
      <c r="EZ29">
        <v>0</v>
      </c>
      <c r="FA29" t="s">
        <v>419</v>
      </c>
      <c r="FB29">
        <v>1655239120</v>
      </c>
      <c r="FC29">
        <v>1655239135</v>
      </c>
      <c r="FD29">
        <v>0</v>
      </c>
      <c r="FE29">
        <v>-0.075</v>
      </c>
      <c r="FF29">
        <v>-0.027</v>
      </c>
      <c r="FG29">
        <v>1.986</v>
      </c>
      <c r="FH29">
        <v>0.139</v>
      </c>
      <c r="FI29">
        <v>420</v>
      </c>
      <c r="FJ29">
        <v>22</v>
      </c>
      <c r="FK29">
        <v>0.12</v>
      </c>
      <c r="FL29">
        <v>0.02</v>
      </c>
      <c r="FM29">
        <v>2.739783414634146</v>
      </c>
      <c r="FN29">
        <v>-0.06730285714285317</v>
      </c>
      <c r="FO29">
        <v>0.0278915102573854</v>
      </c>
      <c r="FP29">
        <v>1</v>
      </c>
      <c r="FQ29">
        <v>766.1323529411766</v>
      </c>
      <c r="FR29">
        <v>14.81283420824065</v>
      </c>
      <c r="FS29">
        <v>3.824108553424405</v>
      </c>
      <c r="FT29">
        <v>0</v>
      </c>
      <c r="FU29">
        <v>1.463922682926829</v>
      </c>
      <c r="FV29">
        <v>-0.003707874564460122</v>
      </c>
      <c r="FW29">
        <v>0.0009326045992214451</v>
      </c>
      <c r="FX29">
        <v>1</v>
      </c>
      <c r="FY29">
        <v>2</v>
      </c>
      <c r="FZ29">
        <v>3</v>
      </c>
      <c r="GA29" t="s">
        <v>429</v>
      </c>
      <c r="GB29">
        <v>2.98079</v>
      </c>
      <c r="GC29">
        <v>2.72849</v>
      </c>
      <c r="GD29">
        <v>0.08619060000000001</v>
      </c>
      <c r="GE29">
        <v>0.08673930000000001</v>
      </c>
      <c r="GF29">
        <v>0.0904339</v>
      </c>
      <c r="GG29">
        <v>0.08604589999999999</v>
      </c>
      <c r="GH29">
        <v>27443.1</v>
      </c>
      <c r="GI29">
        <v>27003.8</v>
      </c>
      <c r="GJ29">
        <v>30556.2</v>
      </c>
      <c r="GK29">
        <v>29809.6</v>
      </c>
      <c r="GL29">
        <v>38351.1</v>
      </c>
      <c r="GM29">
        <v>35877.8</v>
      </c>
      <c r="GN29">
        <v>46738.2</v>
      </c>
      <c r="GO29">
        <v>44336.4</v>
      </c>
      <c r="GP29">
        <v>1.8801</v>
      </c>
      <c r="GQ29">
        <v>1.8625</v>
      </c>
      <c r="GR29">
        <v>0.0516847</v>
      </c>
      <c r="GS29">
        <v>0</v>
      </c>
      <c r="GT29">
        <v>24.246</v>
      </c>
      <c r="GU29">
        <v>999.9</v>
      </c>
      <c r="GV29">
        <v>42.9</v>
      </c>
      <c r="GW29">
        <v>31.8</v>
      </c>
      <c r="GX29">
        <v>22.4343</v>
      </c>
      <c r="GY29">
        <v>63.2601</v>
      </c>
      <c r="GZ29">
        <v>22.9928</v>
      </c>
      <c r="HA29">
        <v>1</v>
      </c>
      <c r="HB29">
        <v>-0.11798</v>
      </c>
      <c r="HC29">
        <v>-0.28396</v>
      </c>
      <c r="HD29">
        <v>20.2156</v>
      </c>
      <c r="HE29">
        <v>5.239</v>
      </c>
      <c r="HF29">
        <v>11.968</v>
      </c>
      <c r="HG29">
        <v>4.97275</v>
      </c>
      <c r="HH29">
        <v>3.291</v>
      </c>
      <c r="HI29">
        <v>9532</v>
      </c>
      <c r="HJ29">
        <v>9999</v>
      </c>
      <c r="HK29">
        <v>9999</v>
      </c>
      <c r="HL29">
        <v>300.4</v>
      </c>
      <c r="HM29">
        <v>4.97289</v>
      </c>
      <c r="HN29">
        <v>1.87729</v>
      </c>
      <c r="HO29">
        <v>1.87539</v>
      </c>
      <c r="HP29">
        <v>1.8782</v>
      </c>
      <c r="HQ29">
        <v>1.87496</v>
      </c>
      <c r="HR29">
        <v>1.87852</v>
      </c>
      <c r="HS29">
        <v>1.87561</v>
      </c>
      <c r="HT29">
        <v>1.87676</v>
      </c>
      <c r="HU29">
        <v>0</v>
      </c>
      <c r="HV29">
        <v>0</v>
      </c>
      <c r="HW29">
        <v>0</v>
      </c>
      <c r="HX29">
        <v>0</v>
      </c>
      <c r="HY29" t="s">
        <v>421</v>
      </c>
      <c r="HZ29" t="s">
        <v>422</v>
      </c>
      <c r="IA29" t="s">
        <v>423</v>
      </c>
      <c r="IB29" t="s">
        <v>423</v>
      </c>
      <c r="IC29" t="s">
        <v>423</v>
      </c>
      <c r="ID29" t="s">
        <v>423</v>
      </c>
      <c r="IE29">
        <v>0</v>
      </c>
      <c r="IF29">
        <v>100</v>
      </c>
      <c r="IG29">
        <v>100</v>
      </c>
      <c r="IH29">
        <v>3.434</v>
      </c>
      <c r="II29">
        <v>0.2103</v>
      </c>
      <c r="IJ29">
        <v>1.981763419366358</v>
      </c>
      <c r="IK29">
        <v>0.004159454759036045</v>
      </c>
      <c r="IL29">
        <v>-1.867668404869411E-06</v>
      </c>
      <c r="IM29">
        <v>4.909634042181104E-10</v>
      </c>
      <c r="IN29">
        <v>-0.02325052156973135</v>
      </c>
      <c r="IO29">
        <v>0.005621412097584705</v>
      </c>
      <c r="IP29">
        <v>0.0003643073039241939</v>
      </c>
      <c r="IQ29">
        <v>5.804889560036211E-07</v>
      </c>
      <c r="IR29">
        <v>0</v>
      </c>
      <c r="IS29">
        <v>2100</v>
      </c>
      <c r="IT29">
        <v>1</v>
      </c>
      <c r="IU29">
        <v>26</v>
      </c>
      <c r="IV29">
        <v>63390.4</v>
      </c>
      <c r="IW29">
        <v>63390.2</v>
      </c>
      <c r="IX29">
        <v>1.09131</v>
      </c>
      <c r="IY29">
        <v>2.55493</v>
      </c>
      <c r="IZ29">
        <v>1.39893</v>
      </c>
      <c r="JA29">
        <v>2.34253</v>
      </c>
      <c r="JB29">
        <v>1.44897</v>
      </c>
      <c r="JC29">
        <v>2.34741</v>
      </c>
      <c r="JD29">
        <v>36.4343</v>
      </c>
      <c r="JE29">
        <v>24.105</v>
      </c>
      <c r="JF29">
        <v>18</v>
      </c>
      <c r="JG29">
        <v>485.535</v>
      </c>
      <c r="JH29">
        <v>445.12</v>
      </c>
      <c r="JI29">
        <v>24.9999</v>
      </c>
      <c r="JJ29">
        <v>25.5246</v>
      </c>
      <c r="JK29">
        <v>30.0002</v>
      </c>
      <c r="JL29">
        <v>25.3641</v>
      </c>
      <c r="JM29">
        <v>25.4459</v>
      </c>
      <c r="JN29">
        <v>21.8871</v>
      </c>
      <c r="JO29">
        <v>26.3108</v>
      </c>
      <c r="JP29">
        <v>0</v>
      </c>
      <c r="JQ29">
        <v>25</v>
      </c>
      <c r="JR29">
        <v>420.1</v>
      </c>
      <c r="JS29">
        <v>17.339</v>
      </c>
      <c r="JT29">
        <v>101.01</v>
      </c>
      <c r="JU29">
        <v>101.943</v>
      </c>
    </row>
    <row r="30" spans="1:281">
      <c r="A30">
        <v>14</v>
      </c>
      <c r="B30">
        <v>1659042552</v>
      </c>
      <c r="C30">
        <v>441</v>
      </c>
      <c r="D30" t="s">
        <v>451</v>
      </c>
      <c r="E30" t="s">
        <v>452</v>
      </c>
      <c r="F30">
        <v>5</v>
      </c>
      <c r="G30" t="s">
        <v>415</v>
      </c>
      <c r="H30" t="s">
        <v>450</v>
      </c>
      <c r="I30">
        <v>1659042549.5</v>
      </c>
      <c r="J30">
        <f>(K30)/1000</f>
        <v>0</v>
      </c>
      <c r="K30">
        <f>IF(CZ30, AN30, AH30)</f>
        <v>0</v>
      </c>
      <c r="L30">
        <f>IF(CZ30, AI30, AG30)</f>
        <v>0</v>
      </c>
      <c r="M30">
        <f>DB30 - IF(AU30&gt;1, L30*CV30*100.0/(AW30*DP30), 0)</f>
        <v>0</v>
      </c>
      <c r="N30">
        <f>((T30-J30/2)*M30-L30)/(T30+J30/2)</f>
        <v>0</v>
      </c>
      <c r="O30">
        <f>N30*(DI30+DJ30)/1000.0</f>
        <v>0</v>
      </c>
      <c r="P30">
        <f>(DB30 - IF(AU30&gt;1, L30*CV30*100.0/(AW30*DP30), 0))*(DI30+DJ30)/1000.0</f>
        <v>0</v>
      </c>
      <c r="Q30">
        <f>2.0/((1/S30-1/R30)+SIGN(S30)*SQRT((1/S30-1/R30)*(1/S30-1/R30) + 4*CW30/((CW30+1)*(CW30+1))*(2*1/S30*1/R30-1/R30*1/R30)))</f>
        <v>0</v>
      </c>
      <c r="R30">
        <f>IF(LEFT(CX30,1)&lt;&gt;"0",IF(LEFT(CX30,1)="1",3.0,CY30),$D$5+$E$5*(DP30*DI30/($K$5*1000))+$F$5*(DP30*DI30/($K$5*1000))*MAX(MIN(CV30,$J$5),$I$5)*MAX(MIN(CV30,$J$5),$I$5)+$G$5*MAX(MIN(CV30,$J$5),$I$5)*(DP30*DI30/($K$5*1000))+$H$5*(DP30*DI30/($K$5*1000))*(DP30*DI30/($K$5*1000)))</f>
        <v>0</v>
      </c>
      <c r="S30">
        <f>J30*(1000-(1000*0.61365*exp(17.502*W30/(240.97+W30))/(DI30+DJ30)+DD30)/2)/(1000*0.61365*exp(17.502*W30/(240.97+W30))/(DI30+DJ30)-DD30)</f>
        <v>0</v>
      </c>
      <c r="T30">
        <f>1/((CW30+1)/(Q30/1.6)+1/(R30/1.37)) + CW30/((CW30+1)/(Q30/1.6) + CW30/(R30/1.37))</f>
        <v>0</v>
      </c>
      <c r="U30">
        <f>(CR30*CU30)</f>
        <v>0</v>
      </c>
      <c r="V30">
        <f>(DK30+(U30+2*0.95*5.67E-8*(((DK30+$B$7)+273)^4-(DK30+273)^4)-44100*J30)/(1.84*29.3*R30+8*0.95*5.67E-8*(DK30+273)^3))</f>
        <v>0</v>
      </c>
      <c r="W30">
        <f>($C$7*DL30+$D$7*DM30+$E$7*V30)</f>
        <v>0</v>
      </c>
      <c r="X30">
        <f>0.61365*exp(17.502*W30/(240.97+W30))</f>
        <v>0</v>
      </c>
      <c r="Y30">
        <f>(Z30/AA30*100)</f>
        <v>0</v>
      </c>
      <c r="Z30">
        <f>DD30*(DI30+DJ30)/1000</f>
        <v>0</v>
      </c>
      <c r="AA30">
        <f>0.61365*exp(17.502*DK30/(240.97+DK30))</f>
        <v>0</v>
      </c>
      <c r="AB30">
        <f>(X30-DD30*(DI30+DJ30)/1000)</f>
        <v>0</v>
      </c>
      <c r="AC30">
        <f>(-J30*44100)</f>
        <v>0</v>
      </c>
      <c r="AD30">
        <f>2*29.3*R30*0.92*(DK30-W30)</f>
        <v>0</v>
      </c>
      <c r="AE30">
        <f>2*0.95*5.67E-8*(((DK30+$B$7)+273)^4-(W30+273)^4)</f>
        <v>0</v>
      </c>
      <c r="AF30">
        <f>U30+AE30+AC30+AD30</f>
        <v>0</v>
      </c>
      <c r="AG30">
        <f>DH30*AU30*(DC30-DB30*(1000-AU30*DE30)/(1000-AU30*DD30))/(100*CV30)</f>
        <v>0</v>
      </c>
      <c r="AH30">
        <f>1000*DH30*AU30*(DD30-DE30)/(100*CV30*(1000-AU30*DD30))</f>
        <v>0</v>
      </c>
      <c r="AI30">
        <f>(AJ30 - AK30 - DI30*1E3/(8.314*(DK30+273.15)) * AM30/DH30 * AL30) * DH30/(100*CV30) * (1000 - DE30)/1000</f>
        <v>0</v>
      </c>
      <c r="AJ30">
        <v>427.4978441729943</v>
      </c>
      <c r="AK30">
        <v>430.9669575757575</v>
      </c>
      <c r="AL30">
        <v>0.002140230506610911</v>
      </c>
      <c r="AM30">
        <v>64.88851148791787</v>
      </c>
      <c r="AN30">
        <f>(AP30 - AO30 + DI30*1E3/(8.314*(DK30+273.15)) * AR30/DH30 * AQ30) * DH30/(100*CV30) * 1000/(1000 - AP30)</f>
        <v>0</v>
      </c>
      <c r="AO30">
        <v>17.31110788274229</v>
      </c>
      <c r="AP30">
        <v>18.77146363636364</v>
      </c>
      <c r="AQ30">
        <v>-4.485449578022169E-05</v>
      </c>
      <c r="AR30">
        <v>84.42849044538045</v>
      </c>
      <c r="AS30">
        <v>5</v>
      </c>
      <c r="AT30">
        <v>1</v>
      </c>
      <c r="AU30">
        <f>IF(AS30*$H$13&gt;=AW30,1.0,(AW30/(AW30-AS30*$H$13)))</f>
        <v>0</v>
      </c>
      <c r="AV30">
        <f>(AU30-1)*100</f>
        <v>0</v>
      </c>
      <c r="AW30">
        <f>MAX(0,($B$13+$C$13*DP30)/(1+$D$13*DP30)*DI30/(DK30+273)*$E$13)</f>
        <v>0</v>
      </c>
      <c r="AX30" t="s">
        <v>417</v>
      </c>
      <c r="AY30" t="s">
        <v>417</v>
      </c>
      <c r="AZ30">
        <v>0</v>
      </c>
      <c r="BA30">
        <v>0</v>
      </c>
      <c r="BB30">
        <f>1-AZ30/BA30</f>
        <v>0</v>
      </c>
      <c r="BC30">
        <v>0</v>
      </c>
      <c r="BD30" t="s">
        <v>417</v>
      </c>
      <c r="BE30" t="s">
        <v>417</v>
      </c>
      <c r="BF30">
        <v>0</v>
      </c>
      <c r="BG30">
        <v>0</v>
      </c>
      <c r="BH30">
        <f>1-BF30/BG30</f>
        <v>0</v>
      </c>
      <c r="BI30">
        <v>0.5</v>
      </c>
      <c r="BJ30">
        <f>CS30</f>
        <v>0</v>
      </c>
      <c r="BK30">
        <f>L30</f>
        <v>0</v>
      </c>
      <c r="BL30">
        <f>BH30*BI30*BJ30</f>
        <v>0</v>
      </c>
      <c r="BM30">
        <f>(BK30-BC30)/BJ30</f>
        <v>0</v>
      </c>
      <c r="BN30">
        <f>(BA30-BG30)/BG30</f>
        <v>0</v>
      </c>
      <c r="BO30">
        <f>AZ30/(BB30+AZ30/BG30)</f>
        <v>0</v>
      </c>
      <c r="BP30" t="s">
        <v>417</v>
      </c>
      <c r="BQ30">
        <v>0</v>
      </c>
      <c r="BR30">
        <f>IF(BQ30&lt;&gt;0, BQ30, BO30)</f>
        <v>0</v>
      </c>
      <c r="BS30">
        <f>1-BR30/BG30</f>
        <v>0</v>
      </c>
      <c r="BT30">
        <f>(BG30-BF30)/(BG30-BR30)</f>
        <v>0</v>
      </c>
      <c r="BU30">
        <f>(BA30-BG30)/(BA30-BR30)</f>
        <v>0</v>
      </c>
      <c r="BV30">
        <f>(BG30-BF30)/(BG30-AZ30)</f>
        <v>0</v>
      </c>
      <c r="BW30">
        <f>(BA30-BG30)/(BA30-AZ30)</f>
        <v>0</v>
      </c>
      <c r="BX30">
        <f>(BT30*BR30/BF30)</f>
        <v>0</v>
      </c>
      <c r="BY30">
        <f>(1-BX30)</f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f>$B$11*DQ30+$C$11*DR30+$F$11*EC30*(1-EF30)</f>
        <v>0</v>
      </c>
      <c r="CS30">
        <f>CR30*CT30</f>
        <v>0</v>
      </c>
      <c r="CT30">
        <f>($B$11*$D$9+$C$11*$D$9+$F$11*((EP30+EH30)/MAX(EP30+EH30+EQ30, 0.1)*$I$9+EQ30/MAX(EP30+EH30+EQ30, 0.1)*$J$9))/($B$11+$C$11+$F$11)</f>
        <v>0</v>
      </c>
      <c r="CU30">
        <f>($B$11*$K$9+$C$11*$K$9+$F$11*((EP30+EH30)/MAX(EP30+EH30+EQ30, 0.1)*$P$9+EQ30/MAX(EP30+EH30+EQ30, 0.1)*$Q$9))/($B$11+$C$11+$F$11)</f>
        <v>0</v>
      </c>
      <c r="CV30">
        <v>6</v>
      </c>
      <c r="CW30">
        <v>0.5</v>
      </c>
      <c r="CX30" t="s">
        <v>418</v>
      </c>
      <c r="CY30">
        <v>2</v>
      </c>
      <c r="CZ30" t="b">
        <v>1</v>
      </c>
      <c r="DA30">
        <v>1659042549.5</v>
      </c>
      <c r="DB30">
        <v>422.8505555555555</v>
      </c>
      <c r="DC30">
        <v>420.0988888888889</v>
      </c>
      <c r="DD30">
        <v>18.7729</v>
      </c>
      <c r="DE30">
        <v>17.31055555555555</v>
      </c>
      <c r="DF30">
        <v>419.4166666666667</v>
      </c>
      <c r="DG30">
        <v>18.56257777777778</v>
      </c>
      <c r="DH30">
        <v>500.0777777777778</v>
      </c>
      <c r="DI30">
        <v>90.27965555555555</v>
      </c>
      <c r="DJ30">
        <v>0.09983365555555555</v>
      </c>
      <c r="DK30">
        <v>25.59206666666667</v>
      </c>
      <c r="DL30">
        <v>25.09252222222223</v>
      </c>
      <c r="DM30">
        <v>999.9000000000001</v>
      </c>
      <c r="DN30">
        <v>0</v>
      </c>
      <c r="DO30">
        <v>0</v>
      </c>
      <c r="DP30">
        <v>10010.4</v>
      </c>
      <c r="DQ30">
        <v>0</v>
      </c>
      <c r="DR30">
        <v>3.861479999999999</v>
      </c>
      <c r="DS30">
        <v>2.751801111111111</v>
      </c>
      <c r="DT30">
        <v>430.9406666666667</v>
      </c>
      <c r="DU30">
        <v>427.499</v>
      </c>
      <c r="DV30">
        <v>1.462361111111111</v>
      </c>
      <c r="DW30">
        <v>420.0988888888889</v>
      </c>
      <c r="DX30">
        <v>17.31055555555555</v>
      </c>
      <c r="DY30">
        <v>1.694812222222222</v>
      </c>
      <c r="DZ30">
        <v>1.56279</v>
      </c>
      <c r="EA30">
        <v>14.849</v>
      </c>
      <c r="EB30">
        <v>13.59673333333333</v>
      </c>
      <c r="EC30">
        <v>0.0100011</v>
      </c>
      <c r="ED30">
        <v>0</v>
      </c>
      <c r="EE30">
        <v>0</v>
      </c>
      <c r="EF30">
        <v>0</v>
      </c>
      <c r="EG30">
        <v>765.1388888888889</v>
      </c>
      <c r="EH30">
        <v>0.0100011</v>
      </c>
      <c r="EI30">
        <v>-5.466666666666667</v>
      </c>
      <c r="EJ30">
        <v>-1.044444444444445</v>
      </c>
      <c r="EK30">
        <v>34.17333333333333</v>
      </c>
      <c r="EL30">
        <v>39.30511111111111</v>
      </c>
      <c r="EM30">
        <v>36.70811111111111</v>
      </c>
      <c r="EN30">
        <v>38.95811111111111</v>
      </c>
      <c r="EO30">
        <v>37.01377777777778</v>
      </c>
      <c r="EP30">
        <v>0</v>
      </c>
      <c r="EQ30">
        <v>0</v>
      </c>
      <c r="ER30">
        <v>0</v>
      </c>
      <c r="ES30">
        <v>1659042553.3</v>
      </c>
      <c r="ET30">
        <v>0</v>
      </c>
      <c r="EU30">
        <v>766.6940000000001</v>
      </c>
      <c r="EV30">
        <v>-11.97307720512372</v>
      </c>
      <c r="EW30">
        <v>-9.876923224182995</v>
      </c>
      <c r="EX30">
        <v>-5.135999999999999</v>
      </c>
      <c r="EY30">
        <v>15</v>
      </c>
      <c r="EZ30">
        <v>0</v>
      </c>
      <c r="FA30" t="s">
        <v>419</v>
      </c>
      <c r="FB30">
        <v>1655239120</v>
      </c>
      <c r="FC30">
        <v>1655239135</v>
      </c>
      <c r="FD30">
        <v>0</v>
      </c>
      <c r="FE30">
        <v>-0.075</v>
      </c>
      <c r="FF30">
        <v>-0.027</v>
      </c>
      <c r="FG30">
        <v>1.986</v>
      </c>
      <c r="FH30">
        <v>0.139</v>
      </c>
      <c r="FI30">
        <v>420</v>
      </c>
      <c r="FJ30">
        <v>22</v>
      </c>
      <c r="FK30">
        <v>0.12</v>
      </c>
      <c r="FL30">
        <v>0.02</v>
      </c>
      <c r="FM30">
        <v>2.740526</v>
      </c>
      <c r="FN30">
        <v>0.01665478424013869</v>
      </c>
      <c r="FO30">
        <v>0.02281016865347556</v>
      </c>
      <c r="FP30">
        <v>1</v>
      </c>
      <c r="FQ30">
        <v>766.3426470588236</v>
      </c>
      <c r="FR30">
        <v>-0.375095530563781</v>
      </c>
      <c r="FS30">
        <v>3.768662041270731</v>
      </c>
      <c r="FT30">
        <v>1</v>
      </c>
      <c r="FU30">
        <v>1.463215</v>
      </c>
      <c r="FV30">
        <v>-0.002050356472794806</v>
      </c>
      <c r="FW30">
        <v>0.0008350987965504579</v>
      </c>
      <c r="FX30">
        <v>1</v>
      </c>
      <c r="FY30">
        <v>3</v>
      </c>
      <c r="FZ30">
        <v>3</v>
      </c>
      <c r="GA30" t="s">
        <v>420</v>
      </c>
      <c r="GB30">
        <v>2.9807</v>
      </c>
      <c r="GC30">
        <v>2.7281</v>
      </c>
      <c r="GD30">
        <v>0.08619590000000001</v>
      </c>
      <c r="GE30">
        <v>0.0867433</v>
      </c>
      <c r="GF30">
        <v>0.0904203</v>
      </c>
      <c r="GG30">
        <v>0.086034</v>
      </c>
      <c r="GH30">
        <v>27443.2</v>
      </c>
      <c r="GI30">
        <v>27003.2</v>
      </c>
      <c r="GJ30">
        <v>30556.6</v>
      </c>
      <c r="GK30">
        <v>29809.1</v>
      </c>
      <c r="GL30">
        <v>38352.2</v>
      </c>
      <c r="GM30">
        <v>35877.7</v>
      </c>
      <c r="GN30">
        <v>46738.9</v>
      </c>
      <c r="GO30">
        <v>44335.7</v>
      </c>
      <c r="GP30">
        <v>1.87993</v>
      </c>
      <c r="GQ30">
        <v>1.86273</v>
      </c>
      <c r="GR30">
        <v>0.0518858</v>
      </c>
      <c r="GS30">
        <v>0</v>
      </c>
      <c r="GT30">
        <v>24.2466</v>
      </c>
      <c r="GU30">
        <v>999.9</v>
      </c>
      <c r="GV30">
        <v>42.9</v>
      </c>
      <c r="GW30">
        <v>31.8</v>
      </c>
      <c r="GX30">
        <v>22.4355</v>
      </c>
      <c r="GY30">
        <v>63.2701</v>
      </c>
      <c r="GZ30">
        <v>22.9367</v>
      </c>
      <c r="HA30">
        <v>1</v>
      </c>
      <c r="HB30">
        <v>-0.117973</v>
      </c>
      <c r="HC30">
        <v>-0.283742</v>
      </c>
      <c r="HD30">
        <v>20.2157</v>
      </c>
      <c r="HE30">
        <v>5.239</v>
      </c>
      <c r="HF30">
        <v>11.968</v>
      </c>
      <c r="HG30">
        <v>4.9728</v>
      </c>
      <c r="HH30">
        <v>3.291</v>
      </c>
      <c r="HI30">
        <v>9532</v>
      </c>
      <c r="HJ30">
        <v>9999</v>
      </c>
      <c r="HK30">
        <v>9999</v>
      </c>
      <c r="HL30">
        <v>300.4</v>
      </c>
      <c r="HM30">
        <v>4.97289</v>
      </c>
      <c r="HN30">
        <v>1.87729</v>
      </c>
      <c r="HO30">
        <v>1.87538</v>
      </c>
      <c r="HP30">
        <v>1.8782</v>
      </c>
      <c r="HQ30">
        <v>1.87492</v>
      </c>
      <c r="HR30">
        <v>1.87851</v>
      </c>
      <c r="HS30">
        <v>1.87561</v>
      </c>
      <c r="HT30">
        <v>1.87674</v>
      </c>
      <c r="HU30">
        <v>0</v>
      </c>
      <c r="HV30">
        <v>0</v>
      </c>
      <c r="HW30">
        <v>0</v>
      </c>
      <c r="HX30">
        <v>0</v>
      </c>
      <c r="HY30" t="s">
        <v>421</v>
      </c>
      <c r="HZ30" t="s">
        <v>422</v>
      </c>
      <c r="IA30" t="s">
        <v>423</v>
      </c>
      <c r="IB30" t="s">
        <v>423</v>
      </c>
      <c r="IC30" t="s">
        <v>423</v>
      </c>
      <c r="ID30" t="s">
        <v>423</v>
      </c>
      <c r="IE30">
        <v>0</v>
      </c>
      <c r="IF30">
        <v>100</v>
      </c>
      <c r="IG30">
        <v>100</v>
      </c>
      <c r="IH30">
        <v>3.434</v>
      </c>
      <c r="II30">
        <v>0.2104</v>
      </c>
      <c r="IJ30">
        <v>1.981763419366358</v>
      </c>
      <c r="IK30">
        <v>0.004159454759036045</v>
      </c>
      <c r="IL30">
        <v>-1.867668404869411E-06</v>
      </c>
      <c r="IM30">
        <v>4.909634042181104E-10</v>
      </c>
      <c r="IN30">
        <v>-0.02325052156973135</v>
      </c>
      <c r="IO30">
        <v>0.005621412097584705</v>
      </c>
      <c r="IP30">
        <v>0.0003643073039241939</v>
      </c>
      <c r="IQ30">
        <v>5.804889560036211E-07</v>
      </c>
      <c r="IR30">
        <v>0</v>
      </c>
      <c r="IS30">
        <v>2100</v>
      </c>
      <c r="IT30">
        <v>1</v>
      </c>
      <c r="IU30">
        <v>26</v>
      </c>
      <c r="IV30">
        <v>63390.5</v>
      </c>
      <c r="IW30">
        <v>63390.3</v>
      </c>
      <c r="IX30">
        <v>1.09131</v>
      </c>
      <c r="IY30">
        <v>2.54883</v>
      </c>
      <c r="IZ30">
        <v>1.39893</v>
      </c>
      <c r="JA30">
        <v>2.34375</v>
      </c>
      <c r="JB30">
        <v>1.44897</v>
      </c>
      <c r="JC30">
        <v>2.38037</v>
      </c>
      <c r="JD30">
        <v>36.4107</v>
      </c>
      <c r="JE30">
        <v>24.105</v>
      </c>
      <c r="JF30">
        <v>18</v>
      </c>
      <c r="JG30">
        <v>485.44</v>
      </c>
      <c r="JH30">
        <v>445.258</v>
      </c>
      <c r="JI30">
        <v>24.9999</v>
      </c>
      <c r="JJ30">
        <v>25.5246</v>
      </c>
      <c r="JK30">
        <v>30.0002</v>
      </c>
      <c r="JL30">
        <v>25.3641</v>
      </c>
      <c r="JM30">
        <v>25.4459</v>
      </c>
      <c r="JN30">
        <v>21.8863</v>
      </c>
      <c r="JO30">
        <v>26.3108</v>
      </c>
      <c r="JP30">
        <v>0</v>
      </c>
      <c r="JQ30">
        <v>25</v>
      </c>
      <c r="JR30">
        <v>420.1</v>
      </c>
      <c r="JS30">
        <v>17.339</v>
      </c>
      <c r="JT30">
        <v>101.011</v>
      </c>
      <c r="JU30">
        <v>101.942</v>
      </c>
    </row>
    <row r="31" spans="1:281">
      <c r="A31">
        <v>15</v>
      </c>
      <c r="B31">
        <v>1659042557</v>
      </c>
      <c r="C31">
        <v>446</v>
      </c>
      <c r="D31" t="s">
        <v>453</v>
      </c>
      <c r="E31" t="s">
        <v>454</v>
      </c>
      <c r="F31">
        <v>5</v>
      </c>
      <c r="G31" t="s">
        <v>415</v>
      </c>
      <c r="H31" t="s">
        <v>450</v>
      </c>
      <c r="I31">
        <v>1659042554.2</v>
      </c>
      <c r="J31">
        <f>(K31)/1000</f>
        <v>0</v>
      </c>
      <c r="K31">
        <f>IF(CZ31, AN31, AH31)</f>
        <v>0</v>
      </c>
      <c r="L31">
        <f>IF(CZ31, AI31, AG31)</f>
        <v>0</v>
      </c>
      <c r="M31">
        <f>DB31 - IF(AU31&gt;1, L31*CV31*100.0/(AW31*DP31), 0)</f>
        <v>0</v>
      </c>
      <c r="N31">
        <f>((T31-J31/2)*M31-L31)/(T31+J31/2)</f>
        <v>0</v>
      </c>
      <c r="O31">
        <f>N31*(DI31+DJ31)/1000.0</f>
        <v>0</v>
      </c>
      <c r="P31">
        <f>(DB31 - IF(AU31&gt;1, L31*CV31*100.0/(AW31*DP31), 0))*(DI31+DJ31)/1000.0</f>
        <v>0</v>
      </c>
      <c r="Q31">
        <f>2.0/((1/S31-1/R31)+SIGN(S31)*SQRT((1/S31-1/R31)*(1/S31-1/R31) + 4*CW31/((CW31+1)*(CW31+1))*(2*1/S31*1/R31-1/R31*1/R31)))</f>
        <v>0</v>
      </c>
      <c r="R31">
        <f>IF(LEFT(CX31,1)&lt;&gt;"0",IF(LEFT(CX31,1)="1",3.0,CY31),$D$5+$E$5*(DP31*DI31/($K$5*1000))+$F$5*(DP31*DI31/($K$5*1000))*MAX(MIN(CV31,$J$5),$I$5)*MAX(MIN(CV31,$J$5),$I$5)+$G$5*MAX(MIN(CV31,$J$5),$I$5)*(DP31*DI31/($K$5*1000))+$H$5*(DP31*DI31/($K$5*1000))*(DP31*DI31/($K$5*1000)))</f>
        <v>0</v>
      </c>
      <c r="S31">
        <f>J31*(1000-(1000*0.61365*exp(17.502*W31/(240.97+W31))/(DI31+DJ31)+DD31)/2)/(1000*0.61365*exp(17.502*W31/(240.97+W31))/(DI31+DJ31)-DD31)</f>
        <v>0</v>
      </c>
      <c r="T31">
        <f>1/((CW31+1)/(Q31/1.6)+1/(R31/1.37)) + CW31/((CW31+1)/(Q31/1.6) + CW31/(R31/1.37))</f>
        <v>0</v>
      </c>
      <c r="U31">
        <f>(CR31*CU31)</f>
        <v>0</v>
      </c>
      <c r="V31">
        <f>(DK31+(U31+2*0.95*5.67E-8*(((DK31+$B$7)+273)^4-(DK31+273)^4)-44100*J31)/(1.84*29.3*R31+8*0.95*5.67E-8*(DK31+273)^3))</f>
        <v>0</v>
      </c>
      <c r="W31">
        <f>($C$7*DL31+$D$7*DM31+$E$7*V31)</f>
        <v>0</v>
      </c>
      <c r="X31">
        <f>0.61365*exp(17.502*W31/(240.97+W31))</f>
        <v>0</v>
      </c>
      <c r="Y31">
        <f>(Z31/AA31*100)</f>
        <v>0</v>
      </c>
      <c r="Z31">
        <f>DD31*(DI31+DJ31)/1000</f>
        <v>0</v>
      </c>
      <c r="AA31">
        <f>0.61365*exp(17.502*DK31/(240.97+DK31))</f>
        <v>0</v>
      </c>
      <c r="AB31">
        <f>(X31-DD31*(DI31+DJ31)/1000)</f>
        <v>0</v>
      </c>
      <c r="AC31">
        <f>(-J31*44100)</f>
        <v>0</v>
      </c>
      <c r="AD31">
        <f>2*29.3*R31*0.92*(DK31-W31)</f>
        <v>0</v>
      </c>
      <c r="AE31">
        <f>2*0.95*5.67E-8*(((DK31+$B$7)+273)^4-(W31+273)^4)</f>
        <v>0</v>
      </c>
      <c r="AF31">
        <f>U31+AE31+AC31+AD31</f>
        <v>0</v>
      </c>
      <c r="AG31">
        <f>DH31*AU31*(DC31-DB31*(1000-AU31*DE31)/(1000-AU31*DD31))/(100*CV31)</f>
        <v>0</v>
      </c>
      <c r="AH31">
        <f>1000*DH31*AU31*(DD31-DE31)/(100*CV31*(1000-AU31*DD31))</f>
        <v>0</v>
      </c>
      <c r="AI31">
        <f>(AJ31 - AK31 - DI31*1E3/(8.314*(DK31+273.15)) * AM31/DH31 * AL31) * DH31/(100*CV31) * (1000 - DE31)/1000</f>
        <v>0</v>
      </c>
      <c r="AJ31">
        <v>427.4689785063131</v>
      </c>
      <c r="AK31">
        <v>430.9078787878786</v>
      </c>
      <c r="AL31">
        <v>-0.0007546989635309059</v>
      </c>
      <c r="AM31">
        <v>64.88851148791787</v>
      </c>
      <c r="AN31">
        <f>(AP31 - AO31 + DI31*1E3/(8.314*(DK31+273.15)) * AR31/DH31 * AQ31) * DH31/(100*CV31) * 1000/(1000 - AP31)</f>
        <v>0</v>
      </c>
      <c r="AO31">
        <v>17.30630457342487</v>
      </c>
      <c r="AP31">
        <v>18.76377902097903</v>
      </c>
      <c r="AQ31">
        <v>-5.522017883404615E-05</v>
      </c>
      <c r="AR31">
        <v>84.42849044538045</v>
      </c>
      <c r="AS31">
        <v>5</v>
      </c>
      <c r="AT31">
        <v>1</v>
      </c>
      <c r="AU31">
        <f>IF(AS31*$H$13&gt;=AW31,1.0,(AW31/(AW31-AS31*$H$13)))</f>
        <v>0</v>
      </c>
      <c r="AV31">
        <f>(AU31-1)*100</f>
        <v>0</v>
      </c>
      <c r="AW31">
        <f>MAX(0,($B$13+$C$13*DP31)/(1+$D$13*DP31)*DI31/(DK31+273)*$E$13)</f>
        <v>0</v>
      </c>
      <c r="AX31" t="s">
        <v>417</v>
      </c>
      <c r="AY31" t="s">
        <v>417</v>
      </c>
      <c r="AZ31">
        <v>0</v>
      </c>
      <c r="BA31">
        <v>0</v>
      </c>
      <c r="BB31">
        <f>1-AZ31/BA31</f>
        <v>0</v>
      </c>
      <c r="BC31">
        <v>0</v>
      </c>
      <c r="BD31" t="s">
        <v>417</v>
      </c>
      <c r="BE31" t="s">
        <v>417</v>
      </c>
      <c r="BF31">
        <v>0</v>
      </c>
      <c r="BG31">
        <v>0</v>
      </c>
      <c r="BH31">
        <f>1-BF31/BG31</f>
        <v>0</v>
      </c>
      <c r="BI31">
        <v>0.5</v>
      </c>
      <c r="BJ31">
        <f>CS31</f>
        <v>0</v>
      </c>
      <c r="BK31">
        <f>L31</f>
        <v>0</v>
      </c>
      <c r="BL31">
        <f>BH31*BI31*BJ31</f>
        <v>0</v>
      </c>
      <c r="BM31">
        <f>(BK31-BC31)/BJ31</f>
        <v>0</v>
      </c>
      <c r="BN31">
        <f>(BA31-BG31)/BG31</f>
        <v>0</v>
      </c>
      <c r="BO31">
        <f>AZ31/(BB31+AZ31/BG31)</f>
        <v>0</v>
      </c>
      <c r="BP31" t="s">
        <v>417</v>
      </c>
      <c r="BQ31">
        <v>0</v>
      </c>
      <c r="BR31">
        <f>IF(BQ31&lt;&gt;0, BQ31, BO31)</f>
        <v>0</v>
      </c>
      <c r="BS31">
        <f>1-BR31/BG31</f>
        <v>0</v>
      </c>
      <c r="BT31">
        <f>(BG31-BF31)/(BG31-BR31)</f>
        <v>0</v>
      </c>
      <c r="BU31">
        <f>(BA31-BG31)/(BA31-BR31)</f>
        <v>0</v>
      </c>
      <c r="BV31">
        <f>(BG31-BF31)/(BG31-AZ31)</f>
        <v>0</v>
      </c>
      <c r="BW31">
        <f>(BA31-BG31)/(BA31-AZ31)</f>
        <v>0</v>
      </c>
      <c r="BX31">
        <f>(BT31*BR31/BF31)</f>
        <v>0</v>
      </c>
      <c r="BY31">
        <f>(1-BX31)</f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f>$B$11*DQ31+$C$11*DR31+$F$11*EC31*(1-EF31)</f>
        <v>0</v>
      </c>
      <c r="CS31">
        <f>CR31*CT31</f>
        <v>0</v>
      </c>
      <c r="CT31">
        <f>($B$11*$D$9+$C$11*$D$9+$F$11*((EP31+EH31)/MAX(EP31+EH31+EQ31, 0.1)*$I$9+EQ31/MAX(EP31+EH31+EQ31, 0.1)*$J$9))/($B$11+$C$11+$F$11)</f>
        <v>0</v>
      </c>
      <c r="CU31">
        <f>($B$11*$K$9+$C$11*$K$9+$F$11*((EP31+EH31)/MAX(EP31+EH31+EQ31, 0.1)*$P$9+EQ31/MAX(EP31+EH31+EQ31, 0.1)*$Q$9))/($B$11+$C$11+$F$11)</f>
        <v>0</v>
      </c>
      <c r="CV31">
        <v>6</v>
      </c>
      <c r="CW31">
        <v>0.5</v>
      </c>
      <c r="CX31" t="s">
        <v>418</v>
      </c>
      <c r="CY31">
        <v>2</v>
      </c>
      <c r="CZ31" t="b">
        <v>1</v>
      </c>
      <c r="DA31">
        <v>1659042554.2</v>
      </c>
      <c r="DB31">
        <v>422.8366</v>
      </c>
      <c r="DC31">
        <v>420.0864</v>
      </c>
      <c r="DD31">
        <v>18.76771</v>
      </c>
      <c r="DE31">
        <v>17.30599</v>
      </c>
      <c r="DF31">
        <v>419.4026</v>
      </c>
      <c r="DG31">
        <v>18.55747</v>
      </c>
      <c r="DH31">
        <v>500.0596</v>
      </c>
      <c r="DI31">
        <v>90.27968999999999</v>
      </c>
      <c r="DJ31">
        <v>0.09999746</v>
      </c>
      <c r="DK31">
        <v>25.59211</v>
      </c>
      <c r="DL31">
        <v>25.09885</v>
      </c>
      <c r="DM31">
        <v>999.9</v>
      </c>
      <c r="DN31">
        <v>0</v>
      </c>
      <c r="DO31">
        <v>0</v>
      </c>
      <c r="DP31">
        <v>9989.743000000002</v>
      </c>
      <c r="DQ31">
        <v>0</v>
      </c>
      <c r="DR31">
        <v>3.861479999999999</v>
      </c>
      <c r="DS31">
        <v>2.750174</v>
      </c>
      <c r="DT31">
        <v>430.9242</v>
      </c>
      <c r="DU31">
        <v>427.4844999999999</v>
      </c>
      <c r="DV31">
        <v>1.461721</v>
      </c>
      <c r="DW31">
        <v>420.0864</v>
      </c>
      <c r="DX31">
        <v>17.30599</v>
      </c>
      <c r="DY31">
        <v>1.694341</v>
      </c>
      <c r="DZ31">
        <v>1.562377</v>
      </c>
      <c r="EA31">
        <v>14.84469</v>
      </c>
      <c r="EB31">
        <v>13.59267</v>
      </c>
      <c r="EC31">
        <v>0.0100011</v>
      </c>
      <c r="ED31">
        <v>0</v>
      </c>
      <c r="EE31">
        <v>0</v>
      </c>
      <c r="EF31">
        <v>0</v>
      </c>
      <c r="EG31">
        <v>764.325</v>
      </c>
      <c r="EH31">
        <v>0.0100011</v>
      </c>
      <c r="EI31">
        <v>-5.290000000000001</v>
      </c>
      <c r="EJ31">
        <v>-1.28</v>
      </c>
      <c r="EK31">
        <v>34.09349999999999</v>
      </c>
      <c r="EL31">
        <v>39.37480000000001</v>
      </c>
      <c r="EM31">
        <v>36.7248</v>
      </c>
      <c r="EN31">
        <v>39.0622</v>
      </c>
      <c r="EO31">
        <v>37.0808</v>
      </c>
      <c r="EP31">
        <v>0</v>
      </c>
      <c r="EQ31">
        <v>0</v>
      </c>
      <c r="ER31">
        <v>0</v>
      </c>
      <c r="ES31">
        <v>1659042558.1</v>
      </c>
      <c r="ET31">
        <v>0</v>
      </c>
      <c r="EU31">
        <v>765.574</v>
      </c>
      <c r="EV31">
        <v>-13.11538479638686</v>
      </c>
      <c r="EW31">
        <v>-13.76923066643334</v>
      </c>
      <c r="EX31">
        <v>-5.746</v>
      </c>
      <c r="EY31">
        <v>15</v>
      </c>
      <c r="EZ31">
        <v>0</v>
      </c>
      <c r="FA31" t="s">
        <v>419</v>
      </c>
      <c r="FB31">
        <v>1655239120</v>
      </c>
      <c r="FC31">
        <v>1655239135</v>
      </c>
      <c r="FD31">
        <v>0</v>
      </c>
      <c r="FE31">
        <v>-0.075</v>
      </c>
      <c r="FF31">
        <v>-0.027</v>
      </c>
      <c r="FG31">
        <v>1.986</v>
      </c>
      <c r="FH31">
        <v>0.139</v>
      </c>
      <c r="FI31">
        <v>420</v>
      </c>
      <c r="FJ31">
        <v>22</v>
      </c>
      <c r="FK31">
        <v>0.12</v>
      </c>
      <c r="FL31">
        <v>0.02</v>
      </c>
      <c r="FM31">
        <v>2.742942195121951</v>
      </c>
      <c r="FN31">
        <v>0.03898975609755896</v>
      </c>
      <c r="FO31">
        <v>0.02255288759968173</v>
      </c>
      <c r="FP31">
        <v>1</v>
      </c>
      <c r="FQ31">
        <v>765.8058823529411</v>
      </c>
      <c r="FR31">
        <v>-11.30175712040316</v>
      </c>
      <c r="FS31">
        <v>4.142494359147753</v>
      </c>
      <c r="FT31">
        <v>0</v>
      </c>
      <c r="FU31">
        <v>1.463054146341463</v>
      </c>
      <c r="FV31">
        <v>-0.008714634146342951</v>
      </c>
      <c r="FW31">
        <v>0.001042602221951557</v>
      </c>
      <c r="FX31">
        <v>1</v>
      </c>
      <c r="FY31">
        <v>2</v>
      </c>
      <c r="FZ31">
        <v>3</v>
      </c>
      <c r="GA31" t="s">
        <v>429</v>
      </c>
      <c r="GB31">
        <v>2.98091</v>
      </c>
      <c r="GC31">
        <v>2.72851</v>
      </c>
      <c r="GD31">
        <v>0.0861942</v>
      </c>
      <c r="GE31">
        <v>0.08674270000000001</v>
      </c>
      <c r="GF31">
        <v>0.0903964</v>
      </c>
      <c r="GG31">
        <v>0.0860185</v>
      </c>
      <c r="GH31">
        <v>27443.2</v>
      </c>
      <c r="GI31">
        <v>27003.2</v>
      </c>
      <c r="GJ31">
        <v>30556.5</v>
      </c>
      <c r="GK31">
        <v>29809.1</v>
      </c>
      <c r="GL31">
        <v>38353.1</v>
      </c>
      <c r="GM31">
        <v>35878.2</v>
      </c>
      <c r="GN31">
        <v>46738.7</v>
      </c>
      <c r="GO31">
        <v>44335.6</v>
      </c>
      <c r="GP31">
        <v>1.87987</v>
      </c>
      <c r="GQ31">
        <v>1.86268</v>
      </c>
      <c r="GR31">
        <v>0.0516549</v>
      </c>
      <c r="GS31">
        <v>0</v>
      </c>
      <c r="GT31">
        <v>24.248</v>
      </c>
      <c r="GU31">
        <v>999.9</v>
      </c>
      <c r="GV31">
        <v>42.8</v>
      </c>
      <c r="GW31">
        <v>31.8</v>
      </c>
      <c r="GX31">
        <v>22.3844</v>
      </c>
      <c r="GY31">
        <v>63.1301</v>
      </c>
      <c r="GZ31">
        <v>22.6522</v>
      </c>
      <c r="HA31">
        <v>1</v>
      </c>
      <c r="HB31">
        <v>-0.117919</v>
      </c>
      <c r="HC31">
        <v>-0.283227</v>
      </c>
      <c r="HD31">
        <v>20.2155</v>
      </c>
      <c r="HE31">
        <v>5.239</v>
      </c>
      <c r="HF31">
        <v>11.968</v>
      </c>
      <c r="HG31">
        <v>4.97265</v>
      </c>
      <c r="HH31">
        <v>3.291</v>
      </c>
      <c r="HI31">
        <v>9532.200000000001</v>
      </c>
      <c r="HJ31">
        <v>9999</v>
      </c>
      <c r="HK31">
        <v>9999</v>
      </c>
      <c r="HL31">
        <v>300.4</v>
      </c>
      <c r="HM31">
        <v>4.9729</v>
      </c>
      <c r="HN31">
        <v>1.87729</v>
      </c>
      <c r="HO31">
        <v>1.87538</v>
      </c>
      <c r="HP31">
        <v>1.8782</v>
      </c>
      <c r="HQ31">
        <v>1.87492</v>
      </c>
      <c r="HR31">
        <v>1.87851</v>
      </c>
      <c r="HS31">
        <v>1.87561</v>
      </c>
      <c r="HT31">
        <v>1.87676</v>
      </c>
      <c r="HU31">
        <v>0</v>
      </c>
      <c r="HV31">
        <v>0</v>
      </c>
      <c r="HW31">
        <v>0</v>
      </c>
      <c r="HX31">
        <v>0</v>
      </c>
      <c r="HY31" t="s">
        <v>421</v>
      </c>
      <c r="HZ31" t="s">
        <v>422</v>
      </c>
      <c r="IA31" t="s">
        <v>423</v>
      </c>
      <c r="IB31" t="s">
        <v>423</v>
      </c>
      <c r="IC31" t="s">
        <v>423</v>
      </c>
      <c r="ID31" t="s">
        <v>423</v>
      </c>
      <c r="IE31">
        <v>0</v>
      </c>
      <c r="IF31">
        <v>100</v>
      </c>
      <c r="IG31">
        <v>100</v>
      </c>
      <c r="IH31">
        <v>3.434</v>
      </c>
      <c r="II31">
        <v>0.2101</v>
      </c>
      <c r="IJ31">
        <v>1.981763419366358</v>
      </c>
      <c r="IK31">
        <v>0.004159454759036045</v>
      </c>
      <c r="IL31">
        <v>-1.867668404869411E-06</v>
      </c>
      <c r="IM31">
        <v>4.909634042181104E-10</v>
      </c>
      <c r="IN31">
        <v>-0.02325052156973135</v>
      </c>
      <c r="IO31">
        <v>0.005621412097584705</v>
      </c>
      <c r="IP31">
        <v>0.0003643073039241939</v>
      </c>
      <c r="IQ31">
        <v>5.804889560036211E-07</v>
      </c>
      <c r="IR31">
        <v>0</v>
      </c>
      <c r="IS31">
        <v>2100</v>
      </c>
      <c r="IT31">
        <v>1</v>
      </c>
      <c r="IU31">
        <v>26</v>
      </c>
      <c r="IV31">
        <v>63390.6</v>
      </c>
      <c r="IW31">
        <v>63390.4</v>
      </c>
      <c r="IX31">
        <v>1.09131</v>
      </c>
      <c r="IY31">
        <v>2.53784</v>
      </c>
      <c r="IZ31">
        <v>1.39893</v>
      </c>
      <c r="JA31">
        <v>2.34375</v>
      </c>
      <c r="JB31">
        <v>1.44897</v>
      </c>
      <c r="JC31">
        <v>2.43652</v>
      </c>
      <c r="JD31">
        <v>36.4343</v>
      </c>
      <c r="JE31">
        <v>24.1138</v>
      </c>
      <c r="JF31">
        <v>18</v>
      </c>
      <c r="JG31">
        <v>485.413</v>
      </c>
      <c r="JH31">
        <v>445.228</v>
      </c>
      <c r="JI31">
        <v>25</v>
      </c>
      <c r="JJ31">
        <v>25.5246</v>
      </c>
      <c r="JK31">
        <v>30.0002</v>
      </c>
      <c r="JL31">
        <v>25.3641</v>
      </c>
      <c r="JM31">
        <v>25.4459</v>
      </c>
      <c r="JN31">
        <v>21.8868</v>
      </c>
      <c r="JO31">
        <v>26.3108</v>
      </c>
      <c r="JP31">
        <v>0</v>
      </c>
      <c r="JQ31">
        <v>25</v>
      </c>
      <c r="JR31">
        <v>420.1</v>
      </c>
      <c r="JS31">
        <v>17.3392</v>
      </c>
      <c r="JT31">
        <v>101.011</v>
      </c>
      <c r="JU31">
        <v>101.941</v>
      </c>
    </row>
    <row r="32" spans="1:281">
      <c r="A32">
        <v>16</v>
      </c>
      <c r="B32">
        <v>1659042562</v>
      </c>
      <c r="C32">
        <v>451</v>
      </c>
      <c r="D32" t="s">
        <v>455</v>
      </c>
      <c r="E32" t="s">
        <v>456</v>
      </c>
      <c r="F32">
        <v>5</v>
      </c>
      <c r="G32" t="s">
        <v>415</v>
      </c>
      <c r="H32" t="s">
        <v>450</v>
      </c>
      <c r="I32">
        <v>1659042559.5</v>
      </c>
      <c r="J32">
        <f>(K32)/1000</f>
        <v>0</v>
      </c>
      <c r="K32">
        <f>IF(CZ32, AN32, AH32)</f>
        <v>0</v>
      </c>
      <c r="L32">
        <f>IF(CZ32, AI32, AG32)</f>
        <v>0</v>
      </c>
      <c r="M32">
        <f>DB32 - IF(AU32&gt;1, L32*CV32*100.0/(AW32*DP32), 0)</f>
        <v>0</v>
      </c>
      <c r="N32">
        <f>((T32-J32/2)*M32-L32)/(T32+J32/2)</f>
        <v>0</v>
      </c>
      <c r="O32">
        <f>N32*(DI32+DJ32)/1000.0</f>
        <v>0</v>
      </c>
      <c r="P32">
        <f>(DB32 - IF(AU32&gt;1, L32*CV32*100.0/(AW32*DP32), 0))*(DI32+DJ32)/1000.0</f>
        <v>0</v>
      </c>
      <c r="Q32">
        <f>2.0/((1/S32-1/R32)+SIGN(S32)*SQRT((1/S32-1/R32)*(1/S32-1/R32) + 4*CW32/((CW32+1)*(CW32+1))*(2*1/S32*1/R32-1/R32*1/R32)))</f>
        <v>0</v>
      </c>
      <c r="R32">
        <f>IF(LEFT(CX32,1)&lt;&gt;"0",IF(LEFT(CX32,1)="1",3.0,CY32),$D$5+$E$5*(DP32*DI32/($K$5*1000))+$F$5*(DP32*DI32/($K$5*1000))*MAX(MIN(CV32,$J$5),$I$5)*MAX(MIN(CV32,$J$5),$I$5)+$G$5*MAX(MIN(CV32,$J$5),$I$5)*(DP32*DI32/($K$5*1000))+$H$5*(DP32*DI32/($K$5*1000))*(DP32*DI32/($K$5*1000)))</f>
        <v>0</v>
      </c>
      <c r="S32">
        <f>J32*(1000-(1000*0.61365*exp(17.502*W32/(240.97+W32))/(DI32+DJ32)+DD32)/2)/(1000*0.61365*exp(17.502*W32/(240.97+W32))/(DI32+DJ32)-DD32)</f>
        <v>0</v>
      </c>
      <c r="T32">
        <f>1/((CW32+1)/(Q32/1.6)+1/(R32/1.37)) + CW32/((CW32+1)/(Q32/1.6) + CW32/(R32/1.37))</f>
        <v>0</v>
      </c>
      <c r="U32">
        <f>(CR32*CU32)</f>
        <v>0</v>
      </c>
      <c r="V32">
        <f>(DK32+(U32+2*0.95*5.67E-8*(((DK32+$B$7)+273)^4-(DK32+273)^4)-44100*J32)/(1.84*29.3*R32+8*0.95*5.67E-8*(DK32+273)^3))</f>
        <v>0</v>
      </c>
      <c r="W32">
        <f>($C$7*DL32+$D$7*DM32+$E$7*V32)</f>
        <v>0</v>
      </c>
      <c r="X32">
        <f>0.61365*exp(17.502*W32/(240.97+W32))</f>
        <v>0</v>
      </c>
      <c r="Y32">
        <f>(Z32/AA32*100)</f>
        <v>0</v>
      </c>
      <c r="Z32">
        <f>DD32*(DI32+DJ32)/1000</f>
        <v>0</v>
      </c>
      <c r="AA32">
        <f>0.61365*exp(17.502*DK32/(240.97+DK32))</f>
        <v>0</v>
      </c>
      <c r="AB32">
        <f>(X32-DD32*(DI32+DJ32)/1000)</f>
        <v>0</v>
      </c>
      <c r="AC32">
        <f>(-J32*44100)</f>
        <v>0</v>
      </c>
      <c r="AD32">
        <f>2*29.3*R32*0.92*(DK32-W32)</f>
        <v>0</v>
      </c>
      <c r="AE32">
        <f>2*0.95*5.67E-8*(((DK32+$B$7)+273)^4-(W32+273)^4)</f>
        <v>0</v>
      </c>
      <c r="AF32">
        <f>U32+AE32+AC32+AD32</f>
        <v>0</v>
      </c>
      <c r="AG32">
        <f>DH32*AU32*(DC32-DB32*(1000-AU32*DE32)/(1000-AU32*DD32))/(100*CV32)</f>
        <v>0</v>
      </c>
      <c r="AH32">
        <f>1000*DH32*AU32*(DD32-DE32)/(100*CV32*(1000-AU32*DD32))</f>
        <v>0</v>
      </c>
      <c r="AI32">
        <f>(AJ32 - AK32 - DI32*1E3/(8.314*(DK32+273.15)) * AM32/DH32 * AL32) * DH32/(100*CV32) * (1000 - DE32)/1000</f>
        <v>0</v>
      </c>
      <c r="AJ32">
        <v>427.4688708565616</v>
      </c>
      <c r="AK32">
        <v>430.8991575757574</v>
      </c>
      <c r="AL32">
        <v>-7.508517820404884E-05</v>
      </c>
      <c r="AM32">
        <v>64.88851148791787</v>
      </c>
      <c r="AN32">
        <f>(AP32 - AO32 + DI32*1E3/(8.314*(DK32+273.15)) * AR32/DH32 * AQ32) * DH32/(100*CV32) * 1000/(1000 - AP32)</f>
        <v>0</v>
      </c>
      <c r="AO32">
        <v>17.30273863894353</v>
      </c>
      <c r="AP32">
        <v>18.75981958041958</v>
      </c>
      <c r="AQ32">
        <v>-3.031774944949769E-05</v>
      </c>
      <c r="AR32">
        <v>84.42849044538045</v>
      </c>
      <c r="AS32">
        <v>5</v>
      </c>
      <c r="AT32">
        <v>1</v>
      </c>
      <c r="AU32">
        <f>IF(AS32*$H$13&gt;=AW32,1.0,(AW32/(AW32-AS32*$H$13)))</f>
        <v>0</v>
      </c>
      <c r="AV32">
        <f>(AU32-1)*100</f>
        <v>0</v>
      </c>
      <c r="AW32">
        <f>MAX(0,($B$13+$C$13*DP32)/(1+$D$13*DP32)*DI32/(DK32+273)*$E$13)</f>
        <v>0</v>
      </c>
      <c r="AX32" t="s">
        <v>417</v>
      </c>
      <c r="AY32" t="s">
        <v>417</v>
      </c>
      <c r="AZ32">
        <v>0</v>
      </c>
      <c r="BA32">
        <v>0</v>
      </c>
      <c r="BB32">
        <f>1-AZ32/BA32</f>
        <v>0</v>
      </c>
      <c r="BC32">
        <v>0</v>
      </c>
      <c r="BD32" t="s">
        <v>417</v>
      </c>
      <c r="BE32" t="s">
        <v>417</v>
      </c>
      <c r="BF32">
        <v>0</v>
      </c>
      <c r="BG32">
        <v>0</v>
      </c>
      <c r="BH32">
        <f>1-BF32/BG32</f>
        <v>0</v>
      </c>
      <c r="BI32">
        <v>0.5</v>
      </c>
      <c r="BJ32">
        <f>CS32</f>
        <v>0</v>
      </c>
      <c r="BK32">
        <f>L32</f>
        <v>0</v>
      </c>
      <c r="BL32">
        <f>BH32*BI32*BJ32</f>
        <v>0</v>
      </c>
      <c r="BM32">
        <f>(BK32-BC32)/BJ32</f>
        <v>0</v>
      </c>
      <c r="BN32">
        <f>(BA32-BG32)/BG32</f>
        <v>0</v>
      </c>
      <c r="BO32">
        <f>AZ32/(BB32+AZ32/BG32)</f>
        <v>0</v>
      </c>
      <c r="BP32" t="s">
        <v>417</v>
      </c>
      <c r="BQ32">
        <v>0</v>
      </c>
      <c r="BR32">
        <f>IF(BQ32&lt;&gt;0, BQ32, BO32)</f>
        <v>0</v>
      </c>
      <c r="BS32">
        <f>1-BR32/BG32</f>
        <v>0</v>
      </c>
      <c r="BT32">
        <f>(BG32-BF32)/(BG32-BR32)</f>
        <v>0</v>
      </c>
      <c r="BU32">
        <f>(BA32-BG32)/(BA32-BR32)</f>
        <v>0</v>
      </c>
      <c r="BV32">
        <f>(BG32-BF32)/(BG32-AZ32)</f>
        <v>0</v>
      </c>
      <c r="BW32">
        <f>(BA32-BG32)/(BA32-AZ32)</f>
        <v>0</v>
      </c>
      <c r="BX32">
        <f>(BT32*BR32/BF32)</f>
        <v>0</v>
      </c>
      <c r="BY32">
        <f>(1-BX32)</f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f>$B$11*DQ32+$C$11*DR32+$F$11*EC32*(1-EF32)</f>
        <v>0</v>
      </c>
      <c r="CS32">
        <f>CR32*CT32</f>
        <v>0</v>
      </c>
      <c r="CT32">
        <f>($B$11*$D$9+$C$11*$D$9+$F$11*((EP32+EH32)/MAX(EP32+EH32+EQ32, 0.1)*$I$9+EQ32/MAX(EP32+EH32+EQ32, 0.1)*$J$9))/($B$11+$C$11+$F$11)</f>
        <v>0</v>
      </c>
      <c r="CU32">
        <f>($B$11*$K$9+$C$11*$K$9+$F$11*((EP32+EH32)/MAX(EP32+EH32+EQ32, 0.1)*$P$9+EQ32/MAX(EP32+EH32+EQ32, 0.1)*$Q$9))/($B$11+$C$11+$F$11)</f>
        <v>0</v>
      </c>
      <c r="CV32">
        <v>6</v>
      </c>
      <c r="CW32">
        <v>0.5</v>
      </c>
      <c r="CX32" t="s">
        <v>418</v>
      </c>
      <c r="CY32">
        <v>2</v>
      </c>
      <c r="CZ32" t="b">
        <v>1</v>
      </c>
      <c r="DA32">
        <v>1659042559.5</v>
      </c>
      <c r="DB32">
        <v>422.8158888888889</v>
      </c>
      <c r="DC32">
        <v>420.0757777777778</v>
      </c>
      <c r="DD32">
        <v>18.76155555555555</v>
      </c>
      <c r="DE32">
        <v>17.3022</v>
      </c>
      <c r="DF32">
        <v>419.3818888888889</v>
      </c>
      <c r="DG32">
        <v>18.55144444444445</v>
      </c>
      <c r="DH32">
        <v>500.1302222222222</v>
      </c>
      <c r="DI32">
        <v>90.28100000000001</v>
      </c>
      <c r="DJ32">
        <v>0.1001050333333333</v>
      </c>
      <c r="DK32">
        <v>25.59247777777778</v>
      </c>
      <c r="DL32">
        <v>25.09927777777778</v>
      </c>
      <c r="DM32">
        <v>999.9000000000001</v>
      </c>
      <c r="DN32">
        <v>0</v>
      </c>
      <c r="DO32">
        <v>0</v>
      </c>
      <c r="DP32">
        <v>10005.05777777778</v>
      </c>
      <c r="DQ32">
        <v>0</v>
      </c>
      <c r="DR32">
        <v>3.861479999999999</v>
      </c>
      <c r="DS32">
        <v>2.739958888888889</v>
      </c>
      <c r="DT32">
        <v>430.9001111111111</v>
      </c>
      <c r="DU32">
        <v>427.4722222222222</v>
      </c>
      <c r="DV32">
        <v>1.459355555555556</v>
      </c>
      <c r="DW32">
        <v>420.0757777777778</v>
      </c>
      <c r="DX32">
        <v>17.3022</v>
      </c>
      <c r="DY32">
        <v>1.693812222222222</v>
      </c>
      <c r="DZ32">
        <v>1.56206</v>
      </c>
      <c r="EA32">
        <v>14.83984444444445</v>
      </c>
      <c r="EB32">
        <v>13.58954444444445</v>
      </c>
      <c r="EC32">
        <v>0.0100011</v>
      </c>
      <c r="ED32">
        <v>0</v>
      </c>
      <c r="EE32">
        <v>0</v>
      </c>
      <c r="EF32">
        <v>0</v>
      </c>
      <c r="EG32">
        <v>763.5388888888889</v>
      </c>
      <c r="EH32">
        <v>0.0100011</v>
      </c>
      <c r="EI32">
        <v>-5.305555555555556</v>
      </c>
      <c r="EJ32">
        <v>-1.605555555555555</v>
      </c>
      <c r="EK32">
        <v>34.10388888888889</v>
      </c>
      <c r="EL32">
        <v>39.465</v>
      </c>
      <c r="EM32">
        <v>36.78444444444444</v>
      </c>
      <c r="EN32">
        <v>39.19411111111111</v>
      </c>
      <c r="EO32">
        <v>37.11077777777778</v>
      </c>
      <c r="EP32">
        <v>0</v>
      </c>
      <c r="EQ32">
        <v>0</v>
      </c>
      <c r="ER32">
        <v>0</v>
      </c>
      <c r="ES32">
        <v>1659042563.5</v>
      </c>
      <c r="ET32">
        <v>0</v>
      </c>
      <c r="EU32">
        <v>764.3615384615385</v>
      </c>
      <c r="EV32">
        <v>-12.87179489115997</v>
      </c>
      <c r="EW32">
        <v>12.06666711099012</v>
      </c>
      <c r="EX32">
        <v>-5.448076923076922</v>
      </c>
      <c r="EY32">
        <v>15</v>
      </c>
      <c r="EZ32">
        <v>0</v>
      </c>
      <c r="FA32" t="s">
        <v>419</v>
      </c>
      <c r="FB32">
        <v>1655239120</v>
      </c>
      <c r="FC32">
        <v>1655239135</v>
      </c>
      <c r="FD32">
        <v>0</v>
      </c>
      <c r="FE32">
        <v>-0.075</v>
      </c>
      <c r="FF32">
        <v>-0.027</v>
      </c>
      <c r="FG32">
        <v>1.986</v>
      </c>
      <c r="FH32">
        <v>0.139</v>
      </c>
      <c r="FI32">
        <v>420</v>
      </c>
      <c r="FJ32">
        <v>22</v>
      </c>
      <c r="FK32">
        <v>0.12</v>
      </c>
      <c r="FL32">
        <v>0.02</v>
      </c>
      <c r="FM32">
        <v>2.739520243902439</v>
      </c>
      <c r="FN32">
        <v>0.07492013937282405</v>
      </c>
      <c r="FO32">
        <v>0.02042203932481801</v>
      </c>
      <c r="FP32">
        <v>1</v>
      </c>
      <c r="FQ32">
        <v>765.3176470588235</v>
      </c>
      <c r="FR32">
        <v>-18.80672282170837</v>
      </c>
      <c r="FS32">
        <v>4.255254232277413</v>
      </c>
      <c r="FT32">
        <v>0</v>
      </c>
      <c r="FU32">
        <v>1.461963414634146</v>
      </c>
      <c r="FV32">
        <v>-0.01544006968640677</v>
      </c>
      <c r="FW32">
        <v>0.001667973225725497</v>
      </c>
      <c r="FX32">
        <v>1</v>
      </c>
      <c r="FY32">
        <v>2</v>
      </c>
      <c r="FZ32">
        <v>3</v>
      </c>
      <c r="GA32" t="s">
        <v>429</v>
      </c>
      <c r="GB32">
        <v>2.98084</v>
      </c>
      <c r="GC32">
        <v>2.72844</v>
      </c>
      <c r="GD32">
        <v>0.0861884</v>
      </c>
      <c r="GE32">
        <v>0.0867368</v>
      </c>
      <c r="GF32">
        <v>0.0903823</v>
      </c>
      <c r="GG32">
        <v>0.0860059</v>
      </c>
      <c r="GH32">
        <v>27443</v>
      </c>
      <c r="GI32">
        <v>27002.7</v>
      </c>
      <c r="GJ32">
        <v>30556.1</v>
      </c>
      <c r="GK32">
        <v>29808.4</v>
      </c>
      <c r="GL32">
        <v>38353.1</v>
      </c>
      <c r="GM32">
        <v>35877.9</v>
      </c>
      <c r="GN32">
        <v>46737.9</v>
      </c>
      <c r="GO32">
        <v>44334.5</v>
      </c>
      <c r="GP32">
        <v>1.88025</v>
      </c>
      <c r="GQ32">
        <v>1.8627</v>
      </c>
      <c r="GR32">
        <v>0.0519902</v>
      </c>
      <c r="GS32">
        <v>0</v>
      </c>
      <c r="GT32">
        <v>24.248</v>
      </c>
      <c r="GU32">
        <v>999.9</v>
      </c>
      <c r="GV32">
        <v>42.8</v>
      </c>
      <c r="GW32">
        <v>31.8</v>
      </c>
      <c r="GX32">
        <v>22.3826</v>
      </c>
      <c r="GY32">
        <v>62.9901</v>
      </c>
      <c r="GZ32">
        <v>22.3478</v>
      </c>
      <c r="HA32">
        <v>1</v>
      </c>
      <c r="HB32">
        <v>-0.117833</v>
      </c>
      <c r="HC32">
        <v>-0.283783</v>
      </c>
      <c r="HD32">
        <v>20.2156</v>
      </c>
      <c r="HE32">
        <v>5.2387</v>
      </c>
      <c r="HF32">
        <v>11.968</v>
      </c>
      <c r="HG32">
        <v>4.9727</v>
      </c>
      <c r="HH32">
        <v>3.291</v>
      </c>
      <c r="HI32">
        <v>9532.200000000001</v>
      </c>
      <c r="HJ32">
        <v>9999</v>
      </c>
      <c r="HK32">
        <v>9999</v>
      </c>
      <c r="HL32">
        <v>300.4</v>
      </c>
      <c r="HM32">
        <v>4.97289</v>
      </c>
      <c r="HN32">
        <v>1.87729</v>
      </c>
      <c r="HO32">
        <v>1.87533</v>
      </c>
      <c r="HP32">
        <v>1.8782</v>
      </c>
      <c r="HQ32">
        <v>1.8749</v>
      </c>
      <c r="HR32">
        <v>1.87851</v>
      </c>
      <c r="HS32">
        <v>1.87558</v>
      </c>
      <c r="HT32">
        <v>1.8767</v>
      </c>
      <c r="HU32">
        <v>0</v>
      </c>
      <c r="HV32">
        <v>0</v>
      </c>
      <c r="HW32">
        <v>0</v>
      </c>
      <c r="HX32">
        <v>0</v>
      </c>
      <c r="HY32" t="s">
        <v>421</v>
      </c>
      <c r="HZ32" t="s">
        <v>422</v>
      </c>
      <c r="IA32" t="s">
        <v>423</v>
      </c>
      <c r="IB32" t="s">
        <v>423</v>
      </c>
      <c r="IC32" t="s">
        <v>423</v>
      </c>
      <c r="ID32" t="s">
        <v>423</v>
      </c>
      <c r="IE32">
        <v>0</v>
      </c>
      <c r="IF32">
        <v>100</v>
      </c>
      <c r="IG32">
        <v>100</v>
      </c>
      <c r="IH32">
        <v>3.434</v>
      </c>
      <c r="II32">
        <v>0.2101</v>
      </c>
      <c r="IJ32">
        <v>1.981763419366358</v>
      </c>
      <c r="IK32">
        <v>0.004159454759036045</v>
      </c>
      <c r="IL32">
        <v>-1.867668404869411E-06</v>
      </c>
      <c r="IM32">
        <v>4.909634042181104E-10</v>
      </c>
      <c r="IN32">
        <v>-0.02325052156973135</v>
      </c>
      <c r="IO32">
        <v>0.005621412097584705</v>
      </c>
      <c r="IP32">
        <v>0.0003643073039241939</v>
      </c>
      <c r="IQ32">
        <v>5.804889560036211E-07</v>
      </c>
      <c r="IR32">
        <v>0</v>
      </c>
      <c r="IS32">
        <v>2100</v>
      </c>
      <c r="IT32">
        <v>1</v>
      </c>
      <c r="IU32">
        <v>26</v>
      </c>
      <c r="IV32">
        <v>63390.7</v>
      </c>
      <c r="IW32">
        <v>63390.4</v>
      </c>
      <c r="IX32">
        <v>1.09131</v>
      </c>
      <c r="IY32">
        <v>2.54517</v>
      </c>
      <c r="IZ32">
        <v>1.39893</v>
      </c>
      <c r="JA32">
        <v>2.34253</v>
      </c>
      <c r="JB32">
        <v>1.44897</v>
      </c>
      <c r="JC32">
        <v>2.46704</v>
      </c>
      <c r="JD32">
        <v>36.4343</v>
      </c>
      <c r="JE32">
        <v>24.105</v>
      </c>
      <c r="JF32">
        <v>18</v>
      </c>
      <c r="JG32">
        <v>485.616</v>
      </c>
      <c r="JH32">
        <v>445.243</v>
      </c>
      <c r="JI32">
        <v>24.9998</v>
      </c>
      <c r="JJ32">
        <v>25.5246</v>
      </c>
      <c r="JK32">
        <v>30.0002</v>
      </c>
      <c r="JL32">
        <v>25.3641</v>
      </c>
      <c r="JM32">
        <v>25.4459</v>
      </c>
      <c r="JN32">
        <v>21.8879</v>
      </c>
      <c r="JO32">
        <v>26.3108</v>
      </c>
      <c r="JP32">
        <v>0</v>
      </c>
      <c r="JQ32">
        <v>25</v>
      </c>
      <c r="JR32">
        <v>420.1</v>
      </c>
      <c r="JS32">
        <v>17.3438</v>
      </c>
      <c r="JT32">
        <v>101.009</v>
      </c>
      <c r="JU32">
        <v>101.939</v>
      </c>
    </row>
    <row r="33" spans="1:281">
      <c r="A33">
        <v>17</v>
      </c>
      <c r="B33">
        <v>1659042567</v>
      </c>
      <c r="C33">
        <v>456</v>
      </c>
      <c r="D33" t="s">
        <v>457</v>
      </c>
      <c r="E33" t="s">
        <v>458</v>
      </c>
      <c r="F33">
        <v>5</v>
      </c>
      <c r="G33" t="s">
        <v>415</v>
      </c>
      <c r="H33" t="s">
        <v>450</v>
      </c>
      <c r="I33">
        <v>1659042564.2</v>
      </c>
      <c r="J33">
        <f>(K33)/1000</f>
        <v>0</v>
      </c>
      <c r="K33">
        <f>IF(CZ33, AN33, AH33)</f>
        <v>0</v>
      </c>
      <c r="L33">
        <f>IF(CZ33, AI33, AG33)</f>
        <v>0</v>
      </c>
      <c r="M33">
        <f>DB33 - IF(AU33&gt;1, L33*CV33*100.0/(AW33*DP33), 0)</f>
        <v>0</v>
      </c>
      <c r="N33">
        <f>((T33-J33/2)*M33-L33)/(T33+J33/2)</f>
        <v>0</v>
      </c>
      <c r="O33">
        <f>N33*(DI33+DJ33)/1000.0</f>
        <v>0</v>
      </c>
      <c r="P33">
        <f>(DB33 - IF(AU33&gt;1, L33*CV33*100.0/(AW33*DP33), 0))*(DI33+DJ33)/1000.0</f>
        <v>0</v>
      </c>
      <c r="Q33">
        <f>2.0/((1/S33-1/R33)+SIGN(S33)*SQRT((1/S33-1/R33)*(1/S33-1/R33) + 4*CW33/((CW33+1)*(CW33+1))*(2*1/S33*1/R33-1/R33*1/R33)))</f>
        <v>0</v>
      </c>
      <c r="R33">
        <f>IF(LEFT(CX33,1)&lt;&gt;"0",IF(LEFT(CX33,1)="1",3.0,CY33),$D$5+$E$5*(DP33*DI33/($K$5*1000))+$F$5*(DP33*DI33/($K$5*1000))*MAX(MIN(CV33,$J$5),$I$5)*MAX(MIN(CV33,$J$5),$I$5)+$G$5*MAX(MIN(CV33,$J$5),$I$5)*(DP33*DI33/($K$5*1000))+$H$5*(DP33*DI33/($K$5*1000))*(DP33*DI33/($K$5*1000)))</f>
        <v>0</v>
      </c>
      <c r="S33">
        <f>J33*(1000-(1000*0.61365*exp(17.502*W33/(240.97+W33))/(DI33+DJ33)+DD33)/2)/(1000*0.61365*exp(17.502*W33/(240.97+W33))/(DI33+DJ33)-DD33)</f>
        <v>0</v>
      </c>
      <c r="T33">
        <f>1/((CW33+1)/(Q33/1.6)+1/(R33/1.37)) + CW33/((CW33+1)/(Q33/1.6) + CW33/(R33/1.37))</f>
        <v>0</v>
      </c>
      <c r="U33">
        <f>(CR33*CU33)</f>
        <v>0</v>
      </c>
      <c r="V33">
        <f>(DK33+(U33+2*0.95*5.67E-8*(((DK33+$B$7)+273)^4-(DK33+273)^4)-44100*J33)/(1.84*29.3*R33+8*0.95*5.67E-8*(DK33+273)^3))</f>
        <v>0</v>
      </c>
      <c r="W33">
        <f>($C$7*DL33+$D$7*DM33+$E$7*V33)</f>
        <v>0</v>
      </c>
      <c r="X33">
        <f>0.61365*exp(17.502*W33/(240.97+W33))</f>
        <v>0</v>
      </c>
      <c r="Y33">
        <f>(Z33/AA33*100)</f>
        <v>0</v>
      </c>
      <c r="Z33">
        <f>DD33*(DI33+DJ33)/1000</f>
        <v>0</v>
      </c>
      <c r="AA33">
        <f>0.61365*exp(17.502*DK33/(240.97+DK33))</f>
        <v>0</v>
      </c>
      <c r="AB33">
        <f>(X33-DD33*(DI33+DJ33)/1000)</f>
        <v>0</v>
      </c>
      <c r="AC33">
        <f>(-J33*44100)</f>
        <v>0</v>
      </c>
      <c r="AD33">
        <f>2*29.3*R33*0.92*(DK33-W33)</f>
        <v>0</v>
      </c>
      <c r="AE33">
        <f>2*0.95*5.67E-8*(((DK33+$B$7)+273)^4-(W33+273)^4)</f>
        <v>0</v>
      </c>
      <c r="AF33">
        <f>U33+AE33+AC33+AD33</f>
        <v>0</v>
      </c>
      <c r="AG33">
        <f>DH33*AU33*(DC33-DB33*(1000-AU33*DE33)/(1000-AU33*DD33))/(100*CV33)</f>
        <v>0</v>
      </c>
      <c r="AH33">
        <f>1000*DH33*AU33*(DD33-DE33)/(100*CV33*(1000-AU33*DD33))</f>
        <v>0</v>
      </c>
      <c r="AI33">
        <f>(AJ33 - AK33 - DI33*1E3/(8.314*(DK33+273.15)) * AM33/DH33 * AL33) * DH33/(100*CV33) * (1000 - DE33)/1000</f>
        <v>0</v>
      </c>
      <c r="AJ33">
        <v>427.4632878188287</v>
      </c>
      <c r="AK33">
        <v>430.8375818181817</v>
      </c>
      <c r="AL33">
        <v>-0.000950098418691421</v>
      </c>
      <c r="AM33">
        <v>64.88851148791787</v>
      </c>
      <c r="AN33">
        <f>(AP33 - AO33 + DI33*1E3/(8.314*(DK33+273.15)) * AR33/DH33 * AQ33) * DH33/(100*CV33) * 1000/(1000 - AP33)</f>
        <v>0</v>
      </c>
      <c r="AO33">
        <v>17.29912212822787</v>
      </c>
      <c r="AP33">
        <v>18.7550132867133</v>
      </c>
      <c r="AQ33">
        <v>-1.290596319980356E-05</v>
      </c>
      <c r="AR33">
        <v>84.42849044538045</v>
      </c>
      <c r="AS33">
        <v>5</v>
      </c>
      <c r="AT33">
        <v>1</v>
      </c>
      <c r="AU33">
        <f>IF(AS33*$H$13&gt;=AW33,1.0,(AW33/(AW33-AS33*$H$13)))</f>
        <v>0</v>
      </c>
      <c r="AV33">
        <f>(AU33-1)*100</f>
        <v>0</v>
      </c>
      <c r="AW33">
        <f>MAX(0,($B$13+$C$13*DP33)/(1+$D$13*DP33)*DI33/(DK33+273)*$E$13)</f>
        <v>0</v>
      </c>
      <c r="AX33" t="s">
        <v>417</v>
      </c>
      <c r="AY33" t="s">
        <v>417</v>
      </c>
      <c r="AZ33">
        <v>0</v>
      </c>
      <c r="BA33">
        <v>0</v>
      </c>
      <c r="BB33">
        <f>1-AZ33/BA33</f>
        <v>0</v>
      </c>
      <c r="BC33">
        <v>0</v>
      </c>
      <c r="BD33" t="s">
        <v>417</v>
      </c>
      <c r="BE33" t="s">
        <v>417</v>
      </c>
      <c r="BF33">
        <v>0</v>
      </c>
      <c r="BG33">
        <v>0</v>
      </c>
      <c r="BH33">
        <f>1-BF33/BG33</f>
        <v>0</v>
      </c>
      <c r="BI33">
        <v>0.5</v>
      </c>
      <c r="BJ33">
        <f>CS33</f>
        <v>0</v>
      </c>
      <c r="BK33">
        <f>L33</f>
        <v>0</v>
      </c>
      <c r="BL33">
        <f>BH33*BI33*BJ33</f>
        <v>0</v>
      </c>
      <c r="BM33">
        <f>(BK33-BC33)/BJ33</f>
        <v>0</v>
      </c>
      <c r="BN33">
        <f>(BA33-BG33)/BG33</f>
        <v>0</v>
      </c>
      <c r="BO33">
        <f>AZ33/(BB33+AZ33/BG33)</f>
        <v>0</v>
      </c>
      <c r="BP33" t="s">
        <v>417</v>
      </c>
      <c r="BQ33">
        <v>0</v>
      </c>
      <c r="BR33">
        <f>IF(BQ33&lt;&gt;0, BQ33, BO33)</f>
        <v>0</v>
      </c>
      <c r="BS33">
        <f>1-BR33/BG33</f>
        <v>0</v>
      </c>
      <c r="BT33">
        <f>(BG33-BF33)/(BG33-BR33)</f>
        <v>0</v>
      </c>
      <c r="BU33">
        <f>(BA33-BG33)/(BA33-BR33)</f>
        <v>0</v>
      </c>
      <c r="BV33">
        <f>(BG33-BF33)/(BG33-AZ33)</f>
        <v>0</v>
      </c>
      <c r="BW33">
        <f>(BA33-BG33)/(BA33-AZ33)</f>
        <v>0</v>
      </c>
      <c r="BX33">
        <f>(BT33*BR33/BF33)</f>
        <v>0</v>
      </c>
      <c r="BY33">
        <f>(1-BX33)</f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f>$B$11*DQ33+$C$11*DR33+$F$11*EC33*(1-EF33)</f>
        <v>0</v>
      </c>
      <c r="CS33">
        <f>CR33*CT33</f>
        <v>0</v>
      </c>
      <c r="CT33">
        <f>($B$11*$D$9+$C$11*$D$9+$F$11*((EP33+EH33)/MAX(EP33+EH33+EQ33, 0.1)*$I$9+EQ33/MAX(EP33+EH33+EQ33, 0.1)*$J$9))/($B$11+$C$11+$F$11)</f>
        <v>0</v>
      </c>
      <c r="CU33">
        <f>($B$11*$K$9+$C$11*$K$9+$F$11*((EP33+EH33)/MAX(EP33+EH33+EQ33, 0.1)*$P$9+EQ33/MAX(EP33+EH33+EQ33, 0.1)*$Q$9))/($B$11+$C$11+$F$11)</f>
        <v>0</v>
      </c>
      <c r="CV33">
        <v>6</v>
      </c>
      <c r="CW33">
        <v>0.5</v>
      </c>
      <c r="CX33" t="s">
        <v>418</v>
      </c>
      <c r="CY33">
        <v>2</v>
      </c>
      <c r="CZ33" t="b">
        <v>1</v>
      </c>
      <c r="DA33">
        <v>1659042564.2</v>
      </c>
      <c r="DB33">
        <v>422.7852999999999</v>
      </c>
      <c r="DC33">
        <v>420.0713</v>
      </c>
      <c r="DD33">
        <v>18.75774</v>
      </c>
      <c r="DE33">
        <v>17.29856</v>
      </c>
      <c r="DF33">
        <v>419.3513</v>
      </c>
      <c r="DG33">
        <v>18.54768</v>
      </c>
      <c r="DH33">
        <v>500.083</v>
      </c>
      <c r="DI33">
        <v>90.28024000000001</v>
      </c>
      <c r="DJ33">
        <v>0.09983660000000001</v>
      </c>
      <c r="DK33">
        <v>25.59249</v>
      </c>
      <c r="DL33">
        <v>25.10075</v>
      </c>
      <c r="DM33">
        <v>999.9</v>
      </c>
      <c r="DN33">
        <v>0</v>
      </c>
      <c r="DO33">
        <v>0</v>
      </c>
      <c r="DP33">
        <v>10007.995</v>
      </c>
      <c r="DQ33">
        <v>0</v>
      </c>
      <c r="DR33">
        <v>3.861479999999999</v>
      </c>
      <c r="DS33">
        <v>2.713914</v>
      </c>
      <c r="DT33">
        <v>430.8674</v>
      </c>
      <c r="DU33">
        <v>427.4658000000001</v>
      </c>
      <c r="DV33">
        <v>1.459157</v>
      </c>
      <c r="DW33">
        <v>420.0713</v>
      </c>
      <c r="DX33">
        <v>17.29856</v>
      </c>
      <c r="DY33">
        <v>1.693453</v>
      </c>
      <c r="DZ33">
        <v>1.56172</v>
      </c>
      <c r="EA33">
        <v>14.83654</v>
      </c>
      <c r="EB33">
        <v>13.58618</v>
      </c>
      <c r="EC33">
        <v>0.0100011</v>
      </c>
      <c r="ED33">
        <v>0</v>
      </c>
      <c r="EE33">
        <v>0</v>
      </c>
      <c r="EF33">
        <v>0</v>
      </c>
      <c r="EG33">
        <v>761.545</v>
      </c>
      <c r="EH33">
        <v>0.0100011</v>
      </c>
      <c r="EI33">
        <v>-5.35</v>
      </c>
      <c r="EJ33">
        <v>-1.705</v>
      </c>
      <c r="EK33">
        <v>34.081</v>
      </c>
      <c r="EL33">
        <v>39.5187</v>
      </c>
      <c r="EM33">
        <v>36.7934</v>
      </c>
      <c r="EN33">
        <v>39.2996</v>
      </c>
      <c r="EO33">
        <v>37.13719999999999</v>
      </c>
      <c r="EP33">
        <v>0</v>
      </c>
      <c r="EQ33">
        <v>0</v>
      </c>
      <c r="ER33">
        <v>0</v>
      </c>
      <c r="ES33">
        <v>1659042568.3</v>
      </c>
      <c r="ET33">
        <v>0</v>
      </c>
      <c r="EU33">
        <v>763.4730769230769</v>
      </c>
      <c r="EV33">
        <v>-8.741880180558216</v>
      </c>
      <c r="EW33">
        <v>16.10427386869453</v>
      </c>
      <c r="EX33">
        <v>-5.763461538461538</v>
      </c>
      <c r="EY33">
        <v>15</v>
      </c>
      <c r="EZ33">
        <v>0</v>
      </c>
      <c r="FA33" t="s">
        <v>419</v>
      </c>
      <c r="FB33">
        <v>1655239120</v>
      </c>
      <c r="FC33">
        <v>1655239135</v>
      </c>
      <c r="FD33">
        <v>0</v>
      </c>
      <c r="FE33">
        <v>-0.075</v>
      </c>
      <c r="FF33">
        <v>-0.027</v>
      </c>
      <c r="FG33">
        <v>1.986</v>
      </c>
      <c r="FH33">
        <v>0.139</v>
      </c>
      <c r="FI33">
        <v>420</v>
      </c>
      <c r="FJ33">
        <v>22</v>
      </c>
      <c r="FK33">
        <v>0.12</v>
      </c>
      <c r="FL33">
        <v>0.02</v>
      </c>
      <c r="FM33">
        <v>2.7372195</v>
      </c>
      <c r="FN33">
        <v>-0.134148968105068</v>
      </c>
      <c r="FO33">
        <v>0.022389264609406</v>
      </c>
      <c r="FP33">
        <v>1</v>
      </c>
      <c r="FQ33">
        <v>763.8573529411765</v>
      </c>
      <c r="FR33">
        <v>-9.255156564377286</v>
      </c>
      <c r="FS33">
        <v>4.320371245502161</v>
      </c>
      <c r="FT33">
        <v>0</v>
      </c>
      <c r="FU33">
        <v>1.46066975</v>
      </c>
      <c r="FV33">
        <v>-0.01478690431520417</v>
      </c>
      <c r="FW33">
        <v>0.001576515917299933</v>
      </c>
      <c r="FX33">
        <v>1</v>
      </c>
      <c r="FY33">
        <v>2</v>
      </c>
      <c r="FZ33">
        <v>3</v>
      </c>
      <c r="GA33" t="s">
        <v>429</v>
      </c>
      <c r="GB33">
        <v>2.98079</v>
      </c>
      <c r="GC33">
        <v>2.72841</v>
      </c>
      <c r="GD33">
        <v>0.0861801</v>
      </c>
      <c r="GE33">
        <v>0.086741</v>
      </c>
      <c r="GF33">
        <v>0.090365</v>
      </c>
      <c r="GG33">
        <v>0.08599080000000001</v>
      </c>
      <c r="GH33">
        <v>27443.4</v>
      </c>
      <c r="GI33">
        <v>27002.8</v>
      </c>
      <c r="GJ33">
        <v>30556.2</v>
      </c>
      <c r="GK33">
        <v>29808.6</v>
      </c>
      <c r="GL33">
        <v>38354.1</v>
      </c>
      <c r="GM33">
        <v>35878.9</v>
      </c>
      <c r="GN33">
        <v>46738.3</v>
      </c>
      <c r="GO33">
        <v>44335.1</v>
      </c>
      <c r="GP33">
        <v>1.88002</v>
      </c>
      <c r="GQ33">
        <v>1.86265</v>
      </c>
      <c r="GR33">
        <v>0.0522658</v>
      </c>
      <c r="GS33">
        <v>0</v>
      </c>
      <c r="GT33">
        <v>24.248</v>
      </c>
      <c r="GU33">
        <v>999.9</v>
      </c>
      <c r="GV33">
        <v>42.8</v>
      </c>
      <c r="GW33">
        <v>31.8</v>
      </c>
      <c r="GX33">
        <v>22.3836</v>
      </c>
      <c r="GY33">
        <v>63.2101</v>
      </c>
      <c r="GZ33">
        <v>22.3438</v>
      </c>
      <c r="HA33">
        <v>1</v>
      </c>
      <c r="HB33">
        <v>-0.117833</v>
      </c>
      <c r="HC33">
        <v>-0.283687</v>
      </c>
      <c r="HD33">
        <v>20.2155</v>
      </c>
      <c r="HE33">
        <v>5.23915</v>
      </c>
      <c r="HF33">
        <v>11.968</v>
      </c>
      <c r="HG33">
        <v>4.97275</v>
      </c>
      <c r="HH33">
        <v>3.291</v>
      </c>
      <c r="HI33">
        <v>9532.4</v>
      </c>
      <c r="HJ33">
        <v>9999</v>
      </c>
      <c r="HK33">
        <v>9999</v>
      </c>
      <c r="HL33">
        <v>300.4</v>
      </c>
      <c r="HM33">
        <v>4.97288</v>
      </c>
      <c r="HN33">
        <v>1.87728</v>
      </c>
      <c r="HO33">
        <v>1.87532</v>
      </c>
      <c r="HP33">
        <v>1.8782</v>
      </c>
      <c r="HQ33">
        <v>1.87489</v>
      </c>
      <c r="HR33">
        <v>1.87851</v>
      </c>
      <c r="HS33">
        <v>1.87557</v>
      </c>
      <c r="HT33">
        <v>1.8767</v>
      </c>
      <c r="HU33">
        <v>0</v>
      </c>
      <c r="HV33">
        <v>0</v>
      </c>
      <c r="HW33">
        <v>0</v>
      </c>
      <c r="HX33">
        <v>0</v>
      </c>
      <c r="HY33" t="s">
        <v>421</v>
      </c>
      <c r="HZ33" t="s">
        <v>422</v>
      </c>
      <c r="IA33" t="s">
        <v>423</v>
      </c>
      <c r="IB33" t="s">
        <v>423</v>
      </c>
      <c r="IC33" t="s">
        <v>423</v>
      </c>
      <c r="ID33" t="s">
        <v>423</v>
      </c>
      <c r="IE33">
        <v>0</v>
      </c>
      <c r="IF33">
        <v>100</v>
      </c>
      <c r="IG33">
        <v>100</v>
      </c>
      <c r="IH33">
        <v>3.433</v>
      </c>
      <c r="II33">
        <v>0.21</v>
      </c>
      <c r="IJ33">
        <v>1.981763419366358</v>
      </c>
      <c r="IK33">
        <v>0.004159454759036045</v>
      </c>
      <c r="IL33">
        <v>-1.867668404869411E-06</v>
      </c>
      <c r="IM33">
        <v>4.909634042181104E-10</v>
      </c>
      <c r="IN33">
        <v>-0.02325052156973135</v>
      </c>
      <c r="IO33">
        <v>0.005621412097584705</v>
      </c>
      <c r="IP33">
        <v>0.0003643073039241939</v>
      </c>
      <c r="IQ33">
        <v>5.804889560036211E-07</v>
      </c>
      <c r="IR33">
        <v>0</v>
      </c>
      <c r="IS33">
        <v>2100</v>
      </c>
      <c r="IT33">
        <v>1</v>
      </c>
      <c r="IU33">
        <v>26</v>
      </c>
      <c r="IV33">
        <v>63390.8</v>
      </c>
      <c r="IW33">
        <v>63390.5</v>
      </c>
      <c r="IX33">
        <v>1.09253</v>
      </c>
      <c r="IY33">
        <v>2.54517</v>
      </c>
      <c r="IZ33">
        <v>1.39893</v>
      </c>
      <c r="JA33">
        <v>2.34375</v>
      </c>
      <c r="JB33">
        <v>1.44897</v>
      </c>
      <c r="JC33">
        <v>2.44873</v>
      </c>
      <c r="JD33">
        <v>36.4578</v>
      </c>
      <c r="JE33">
        <v>24.105</v>
      </c>
      <c r="JF33">
        <v>18</v>
      </c>
      <c r="JG33">
        <v>485.494</v>
      </c>
      <c r="JH33">
        <v>445.212</v>
      </c>
      <c r="JI33">
        <v>24.9999</v>
      </c>
      <c r="JJ33">
        <v>25.5264</v>
      </c>
      <c r="JK33">
        <v>30</v>
      </c>
      <c r="JL33">
        <v>25.3641</v>
      </c>
      <c r="JM33">
        <v>25.4459</v>
      </c>
      <c r="JN33">
        <v>21.8886</v>
      </c>
      <c r="JO33">
        <v>26.3108</v>
      </c>
      <c r="JP33">
        <v>0</v>
      </c>
      <c r="JQ33">
        <v>25</v>
      </c>
      <c r="JR33">
        <v>420.1</v>
      </c>
      <c r="JS33">
        <v>17.3542</v>
      </c>
      <c r="JT33">
        <v>101.01</v>
      </c>
      <c r="JU33">
        <v>101.94</v>
      </c>
    </row>
    <row r="34" spans="1:281">
      <c r="A34">
        <v>18</v>
      </c>
      <c r="B34">
        <v>1659042572</v>
      </c>
      <c r="C34">
        <v>461</v>
      </c>
      <c r="D34" t="s">
        <v>459</v>
      </c>
      <c r="E34" t="s">
        <v>460</v>
      </c>
      <c r="F34">
        <v>5</v>
      </c>
      <c r="G34" t="s">
        <v>415</v>
      </c>
      <c r="H34" t="s">
        <v>450</v>
      </c>
      <c r="I34">
        <v>1659042569.5</v>
      </c>
      <c r="J34">
        <f>(K34)/1000</f>
        <v>0</v>
      </c>
      <c r="K34">
        <f>IF(CZ34, AN34, AH34)</f>
        <v>0</v>
      </c>
      <c r="L34">
        <f>IF(CZ34, AI34, AG34)</f>
        <v>0</v>
      </c>
      <c r="M34">
        <f>DB34 - IF(AU34&gt;1, L34*CV34*100.0/(AW34*DP34), 0)</f>
        <v>0</v>
      </c>
      <c r="N34">
        <f>((T34-J34/2)*M34-L34)/(T34+J34/2)</f>
        <v>0</v>
      </c>
      <c r="O34">
        <f>N34*(DI34+DJ34)/1000.0</f>
        <v>0</v>
      </c>
      <c r="P34">
        <f>(DB34 - IF(AU34&gt;1, L34*CV34*100.0/(AW34*DP34), 0))*(DI34+DJ34)/1000.0</f>
        <v>0</v>
      </c>
      <c r="Q34">
        <f>2.0/((1/S34-1/R34)+SIGN(S34)*SQRT((1/S34-1/R34)*(1/S34-1/R34) + 4*CW34/((CW34+1)*(CW34+1))*(2*1/S34*1/R34-1/R34*1/R34)))</f>
        <v>0</v>
      </c>
      <c r="R34">
        <f>IF(LEFT(CX34,1)&lt;&gt;"0",IF(LEFT(CX34,1)="1",3.0,CY34),$D$5+$E$5*(DP34*DI34/($K$5*1000))+$F$5*(DP34*DI34/($K$5*1000))*MAX(MIN(CV34,$J$5),$I$5)*MAX(MIN(CV34,$J$5),$I$5)+$G$5*MAX(MIN(CV34,$J$5),$I$5)*(DP34*DI34/($K$5*1000))+$H$5*(DP34*DI34/($K$5*1000))*(DP34*DI34/($K$5*1000)))</f>
        <v>0</v>
      </c>
      <c r="S34">
        <f>J34*(1000-(1000*0.61365*exp(17.502*W34/(240.97+W34))/(DI34+DJ34)+DD34)/2)/(1000*0.61365*exp(17.502*W34/(240.97+W34))/(DI34+DJ34)-DD34)</f>
        <v>0</v>
      </c>
      <c r="T34">
        <f>1/((CW34+1)/(Q34/1.6)+1/(R34/1.37)) + CW34/((CW34+1)/(Q34/1.6) + CW34/(R34/1.37))</f>
        <v>0</v>
      </c>
      <c r="U34">
        <f>(CR34*CU34)</f>
        <v>0</v>
      </c>
      <c r="V34">
        <f>(DK34+(U34+2*0.95*5.67E-8*(((DK34+$B$7)+273)^4-(DK34+273)^4)-44100*J34)/(1.84*29.3*R34+8*0.95*5.67E-8*(DK34+273)^3))</f>
        <v>0</v>
      </c>
      <c r="W34">
        <f>($C$7*DL34+$D$7*DM34+$E$7*V34)</f>
        <v>0</v>
      </c>
      <c r="X34">
        <f>0.61365*exp(17.502*W34/(240.97+W34))</f>
        <v>0</v>
      </c>
      <c r="Y34">
        <f>(Z34/AA34*100)</f>
        <v>0</v>
      </c>
      <c r="Z34">
        <f>DD34*(DI34+DJ34)/1000</f>
        <v>0</v>
      </c>
      <c r="AA34">
        <f>0.61365*exp(17.502*DK34/(240.97+DK34))</f>
        <v>0</v>
      </c>
      <c r="AB34">
        <f>(X34-DD34*(DI34+DJ34)/1000)</f>
        <v>0</v>
      </c>
      <c r="AC34">
        <f>(-J34*44100)</f>
        <v>0</v>
      </c>
      <c r="AD34">
        <f>2*29.3*R34*0.92*(DK34-W34)</f>
        <v>0</v>
      </c>
      <c r="AE34">
        <f>2*0.95*5.67E-8*(((DK34+$B$7)+273)^4-(W34+273)^4)</f>
        <v>0</v>
      </c>
      <c r="AF34">
        <f>U34+AE34+AC34+AD34</f>
        <v>0</v>
      </c>
      <c r="AG34">
        <f>DH34*AU34*(DC34-DB34*(1000-AU34*DE34)/(1000-AU34*DD34))/(100*CV34)</f>
        <v>0</v>
      </c>
      <c r="AH34">
        <f>1000*DH34*AU34*(DD34-DE34)/(100*CV34*(1000-AU34*DD34))</f>
        <v>0</v>
      </c>
      <c r="AI34">
        <f>(AJ34 - AK34 - DI34*1E3/(8.314*(DK34+273.15)) * AM34/DH34 * AL34) * DH34/(100*CV34) * (1000 - DE34)/1000</f>
        <v>0</v>
      </c>
      <c r="AJ34">
        <v>427.4600113479938</v>
      </c>
      <c r="AK34">
        <v>430.8696666666668</v>
      </c>
      <c r="AL34">
        <v>0.0008039908183814223</v>
      </c>
      <c r="AM34">
        <v>64.88851148791787</v>
      </c>
      <c r="AN34">
        <f>(AP34 - AO34 + DI34*1E3/(8.314*(DK34+273.15)) * AR34/DH34 * AQ34) * DH34/(100*CV34) * 1000/(1000 - AP34)</f>
        <v>0</v>
      </c>
      <c r="AO34">
        <v>17.29519158969071</v>
      </c>
      <c r="AP34">
        <v>18.74889650349651</v>
      </c>
      <c r="AQ34">
        <v>-5.172334267233715E-05</v>
      </c>
      <c r="AR34">
        <v>84.42849044538045</v>
      </c>
      <c r="AS34">
        <v>5</v>
      </c>
      <c r="AT34">
        <v>1</v>
      </c>
      <c r="AU34">
        <f>IF(AS34*$H$13&gt;=AW34,1.0,(AW34/(AW34-AS34*$H$13)))</f>
        <v>0</v>
      </c>
      <c r="AV34">
        <f>(AU34-1)*100</f>
        <v>0</v>
      </c>
      <c r="AW34">
        <f>MAX(0,($B$13+$C$13*DP34)/(1+$D$13*DP34)*DI34/(DK34+273)*$E$13)</f>
        <v>0</v>
      </c>
      <c r="AX34" t="s">
        <v>417</v>
      </c>
      <c r="AY34" t="s">
        <v>417</v>
      </c>
      <c r="AZ34">
        <v>0</v>
      </c>
      <c r="BA34">
        <v>0</v>
      </c>
      <c r="BB34">
        <f>1-AZ34/BA34</f>
        <v>0</v>
      </c>
      <c r="BC34">
        <v>0</v>
      </c>
      <c r="BD34" t="s">
        <v>417</v>
      </c>
      <c r="BE34" t="s">
        <v>417</v>
      </c>
      <c r="BF34">
        <v>0</v>
      </c>
      <c r="BG34">
        <v>0</v>
      </c>
      <c r="BH34">
        <f>1-BF34/BG34</f>
        <v>0</v>
      </c>
      <c r="BI34">
        <v>0.5</v>
      </c>
      <c r="BJ34">
        <f>CS34</f>
        <v>0</v>
      </c>
      <c r="BK34">
        <f>L34</f>
        <v>0</v>
      </c>
      <c r="BL34">
        <f>BH34*BI34*BJ34</f>
        <v>0</v>
      </c>
      <c r="BM34">
        <f>(BK34-BC34)/BJ34</f>
        <v>0</v>
      </c>
      <c r="BN34">
        <f>(BA34-BG34)/BG34</f>
        <v>0</v>
      </c>
      <c r="BO34">
        <f>AZ34/(BB34+AZ34/BG34)</f>
        <v>0</v>
      </c>
      <c r="BP34" t="s">
        <v>417</v>
      </c>
      <c r="BQ34">
        <v>0</v>
      </c>
      <c r="BR34">
        <f>IF(BQ34&lt;&gt;0, BQ34, BO34)</f>
        <v>0</v>
      </c>
      <c r="BS34">
        <f>1-BR34/BG34</f>
        <v>0</v>
      </c>
      <c r="BT34">
        <f>(BG34-BF34)/(BG34-BR34)</f>
        <v>0</v>
      </c>
      <c r="BU34">
        <f>(BA34-BG34)/(BA34-BR34)</f>
        <v>0</v>
      </c>
      <c r="BV34">
        <f>(BG34-BF34)/(BG34-AZ34)</f>
        <v>0</v>
      </c>
      <c r="BW34">
        <f>(BA34-BG34)/(BA34-AZ34)</f>
        <v>0</v>
      </c>
      <c r="BX34">
        <f>(BT34*BR34/BF34)</f>
        <v>0</v>
      </c>
      <c r="BY34">
        <f>(1-BX34)</f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f>$B$11*DQ34+$C$11*DR34+$F$11*EC34*(1-EF34)</f>
        <v>0</v>
      </c>
      <c r="CS34">
        <f>CR34*CT34</f>
        <v>0</v>
      </c>
      <c r="CT34">
        <f>($B$11*$D$9+$C$11*$D$9+$F$11*((EP34+EH34)/MAX(EP34+EH34+EQ34, 0.1)*$I$9+EQ34/MAX(EP34+EH34+EQ34, 0.1)*$J$9))/($B$11+$C$11+$F$11)</f>
        <v>0</v>
      </c>
      <c r="CU34">
        <f>($B$11*$K$9+$C$11*$K$9+$F$11*((EP34+EH34)/MAX(EP34+EH34+EQ34, 0.1)*$P$9+EQ34/MAX(EP34+EH34+EQ34, 0.1)*$Q$9))/($B$11+$C$11+$F$11)</f>
        <v>0</v>
      </c>
      <c r="CV34">
        <v>6</v>
      </c>
      <c r="CW34">
        <v>0.5</v>
      </c>
      <c r="CX34" t="s">
        <v>418</v>
      </c>
      <c r="CY34">
        <v>2</v>
      </c>
      <c r="CZ34" t="b">
        <v>1</v>
      </c>
      <c r="DA34">
        <v>1659042569.5</v>
      </c>
      <c r="DB34">
        <v>422.764</v>
      </c>
      <c r="DC34">
        <v>420.0718888888889</v>
      </c>
      <c r="DD34">
        <v>18.7506</v>
      </c>
      <c r="DE34">
        <v>17.29472222222222</v>
      </c>
      <c r="DF34">
        <v>419.3306666666666</v>
      </c>
      <c r="DG34">
        <v>18.5407</v>
      </c>
      <c r="DH34">
        <v>500.0877777777778</v>
      </c>
      <c r="DI34">
        <v>90.28100000000001</v>
      </c>
      <c r="DJ34">
        <v>0.1001918777777778</v>
      </c>
      <c r="DK34">
        <v>25.59337777777778</v>
      </c>
      <c r="DL34">
        <v>25.11424444444445</v>
      </c>
      <c r="DM34">
        <v>999.9000000000001</v>
      </c>
      <c r="DN34">
        <v>0</v>
      </c>
      <c r="DO34">
        <v>0</v>
      </c>
      <c r="DP34">
        <v>9990.696666666667</v>
      </c>
      <c r="DQ34">
        <v>0</v>
      </c>
      <c r="DR34">
        <v>3.861479999999999</v>
      </c>
      <c r="DS34">
        <v>2.692265555555555</v>
      </c>
      <c r="DT34">
        <v>430.8427777777778</v>
      </c>
      <c r="DU34">
        <v>427.4646666666666</v>
      </c>
      <c r="DV34">
        <v>1.455858888888889</v>
      </c>
      <c r="DW34">
        <v>420.0718888888889</v>
      </c>
      <c r="DX34">
        <v>17.29472222222222</v>
      </c>
      <c r="DY34">
        <v>1.692822222222222</v>
      </c>
      <c r="DZ34">
        <v>1.561385555555556</v>
      </c>
      <c r="EA34">
        <v>14.83078888888889</v>
      </c>
      <c r="EB34">
        <v>13.58292222222222</v>
      </c>
      <c r="EC34">
        <v>0.0100011</v>
      </c>
      <c r="ED34">
        <v>0</v>
      </c>
      <c r="EE34">
        <v>0</v>
      </c>
      <c r="EF34">
        <v>0</v>
      </c>
      <c r="EG34">
        <v>761.2833333333333</v>
      </c>
      <c r="EH34">
        <v>0.0100011</v>
      </c>
      <c r="EI34">
        <v>-3.905555555555556</v>
      </c>
      <c r="EJ34">
        <v>-1.066666666666667</v>
      </c>
      <c r="EK34">
        <v>34.15944444444444</v>
      </c>
      <c r="EL34">
        <v>39.61777777777777</v>
      </c>
      <c r="EM34">
        <v>36.81911111111111</v>
      </c>
      <c r="EN34">
        <v>39.42311111111111</v>
      </c>
      <c r="EO34">
        <v>37.20099999999999</v>
      </c>
      <c r="EP34">
        <v>0</v>
      </c>
      <c r="EQ34">
        <v>0</v>
      </c>
      <c r="ER34">
        <v>0</v>
      </c>
      <c r="ES34">
        <v>1659042573.1</v>
      </c>
      <c r="ET34">
        <v>0</v>
      </c>
      <c r="EU34">
        <v>762.6576923076923</v>
      </c>
      <c r="EV34">
        <v>-12.05128198001373</v>
      </c>
      <c r="EW34">
        <v>16.58461565138508</v>
      </c>
      <c r="EX34">
        <v>-5.103846153846153</v>
      </c>
      <c r="EY34">
        <v>15</v>
      </c>
      <c r="EZ34">
        <v>0</v>
      </c>
      <c r="FA34" t="s">
        <v>419</v>
      </c>
      <c r="FB34">
        <v>1655239120</v>
      </c>
      <c r="FC34">
        <v>1655239135</v>
      </c>
      <c r="FD34">
        <v>0</v>
      </c>
      <c r="FE34">
        <v>-0.075</v>
      </c>
      <c r="FF34">
        <v>-0.027</v>
      </c>
      <c r="FG34">
        <v>1.986</v>
      </c>
      <c r="FH34">
        <v>0.139</v>
      </c>
      <c r="FI34">
        <v>420</v>
      </c>
      <c r="FJ34">
        <v>22</v>
      </c>
      <c r="FK34">
        <v>0.12</v>
      </c>
      <c r="FL34">
        <v>0.02</v>
      </c>
      <c r="FM34">
        <v>2.72354243902439</v>
      </c>
      <c r="FN34">
        <v>-0.2356348432055712</v>
      </c>
      <c r="FO34">
        <v>0.03452533638630832</v>
      </c>
      <c r="FP34">
        <v>1</v>
      </c>
      <c r="FQ34">
        <v>763.145588235294</v>
      </c>
      <c r="FR34">
        <v>-8.621084728806874</v>
      </c>
      <c r="FS34">
        <v>4.35395978741763</v>
      </c>
      <c r="FT34">
        <v>0</v>
      </c>
      <c r="FU34">
        <v>1.459336097560976</v>
      </c>
      <c r="FV34">
        <v>-0.02010836236933715</v>
      </c>
      <c r="FW34">
        <v>0.002132736565723624</v>
      </c>
      <c r="FX34">
        <v>1</v>
      </c>
      <c r="FY34">
        <v>2</v>
      </c>
      <c r="FZ34">
        <v>3</v>
      </c>
      <c r="GA34" t="s">
        <v>429</v>
      </c>
      <c r="GB34">
        <v>2.98072</v>
      </c>
      <c r="GC34">
        <v>2.72832</v>
      </c>
      <c r="GD34">
        <v>0.086185</v>
      </c>
      <c r="GE34">
        <v>0.08673450000000001</v>
      </c>
      <c r="GF34">
        <v>0.0903462</v>
      </c>
      <c r="GG34">
        <v>0.0859789</v>
      </c>
      <c r="GH34">
        <v>27443.5</v>
      </c>
      <c r="GI34">
        <v>27003</v>
      </c>
      <c r="GJ34">
        <v>30556.5</v>
      </c>
      <c r="GK34">
        <v>29808.6</v>
      </c>
      <c r="GL34">
        <v>38354.8</v>
      </c>
      <c r="GM34">
        <v>35879.5</v>
      </c>
      <c r="GN34">
        <v>46738.2</v>
      </c>
      <c r="GO34">
        <v>44335.1</v>
      </c>
      <c r="GP34">
        <v>1.88032</v>
      </c>
      <c r="GQ34">
        <v>1.86252</v>
      </c>
      <c r="GR34">
        <v>0.0526085</v>
      </c>
      <c r="GS34">
        <v>0</v>
      </c>
      <c r="GT34">
        <v>24.248</v>
      </c>
      <c r="GU34">
        <v>999.9</v>
      </c>
      <c r="GV34">
        <v>42.8</v>
      </c>
      <c r="GW34">
        <v>31.8</v>
      </c>
      <c r="GX34">
        <v>22.3822</v>
      </c>
      <c r="GY34">
        <v>63.1601</v>
      </c>
      <c r="GZ34">
        <v>22.48</v>
      </c>
      <c r="HA34">
        <v>1</v>
      </c>
      <c r="HB34">
        <v>-0.117675</v>
      </c>
      <c r="HC34">
        <v>-0.282598</v>
      </c>
      <c r="HD34">
        <v>20.2154</v>
      </c>
      <c r="HE34">
        <v>5.23885</v>
      </c>
      <c r="HF34">
        <v>11.968</v>
      </c>
      <c r="HG34">
        <v>4.97265</v>
      </c>
      <c r="HH34">
        <v>3.291</v>
      </c>
      <c r="HI34">
        <v>9532.4</v>
      </c>
      <c r="HJ34">
        <v>9999</v>
      </c>
      <c r="HK34">
        <v>9999</v>
      </c>
      <c r="HL34">
        <v>300.4</v>
      </c>
      <c r="HM34">
        <v>4.97289</v>
      </c>
      <c r="HN34">
        <v>1.87728</v>
      </c>
      <c r="HO34">
        <v>1.87533</v>
      </c>
      <c r="HP34">
        <v>1.87819</v>
      </c>
      <c r="HQ34">
        <v>1.87488</v>
      </c>
      <c r="HR34">
        <v>1.87851</v>
      </c>
      <c r="HS34">
        <v>1.87555</v>
      </c>
      <c r="HT34">
        <v>1.87668</v>
      </c>
      <c r="HU34">
        <v>0</v>
      </c>
      <c r="HV34">
        <v>0</v>
      </c>
      <c r="HW34">
        <v>0</v>
      </c>
      <c r="HX34">
        <v>0</v>
      </c>
      <c r="HY34" t="s">
        <v>421</v>
      </c>
      <c r="HZ34" t="s">
        <v>422</v>
      </c>
      <c r="IA34" t="s">
        <v>423</v>
      </c>
      <c r="IB34" t="s">
        <v>423</v>
      </c>
      <c r="IC34" t="s">
        <v>423</v>
      </c>
      <c r="ID34" t="s">
        <v>423</v>
      </c>
      <c r="IE34">
        <v>0</v>
      </c>
      <c r="IF34">
        <v>100</v>
      </c>
      <c r="IG34">
        <v>100</v>
      </c>
      <c r="IH34">
        <v>3.434</v>
      </c>
      <c r="II34">
        <v>0.2099</v>
      </c>
      <c r="IJ34">
        <v>1.981763419366358</v>
      </c>
      <c r="IK34">
        <v>0.004159454759036045</v>
      </c>
      <c r="IL34">
        <v>-1.867668404869411E-06</v>
      </c>
      <c r="IM34">
        <v>4.909634042181104E-10</v>
      </c>
      <c r="IN34">
        <v>-0.02325052156973135</v>
      </c>
      <c r="IO34">
        <v>0.005621412097584705</v>
      </c>
      <c r="IP34">
        <v>0.0003643073039241939</v>
      </c>
      <c r="IQ34">
        <v>5.804889560036211E-07</v>
      </c>
      <c r="IR34">
        <v>0</v>
      </c>
      <c r="IS34">
        <v>2100</v>
      </c>
      <c r="IT34">
        <v>1</v>
      </c>
      <c r="IU34">
        <v>26</v>
      </c>
      <c r="IV34">
        <v>63390.9</v>
      </c>
      <c r="IW34">
        <v>63390.6</v>
      </c>
      <c r="IX34">
        <v>1.09253</v>
      </c>
      <c r="IY34">
        <v>2.55615</v>
      </c>
      <c r="IZ34">
        <v>1.39893</v>
      </c>
      <c r="JA34">
        <v>2.34375</v>
      </c>
      <c r="JB34">
        <v>1.44897</v>
      </c>
      <c r="JC34">
        <v>2.4292</v>
      </c>
      <c r="JD34">
        <v>36.4343</v>
      </c>
      <c r="JE34">
        <v>24.105</v>
      </c>
      <c r="JF34">
        <v>18</v>
      </c>
      <c r="JG34">
        <v>485.657</v>
      </c>
      <c r="JH34">
        <v>445.152</v>
      </c>
      <c r="JI34">
        <v>25</v>
      </c>
      <c r="JJ34">
        <v>25.5268</v>
      </c>
      <c r="JK34">
        <v>30.0002</v>
      </c>
      <c r="JL34">
        <v>25.3643</v>
      </c>
      <c r="JM34">
        <v>25.448</v>
      </c>
      <c r="JN34">
        <v>21.8917</v>
      </c>
      <c r="JO34">
        <v>26.3108</v>
      </c>
      <c r="JP34">
        <v>0</v>
      </c>
      <c r="JQ34">
        <v>25</v>
      </c>
      <c r="JR34">
        <v>420.1</v>
      </c>
      <c r="JS34">
        <v>17.361</v>
      </c>
      <c r="JT34">
        <v>101.01</v>
      </c>
      <c r="JU34">
        <v>101.94</v>
      </c>
    </row>
    <row r="35" spans="1:281">
      <c r="A35">
        <v>19</v>
      </c>
      <c r="B35">
        <v>1659042577</v>
      </c>
      <c r="C35">
        <v>466</v>
      </c>
      <c r="D35" t="s">
        <v>461</v>
      </c>
      <c r="E35" t="s">
        <v>462</v>
      </c>
      <c r="F35">
        <v>5</v>
      </c>
      <c r="G35" t="s">
        <v>415</v>
      </c>
      <c r="H35" t="s">
        <v>450</v>
      </c>
      <c r="I35">
        <v>1659042574.2</v>
      </c>
      <c r="J35">
        <f>(K35)/1000</f>
        <v>0</v>
      </c>
      <c r="K35">
        <f>IF(CZ35, AN35, AH35)</f>
        <v>0</v>
      </c>
      <c r="L35">
        <f>IF(CZ35, AI35, AG35)</f>
        <v>0</v>
      </c>
      <c r="M35">
        <f>DB35 - IF(AU35&gt;1, L35*CV35*100.0/(AW35*DP35), 0)</f>
        <v>0</v>
      </c>
      <c r="N35">
        <f>((T35-J35/2)*M35-L35)/(T35+J35/2)</f>
        <v>0</v>
      </c>
      <c r="O35">
        <f>N35*(DI35+DJ35)/1000.0</f>
        <v>0</v>
      </c>
      <c r="P35">
        <f>(DB35 - IF(AU35&gt;1, L35*CV35*100.0/(AW35*DP35), 0))*(DI35+DJ35)/1000.0</f>
        <v>0</v>
      </c>
      <c r="Q35">
        <f>2.0/((1/S35-1/R35)+SIGN(S35)*SQRT((1/S35-1/R35)*(1/S35-1/R35) + 4*CW35/((CW35+1)*(CW35+1))*(2*1/S35*1/R35-1/R35*1/R35)))</f>
        <v>0</v>
      </c>
      <c r="R35">
        <f>IF(LEFT(CX35,1)&lt;&gt;"0",IF(LEFT(CX35,1)="1",3.0,CY35),$D$5+$E$5*(DP35*DI35/($K$5*1000))+$F$5*(DP35*DI35/($K$5*1000))*MAX(MIN(CV35,$J$5),$I$5)*MAX(MIN(CV35,$J$5),$I$5)+$G$5*MAX(MIN(CV35,$J$5),$I$5)*(DP35*DI35/($K$5*1000))+$H$5*(DP35*DI35/($K$5*1000))*(DP35*DI35/($K$5*1000)))</f>
        <v>0</v>
      </c>
      <c r="S35">
        <f>J35*(1000-(1000*0.61365*exp(17.502*W35/(240.97+W35))/(DI35+DJ35)+DD35)/2)/(1000*0.61365*exp(17.502*W35/(240.97+W35))/(DI35+DJ35)-DD35)</f>
        <v>0</v>
      </c>
      <c r="T35">
        <f>1/((CW35+1)/(Q35/1.6)+1/(R35/1.37)) + CW35/((CW35+1)/(Q35/1.6) + CW35/(R35/1.37))</f>
        <v>0</v>
      </c>
      <c r="U35">
        <f>(CR35*CU35)</f>
        <v>0</v>
      </c>
      <c r="V35">
        <f>(DK35+(U35+2*0.95*5.67E-8*(((DK35+$B$7)+273)^4-(DK35+273)^4)-44100*J35)/(1.84*29.3*R35+8*0.95*5.67E-8*(DK35+273)^3))</f>
        <v>0</v>
      </c>
      <c r="W35">
        <f>($C$7*DL35+$D$7*DM35+$E$7*V35)</f>
        <v>0</v>
      </c>
      <c r="X35">
        <f>0.61365*exp(17.502*W35/(240.97+W35))</f>
        <v>0</v>
      </c>
      <c r="Y35">
        <f>(Z35/AA35*100)</f>
        <v>0</v>
      </c>
      <c r="Z35">
        <f>DD35*(DI35+DJ35)/1000</f>
        <v>0</v>
      </c>
      <c r="AA35">
        <f>0.61365*exp(17.502*DK35/(240.97+DK35))</f>
        <v>0</v>
      </c>
      <c r="AB35">
        <f>(X35-DD35*(DI35+DJ35)/1000)</f>
        <v>0</v>
      </c>
      <c r="AC35">
        <f>(-J35*44100)</f>
        <v>0</v>
      </c>
      <c r="AD35">
        <f>2*29.3*R35*0.92*(DK35-W35)</f>
        <v>0</v>
      </c>
      <c r="AE35">
        <f>2*0.95*5.67E-8*(((DK35+$B$7)+273)^4-(W35+273)^4)</f>
        <v>0</v>
      </c>
      <c r="AF35">
        <f>U35+AE35+AC35+AD35</f>
        <v>0</v>
      </c>
      <c r="AG35">
        <f>DH35*AU35*(DC35-DB35*(1000-AU35*DE35)/(1000-AU35*DD35))/(100*CV35)</f>
        <v>0</v>
      </c>
      <c r="AH35">
        <f>1000*DH35*AU35*(DD35-DE35)/(100*CV35*(1000-AU35*DD35))</f>
        <v>0</v>
      </c>
      <c r="AI35">
        <f>(AJ35 - AK35 - DI35*1E3/(8.314*(DK35+273.15)) * AM35/DH35 * AL35) * DH35/(100*CV35) * (1000 - DE35)/1000</f>
        <v>0</v>
      </c>
      <c r="AJ35">
        <v>427.4817521998921</v>
      </c>
      <c r="AK35">
        <v>430.841921212121</v>
      </c>
      <c r="AL35">
        <v>-0.0002707964988688038</v>
      </c>
      <c r="AM35">
        <v>64.88851148791787</v>
      </c>
      <c r="AN35">
        <f>(AP35 - AO35 + DI35*1E3/(8.314*(DK35+273.15)) * AR35/DH35 * AQ35) * DH35/(100*CV35) * 1000/(1000 - AP35)</f>
        <v>0</v>
      </c>
      <c r="AO35">
        <v>17.29150724113415</v>
      </c>
      <c r="AP35">
        <v>18.74498881118883</v>
      </c>
      <c r="AQ35">
        <v>-7.01490858127177E-06</v>
      </c>
      <c r="AR35">
        <v>84.42849044538045</v>
      </c>
      <c r="AS35">
        <v>5</v>
      </c>
      <c r="AT35">
        <v>1</v>
      </c>
      <c r="AU35">
        <f>IF(AS35*$H$13&gt;=AW35,1.0,(AW35/(AW35-AS35*$H$13)))</f>
        <v>0</v>
      </c>
      <c r="AV35">
        <f>(AU35-1)*100</f>
        <v>0</v>
      </c>
      <c r="AW35">
        <f>MAX(0,($B$13+$C$13*DP35)/(1+$D$13*DP35)*DI35/(DK35+273)*$E$13)</f>
        <v>0</v>
      </c>
      <c r="AX35" t="s">
        <v>417</v>
      </c>
      <c r="AY35" t="s">
        <v>417</v>
      </c>
      <c r="AZ35">
        <v>0</v>
      </c>
      <c r="BA35">
        <v>0</v>
      </c>
      <c r="BB35">
        <f>1-AZ35/BA35</f>
        <v>0</v>
      </c>
      <c r="BC35">
        <v>0</v>
      </c>
      <c r="BD35" t="s">
        <v>417</v>
      </c>
      <c r="BE35" t="s">
        <v>417</v>
      </c>
      <c r="BF35">
        <v>0</v>
      </c>
      <c r="BG35">
        <v>0</v>
      </c>
      <c r="BH35">
        <f>1-BF35/BG35</f>
        <v>0</v>
      </c>
      <c r="BI35">
        <v>0.5</v>
      </c>
      <c r="BJ35">
        <f>CS35</f>
        <v>0</v>
      </c>
      <c r="BK35">
        <f>L35</f>
        <v>0</v>
      </c>
      <c r="BL35">
        <f>BH35*BI35*BJ35</f>
        <v>0</v>
      </c>
      <c r="BM35">
        <f>(BK35-BC35)/BJ35</f>
        <v>0</v>
      </c>
      <c r="BN35">
        <f>(BA35-BG35)/BG35</f>
        <v>0</v>
      </c>
      <c r="BO35">
        <f>AZ35/(BB35+AZ35/BG35)</f>
        <v>0</v>
      </c>
      <c r="BP35" t="s">
        <v>417</v>
      </c>
      <c r="BQ35">
        <v>0</v>
      </c>
      <c r="BR35">
        <f>IF(BQ35&lt;&gt;0, BQ35, BO35)</f>
        <v>0</v>
      </c>
      <c r="BS35">
        <f>1-BR35/BG35</f>
        <v>0</v>
      </c>
      <c r="BT35">
        <f>(BG35-BF35)/(BG35-BR35)</f>
        <v>0</v>
      </c>
      <c r="BU35">
        <f>(BA35-BG35)/(BA35-BR35)</f>
        <v>0</v>
      </c>
      <c r="BV35">
        <f>(BG35-BF35)/(BG35-AZ35)</f>
        <v>0</v>
      </c>
      <c r="BW35">
        <f>(BA35-BG35)/(BA35-AZ35)</f>
        <v>0</v>
      </c>
      <c r="BX35">
        <f>(BT35*BR35/BF35)</f>
        <v>0</v>
      </c>
      <c r="BY35">
        <f>(1-BX35)</f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f>$B$11*DQ35+$C$11*DR35+$F$11*EC35*(1-EF35)</f>
        <v>0</v>
      </c>
      <c r="CS35">
        <f>CR35*CT35</f>
        <v>0</v>
      </c>
      <c r="CT35">
        <f>($B$11*$D$9+$C$11*$D$9+$F$11*((EP35+EH35)/MAX(EP35+EH35+EQ35, 0.1)*$I$9+EQ35/MAX(EP35+EH35+EQ35, 0.1)*$J$9))/($B$11+$C$11+$F$11)</f>
        <v>0</v>
      </c>
      <c r="CU35">
        <f>($B$11*$K$9+$C$11*$K$9+$F$11*((EP35+EH35)/MAX(EP35+EH35+EQ35, 0.1)*$P$9+EQ35/MAX(EP35+EH35+EQ35, 0.1)*$Q$9))/($B$11+$C$11+$F$11)</f>
        <v>0</v>
      </c>
      <c r="CV35">
        <v>6</v>
      </c>
      <c r="CW35">
        <v>0.5</v>
      </c>
      <c r="CX35" t="s">
        <v>418</v>
      </c>
      <c r="CY35">
        <v>2</v>
      </c>
      <c r="CZ35" t="b">
        <v>1</v>
      </c>
      <c r="DA35">
        <v>1659042574.2</v>
      </c>
      <c r="DB35">
        <v>422.7763</v>
      </c>
      <c r="DC35">
        <v>420.0859</v>
      </c>
      <c r="DD35">
        <v>18.74731</v>
      </c>
      <c r="DE35">
        <v>17.29086</v>
      </c>
      <c r="DF35">
        <v>419.3425</v>
      </c>
      <c r="DG35">
        <v>18.53746</v>
      </c>
      <c r="DH35">
        <v>500.0651</v>
      </c>
      <c r="DI35">
        <v>90.28085000000002</v>
      </c>
      <c r="DJ35">
        <v>0.09995197</v>
      </c>
      <c r="DK35">
        <v>25.59445</v>
      </c>
      <c r="DL35">
        <v>25.11141</v>
      </c>
      <c r="DM35">
        <v>999.9</v>
      </c>
      <c r="DN35">
        <v>0</v>
      </c>
      <c r="DO35">
        <v>0</v>
      </c>
      <c r="DP35">
        <v>10004.802</v>
      </c>
      <c r="DQ35">
        <v>0</v>
      </c>
      <c r="DR35">
        <v>4.99607</v>
      </c>
      <c r="DS35">
        <v>2.690298</v>
      </c>
      <c r="DT35">
        <v>430.8536999999999</v>
      </c>
      <c r="DU35">
        <v>427.4774</v>
      </c>
      <c r="DV35">
        <v>1.456432</v>
      </c>
      <c r="DW35">
        <v>420.0859</v>
      </c>
      <c r="DX35">
        <v>17.29086</v>
      </c>
      <c r="DY35">
        <v>1.692523</v>
      </c>
      <c r="DZ35">
        <v>1.561033</v>
      </c>
      <c r="EA35">
        <v>14.82801</v>
      </c>
      <c r="EB35">
        <v>13.57944</v>
      </c>
      <c r="EC35">
        <v>0.0100011</v>
      </c>
      <c r="ED35">
        <v>0</v>
      </c>
      <c r="EE35">
        <v>0</v>
      </c>
      <c r="EF35">
        <v>0</v>
      </c>
      <c r="EG35">
        <v>765.455</v>
      </c>
      <c r="EH35">
        <v>0.0100011</v>
      </c>
      <c r="EI35">
        <v>-6.390000000000001</v>
      </c>
      <c r="EJ35">
        <v>-1.385</v>
      </c>
      <c r="EK35">
        <v>34.1122</v>
      </c>
      <c r="EL35">
        <v>39.6872</v>
      </c>
      <c r="EM35">
        <v>36.8874</v>
      </c>
      <c r="EN35">
        <v>39.5122</v>
      </c>
      <c r="EO35">
        <v>37.2122</v>
      </c>
      <c r="EP35">
        <v>0</v>
      </c>
      <c r="EQ35">
        <v>0</v>
      </c>
      <c r="ER35">
        <v>0</v>
      </c>
      <c r="ES35">
        <v>1659042578.5</v>
      </c>
      <c r="ET35">
        <v>0</v>
      </c>
      <c r="EU35">
        <v>763.1159999999999</v>
      </c>
      <c r="EV35">
        <v>18.99230789590232</v>
      </c>
      <c r="EW35">
        <v>4.949999741254763</v>
      </c>
      <c r="EX35">
        <v>-5.374</v>
      </c>
      <c r="EY35">
        <v>15</v>
      </c>
      <c r="EZ35">
        <v>0</v>
      </c>
      <c r="FA35" t="s">
        <v>419</v>
      </c>
      <c r="FB35">
        <v>1655239120</v>
      </c>
      <c r="FC35">
        <v>1655239135</v>
      </c>
      <c r="FD35">
        <v>0</v>
      </c>
      <c r="FE35">
        <v>-0.075</v>
      </c>
      <c r="FF35">
        <v>-0.027</v>
      </c>
      <c r="FG35">
        <v>1.986</v>
      </c>
      <c r="FH35">
        <v>0.139</v>
      </c>
      <c r="FI35">
        <v>420</v>
      </c>
      <c r="FJ35">
        <v>22</v>
      </c>
      <c r="FK35">
        <v>0.12</v>
      </c>
      <c r="FL35">
        <v>0.02</v>
      </c>
      <c r="FM35">
        <v>2.70701775</v>
      </c>
      <c r="FN35">
        <v>-0.181726941838654</v>
      </c>
      <c r="FO35">
        <v>0.0327192928168917</v>
      </c>
      <c r="FP35">
        <v>1</v>
      </c>
      <c r="FQ35">
        <v>763.2955882352941</v>
      </c>
      <c r="FR35">
        <v>3.531703622408445</v>
      </c>
      <c r="FS35">
        <v>5.07591440106316</v>
      </c>
      <c r="FT35">
        <v>0</v>
      </c>
      <c r="FU35">
        <v>1.45778225</v>
      </c>
      <c r="FV35">
        <v>-0.01386292682926999</v>
      </c>
      <c r="FW35">
        <v>0.001609901375084813</v>
      </c>
      <c r="FX35">
        <v>1</v>
      </c>
      <c r="FY35">
        <v>2</v>
      </c>
      <c r="FZ35">
        <v>3</v>
      </c>
      <c r="GA35" t="s">
        <v>429</v>
      </c>
      <c r="GB35">
        <v>2.98071</v>
      </c>
      <c r="GC35">
        <v>2.72838</v>
      </c>
      <c r="GD35">
        <v>0.0861817</v>
      </c>
      <c r="GE35">
        <v>0.0867383</v>
      </c>
      <c r="GF35">
        <v>0.0903331</v>
      </c>
      <c r="GG35">
        <v>0.0859625</v>
      </c>
      <c r="GH35">
        <v>27443.1</v>
      </c>
      <c r="GI35">
        <v>27002.9</v>
      </c>
      <c r="GJ35">
        <v>30555.9</v>
      </c>
      <c r="GK35">
        <v>29808.6</v>
      </c>
      <c r="GL35">
        <v>38355.2</v>
      </c>
      <c r="GM35">
        <v>35880</v>
      </c>
      <c r="GN35">
        <v>46737.9</v>
      </c>
      <c r="GO35">
        <v>44335</v>
      </c>
      <c r="GP35">
        <v>1.88032</v>
      </c>
      <c r="GQ35">
        <v>1.86255</v>
      </c>
      <c r="GR35">
        <v>0.0524819</v>
      </c>
      <c r="GS35">
        <v>0</v>
      </c>
      <c r="GT35">
        <v>24.2487</v>
      </c>
      <c r="GU35">
        <v>999.9</v>
      </c>
      <c r="GV35">
        <v>42.8</v>
      </c>
      <c r="GW35">
        <v>31.8</v>
      </c>
      <c r="GX35">
        <v>22.3837</v>
      </c>
      <c r="GY35">
        <v>63.1101</v>
      </c>
      <c r="GZ35">
        <v>22.7364</v>
      </c>
      <c r="HA35">
        <v>1</v>
      </c>
      <c r="HB35">
        <v>-0.117879</v>
      </c>
      <c r="HC35">
        <v>-0.282544</v>
      </c>
      <c r="HD35">
        <v>20.2156</v>
      </c>
      <c r="HE35">
        <v>5.239</v>
      </c>
      <c r="HF35">
        <v>11.968</v>
      </c>
      <c r="HG35">
        <v>4.9727</v>
      </c>
      <c r="HH35">
        <v>3.291</v>
      </c>
      <c r="HI35">
        <v>9532.6</v>
      </c>
      <c r="HJ35">
        <v>9999</v>
      </c>
      <c r="HK35">
        <v>9999</v>
      </c>
      <c r="HL35">
        <v>300.4</v>
      </c>
      <c r="HM35">
        <v>4.97289</v>
      </c>
      <c r="HN35">
        <v>1.87728</v>
      </c>
      <c r="HO35">
        <v>1.87536</v>
      </c>
      <c r="HP35">
        <v>1.8782</v>
      </c>
      <c r="HQ35">
        <v>1.87491</v>
      </c>
      <c r="HR35">
        <v>1.8785</v>
      </c>
      <c r="HS35">
        <v>1.87557</v>
      </c>
      <c r="HT35">
        <v>1.87671</v>
      </c>
      <c r="HU35">
        <v>0</v>
      </c>
      <c r="HV35">
        <v>0</v>
      </c>
      <c r="HW35">
        <v>0</v>
      </c>
      <c r="HX35">
        <v>0</v>
      </c>
      <c r="HY35" t="s">
        <v>421</v>
      </c>
      <c r="HZ35" t="s">
        <v>422</v>
      </c>
      <c r="IA35" t="s">
        <v>423</v>
      </c>
      <c r="IB35" t="s">
        <v>423</v>
      </c>
      <c r="IC35" t="s">
        <v>423</v>
      </c>
      <c r="ID35" t="s">
        <v>423</v>
      </c>
      <c r="IE35">
        <v>0</v>
      </c>
      <c r="IF35">
        <v>100</v>
      </c>
      <c r="IG35">
        <v>100</v>
      </c>
      <c r="IH35">
        <v>3.434</v>
      </c>
      <c r="II35">
        <v>0.2098</v>
      </c>
      <c r="IJ35">
        <v>1.981763419366358</v>
      </c>
      <c r="IK35">
        <v>0.004159454759036045</v>
      </c>
      <c r="IL35">
        <v>-1.867668404869411E-06</v>
      </c>
      <c r="IM35">
        <v>4.909634042181104E-10</v>
      </c>
      <c r="IN35">
        <v>-0.02325052156973135</v>
      </c>
      <c r="IO35">
        <v>0.005621412097584705</v>
      </c>
      <c r="IP35">
        <v>0.0003643073039241939</v>
      </c>
      <c r="IQ35">
        <v>5.804889560036211E-07</v>
      </c>
      <c r="IR35">
        <v>0</v>
      </c>
      <c r="IS35">
        <v>2100</v>
      </c>
      <c r="IT35">
        <v>1</v>
      </c>
      <c r="IU35">
        <v>26</v>
      </c>
      <c r="IV35">
        <v>63390.9</v>
      </c>
      <c r="IW35">
        <v>63390.7</v>
      </c>
      <c r="IX35">
        <v>1.09253</v>
      </c>
      <c r="IY35">
        <v>2.56226</v>
      </c>
      <c r="IZ35">
        <v>1.39893</v>
      </c>
      <c r="JA35">
        <v>2.34253</v>
      </c>
      <c r="JB35">
        <v>1.44897</v>
      </c>
      <c r="JC35">
        <v>2.35352</v>
      </c>
      <c r="JD35">
        <v>36.4578</v>
      </c>
      <c r="JE35">
        <v>24.105</v>
      </c>
      <c r="JF35">
        <v>18</v>
      </c>
      <c r="JG35">
        <v>485.669</v>
      </c>
      <c r="JH35">
        <v>445.168</v>
      </c>
      <c r="JI35">
        <v>25</v>
      </c>
      <c r="JJ35">
        <v>25.5268</v>
      </c>
      <c r="JK35">
        <v>30</v>
      </c>
      <c r="JL35">
        <v>25.3659</v>
      </c>
      <c r="JM35">
        <v>25.448</v>
      </c>
      <c r="JN35">
        <v>21.8917</v>
      </c>
      <c r="JO35">
        <v>26.3108</v>
      </c>
      <c r="JP35">
        <v>0</v>
      </c>
      <c r="JQ35">
        <v>25</v>
      </c>
      <c r="JR35">
        <v>420.1</v>
      </c>
      <c r="JS35">
        <v>17.3682</v>
      </c>
      <c r="JT35">
        <v>101.009</v>
      </c>
      <c r="JU35">
        <v>101.94</v>
      </c>
    </row>
    <row r="36" spans="1:281">
      <c r="A36">
        <v>20</v>
      </c>
      <c r="B36">
        <v>1659042582</v>
      </c>
      <c r="C36">
        <v>471</v>
      </c>
      <c r="D36" t="s">
        <v>463</v>
      </c>
      <c r="E36" t="s">
        <v>464</v>
      </c>
      <c r="F36">
        <v>5</v>
      </c>
      <c r="G36" t="s">
        <v>415</v>
      </c>
      <c r="H36" t="s">
        <v>450</v>
      </c>
      <c r="I36">
        <v>1659042579.5</v>
      </c>
      <c r="J36">
        <f>(K36)/1000</f>
        <v>0</v>
      </c>
      <c r="K36">
        <f>IF(CZ36, AN36, AH36)</f>
        <v>0</v>
      </c>
      <c r="L36">
        <f>IF(CZ36, AI36, AG36)</f>
        <v>0</v>
      </c>
      <c r="M36">
        <f>DB36 - IF(AU36&gt;1, L36*CV36*100.0/(AW36*DP36), 0)</f>
        <v>0</v>
      </c>
      <c r="N36">
        <f>((T36-J36/2)*M36-L36)/(T36+J36/2)</f>
        <v>0</v>
      </c>
      <c r="O36">
        <f>N36*(DI36+DJ36)/1000.0</f>
        <v>0</v>
      </c>
      <c r="P36">
        <f>(DB36 - IF(AU36&gt;1, L36*CV36*100.0/(AW36*DP36), 0))*(DI36+DJ36)/1000.0</f>
        <v>0</v>
      </c>
      <c r="Q36">
        <f>2.0/((1/S36-1/R36)+SIGN(S36)*SQRT((1/S36-1/R36)*(1/S36-1/R36) + 4*CW36/((CW36+1)*(CW36+1))*(2*1/S36*1/R36-1/R36*1/R36)))</f>
        <v>0</v>
      </c>
      <c r="R36">
        <f>IF(LEFT(CX36,1)&lt;&gt;"0",IF(LEFT(CX36,1)="1",3.0,CY36),$D$5+$E$5*(DP36*DI36/($K$5*1000))+$F$5*(DP36*DI36/($K$5*1000))*MAX(MIN(CV36,$J$5),$I$5)*MAX(MIN(CV36,$J$5),$I$5)+$G$5*MAX(MIN(CV36,$J$5),$I$5)*(DP36*DI36/($K$5*1000))+$H$5*(DP36*DI36/($K$5*1000))*(DP36*DI36/($K$5*1000)))</f>
        <v>0</v>
      </c>
      <c r="S36">
        <f>J36*(1000-(1000*0.61365*exp(17.502*W36/(240.97+W36))/(DI36+DJ36)+DD36)/2)/(1000*0.61365*exp(17.502*W36/(240.97+W36))/(DI36+DJ36)-DD36)</f>
        <v>0</v>
      </c>
      <c r="T36">
        <f>1/((CW36+1)/(Q36/1.6)+1/(R36/1.37)) + CW36/((CW36+1)/(Q36/1.6) + CW36/(R36/1.37))</f>
        <v>0</v>
      </c>
      <c r="U36">
        <f>(CR36*CU36)</f>
        <v>0</v>
      </c>
      <c r="V36">
        <f>(DK36+(U36+2*0.95*5.67E-8*(((DK36+$B$7)+273)^4-(DK36+273)^4)-44100*J36)/(1.84*29.3*R36+8*0.95*5.67E-8*(DK36+273)^3))</f>
        <v>0</v>
      </c>
      <c r="W36">
        <f>($C$7*DL36+$D$7*DM36+$E$7*V36)</f>
        <v>0</v>
      </c>
      <c r="X36">
        <f>0.61365*exp(17.502*W36/(240.97+W36))</f>
        <v>0</v>
      </c>
      <c r="Y36">
        <f>(Z36/AA36*100)</f>
        <v>0</v>
      </c>
      <c r="Z36">
        <f>DD36*(DI36+DJ36)/1000</f>
        <v>0</v>
      </c>
      <c r="AA36">
        <f>0.61365*exp(17.502*DK36/(240.97+DK36))</f>
        <v>0</v>
      </c>
      <c r="AB36">
        <f>(X36-DD36*(DI36+DJ36)/1000)</f>
        <v>0</v>
      </c>
      <c r="AC36">
        <f>(-J36*44100)</f>
        <v>0</v>
      </c>
      <c r="AD36">
        <f>2*29.3*R36*0.92*(DK36-W36)</f>
        <v>0</v>
      </c>
      <c r="AE36">
        <f>2*0.95*5.67E-8*(((DK36+$B$7)+273)^4-(W36+273)^4)</f>
        <v>0</v>
      </c>
      <c r="AF36">
        <f>U36+AE36+AC36+AD36</f>
        <v>0</v>
      </c>
      <c r="AG36">
        <f>DH36*AU36*(DC36-DB36*(1000-AU36*DE36)/(1000-AU36*DD36))/(100*CV36)</f>
        <v>0</v>
      </c>
      <c r="AH36">
        <f>1000*DH36*AU36*(DD36-DE36)/(100*CV36*(1000-AU36*DD36))</f>
        <v>0</v>
      </c>
      <c r="AI36">
        <f>(AJ36 - AK36 - DI36*1E3/(8.314*(DK36+273.15)) * AM36/DH36 * AL36) * DH36/(100*CV36) * (1000 - DE36)/1000</f>
        <v>0</v>
      </c>
      <c r="AJ36">
        <v>427.4401939758708</v>
      </c>
      <c r="AK36">
        <v>430.8385393939394</v>
      </c>
      <c r="AL36">
        <v>-6.218980315720938E-05</v>
      </c>
      <c r="AM36">
        <v>64.88851148791787</v>
      </c>
      <c r="AN36">
        <f>(AP36 - AO36 + DI36*1E3/(8.314*(DK36+273.15)) * AR36/DH36 * AQ36) * DH36/(100*CV36) * 1000/(1000 - AP36)</f>
        <v>0</v>
      </c>
      <c r="AO36">
        <v>17.28589348927735</v>
      </c>
      <c r="AP36">
        <v>18.74113706293706</v>
      </c>
      <c r="AQ36">
        <v>-1.790686079846452E-05</v>
      </c>
      <c r="AR36">
        <v>84.42849044538045</v>
      </c>
      <c r="AS36">
        <v>5</v>
      </c>
      <c r="AT36">
        <v>1</v>
      </c>
      <c r="AU36">
        <f>IF(AS36*$H$13&gt;=AW36,1.0,(AW36/(AW36-AS36*$H$13)))</f>
        <v>0</v>
      </c>
      <c r="AV36">
        <f>(AU36-1)*100</f>
        <v>0</v>
      </c>
      <c r="AW36">
        <f>MAX(0,($B$13+$C$13*DP36)/(1+$D$13*DP36)*DI36/(DK36+273)*$E$13)</f>
        <v>0</v>
      </c>
      <c r="AX36" t="s">
        <v>417</v>
      </c>
      <c r="AY36" t="s">
        <v>417</v>
      </c>
      <c r="AZ36">
        <v>0</v>
      </c>
      <c r="BA36">
        <v>0</v>
      </c>
      <c r="BB36">
        <f>1-AZ36/BA36</f>
        <v>0</v>
      </c>
      <c r="BC36">
        <v>0</v>
      </c>
      <c r="BD36" t="s">
        <v>417</v>
      </c>
      <c r="BE36" t="s">
        <v>417</v>
      </c>
      <c r="BF36">
        <v>0</v>
      </c>
      <c r="BG36">
        <v>0</v>
      </c>
      <c r="BH36">
        <f>1-BF36/BG36</f>
        <v>0</v>
      </c>
      <c r="BI36">
        <v>0.5</v>
      </c>
      <c r="BJ36">
        <f>CS36</f>
        <v>0</v>
      </c>
      <c r="BK36">
        <f>L36</f>
        <v>0</v>
      </c>
      <c r="BL36">
        <f>BH36*BI36*BJ36</f>
        <v>0</v>
      </c>
      <c r="BM36">
        <f>(BK36-BC36)/BJ36</f>
        <v>0</v>
      </c>
      <c r="BN36">
        <f>(BA36-BG36)/BG36</f>
        <v>0</v>
      </c>
      <c r="BO36">
        <f>AZ36/(BB36+AZ36/BG36)</f>
        <v>0</v>
      </c>
      <c r="BP36" t="s">
        <v>417</v>
      </c>
      <c r="BQ36">
        <v>0</v>
      </c>
      <c r="BR36">
        <f>IF(BQ36&lt;&gt;0, BQ36, BO36)</f>
        <v>0</v>
      </c>
      <c r="BS36">
        <f>1-BR36/BG36</f>
        <v>0</v>
      </c>
      <c r="BT36">
        <f>(BG36-BF36)/(BG36-BR36)</f>
        <v>0</v>
      </c>
      <c r="BU36">
        <f>(BA36-BG36)/(BA36-BR36)</f>
        <v>0</v>
      </c>
      <c r="BV36">
        <f>(BG36-BF36)/(BG36-AZ36)</f>
        <v>0</v>
      </c>
      <c r="BW36">
        <f>(BA36-BG36)/(BA36-AZ36)</f>
        <v>0</v>
      </c>
      <c r="BX36">
        <f>(BT36*BR36/BF36)</f>
        <v>0</v>
      </c>
      <c r="BY36">
        <f>(1-BX36)</f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f>$B$11*DQ36+$C$11*DR36+$F$11*EC36*(1-EF36)</f>
        <v>0</v>
      </c>
      <c r="CS36">
        <f>CR36*CT36</f>
        <v>0</v>
      </c>
      <c r="CT36">
        <f>($B$11*$D$9+$C$11*$D$9+$F$11*((EP36+EH36)/MAX(EP36+EH36+EQ36, 0.1)*$I$9+EQ36/MAX(EP36+EH36+EQ36, 0.1)*$J$9))/($B$11+$C$11+$F$11)</f>
        <v>0</v>
      </c>
      <c r="CU36">
        <f>($B$11*$K$9+$C$11*$K$9+$F$11*((EP36+EH36)/MAX(EP36+EH36+EQ36, 0.1)*$P$9+EQ36/MAX(EP36+EH36+EQ36, 0.1)*$Q$9))/($B$11+$C$11+$F$11)</f>
        <v>0</v>
      </c>
      <c r="CV36">
        <v>6</v>
      </c>
      <c r="CW36">
        <v>0.5</v>
      </c>
      <c r="CX36" t="s">
        <v>418</v>
      </c>
      <c r="CY36">
        <v>2</v>
      </c>
      <c r="CZ36" t="b">
        <v>1</v>
      </c>
      <c r="DA36">
        <v>1659042579.5</v>
      </c>
      <c r="DB36">
        <v>422.7683333333334</v>
      </c>
      <c r="DC36">
        <v>420.049</v>
      </c>
      <c r="DD36">
        <v>18.74272222222222</v>
      </c>
      <c r="DE36">
        <v>17.28997777777778</v>
      </c>
      <c r="DF36">
        <v>419.3347777777778</v>
      </c>
      <c r="DG36">
        <v>18.53295555555555</v>
      </c>
      <c r="DH36">
        <v>500.0552222222223</v>
      </c>
      <c r="DI36">
        <v>90.28221111111111</v>
      </c>
      <c r="DJ36">
        <v>0.1000246888888889</v>
      </c>
      <c r="DK36">
        <v>25.59446666666667</v>
      </c>
      <c r="DL36">
        <v>25.10652222222222</v>
      </c>
      <c r="DM36">
        <v>999.9000000000001</v>
      </c>
      <c r="DN36">
        <v>0</v>
      </c>
      <c r="DO36">
        <v>0</v>
      </c>
      <c r="DP36">
        <v>9993.953333333333</v>
      </c>
      <c r="DQ36">
        <v>0</v>
      </c>
      <c r="DR36">
        <v>5.450515555555555</v>
      </c>
      <c r="DS36">
        <v>2.719275555555555</v>
      </c>
      <c r="DT36">
        <v>430.8436666666666</v>
      </c>
      <c r="DU36">
        <v>427.4395555555556</v>
      </c>
      <c r="DV36">
        <v>1.452733333333333</v>
      </c>
      <c r="DW36">
        <v>420.049</v>
      </c>
      <c r="DX36">
        <v>17.28997777777778</v>
      </c>
      <c r="DY36">
        <v>1.692134444444444</v>
      </c>
      <c r="DZ36">
        <v>1.560978888888889</v>
      </c>
      <c r="EA36">
        <v>14.82447777777778</v>
      </c>
      <c r="EB36">
        <v>13.57888888888889</v>
      </c>
      <c r="EC36">
        <v>0.0100011</v>
      </c>
      <c r="ED36">
        <v>0</v>
      </c>
      <c r="EE36">
        <v>0</v>
      </c>
      <c r="EF36">
        <v>0</v>
      </c>
      <c r="EG36">
        <v>760.5166666666667</v>
      </c>
      <c r="EH36">
        <v>0.0100011</v>
      </c>
      <c r="EI36">
        <v>-5.25</v>
      </c>
      <c r="EJ36">
        <v>-1.511111111111111</v>
      </c>
      <c r="EK36">
        <v>34.17344444444445</v>
      </c>
      <c r="EL36">
        <v>39.736</v>
      </c>
      <c r="EM36">
        <v>36.91633333333333</v>
      </c>
      <c r="EN36">
        <v>39.618</v>
      </c>
      <c r="EO36">
        <v>37.29133333333333</v>
      </c>
      <c r="EP36">
        <v>0</v>
      </c>
      <c r="EQ36">
        <v>0</v>
      </c>
      <c r="ER36">
        <v>0</v>
      </c>
      <c r="ES36">
        <v>1659042583.3</v>
      </c>
      <c r="ET36">
        <v>0</v>
      </c>
      <c r="EU36">
        <v>762.7760000000001</v>
      </c>
      <c r="EV36">
        <v>3.150000153596987</v>
      </c>
      <c r="EW36">
        <v>2.973076738678729</v>
      </c>
      <c r="EX36">
        <v>-4.778</v>
      </c>
      <c r="EY36">
        <v>15</v>
      </c>
      <c r="EZ36">
        <v>0</v>
      </c>
      <c r="FA36" t="s">
        <v>419</v>
      </c>
      <c r="FB36">
        <v>1655239120</v>
      </c>
      <c r="FC36">
        <v>1655239135</v>
      </c>
      <c r="FD36">
        <v>0</v>
      </c>
      <c r="FE36">
        <v>-0.075</v>
      </c>
      <c r="FF36">
        <v>-0.027</v>
      </c>
      <c r="FG36">
        <v>1.986</v>
      </c>
      <c r="FH36">
        <v>0.139</v>
      </c>
      <c r="FI36">
        <v>420</v>
      </c>
      <c r="FJ36">
        <v>22</v>
      </c>
      <c r="FK36">
        <v>0.12</v>
      </c>
      <c r="FL36">
        <v>0.02</v>
      </c>
      <c r="FM36">
        <v>2.70169375</v>
      </c>
      <c r="FN36">
        <v>-0.05323688555346965</v>
      </c>
      <c r="FO36">
        <v>0.03100255374057916</v>
      </c>
      <c r="FP36">
        <v>1</v>
      </c>
      <c r="FQ36">
        <v>762.8352941176471</v>
      </c>
      <c r="FR36">
        <v>1.237586096872576</v>
      </c>
      <c r="FS36">
        <v>4.983244416391275</v>
      </c>
      <c r="FT36">
        <v>0</v>
      </c>
      <c r="FU36">
        <v>1.45699475</v>
      </c>
      <c r="FV36">
        <v>-0.01336086303940209</v>
      </c>
      <c r="FW36">
        <v>0.001772788745874682</v>
      </c>
      <c r="FX36">
        <v>1</v>
      </c>
      <c r="FY36">
        <v>2</v>
      </c>
      <c r="FZ36">
        <v>3</v>
      </c>
      <c r="GA36" t="s">
        <v>429</v>
      </c>
      <c r="GB36">
        <v>2.98074</v>
      </c>
      <c r="GC36">
        <v>2.72836</v>
      </c>
      <c r="GD36">
        <v>0.0861817</v>
      </c>
      <c r="GE36">
        <v>0.0867284</v>
      </c>
      <c r="GF36">
        <v>0.09032179999999999</v>
      </c>
      <c r="GG36">
        <v>0.086021</v>
      </c>
      <c r="GH36">
        <v>27442.9</v>
      </c>
      <c r="GI36">
        <v>27003.2</v>
      </c>
      <c r="GJ36">
        <v>30555.7</v>
      </c>
      <c r="GK36">
        <v>29808.6</v>
      </c>
      <c r="GL36">
        <v>38355.3</v>
      </c>
      <c r="GM36">
        <v>35877.8</v>
      </c>
      <c r="GN36">
        <v>46737.4</v>
      </c>
      <c r="GO36">
        <v>44335.1</v>
      </c>
      <c r="GP36">
        <v>1.88</v>
      </c>
      <c r="GQ36">
        <v>1.8627</v>
      </c>
      <c r="GR36">
        <v>0.0519454</v>
      </c>
      <c r="GS36">
        <v>0</v>
      </c>
      <c r="GT36">
        <v>24.2501</v>
      </c>
      <c r="GU36">
        <v>999.9</v>
      </c>
      <c r="GV36">
        <v>42.8</v>
      </c>
      <c r="GW36">
        <v>31.8</v>
      </c>
      <c r="GX36">
        <v>22.3835</v>
      </c>
      <c r="GY36">
        <v>63.1201</v>
      </c>
      <c r="GZ36">
        <v>22.9487</v>
      </c>
      <c r="HA36">
        <v>1</v>
      </c>
      <c r="HB36">
        <v>-0.117505</v>
      </c>
      <c r="HC36">
        <v>-0.282162</v>
      </c>
      <c r="HD36">
        <v>20.2156</v>
      </c>
      <c r="HE36">
        <v>5.239</v>
      </c>
      <c r="HF36">
        <v>11.968</v>
      </c>
      <c r="HG36">
        <v>4.97275</v>
      </c>
      <c r="HH36">
        <v>3.291</v>
      </c>
      <c r="HI36">
        <v>9532.6</v>
      </c>
      <c r="HJ36">
        <v>9999</v>
      </c>
      <c r="HK36">
        <v>9999</v>
      </c>
      <c r="HL36">
        <v>300.4</v>
      </c>
      <c r="HM36">
        <v>4.97288</v>
      </c>
      <c r="HN36">
        <v>1.87728</v>
      </c>
      <c r="HO36">
        <v>1.87537</v>
      </c>
      <c r="HP36">
        <v>1.87821</v>
      </c>
      <c r="HQ36">
        <v>1.87495</v>
      </c>
      <c r="HR36">
        <v>1.87851</v>
      </c>
      <c r="HS36">
        <v>1.8756</v>
      </c>
      <c r="HT36">
        <v>1.87672</v>
      </c>
      <c r="HU36">
        <v>0</v>
      </c>
      <c r="HV36">
        <v>0</v>
      </c>
      <c r="HW36">
        <v>0</v>
      </c>
      <c r="HX36">
        <v>0</v>
      </c>
      <c r="HY36" t="s">
        <v>421</v>
      </c>
      <c r="HZ36" t="s">
        <v>422</v>
      </c>
      <c r="IA36" t="s">
        <v>423</v>
      </c>
      <c r="IB36" t="s">
        <v>423</v>
      </c>
      <c r="IC36" t="s">
        <v>423</v>
      </c>
      <c r="ID36" t="s">
        <v>423</v>
      </c>
      <c r="IE36">
        <v>0</v>
      </c>
      <c r="IF36">
        <v>100</v>
      </c>
      <c r="IG36">
        <v>100</v>
      </c>
      <c r="IH36">
        <v>3.434</v>
      </c>
      <c r="II36">
        <v>0.2097</v>
      </c>
      <c r="IJ36">
        <v>1.981763419366358</v>
      </c>
      <c r="IK36">
        <v>0.004159454759036045</v>
      </c>
      <c r="IL36">
        <v>-1.867668404869411E-06</v>
      </c>
      <c r="IM36">
        <v>4.909634042181104E-10</v>
      </c>
      <c r="IN36">
        <v>-0.02325052156973135</v>
      </c>
      <c r="IO36">
        <v>0.005621412097584705</v>
      </c>
      <c r="IP36">
        <v>0.0003643073039241939</v>
      </c>
      <c r="IQ36">
        <v>5.804889560036211E-07</v>
      </c>
      <c r="IR36">
        <v>0</v>
      </c>
      <c r="IS36">
        <v>2100</v>
      </c>
      <c r="IT36">
        <v>1</v>
      </c>
      <c r="IU36">
        <v>26</v>
      </c>
      <c r="IV36">
        <v>63391</v>
      </c>
      <c r="IW36">
        <v>63390.8</v>
      </c>
      <c r="IX36">
        <v>1.09131</v>
      </c>
      <c r="IY36">
        <v>2.55859</v>
      </c>
      <c r="IZ36">
        <v>1.39893</v>
      </c>
      <c r="JA36">
        <v>2.34253</v>
      </c>
      <c r="JB36">
        <v>1.44897</v>
      </c>
      <c r="JC36">
        <v>2.34497</v>
      </c>
      <c r="JD36">
        <v>36.4578</v>
      </c>
      <c r="JE36">
        <v>24.0963</v>
      </c>
      <c r="JF36">
        <v>18</v>
      </c>
      <c r="JG36">
        <v>485.496</v>
      </c>
      <c r="JH36">
        <v>445.26</v>
      </c>
      <c r="JI36">
        <v>25</v>
      </c>
      <c r="JJ36">
        <v>25.5268</v>
      </c>
      <c r="JK36">
        <v>30.0001</v>
      </c>
      <c r="JL36">
        <v>25.3663</v>
      </c>
      <c r="JM36">
        <v>25.448</v>
      </c>
      <c r="JN36">
        <v>21.8959</v>
      </c>
      <c r="JO36">
        <v>26.0354</v>
      </c>
      <c r="JP36">
        <v>0</v>
      </c>
      <c r="JQ36">
        <v>25</v>
      </c>
      <c r="JR36">
        <v>420.1</v>
      </c>
      <c r="JS36">
        <v>17.3772</v>
      </c>
      <c r="JT36">
        <v>101.008</v>
      </c>
      <c r="JU36">
        <v>101.94</v>
      </c>
    </row>
    <row r="37" spans="1:281">
      <c r="A37">
        <v>21</v>
      </c>
      <c r="B37">
        <v>1659042587</v>
      </c>
      <c r="C37">
        <v>476</v>
      </c>
      <c r="D37" t="s">
        <v>465</v>
      </c>
      <c r="E37" t="s">
        <v>466</v>
      </c>
      <c r="F37">
        <v>5</v>
      </c>
      <c r="G37" t="s">
        <v>415</v>
      </c>
      <c r="H37" t="s">
        <v>450</v>
      </c>
      <c r="I37">
        <v>1659042584.2</v>
      </c>
      <c r="J37">
        <f>(K37)/1000</f>
        <v>0</v>
      </c>
      <c r="K37">
        <f>IF(CZ37, AN37, AH37)</f>
        <v>0</v>
      </c>
      <c r="L37">
        <f>IF(CZ37, AI37, AG37)</f>
        <v>0</v>
      </c>
      <c r="M37">
        <f>DB37 - IF(AU37&gt;1, L37*CV37*100.0/(AW37*DP37), 0)</f>
        <v>0</v>
      </c>
      <c r="N37">
        <f>((T37-J37/2)*M37-L37)/(T37+J37/2)</f>
        <v>0</v>
      </c>
      <c r="O37">
        <f>N37*(DI37+DJ37)/1000.0</f>
        <v>0</v>
      </c>
      <c r="P37">
        <f>(DB37 - IF(AU37&gt;1, L37*CV37*100.0/(AW37*DP37), 0))*(DI37+DJ37)/1000.0</f>
        <v>0</v>
      </c>
      <c r="Q37">
        <f>2.0/((1/S37-1/R37)+SIGN(S37)*SQRT((1/S37-1/R37)*(1/S37-1/R37) + 4*CW37/((CW37+1)*(CW37+1))*(2*1/S37*1/R37-1/R37*1/R37)))</f>
        <v>0</v>
      </c>
      <c r="R37">
        <f>IF(LEFT(CX37,1)&lt;&gt;"0",IF(LEFT(CX37,1)="1",3.0,CY37),$D$5+$E$5*(DP37*DI37/($K$5*1000))+$F$5*(DP37*DI37/($K$5*1000))*MAX(MIN(CV37,$J$5),$I$5)*MAX(MIN(CV37,$J$5),$I$5)+$G$5*MAX(MIN(CV37,$J$5),$I$5)*(DP37*DI37/($K$5*1000))+$H$5*(DP37*DI37/($K$5*1000))*(DP37*DI37/($K$5*1000)))</f>
        <v>0</v>
      </c>
      <c r="S37">
        <f>J37*(1000-(1000*0.61365*exp(17.502*W37/(240.97+W37))/(DI37+DJ37)+DD37)/2)/(1000*0.61365*exp(17.502*W37/(240.97+W37))/(DI37+DJ37)-DD37)</f>
        <v>0</v>
      </c>
      <c r="T37">
        <f>1/((CW37+1)/(Q37/1.6)+1/(R37/1.37)) + CW37/((CW37+1)/(Q37/1.6) + CW37/(R37/1.37))</f>
        <v>0</v>
      </c>
      <c r="U37">
        <f>(CR37*CU37)</f>
        <v>0</v>
      </c>
      <c r="V37">
        <f>(DK37+(U37+2*0.95*5.67E-8*(((DK37+$B$7)+273)^4-(DK37+273)^4)-44100*J37)/(1.84*29.3*R37+8*0.95*5.67E-8*(DK37+273)^3))</f>
        <v>0</v>
      </c>
      <c r="W37">
        <f>($C$7*DL37+$D$7*DM37+$E$7*V37)</f>
        <v>0</v>
      </c>
      <c r="X37">
        <f>0.61365*exp(17.502*W37/(240.97+W37))</f>
        <v>0</v>
      </c>
      <c r="Y37">
        <f>(Z37/AA37*100)</f>
        <v>0</v>
      </c>
      <c r="Z37">
        <f>DD37*(DI37+DJ37)/1000</f>
        <v>0</v>
      </c>
      <c r="AA37">
        <f>0.61365*exp(17.502*DK37/(240.97+DK37))</f>
        <v>0</v>
      </c>
      <c r="AB37">
        <f>(X37-DD37*(DI37+DJ37)/1000)</f>
        <v>0</v>
      </c>
      <c r="AC37">
        <f>(-J37*44100)</f>
        <v>0</v>
      </c>
      <c r="AD37">
        <f>2*29.3*R37*0.92*(DK37-W37)</f>
        <v>0</v>
      </c>
      <c r="AE37">
        <f>2*0.95*5.67E-8*(((DK37+$B$7)+273)^4-(W37+273)^4)</f>
        <v>0</v>
      </c>
      <c r="AF37">
        <f>U37+AE37+AC37+AD37</f>
        <v>0</v>
      </c>
      <c r="AG37">
        <f>DH37*AU37*(DC37-DB37*(1000-AU37*DE37)/(1000-AU37*DD37))/(100*CV37)</f>
        <v>0</v>
      </c>
      <c r="AH37">
        <f>1000*DH37*AU37*(DD37-DE37)/(100*CV37*(1000-AU37*DD37))</f>
        <v>0</v>
      </c>
      <c r="AI37">
        <f>(AJ37 - AK37 - DI37*1E3/(8.314*(DK37+273.15)) * AM37/DH37 * AL37) * DH37/(100*CV37) * (1000 - DE37)/1000</f>
        <v>0</v>
      </c>
      <c r="AJ37">
        <v>427.4892230293812</v>
      </c>
      <c r="AK37">
        <v>430.8245454545454</v>
      </c>
      <c r="AL37">
        <v>1.691970839653523E-05</v>
      </c>
      <c r="AM37">
        <v>64.88851148791787</v>
      </c>
      <c r="AN37">
        <f>(AP37 - AO37 + DI37*1E3/(8.314*(DK37+273.15)) * AR37/DH37 * AQ37) * DH37/(100*CV37) * 1000/(1000 - AP37)</f>
        <v>0</v>
      </c>
      <c r="AO37">
        <v>17.31967828588894</v>
      </c>
      <c r="AP37">
        <v>18.75113566433567</v>
      </c>
      <c r="AQ37">
        <v>1.908690952100811E-05</v>
      </c>
      <c r="AR37">
        <v>84.42849044538045</v>
      </c>
      <c r="AS37">
        <v>5</v>
      </c>
      <c r="AT37">
        <v>1</v>
      </c>
      <c r="AU37">
        <f>IF(AS37*$H$13&gt;=AW37,1.0,(AW37/(AW37-AS37*$H$13)))</f>
        <v>0</v>
      </c>
      <c r="AV37">
        <f>(AU37-1)*100</f>
        <v>0</v>
      </c>
      <c r="AW37">
        <f>MAX(0,($B$13+$C$13*DP37)/(1+$D$13*DP37)*DI37/(DK37+273)*$E$13)</f>
        <v>0</v>
      </c>
      <c r="AX37" t="s">
        <v>417</v>
      </c>
      <c r="AY37" t="s">
        <v>417</v>
      </c>
      <c r="AZ37">
        <v>0</v>
      </c>
      <c r="BA37">
        <v>0</v>
      </c>
      <c r="BB37">
        <f>1-AZ37/BA37</f>
        <v>0</v>
      </c>
      <c r="BC37">
        <v>0</v>
      </c>
      <c r="BD37" t="s">
        <v>417</v>
      </c>
      <c r="BE37" t="s">
        <v>417</v>
      </c>
      <c r="BF37">
        <v>0</v>
      </c>
      <c r="BG37">
        <v>0</v>
      </c>
      <c r="BH37">
        <f>1-BF37/BG37</f>
        <v>0</v>
      </c>
      <c r="BI37">
        <v>0.5</v>
      </c>
      <c r="BJ37">
        <f>CS37</f>
        <v>0</v>
      </c>
      <c r="BK37">
        <f>L37</f>
        <v>0</v>
      </c>
      <c r="BL37">
        <f>BH37*BI37*BJ37</f>
        <v>0</v>
      </c>
      <c r="BM37">
        <f>(BK37-BC37)/BJ37</f>
        <v>0</v>
      </c>
      <c r="BN37">
        <f>(BA37-BG37)/BG37</f>
        <v>0</v>
      </c>
      <c r="BO37">
        <f>AZ37/(BB37+AZ37/BG37)</f>
        <v>0</v>
      </c>
      <c r="BP37" t="s">
        <v>417</v>
      </c>
      <c r="BQ37">
        <v>0</v>
      </c>
      <c r="BR37">
        <f>IF(BQ37&lt;&gt;0, BQ37, BO37)</f>
        <v>0</v>
      </c>
      <c r="BS37">
        <f>1-BR37/BG37</f>
        <v>0</v>
      </c>
      <c r="BT37">
        <f>(BG37-BF37)/(BG37-BR37)</f>
        <v>0</v>
      </c>
      <c r="BU37">
        <f>(BA37-BG37)/(BA37-BR37)</f>
        <v>0</v>
      </c>
      <c r="BV37">
        <f>(BG37-BF37)/(BG37-AZ37)</f>
        <v>0</v>
      </c>
      <c r="BW37">
        <f>(BA37-BG37)/(BA37-AZ37)</f>
        <v>0</v>
      </c>
      <c r="BX37">
        <f>(BT37*BR37/BF37)</f>
        <v>0</v>
      </c>
      <c r="BY37">
        <f>(1-BX37)</f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f>$B$11*DQ37+$C$11*DR37+$F$11*EC37*(1-EF37)</f>
        <v>0</v>
      </c>
      <c r="CS37">
        <f>CR37*CT37</f>
        <v>0</v>
      </c>
      <c r="CT37">
        <f>($B$11*$D$9+$C$11*$D$9+$F$11*((EP37+EH37)/MAX(EP37+EH37+EQ37, 0.1)*$I$9+EQ37/MAX(EP37+EH37+EQ37, 0.1)*$J$9))/($B$11+$C$11+$F$11)</f>
        <v>0</v>
      </c>
      <c r="CU37">
        <f>($B$11*$K$9+$C$11*$K$9+$F$11*((EP37+EH37)/MAX(EP37+EH37+EQ37, 0.1)*$P$9+EQ37/MAX(EP37+EH37+EQ37, 0.1)*$Q$9))/($B$11+$C$11+$F$11)</f>
        <v>0</v>
      </c>
      <c r="CV37">
        <v>6</v>
      </c>
      <c r="CW37">
        <v>0.5</v>
      </c>
      <c r="CX37" t="s">
        <v>418</v>
      </c>
      <c r="CY37">
        <v>2</v>
      </c>
      <c r="CZ37" t="b">
        <v>1</v>
      </c>
      <c r="DA37">
        <v>1659042584.2</v>
      </c>
      <c r="DB37">
        <v>422.747</v>
      </c>
      <c r="DC37">
        <v>420.0769</v>
      </c>
      <c r="DD37">
        <v>18.7451</v>
      </c>
      <c r="DE37">
        <v>17.31923</v>
      </c>
      <c r="DF37">
        <v>419.3132000000001</v>
      </c>
      <c r="DG37">
        <v>18.53531</v>
      </c>
      <c r="DH37">
        <v>500.0728</v>
      </c>
      <c r="DI37">
        <v>90.28159000000001</v>
      </c>
      <c r="DJ37">
        <v>0.10005524</v>
      </c>
      <c r="DK37">
        <v>25.59473</v>
      </c>
      <c r="DL37">
        <v>25.10284</v>
      </c>
      <c r="DM37">
        <v>999.9</v>
      </c>
      <c r="DN37">
        <v>0</v>
      </c>
      <c r="DO37">
        <v>0</v>
      </c>
      <c r="DP37">
        <v>9995.437999999998</v>
      </c>
      <c r="DQ37">
        <v>0</v>
      </c>
      <c r="DR37">
        <v>3.934297</v>
      </c>
      <c r="DS37">
        <v>2.669882</v>
      </c>
      <c r="DT37">
        <v>430.8227</v>
      </c>
      <c r="DU37">
        <v>427.4806</v>
      </c>
      <c r="DV37">
        <v>1.425858</v>
      </c>
      <c r="DW37">
        <v>420.0769</v>
      </c>
      <c r="DX37">
        <v>17.31923</v>
      </c>
      <c r="DY37">
        <v>1.692336</v>
      </c>
      <c r="DZ37">
        <v>1.563608</v>
      </c>
      <c r="EA37">
        <v>14.82634</v>
      </c>
      <c r="EB37">
        <v>13.60476</v>
      </c>
      <c r="EC37">
        <v>0.0100011</v>
      </c>
      <c r="ED37">
        <v>0</v>
      </c>
      <c r="EE37">
        <v>0</v>
      </c>
      <c r="EF37">
        <v>0</v>
      </c>
      <c r="EG37">
        <v>761.51</v>
      </c>
      <c r="EH37">
        <v>0.0100011</v>
      </c>
      <c r="EI37">
        <v>-2.54</v>
      </c>
      <c r="EJ37">
        <v>-1.09</v>
      </c>
      <c r="EK37">
        <v>34.16840000000001</v>
      </c>
      <c r="EL37">
        <v>39.8058</v>
      </c>
      <c r="EM37">
        <v>36.9496</v>
      </c>
      <c r="EN37">
        <v>39.7312</v>
      </c>
      <c r="EO37">
        <v>37.3496</v>
      </c>
      <c r="EP37">
        <v>0</v>
      </c>
      <c r="EQ37">
        <v>0</v>
      </c>
      <c r="ER37">
        <v>0</v>
      </c>
      <c r="ES37">
        <v>1659042588.1</v>
      </c>
      <c r="ET37">
        <v>0</v>
      </c>
      <c r="EU37">
        <v>762.7520000000001</v>
      </c>
      <c r="EV37">
        <v>-24.32307699284006</v>
      </c>
      <c r="EW37">
        <v>17.05769210368454</v>
      </c>
      <c r="EX37">
        <v>-4.658</v>
      </c>
      <c r="EY37">
        <v>15</v>
      </c>
      <c r="EZ37">
        <v>0</v>
      </c>
      <c r="FA37" t="s">
        <v>419</v>
      </c>
      <c r="FB37">
        <v>1655239120</v>
      </c>
      <c r="FC37">
        <v>1655239135</v>
      </c>
      <c r="FD37">
        <v>0</v>
      </c>
      <c r="FE37">
        <v>-0.075</v>
      </c>
      <c r="FF37">
        <v>-0.027</v>
      </c>
      <c r="FG37">
        <v>1.986</v>
      </c>
      <c r="FH37">
        <v>0.139</v>
      </c>
      <c r="FI37">
        <v>420</v>
      </c>
      <c r="FJ37">
        <v>22</v>
      </c>
      <c r="FK37">
        <v>0.12</v>
      </c>
      <c r="FL37">
        <v>0.02</v>
      </c>
      <c r="FM37">
        <v>2.690546</v>
      </c>
      <c r="FN37">
        <v>-0.03871114446530162</v>
      </c>
      <c r="FO37">
        <v>0.04094349361009632</v>
      </c>
      <c r="FP37">
        <v>1</v>
      </c>
      <c r="FQ37">
        <v>762.4264705882352</v>
      </c>
      <c r="FR37">
        <v>-5.069518708802134</v>
      </c>
      <c r="FS37">
        <v>4.894553324782041</v>
      </c>
      <c r="FT37">
        <v>0</v>
      </c>
      <c r="FU37">
        <v>1.44779</v>
      </c>
      <c r="FV37">
        <v>-0.1126498311444655</v>
      </c>
      <c r="FW37">
        <v>0.01347999591988069</v>
      </c>
      <c r="FX37">
        <v>0</v>
      </c>
      <c r="FY37">
        <v>1</v>
      </c>
      <c r="FZ37">
        <v>3</v>
      </c>
      <c r="GA37" t="s">
        <v>426</v>
      </c>
      <c r="GB37">
        <v>2.98082</v>
      </c>
      <c r="GC37">
        <v>2.72842</v>
      </c>
      <c r="GD37">
        <v>0.08617850000000001</v>
      </c>
      <c r="GE37">
        <v>0.0867493</v>
      </c>
      <c r="GF37">
        <v>0.09035840000000001</v>
      </c>
      <c r="GG37">
        <v>0.08609360000000001</v>
      </c>
      <c r="GH37">
        <v>27443.2</v>
      </c>
      <c r="GI37">
        <v>27003</v>
      </c>
      <c r="GJ37">
        <v>30556</v>
      </c>
      <c r="GK37">
        <v>29809.1</v>
      </c>
      <c r="GL37">
        <v>38354.2</v>
      </c>
      <c r="GM37">
        <v>35875.3</v>
      </c>
      <c r="GN37">
        <v>46738.1</v>
      </c>
      <c r="GO37">
        <v>44335.6</v>
      </c>
      <c r="GP37">
        <v>1.88</v>
      </c>
      <c r="GQ37">
        <v>1.86262</v>
      </c>
      <c r="GR37">
        <v>0.0517443</v>
      </c>
      <c r="GS37">
        <v>0</v>
      </c>
      <c r="GT37">
        <v>24.2481</v>
      </c>
      <c r="GU37">
        <v>999.9</v>
      </c>
      <c r="GV37">
        <v>42.8</v>
      </c>
      <c r="GW37">
        <v>31.8</v>
      </c>
      <c r="GX37">
        <v>22.3826</v>
      </c>
      <c r="GY37">
        <v>63.1001</v>
      </c>
      <c r="GZ37">
        <v>22.9046</v>
      </c>
      <c r="HA37">
        <v>1</v>
      </c>
      <c r="HB37">
        <v>-0.118049</v>
      </c>
      <c r="HC37">
        <v>-0.282271</v>
      </c>
      <c r="HD37">
        <v>20.2156</v>
      </c>
      <c r="HE37">
        <v>5.23885</v>
      </c>
      <c r="HF37">
        <v>11.968</v>
      </c>
      <c r="HG37">
        <v>4.9726</v>
      </c>
      <c r="HH37">
        <v>3.291</v>
      </c>
      <c r="HI37">
        <v>9532.799999999999</v>
      </c>
      <c r="HJ37">
        <v>9999</v>
      </c>
      <c r="HK37">
        <v>9999</v>
      </c>
      <c r="HL37">
        <v>300.4</v>
      </c>
      <c r="HM37">
        <v>4.97288</v>
      </c>
      <c r="HN37">
        <v>1.87729</v>
      </c>
      <c r="HO37">
        <v>1.87536</v>
      </c>
      <c r="HP37">
        <v>1.8782</v>
      </c>
      <c r="HQ37">
        <v>1.87494</v>
      </c>
      <c r="HR37">
        <v>1.87851</v>
      </c>
      <c r="HS37">
        <v>1.8756</v>
      </c>
      <c r="HT37">
        <v>1.87673</v>
      </c>
      <c r="HU37">
        <v>0</v>
      </c>
      <c r="HV37">
        <v>0</v>
      </c>
      <c r="HW37">
        <v>0</v>
      </c>
      <c r="HX37">
        <v>0</v>
      </c>
      <c r="HY37" t="s">
        <v>421</v>
      </c>
      <c r="HZ37" t="s">
        <v>422</v>
      </c>
      <c r="IA37" t="s">
        <v>423</v>
      </c>
      <c r="IB37" t="s">
        <v>423</v>
      </c>
      <c r="IC37" t="s">
        <v>423</v>
      </c>
      <c r="ID37" t="s">
        <v>423</v>
      </c>
      <c r="IE37">
        <v>0</v>
      </c>
      <c r="IF37">
        <v>100</v>
      </c>
      <c r="IG37">
        <v>100</v>
      </c>
      <c r="IH37">
        <v>3.434</v>
      </c>
      <c r="II37">
        <v>0.2099</v>
      </c>
      <c r="IJ37">
        <v>1.981763419366358</v>
      </c>
      <c r="IK37">
        <v>0.004159454759036045</v>
      </c>
      <c r="IL37">
        <v>-1.867668404869411E-06</v>
      </c>
      <c r="IM37">
        <v>4.909634042181104E-10</v>
      </c>
      <c r="IN37">
        <v>-0.02325052156973135</v>
      </c>
      <c r="IO37">
        <v>0.005621412097584705</v>
      </c>
      <c r="IP37">
        <v>0.0003643073039241939</v>
      </c>
      <c r="IQ37">
        <v>5.804889560036211E-07</v>
      </c>
      <c r="IR37">
        <v>0</v>
      </c>
      <c r="IS37">
        <v>2100</v>
      </c>
      <c r="IT37">
        <v>1</v>
      </c>
      <c r="IU37">
        <v>26</v>
      </c>
      <c r="IV37">
        <v>63391.1</v>
      </c>
      <c r="IW37">
        <v>63390.9</v>
      </c>
      <c r="IX37">
        <v>1.09131</v>
      </c>
      <c r="IY37">
        <v>2.55127</v>
      </c>
      <c r="IZ37">
        <v>1.39893</v>
      </c>
      <c r="JA37">
        <v>2.34253</v>
      </c>
      <c r="JB37">
        <v>1.44897</v>
      </c>
      <c r="JC37">
        <v>2.36084</v>
      </c>
      <c r="JD37">
        <v>36.4578</v>
      </c>
      <c r="JE37">
        <v>24.105</v>
      </c>
      <c r="JF37">
        <v>18</v>
      </c>
      <c r="JG37">
        <v>485.496</v>
      </c>
      <c r="JH37">
        <v>445.214</v>
      </c>
      <c r="JI37">
        <v>24.9999</v>
      </c>
      <c r="JJ37">
        <v>25.5268</v>
      </c>
      <c r="JK37">
        <v>30.0001</v>
      </c>
      <c r="JL37">
        <v>25.3663</v>
      </c>
      <c r="JM37">
        <v>25.448</v>
      </c>
      <c r="JN37">
        <v>21.8933</v>
      </c>
      <c r="JO37">
        <v>26.0354</v>
      </c>
      <c r="JP37">
        <v>0</v>
      </c>
      <c r="JQ37">
        <v>25</v>
      </c>
      <c r="JR37">
        <v>420.1</v>
      </c>
      <c r="JS37">
        <v>17.3739</v>
      </c>
      <c r="JT37">
        <v>101.009</v>
      </c>
      <c r="JU37">
        <v>101.942</v>
      </c>
    </row>
    <row r="38" spans="1:281">
      <c r="A38">
        <v>22</v>
      </c>
      <c r="B38">
        <v>1659042592</v>
      </c>
      <c r="C38">
        <v>481</v>
      </c>
      <c r="D38" t="s">
        <v>467</v>
      </c>
      <c r="E38" t="s">
        <v>468</v>
      </c>
      <c r="F38">
        <v>5</v>
      </c>
      <c r="G38" t="s">
        <v>415</v>
      </c>
      <c r="H38" t="s">
        <v>450</v>
      </c>
      <c r="I38">
        <v>1659042589.5</v>
      </c>
      <c r="J38">
        <f>(K38)/1000</f>
        <v>0</v>
      </c>
      <c r="K38">
        <f>IF(CZ38, AN38, AH38)</f>
        <v>0</v>
      </c>
      <c r="L38">
        <f>IF(CZ38, AI38, AG38)</f>
        <v>0</v>
      </c>
      <c r="M38">
        <f>DB38 - IF(AU38&gt;1, L38*CV38*100.0/(AW38*DP38), 0)</f>
        <v>0</v>
      </c>
      <c r="N38">
        <f>((T38-J38/2)*M38-L38)/(T38+J38/2)</f>
        <v>0</v>
      </c>
      <c r="O38">
        <f>N38*(DI38+DJ38)/1000.0</f>
        <v>0</v>
      </c>
      <c r="P38">
        <f>(DB38 - IF(AU38&gt;1, L38*CV38*100.0/(AW38*DP38), 0))*(DI38+DJ38)/1000.0</f>
        <v>0</v>
      </c>
      <c r="Q38">
        <f>2.0/((1/S38-1/R38)+SIGN(S38)*SQRT((1/S38-1/R38)*(1/S38-1/R38) + 4*CW38/((CW38+1)*(CW38+1))*(2*1/S38*1/R38-1/R38*1/R38)))</f>
        <v>0</v>
      </c>
      <c r="R38">
        <f>IF(LEFT(CX38,1)&lt;&gt;"0",IF(LEFT(CX38,1)="1",3.0,CY38),$D$5+$E$5*(DP38*DI38/($K$5*1000))+$F$5*(DP38*DI38/($K$5*1000))*MAX(MIN(CV38,$J$5),$I$5)*MAX(MIN(CV38,$J$5),$I$5)+$G$5*MAX(MIN(CV38,$J$5),$I$5)*(DP38*DI38/($K$5*1000))+$H$5*(DP38*DI38/($K$5*1000))*(DP38*DI38/($K$5*1000)))</f>
        <v>0</v>
      </c>
      <c r="S38">
        <f>J38*(1000-(1000*0.61365*exp(17.502*W38/(240.97+W38))/(DI38+DJ38)+DD38)/2)/(1000*0.61365*exp(17.502*W38/(240.97+W38))/(DI38+DJ38)-DD38)</f>
        <v>0</v>
      </c>
      <c r="T38">
        <f>1/((CW38+1)/(Q38/1.6)+1/(R38/1.37)) + CW38/((CW38+1)/(Q38/1.6) + CW38/(R38/1.37))</f>
        <v>0</v>
      </c>
      <c r="U38">
        <f>(CR38*CU38)</f>
        <v>0</v>
      </c>
      <c r="V38">
        <f>(DK38+(U38+2*0.95*5.67E-8*(((DK38+$B$7)+273)^4-(DK38+273)^4)-44100*J38)/(1.84*29.3*R38+8*0.95*5.67E-8*(DK38+273)^3))</f>
        <v>0</v>
      </c>
      <c r="W38">
        <f>($C$7*DL38+$D$7*DM38+$E$7*V38)</f>
        <v>0</v>
      </c>
      <c r="X38">
        <f>0.61365*exp(17.502*W38/(240.97+W38))</f>
        <v>0</v>
      </c>
      <c r="Y38">
        <f>(Z38/AA38*100)</f>
        <v>0</v>
      </c>
      <c r="Z38">
        <f>DD38*(DI38+DJ38)/1000</f>
        <v>0</v>
      </c>
      <c r="AA38">
        <f>0.61365*exp(17.502*DK38/(240.97+DK38))</f>
        <v>0</v>
      </c>
      <c r="AB38">
        <f>(X38-DD38*(DI38+DJ38)/1000)</f>
        <v>0</v>
      </c>
      <c r="AC38">
        <f>(-J38*44100)</f>
        <v>0</v>
      </c>
      <c r="AD38">
        <f>2*29.3*R38*0.92*(DK38-W38)</f>
        <v>0</v>
      </c>
      <c r="AE38">
        <f>2*0.95*5.67E-8*(((DK38+$B$7)+273)^4-(W38+273)^4)</f>
        <v>0</v>
      </c>
      <c r="AF38">
        <f>U38+AE38+AC38+AD38</f>
        <v>0</v>
      </c>
      <c r="AG38">
        <f>DH38*AU38*(DC38-DB38*(1000-AU38*DE38)/(1000-AU38*DD38))/(100*CV38)</f>
        <v>0</v>
      </c>
      <c r="AH38">
        <f>1000*DH38*AU38*(DD38-DE38)/(100*CV38*(1000-AU38*DD38))</f>
        <v>0</v>
      </c>
      <c r="AI38">
        <f>(AJ38 - AK38 - DI38*1E3/(8.314*(DK38+273.15)) * AM38/DH38 * AL38) * DH38/(100*CV38) * (1000 - DE38)/1000</f>
        <v>0</v>
      </c>
      <c r="AJ38">
        <v>427.4796955757875</v>
      </c>
      <c r="AK38">
        <v>430.8940909090907</v>
      </c>
      <c r="AL38">
        <v>0.004430834837304852</v>
      </c>
      <c r="AM38">
        <v>64.88851148791787</v>
      </c>
      <c r="AN38">
        <f>(AP38 - AO38 + DI38*1E3/(8.314*(DK38+273.15)) * AR38/DH38 * AQ38) * DH38/(100*CV38) * 1000/(1000 - AP38)</f>
        <v>0</v>
      </c>
      <c r="AO38">
        <v>17.32482567342642</v>
      </c>
      <c r="AP38">
        <v>18.75772727272727</v>
      </c>
      <c r="AQ38">
        <v>5.018839797842402E-05</v>
      </c>
      <c r="AR38">
        <v>84.42849044538045</v>
      </c>
      <c r="AS38">
        <v>5</v>
      </c>
      <c r="AT38">
        <v>1</v>
      </c>
      <c r="AU38">
        <f>IF(AS38*$H$13&gt;=AW38,1.0,(AW38/(AW38-AS38*$H$13)))</f>
        <v>0</v>
      </c>
      <c r="AV38">
        <f>(AU38-1)*100</f>
        <v>0</v>
      </c>
      <c r="AW38">
        <f>MAX(0,($B$13+$C$13*DP38)/(1+$D$13*DP38)*DI38/(DK38+273)*$E$13)</f>
        <v>0</v>
      </c>
      <c r="AX38" t="s">
        <v>417</v>
      </c>
      <c r="AY38" t="s">
        <v>417</v>
      </c>
      <c r="AZ38">
        <v>0</v>
      </c>
      <c r="BA38">
        <v>0</v>
      </c>
      <c r="BB38">
        <f>1-AZ38/BA38</f>
        <v>0</v>
      </c>
      <c r="BC38">
        <v>0</v>
      </c>
      <c r="BD38" t="s">
        <v>417</v>
      </c>
      <c r="BE38" t="s">
        <v>417</v>
      </c>
      <c r="BF38">
        <v>0</v>
      </c>
      <c r="BG38">
        <v>0</v>
      </c>
      <c r="BH38">
        <f>1-BF38/BG38</f>
        <v>0</v>
      </c>
      <c r="BI38">
        <v>0.5</v>
      </c>
      <c r="BJ38">
        <f>CS38</f>
        <v>0</v>
      </c>
      <c r="BK38">
        <f>L38</f>
        <v>0</v>
      </c>
      <c r="BL38">
        <f>BH38*BI38*BJ38</f>
        <v>0</v>
      </c>
      <c r="BM38">
        <f>(BK38-BC38)/BJ38</f>
        <v>0</v>
      </c>
      <c r="BN38">
        <f>(BA38-BG38)/BG38</f>
        <v>0</v>
      </c>
      <c r="BO38">
        <f>AZ38/(BB38+AZ38/BG38)</f>
        <v>0</v>
      </c>
      <c r="BP38" t="s">
        <v>417</v>
      </c>
      <c r="BQ38">
        <v>0</v>
      </c>
      <c r="BR38">
        <f>IF(BQ38&lt;&gt;0, BQ38, BO38)</f>
        <v>0</v>
      </c>
      <c r="BS38">
        <f>1-BR38/BG38</f>
        <v>0</v>
      </c>
      <c r="BT38">
        <f>(BG38-BF38)/(BG38-BR38)</f>
        <v>0</v>
      </c>
      <c r="BU38">
        <f>(BA38-BG38)/(BA38-BR38)</f>
        <v>0</v>
      </c>
      <c r="BV38">
        <f>(BG38-BF38)/(BG38-AZ38)</f>
        <v>0</v>
      </c>
      <c r="BW38">
        <f>(BA38-BG38)/(BA38-AZ38)</f>
        <v>0</v>
      </c>
      <c r="BX38">
        <f>(BT38*BR38/BF38)</f>
        <v>0</v>
      </c>
      <c r="BY38">
        <f>(1-BX38)</f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f>$B$11*DQ38+$C$11*DR38+$F$11*EC38*(1-EF38)</f>
        <v>0</v>
      </c>
      <c r="CS38">
        <f>CR38*CT38</f>
        <v>0</v>
      </c>
      <c r="CT38">
        <f>($B$11*$D$9+$C$11*$D$9+$F$11*((EP38+EH38)/MAX(EP38+EH38+EQ38, 0.1)*$I$9+EQ38/MAX(EP38+EH38+EQ38, 0.1)*$J$9))/($B$11+$C$11+$F$11)</f>
        <v>0</v>
      </c>
      <c r="CU38">
        <f>($B$11*$K$9+$C$11*$K$9+$F$11*((EP38+EH38)/MAX(EP38+EH38+EQ38, 0.1)*$P$9+EQ38/MAX(EP38+EH38+EQ38, 0.1)*$Q$9))/($B$11+$C$11+$F$11)</f>
        <v>0</v>
      </c>
      <c r="CV38">
        <v>6</v>
      </c>
      <c r="CW38">
        <v>0.5</v>
      </c>
      <c r="CX38" t="s">
        <v>418</v>
      </c>
      <c r="CY38">
        <v>2</v>
      </c>
      <c r="CZ38" t="b">
        <v>1</v>
      </c>
      <c r="DA38">
        <v>1659042589.5</v>
      </c>
      <c r="DB38">
        <v>422.8012222222222</v>
      </c>
      <c r="DC38">
        <v>420.0806666666666</v>
      </c>
      <c r="DD38">
        <v>18.75598888888889</v>
      </c>
      <c r="DE38">
        <v>17.32472222222222</v>
      </c>
      <c r="DF38">
        <v>419.3673333333334</v>
      </c>
      <c r="DG38">
        <v>18.54598888888889</v>
      </c>
      <c r="DH38">
        <v>500.0783333333333</v>
      </c>
      <c r="DI38">
        <v>90.28235555555554</v>
      </c>
      <c r="DJ38">
        <v>0.09989193333333334</v>
      </c>
      <c r="DK38">
        <v>25.59592222222222</v>
      </c>
      <c r="DL38">
        <v>25.10301111111111</v>
      </c>
      <c r="DM38">
        <v>999.9000000000001</v>
      </c>
      <c r="DN38">
        <v>0</v>
      </c>
      <c r="DO38">
        <v>0</v>
      </c>
      <c r="DP38">
        <v>9998.6</v>
      </c>
      <c r="DQ38">
        <v>0</v>
      </c>
      <c r="DR38">
        <v>3.861479999999999</v>
      </c>
      <c r="DS38">
        <v>2.720576666666667</v>
      </c>
      <c r="DT38">
        <v>430.8827777777777</v>
      </c>
      <c r="DU38">
        <v>427.4868888888889</v>
      </c>
      <c r="DV38">
        <v>1.431297777777778</v>
      </c>
      <c r="DW38">
        <v>420.0806666666666</v>
      </c>
      <c r="DX38">
        <v>17.32472222222222</v>
      </c>
      <c r="DY38">
        <v>1.693337777777778</v>
      </c>
      <c r="DZ38">
        <v>1.564114444444445</v>
      </c>
      <c r="EA38">
        <v>14.83548888888889</v>
      </c>
      <c r="EB38">
        <v>13.60974444444444</v>
      </c>
      <c r="EC38">
        <v>0.0100011</v>
      </c>
      <c r="ED38">
        <v>0</v>
      </c>
      <c r="EE38">
        <v>0</v>
      </c>
      <c r="EF38">
        <v>0</v>
      </c>
      <c r="EG38">
        <v>762.0166666666668</v>
      </c>
      <c r="EH38">
        <v>0.0100011</v>
      </c>
      <c r="EI38">
        <v>-4.444444444444445</v>
      </c>
      <c r="EJ38">
        <v>-1.65</v>
      </c>
      <c r="EK38">
        <v>34.25666666666667</v>
      </c>
      <c r="EL38">
        <v>39.90255555555555</v>
      </c>
      <c r="EM38">
        <v>37</v>
      </c>
      <c r="EN38">
        <v>39.82599999999999</v>
      </c>
      <c r="EO38">
        <v>37.34</v>
      </c>
      <c r="EP38">
        <v>0</v>
      </c>
      <c r="EQ38">
        <v>0</v>
      </c>
      <c r="ER38">
        <v>0</v>
      </c>
      <c r="ES38">
        <v>1659042593.5</v>
      </c>
      <c r="ET38">
        <v>0</v>
      </c>
      <c r="EU38">
        <v>761.5980769230769</v>
      </c>
      <c r="EV38">
        <v>1.553846020839584</v>
      </c>
      <c r="EW38">
        <v>-5.70427354664742</v>
      </c>
      <c r="EX38">
        <v>-3.948076923076923</v>
      </c>
      <c r="EY38">
        <v>15</v>
      </c>
      <c r="EZ38">
        <v>0</v>
      </c>
      <c r="FA38" t="s">
        <v>419</v>
      </c>
      <c r="FB38">
        <v>1655239120</v>
      </c>
      <c r="FC38">
        <v>1655239135</v>
      </c>
      <c r="FD38">
        <v>0</v>
      </c>
      <c r="FE38">
        <v>-0.075</v>
      </c>
      <c r="FF38">
        <v>-0.027</v>
      </c>
      <c r="FG38">
        <v>1.986</v>
      </c>
      <c r="FH38">
        <v>0.139</v>
      </c>
      <c r="FI38">
        <v>420</v>
      </c>
      <c r="FJ38">
        <v>22</v>
      </c>
      <c r="FK38">
        <v>0.12</v>
      </c>
      <c r="FL38">
        <v>0.02</v>
      </c>
      <c r="FM38">
        <v>2.694598</v>
      </c>
      <c r="FN38">
        <v>-0.07835414634147257</v>
      </c>
      <c r="FO38">
        <v>0.04507107870907903</v>
      </c>
      <c r="FP38">
        <v>1</v>
      </c>
      <c r="FQ38">
        <v>762.3779411764707</v>
      </c>
      <c r="FR38">
        <v>-11.51031324146779</v>
      </c>
      <c r="FS38">
        <v>5.32247166124678</v>
      </c>
      <c r="FT38">
        <v>0</v>
      </c>
      <c r="FU38">
        <v>1.44258</v>
      </c>
      <c r="FV38">
        <v>-0.1250134333958784</v>
      </c>
      <c r="FW38">
        <v>0.01419809670343176</v>
      </c>
      <c r="FX38">
        <v>0</v>
      </c>
      <c r="FY38">
        <v>1</v>
      </c>
      <c r="FZ38">
        <v>3</v>
      </c>
      <c r="GA38" t="s">
        <v>426</v>
      </c>
      <c r="GB38">
        <v>2.98078</v>
      </c>
      <c r="GC38">
        <v>2.72827</v>
      </c>
      <c r="GD38">
        <v>0.0861898</v>
      </c>
      <c r="GE38">
        <v>0.08673930000000001</v>
      </c>
      <c r="GF38">
        <v>0.09038119999999999</v>
      </c>
      <c r="GG38">
        <v>0.086091</v>
      </c>
      <c r="GH38">
        <v>27442.9</v>
      </c>
      <c r="GI38">
        <v>27003.4</v>
      </c>
      <c r="GJ38">
        <v>30556</v>
      </c>
      <c r="GK38">
        <v>29809.2</v>
      </c>
      <c r="GL38">
        <v>38353</v>
      </c>
      <c r="GM38">
        <v>35875.7</v>
      </c>
      <c r="GN38">
        <v>46737.7</v>
      </c>
      <c r="GO38">
        <v>44336</v>
      </c>
      <c r="GP38">
        <v>1.8801</v>
      </c>
      <c r="GQ38">
        <v>1.8627</v>
      </c>
      <c r="GR38">
        <v>0.0522435</v>
      </c>
      <c r="GS38">
        <v>0</v>
      </c>
      <c r="GT38">
        <v>24.2501</v>
      </c>
      <c r="GU38">
        <v>999.9</v>
      </c>
      <c r="GV38">
        <v>42.8</v>
      </c>
      <c r="GW38">
        <v>31.8</v>
      </c>
      <c r="GX38">
        <v>22.3821</v>
      </c>
      <c r="GY38">
        <v>63.0801</v>
      </c>
      <c r="GZ38">
        <v>22.7083</v>
      </c>
      <c r="HA38">
        <v>1</v>
      </c>
      <c r="HB38">
        <v>-0.117564</v>
      </c>
      <c r="HC38">
        <v>-0.283314</v>
      </c>
      <c r="HD38">
        <v>20.2155</v>
      </c>
      <c r="HE38">
        <v>5.2387</v>
      </c>
      <c r="HF38">
        <v>11.968</v>
      </c>
      <c r="HG38">
        <v>4.9726</v>
      </c>
      <c r="HH38">
        <v>3.291</v>
      </c>
      <c r="HI38">
        <v>9532.799999999999</v>
      </c>
      <c r="HJ38">
        <v>9999</v>
      </c>
      <c r="HK38">
        <v>9999</v>
      </c>
      <c r="HL38">
        <v>300.4</v>
      </c>
      <c r="HM38">
        <v>4.97289</v>
      </c>
      <c r="HN38">
        <v>1.87728</v>
      </c>
      <c r="HO38">
        <v>1.87539</v>
      </c>
      <c r="HP38">
        <v>1.8782</v>
      </c>
      <c r="HQ38">
        <v>1.87494</v>
      </c>
      <c r="HR38">
        <v>1.87851</v>
      </c>
      <c r="HS38">
        <v>1.8756</v>
      </c>
      <c r="HT38">
        <v>1.87674</v>
      </c>
      <c r="HU38">
        <v>0</v>
      </c>
      <c r="HV38">
        <v>0</v>
      </c>
      <c r="HW38">
        <v>0</v>
      </c>
      <c r="HX38">
        <v>0</v>
      </c>
      <c r="HY38" t="s">
        <v>421</v>
      </c>
      <c r="HZ38" t="s">
        <v>422</v>
      </c>
      <c r="IA38" t="s">
        <v>423</v>
      </c>
      <c r="IB38" t="s">
        <v>423</v>
      </c>
      <c r="IC38" t="s">
        <v>423</v>
      </c>
      <c r="ID38" t="s">
        <v>423</v>
      </c>
      <c r="IE38">
        <v>0</v>
      </c>
      <c r="IF38">
        <v>100</v>
      </c>
      <c r="IG38">
        <v>100</v>
      </c>
      <c r="IH38">
        <v>3.434</v>
      </c>
      <c r="II38">
        <v>0.21</v>
      </c>
      <c r="IJ38">
        <v>1.981763419366358</v>
      </c>
      <c r="IK38">
        <v>0.004159454759036045</v>
      </c>
      <c r="IL38">
        <v>-1.867668404869411E-06</v>
      </c>
      <c r="IM38">
        <v>4.909634042181104E-10</v>
      </c>
      <c r="IN38">
        <v>-0.02325052156973135</v>
      </c>
      <c r="IO38">
        <v>0.005621412097584705</v>
      </c>
      <c r="IP38">
        <v>0.0003643073039241939</v>
      </c>
      <c r="IQ38">
        <v>5.804889560036211E-07</v>
      </c>
      <c r="IR38">
        <v>0</v>
      </c>
      <c r="IS38">
        <v>2100</v>
      </c>
      <c r="IT38">
        <v>1</v>
      </c>
      <c r="IU38">
        <v>26</v>
      </c>
      <c r="IV38">
        <v>63391.2</v>
      </c>
      <c r="IW38">
        <v>63390.9</v>
      </c>
      <c r="IX38">
        <v>1.09131</v>
      </c>
      <c r="IY38">
        <v>2.53662</v>
      </c>
      <c r="IZ38">
        <v>1.39893</v>
      </c>
      <c r="JA38">
        <v>2.34375</v>
      </c>
      <c r="JB38">
        <v>1.44897</v>
      </c>
      <c r="JC38">
        <v>2.44019</v>
      </c>
      <c r="JD38">
        <v>36.4578</v>
      </c>
      <c r="JE38">
        <v>24.1138</v>
      </c>
      <c r="JF38">
        <v>18</v>
      </c>
      <c r="JG38">
        <v>485.55</v>
      </c>
      <c r="JH38">
        <v>445.26</v>
      </c>
      <c r="JI38">
        <v>24.9998</v>
      </c>
      <c r="JJ38">
        <v>25.5268</v>
      </c>
      <c r="JK38">
        <v>30.0001</v>
      </c>
      <c r="JL38">
        <v>25.3663</v>
      </c>
      <c r="JM38">
        <v>25.448</v>
      </c>
      <c r="JN38">
        <v>21.8959</v>
      </c>
      <c r="JO38">
        <v>26.0354</v>
      </c>
      <c r="JP38">
        <v>0</v>
      </c>
      <c r="JQ38">
        <v>25</v>
      </c>
      <c r="JR38">
        <v>420.1</v>
      </c>
      <c r="JS38">
        <v>17.3707</v>
      </c>
      <c r="JT38">
        <v>101.009</v>
      </c>
      <c r="JU38">
        <v>101.942</v>
      </c>
    </row>
    <row r="39" spans="1:281">
      <c r="A39">
        <v>23</v>
      </c>
      <c r="B39">
        <v>1659042597</v>
      </c>
      <c r="C39">
        <v>486</v>
      </c>
      <c r="D39" t="s">
        <v>469</v>
      </c>
      <c r="E39" t="s">
        <v>470</v>
      </c>
      <c r="F39">
        <v>5</v>
      </c>
      <c r="G39" t="s">
        <v>415</v>
      </c>
      <c r="H39" t="s">
        <v>450</v>
      </c>
      <c r="I39">
        <v>1659042594.2</v>
      </c>
      <c r="J39">
        <f>(K39)/1000</f>
        <v>0</v>
      </c>
      <c r="K39">
        <f>IF(CZ39, AN39, AH39)</f>
        <v>0</v>
      </c>
      <c r="L39">
        <f>IF(CZ39, AI39, AG39)</f>
        <v>0</v>
      </c>
      <c r="M39">
        <f>DB39 - IF(AU39&gt;1, L39*CV39*100.0/(AW39*DP39), 0)</f>
        <v>0</v>
      </c>
      <c r="N39">
        <f>((T39-J39/2)*M39-L39)/(T39+J39/2)</f>
        <v>0</v>
      </c>
      <c r="O39">
        <f>N39*(DI39+DJ39)/1000.0</f>
        <v>0</v>
      </c>
      <c r="P39">
        <f>(DB39 - IF(AU39&gt;1, L39*CV39*100.0/(AW39*DP39), 0))*(DI39+DJ39)/1000.0</f>
        <v>0</v>
      </c>
      <c r="Q39">
        <f>2.0/((1/S39-1/R39)+SIGN(S39)*SQRT((1/S39-1/R39)*(1/S39-1/R39) + 4*CW39/((CW39+1)*(CW39+1))*(2*1/S39*1/R39-1/R39*1/R39)))</f>
        <v>0</v>
      </c>
      <c r="R39">
        <f>IF(LEFT(CX39,1)&lt;&gt;"0",IF(LEFT(CX39,1)="1",3.0,CY39),$D$5+$E$5*(DP39*DI39/($K$5*1000))+$F$5*(DP39*DI39/($K$5*1000))*MAX(MIN(CV39,$J$5),$I$5)*MAX(MIN(CV39,$J$5),$I$5)+$G$5*MAX(MIN(CV39,$J$5),$I$5)*(DP39*DI39/($K$5*1000))+$H$5*(DP39*DI39/($K$5*1000))*(DP39*DI39/($K$5*1000)))</f>
        <v>0</v>
      </c>
      <c r="S39">
        <f>J39*(1000-(1000*0.61365*exp(17.502*W39/(240.97+W39))/(DI39+DJ39)+DD39)/2)/(1000*0.61365*exp(17.502*W39/(240.97+W39))/(DI39+DJ39)-DD39)</f>
        <v>0</v>
      </c>
      <c r="T39">
        <f>1/((CW39+1)/(Q39/1.6)+1/(R39/1.37)) + CW39/((CW39+1)/(Q39/1.6) + CW39/(R39/1.37))</f>
        <v>0</v>
      </c>
      <c r="U39">
        <f>(CR39*CU39)</f>
        <v>0</v>
      </c>
      <c r="V39">
        <f>(DK39+(U39+2*0.95*5.67E-8*(((DK39+$B$7)+273)^4-(DK39+273)^4)-44100*J39)/(1.84*29.3*R39+8*0.95*5.67E-8*(DK39+273)^3))</f>
        <v>0</v>
      </c>
      <c r="W39">
        <f>($C$7*DL39+$D$7*DM39+$E$7*V39)</f>
        <v>0</v>
      </c>
      <c r="X39">
        <f>0.61365*exp(17.502*W39/(240.97+W39))</f>
        <v>0</v>
      </c>
      <c r="Y39">
        <f>(Z39/AA39*100)</f>
        <v>0</v>
      </c>
      <c r="Z39">
        <f>DD39*(DI39+DJ39)/1000</f>
        <v>0</v>
      </c>
      <c r="AA39">
        <f>0.61365*exp(17.502*DK39/(240.97+DK39))</f>
        <v>0</v>
      </c>
      <c r="AB39">
        <f>(X39-DD39*(DI39+DJ39)/1000)</f>
        <v>0</v>
      </c>
      <c r="AC39">
        <f>(-J39*44100)</f>
        <v>0</v>
      </c>
      <c r="AD39">
        <f>2*29.3*R39*0.92*(DK39-W39)</f>
        <v>0</v>
      </c>
      <c r="AE39">
        <f>2*0.95*5.67E-8*(((DK39+$B$7)+273)^4-(W39+273)^4)</f>
        <v>0</v>
      </c>
      <c r="AF39">
        <f>U39+AE39+AC39+AD39</f>
        <v>0</v>
      </c>
      <c r="AG39">
        <f>DH39*AU39*(DC39-DB39*(1000-AU39*DE39)/(1000-AU39*DD39))/(100*CV39)</f>
        <v>0</v>
      </c>
      <c r="AH39">
        <f>1000*DH39*AU39*(DD39-DE39)/(100*CV39*(1000-AU39*DD39))</f>
        <v>0</v>
      </c>
      <c r="AI39">
        <f>(AJ39 - AK39 - DI39*1E3/(8.314*(DK39+273.15)) * AM39/DH39 * AL39) * DH39/(100*CV39) * (1000 - DE39)/1000</f>
        <v>0</v>
      </c>
      <c r="AJ39">
        <v>427.5070395266681</v>
      </c>
      <c r="AK39">
        <v>430.8663030303028</v>
      </c>
      <c r="AL39">
        <v>5.602682571737139E-05</v>
      </c>
      <c r="AM39">
        <v>64.88851148791787</v>
      </c>
      <c r="AN39">
        <f>(AP39 - AO39 + DI39*1E3/(8.314*(DK39+273.15)) * AR39/DH39 * AQ39) * DH39/(100*CV39) * 1000/(1000 - AP39)</f>
        <v>0</v>
      </c>
      <c r="AO39">
        <v>17.32258969572176</v>
      </c>
      <c r="AP39">
        <v>18.75996223776225</v>
      </c>
      <c r="AQ39">
        <v>2.084945885191983E-05</v>
      </c>
      <c r="AR39">
        <v>84.42849044538045</v>
      </c>
      <c r="AS39">
        <v>5</v>
      </c>
      <c r="AT39">
        <v>1</v>
      </c>
      <c r="AU39">
        <f>IF(AS39*$H$13&gt;=AW39,1.0,(AW39/(AW39-AS39*$H$13)))</f>
        <v>0</v>
      </c>
      <c r="AV39">
        <f>(AU39-1)*100</f>
        <v>0</v>
      </c>
      <c r="AW39">
        <f>MAX(0,($B$13+$C$13*DP39)/(1+$D$13*DP39)*DI39/(DK39+273)*$E$13)</f>
        <v>0</v>
      </c>
      <c r="AX39" t="s">
        <v>417</v>
      </c>
      <c r="AY39" t="s">
        <v>417</v>
      </c>
      <c r="AZ39">
        <v>0</v>
      </c>
      <c r="BA39">
        <v>0</v>
      </c>
      <c r="BB39">
        <f>1-AZ39/BA39</f>
        <v>0</v>
      </c>
      <c r="BC39">
        <v>0</v>
      </c>
      <c r="BD39" t="s">
        <v>417</v>
      </c>
      <c r="BE39" t="s">
        <v>417</v>
      </c>
      <c r="BF39">
        <v>0</v>
      </c>
      <c r="BG39">
        <v>0</v>
      </c>
      <c r="BH39">
        <f>1-BF39/BG39</f>
        <v>0</v>
      </c>
      <c r="BI39">
        <v>0.5</v>
      </c>
      <c r="BJ39">
        <f>CS39</f>
        <v>0</v>
      </c>
      <c r="BK39">
        <f>L39</f>
        <v>0</v>
      </c>
      <c r="BL39">
        <f>BH39*BI39*BJ39</f>
        <v>0</v>
      </c>
      <c r="BM39">
        <f>(BK39-BC39)/BJ39</f>
        <v>0</v>
      </c>
      <c r="BN39">
        <f>(BA39-BG39)/BG39</f>
        <v>0</v>
      </c>
      <c r="BO39">
        <f>AZ39/(BB39+AZ39/BG39)</f>
        <v>0</v>
      </c>
      <c r="BP39" t="s">
        <v>417</v>
      </c>
      <c r="BQ39">
        <v>0</v>
      </c>
      <c r="BR39">
        <f>IF(BQ39&lt;&gt;0, BQ39, BO39)</f>
        <v>0</v>
      </c>
      <c r="BS39">
        <f>1-BR39/BG39</f>
        <v>0</v>
      </c>
      <c r="BT39">
        <f>(BG39-BF39)/(BG39-BR39)</f>
        <v>0</v>
      </c>
      <c r="BU39">
        <f>(BA39-BG39)/(BA39-BR39)</f>
        <v>0</v>
      </c>
      <c r="BV39">
        <f>(BG39-BF39)/(BG39-AZ39)</f>
        <v>0</v>
      </c>
      <c r="BW39">
        <f>(BA39-BG39)/(BA39-AZ39)</f>
        <v>0</v>
      </c>
      <c r="BX39">
        <f>(BT39*BR39/BF39)</f>
        <v>0</v>
      </c>
      <c r="BY39">
        <f>(1-BX39)</f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f>$B$11*DQ39+$C$11*DR39+$F$11*EC39*(1-EF39)</f>
        <v>0</v>
      </c>
      <c r="CS39">
        <f>CR39*CT39</f>
        <v>0</v>
      </c>
      <c r="CT39">
        <f>($B$11*$D$9+$C$11*$D$9+$F$11*((EP39+EH39)/MAX(EP39+EH39+EQ39, 0.1)*$I$9+EQ39/MAX(EP39+EH39+EQ39, 0.1)*$J$9))/($B$11+$C$11+$F$11)</f>
        <v>0</v>
      </c>
      <c r="CU39">
        <f>($B$11*$K$9+$C$11*$K$9+$F$11*((EP39+EH39)/MAX(EP39+EH39+EQ39, 0.1)*$P$9+EQ39/MAX(EP39+EH39+EQ39, 0.1)*$Q$9))/($B$11+$C$11+$F$11)</f>
        <v>0</v>
      </c>
      <c r="CV39">
        <v>6</v>
      </c>
      <c r="CW39">
        <v>0.5</v>
      </c>
      <c r="CX39" t="s">
        <v>418</v>
      </c>
      <c r="CY39">
        <v>2</v>
      </c>
      <c r="CZ39" t="b">
        <v>1</v>
      </c>
      <c r="DA39">
        <v>1659042594.2</v>
      </c>
      <c r="DB39">
        <v>422.7850999999999</v>
      </c>
      <c r="DC39">
        <v>420.0918</v>
      </c>
      <c r="DD39">
        <v>18.75957</v>
      </c>
      <c r="DE39">
        <v>17.32191</v>
      </c>
      <c r="DF39">
        <v>419.3514999999999</v>
      </c>
      <c r="DG39">
        <v>18.54948</v>
      </c>
      <c r="DH39">
        <v>500.0890000000001</v>
      </c>
      <c r="DI39">
        <v>90.2818</v>
      </c>
      <c r="DJ39">
        <v>0.09999988000000001</v>
      </c>
      <c r="DK39">
        <v>25.59666</v>
      </c>
      <c r="DL39">
        <v>25.10754</v>
      </c>
      <c r="DM39">
        <v>999.9</v>
      </c>
      <c r="DN39">
        <v>0</v>
      </c>
      <c r="DO39">
        <v>0</v>
      </c>
      <c r="DP39">
        <v>10006.17</v>
      </c>
      <c r="DQ39">
        <v>0</v>
      </c>
      <c r="DR39">
        <v>3.861479999999999</v>
      </c>
      <c r="DS39">
        <v>2.69332</v>
      </c>
      <c r="DT39">
        <v>430.8679</v>
      </c>
      <c r="DU39">
        <v>427.4968</v>
      </c>
      <c r="DV39">
        <v>1.437654</v>
      </c>
      <c r="DW39">
        <v>420.0918</v>
      </c>
      <c r="DX39">
        <v>17.32191</v>
      </c>
      <c r="DY39">
        <v>1.693648</v>
      </c>
      <c r="DZ39">
        <v>1.563854</v>
      </c>
      <c r="EA39">
        <v>14.83833</v>
      </c>
      <c r="EB39">
        <v>13.60715</v>
      </c>
      <c r="EC39">
        <v>0.0100011</v>
      </c>
      <c r="ED39">
        <v>0</v>
      </c>
      <c r="EE39">
        <v>0</v>
      </c>
      <c r="EF39">
        <v>0</v>
      </c>
      <c r="EG39">
        <v>761.5949999999999</v>
      </c>
      <c r="EH39">
        <v>0.0100011</v>
      </c>
      <c r="EI39">
        <v>-2.945</v>
      </c>
      <c r="EJ39">
        <v>-1.61</v>
      </c>
      <c r="EK39">
        <v>34.2496</v>
      </c>
      <c r="EL39">
        <v>39.9874</v>
      </c>
      <c r="EM39">
        <v>37.0248</v>
      </c>
      <c r="EN39">
        <v>39.9372</v>
      </c>
      <c r="EO39">
        <v>37.34350000000001</v>
      </c>
      <c r="EP39">
        <v>0</v>
      </c>
      <c r="EQ39">
        <v>0</v>
      </c>
      <c r="ER39">
        <v>0</v>
      </c>
      <c r="ES39">
        <v>1659042598.3</v>
      </c>
      <c r="ET39">
        <v>0</v>
      </c>
      <c r="EU39">
        <v>760.9346153846155</v>
      </c>
      <c r="EV39">
        <v>-7.258120209023307</v>
      </c>
      <c r="EW39">
        <v>-3.104273539046718</v>
      </c>
      <c r="EX39">
        <v>-3.373076923076923</v>
      </c>
      <c r="EY39">
        <v>15</v>
      </c>
      <c r="EZ39">
        <v>0</v>
      </c>
      <c r="FA39" t="s">
        <v>419</v>
      </c>
      <c r="FB39">
        <v>1655239120</v>
      </c>
      <c r="FC39">
        <v>1655239135</v>
      </c>
      <c r="FD39">
        <v>0</v>
      </c>
      <c r="FE39">
        <v>-0.075</v>
      </c>
      <c r="FF39">
        <v>-0.027</v>
      </c>
      <c r="FG39">
        <v>1.986</v>
      </c>
      <c r="FH39">
        <v>0.139</v>
      </c>
      <c r="FI39">
        <v>420</v>
      </c>
      <c r="FJ39">
        <v>22</v>
      </c>
      <c r="FK39">
        <v>0.12</v>
      </c>
      <c r="FL39">
        <v>0.02</v>
      </c>
      <c r="FM39">
        <v>2.69567475</v>
      </c>
      <c r="FN39">
        <v>-0.03219320825516631</v>
      </c>
      <c r="FO39">
        <v>0.04592809935037045</v>
      </c>
      <c r="FP39">
        <v>1</v>
      </c>
      <c r="FQ39">
        <v>761.3161764705883</v>
      </c>
      <c r="FR39">
        <v>-8.252864975476486</v>
      </c>
      <c r="FS39">
        <v>5.041266772820145</v>
      </c>
      <c r="FT39">
        <v>0</v>
      </c>
      <c r="FU39">
        <v>1.4367985</v>
      </c>
      <c r="FV39">
        <v>-0.04819046904315141</v>
      </c>
      <c r="FW39">
        <v>0.01109737053314883</v>
      </c>
      <c r="FX39">
        <v>1</v>
      </c>
      <c r="FY39">
        <v>2</v>
      </c>
      <c r="FZ39">
        <v>3</v>
      </c>
      <c r="GA39" t="s">
        <v>429</v>
      </c>
      <c r="GB39">
        <v>2.98081</v>
      </c>
      <c r="GC39">
        <v>2.72847</v>
      </c>
      <c r="GD39">
        <v>0.0861864</v>
      </c>
      <c r="GE39">
        <v>0.0867383</v>
      </c>
      <c r="GF39">
        <v>0.09038359999999999</v>
      </c>
      <c r="GG39">
        <v>0.08607040000000001</v>
      </c>
      <c r="GH39">
        <v>27443.7</v>
      </c>
      <c r="GI39">
        <v>27002.8</v>
      </c>
      <c r="GJ39">
        <v>30556.8</v>
      </c>
      <c r="GK39">
        <v>29808.5</v>
      </c>
      <c r="GL39">
        <v>38353.8</v>
      </c>
      <c r="GM39">
        <v>35875.6</v>
      </c>
      <c r="GN39">
        <v>46738.8</v>
      </c>
      <c r="GO39">
        <v>44334.9</v>
      </c>
      <c r="GP39">
        <v>1.88025</v>
      </c>
      <c r="GQ39">
        <v>1.86262</v>
      </c>
      <c r="GR39">
        <v>0.0520721</v>
      </c>
      <c r="GS39">
        <v>0</v>
      </c>
      <c r="GT39">
        <v>24.2501</v>
      </c>
      <c r="GU39">
        <v>999.9</v>
      </c>
      <c r="GV39">
        <v>42.8</v>
      </c>
      <c r="GW39">
        <v>31.8</v>
      </c>
      <c r="GX39">
        <v>22.3827</v>
      </c>
      <c r="GY39">
        <v>63.1201</v>
      </c>
      <c r="GZ39">
        <v>22.4399</v>
      </c>
      <c r="HA39">
        <v>1</v>
      </c>
      <c r="HB39">
        <v>-0.117805</v>
      </c>
      <c r="HC39">
        <v>-0.283687</v>
      </c>
      <c r="HD39">
        <v>20.2155</v>
      </c>
      <c r="HE39">
        <v>5.23915</v>
      </c>
      <c r="HF39">
        <v>11.968</v>
      </c>
      <c r="HG39">
        <v>4.97275</v>
      </c>
      <c r="HH39">
        <v>3.291</v>
      </c>
      <c r="HI39">
        <v>9533</v>
      </c>
      <c r="HJ39">
        <v>9999</v>
      </c>
      <c r="HK39">
        <v>9999</v>
      </c>
      <c r="HL39">
        <v>300.4</v>
      </c>
      <c r="HM39">
        <v>4.97287</v>
      </c>
      <c r="HN39">
        <v>1.87728</v>
      </c>
      <c r="HO39">
        <v>1.87534</v>
      </c>
      <c r="HP39">
        <v>1.8782</v>
      </c>
      <c r="HQ39">
        <v>1.87491</v>
      </c>
      <c r="HR39">
        <v>1.87851</v>
      </c>
      <c r="HS39">
        <v>1.8756</v>
      </c>
      <c r="HT39">
        <v>1.8767</v>
      </c>
      <c r="HU39">
        <v>0</v>
      </c>
      <c r="HV39">
        <v>0</v>
      </c>
      <c r="HW39">
        <v>0</v>
      </c>
      <c r="HX39">
        <v>0</v>
      </c>
      <c r="HY39" t="s">
        <v>421</v>
      </c>
      <c r="HZ39" t="s">
        <v>422</v>
      </c>
      <c r="IA39" t="s">
        <v>423</v>
      </c>
      <c r="IB39" t="s">
        <v>423</v>
      </c>
      <c r="IC39" t="s">
        <v>423</v>
      </c>
      <c r="ID39" t="s">
        <v>423</v>
      </c>
      <c r="IE39">
        <v>0</v>
      </c>
      <c r="IF39">
        <v>100</v>
      </c>
      <c r="IG39">
        <v>100</v>
      </c>
      <c r="IH39">
        <v>3.434</v>
      </c>
      <c r="II39">
        <v>0.2101</v>
      </c>
      <c r="IJ39">
        <v>1.981763419366358</v>
      </c>
      <c r="IK39">
        <v>0.004159454759036045</v>
      </c>
      <c r="IL39">
        <v>-1.867668404869411E-06</v>
      </c>
      <c r="IM39">
        <v>4.909634042181104E-10</v>
      </c>
      <c r="IN39">
        <v>-0.02325052156973135</v>
      </c>
      <c r="IO39">
        <v>0.005621412097584705</v>
      </c>
      <c r="IP39">
        <v>0.0003643073039241939</v>
      </c>
      <c r="IQ39">
        <v>5.804889560036211E-07</v>
      </c>
      <c r="IR39">
        <v>0</v>
      </c>
      <c r="IS39">
        <v>2100</v>
      </c>
      <c r="IT39">
        <v>1</v>
      </c>
      <c r="IU39">
        <v>26</v>
      </c>
      <c r="IV39">
        <v>63391.3</v>
      </c>
      <c r="IW39">
        <v>63391</v>
      </c>
      <c r="IX39">
        <v>1.09131</v>
      </c>
      <c r="IY39">
        <v>2.54517</v>
      </c>
      <c r="IZ39">
        <v>1.39893</v>
      </c>
      <c r="JA39">
        <v>2.34253</v>
      </c>
      <c r="JB39">
        <v>1.44897</v>
      </c>
      <c r="JC39">
        <v>2.46582</v>
      </c>
      <c r="JD39">
        <v>36.4578</v>
      </c>
      <c r="JE39">
        <v>24.105</v>
      </c>
      <c r="JF39">
        <v>18</v>
      </c>
      <c r="JG39">
        <v>485.631</v>
      </c>
      <c r="JH39">
        <v>445.214</v>
      </c>
      <c r="JI39">
        <v>24.9998</v>
      </c>
      <c r="JJ39">
        <v>25.5268</v>
      </c>
      <c r="JK39">
        <v>30.0002</v>
      </c>
      <c r="JL39">
        <v>25.3663</v>
      </c>
      <c r="JM39">
        <v>25.448</v>
      </c>
      <c r="JN39">
        <v>21.8944</v>
      </c>
      <c r="JO39">
        <v>26.0354</v>
      </c>
      <c r="JP39">
        <v>0</v>
      </c>
      <c r="JQ39">
        <v>25</v>
      </c>
      <c r="JR39">
        <v>420.1</v>
      </c>
      <c r="JS39">
        <v>17.3755</v>
      </c>
      <c r="JT39">
        <v>101.011</v>
      </c>
      <c r="JU39">
        <v>101.94</v>
      </c>
    </row>
    <row r="40" spans="1:281">
      <c r="A40">
        <v>24</v>
      </c>
      <c r="B40">
        <v>1659042602</v>
      </c>
      <c r="C40">
        <v>491</v>
      </c>
      <c r="D40" t="s">
        <v>471</v>
      </c>
      <c r="E40" t="s">
        <v>472</v>
      </c>
      <c r="F40">
        <v>5</v>
      </c>
      <c r="G40" t="s">
        <v>415</v>
      </c>
      <c r="H40" t="s">
        <v>450</v>
      </c>
      <c r="I40">
        <v>1659042599.5</v>
      </c>
      <c r="J40">
        <f>(K40)/1000</f>
        <v>0</v>
      </c>
      <c r="K40">
        <f>IF(CZ40, AN40, AH40)</f>
        <v>0</v>
      </c>
      <c r="L40">
        <f>IF(CZ40, AI40, AG40)</f>
        <v>0</v>
      </c>
      <c r="M40">
        <f>DB40 - IF(AU40&gt;1, L40*CV40*100.0/(AW40*DP40), 0)</f>
        <v>0</v>
      </c>
      <c r="N40">
        <f>((T40-J40/2)*M40-L40)/(T40+J40/2)</f>
        <v>0</v>
      </c>
      <c r="O40">
        <f>N40*(DI40+DJ40)/1000.0</f>
        <v>0</v>
      </c>
      <c r="P40">
        <f>(DB40 - IF(AU40&gt;1, L40*CV40*100.0/(AW40*DP40), 0))*(DI40+DJ40)/1000.0</f>
        <v>0</v>
      </c>
      <c r="Q40">
        <f>2.0/((1/S40-1/R40)+SIGN(S40)*SQRT((1/S40-1/R40)*(1/S40-1/R40) + 4*CW40/((CW40+1)*(CW40+1))*(2*1/S40*1/R40-1/R40*1/R40)))</f>
        <v>0</v>
      </c>
      <c r="R40">
        <f>IF(LEFT(CX40,1)&lt;&gt;"0",IF(LEFT(CX40,1)="1",3.0,CY40),$D$5+$E$5*(DP40*DI40/($K$5*1000))+$F$5*(DP40*DI40/($K$5*1000))*MAX(MIN(CV40,$J$5),$I$5)*MAX(MIN(CV40,$J$5),$I$5)+$G$5*MAX(MIN(CV40,$J$5),$I$5)*(DP40*DI40/($K$5*1000))+$H$5*(DP40*DI40/($K$5*1000))*(DP40*DI40/($K$5*1000)))</f>
        <v>0</v>
      </c>
      <c r="S40">
        <f>J40*(1000-(1000*0.61365*exp(17.502*W40/(240.97+W40))/(DI40+DJ40)+DD40)/2)/(1000*0.61365*exp(17.502*W40/(240.97+W40))/(DI40+DJ40)-DD40)</f>
        <v>0</v>
      </c>
      <c r="T40">
        <f>1/((CW40+1)/(Q40/1.6)+1/(R40/1.37)) + CW40/((CW40+1)/(Q40/1.6) + CW40/(R40/1.37))</f>
        <v>0</v>
      </c>
      <c r="U40">
        <f>(CR40*CU40)</f>
        <v>0</v>
      </c>
      <c r="V40">
        <f>(DK40+(U40+2*0.95*5.67E-8*(((DK40+$B$7)+273)^4-(DK40+273)^4)-44100*J40)/(1.84*29.3*R40+8*0.95*5.67E-8*(DK40+273)^3))</f>
        <v>0</v>
      </c>
      <c r="W40">
        <f>($C$7*DL40+$D$7*DM40+$E$7*V40)</f>
        <v>0</v>
      </c>
      <c r="X40">
        <f>0.61365*exp(17.502*W40/(240.97+W40))</f>
        <v>0</v>
      </c>
      <c r="Y40">
        <f>(Z40/AA40*100)</f>
        <v>0</v>
      </c>
      <c r="Z40">
        <f>DD40*(DI40+DJ40)/1000</f>
        <v>0</v>
      </c>
      <c r="AA40">
        <f>0.61365*exp(17.502*DK40/(240.97+DK40))</f>
        <v>0</v>
      </c>
      <c r="AB40">
        <f>(X40-DD40*(DI40+DJ40)/1000)</f>
        <v>0</v>
      </c>
      <c r="AC40">
        <f>(-J40*44100)</f>
        <v>0</v>
      </c>
      <c r="AD40">
        <f>2*29.3*R40*0.92*(DK40-W40)</f>
        <v>0</v>
      </c>
      <c r="AE40">
        <f>2*0.95*5.67E-8*(((DK40+$B$7)+273)^4-(W40+273)^4)</f>
        <v>0</v>
      </c>
      <c r="AF40">
        <f>U40+AE40+AC40+AD40</f>
        <v>0</v>
      </c>
      <c r="AG40">
        <f>DH40*AU40*(DC40-DB40*(1000-AU40*DE40)/(1000-AU40*DD40))/(100*CV40)</f>
        <v>0</v>
      </c>
      <c r="AH40">
        <f>1000*DH40*AU40*(DD40-DE40)/(100*CV40*(1000-AU40*DD40))</f>
        <v>0</v>
      </c>
      <c r="AI40">
        <f>(AJ40 - AK40 - DI40*1E3/(8.314*(DK40+273.15)) * AM40/DH40 * AL40) * DH40/(100*CV40) * (1000 - DE40)/1000</f>
        <v>0</v>
      </c>
      <c r="AJ40">
        <v>427.4924450319721</v>
      </c>
      <c r="AK40">
        <v>430.8684787878789</v>
      </c>
      <c r="AL40">
        <v>-0.0007661212473473183</v>
      </c>
      <c r="AM40">
        <v>64.88851148791787</v>
      </c>
      <c r="AN40">
        <f>(AP40 - AO40 + DI40*1E3/(8.314*(DK40+273.15)) * AR40/DH40 * AQ40) * DH40/(100*CV40) * 1000/(1000 - AP40)</f>
        <v>0</v>
      </c>
      <c r="AO40">
        <v>17.31759006703329</v>
      </c>
      <c r="AP40">
        <v>18.75637832167833</v>
      </c>
      <c r="AQ40">
        <v>-1.281097035807036E-05</v>
      </c>
      <c r="AR40">
        <v>84.42849044538045</v>
      </c>
      <c r="AS40">
        <v>5</v>
      </c>
      <c r="AT40">
        <v>1</v>
      </c>
      <c r="AU40">
        <f>IF(AS40*$H$13&gt;=AW40,1.0,(AW40/(AW40-AS40*$H$13)))</f>
        <v>0</v>
      </c>
      <c r="AV40">
        <f>(AU40-1)*100</f>
        <v>0</v>
      </c>
      <c r="AW40">
        <f>MAX(0,($B$13+$C$13*DP40)/(1+$D$13*DP40)*DI40/(DK40+273)*$E$13)</f>
        <v>0</v>
      </c>
      <c r="AX40" t="s">
        <v>417</v>
      </c>
      <c r="AY40" t="s">
        <v>417</v>
      </c>
      <c r="AZ40">
        <v>0</v>
      </c>
      <c r="BA40">
        <v>0</v>
      </c>
      <c r="BB40">
        <f>1-AZ40/BA40</f>
        <v>0</v>
      </c>
      <c r="BC40">
        <v>0</v>
      </c>
      <c r="BD40" t="s">
        <v>417</v>
      </c>
      <c r="BE40" t="s">
        <v>417</v>
      </c>
      <c r="BF40">
        <v>0</v>
      </c>
      <c r="BG40">
        <v>0</v>
      </c>
      <c r="BH40">
        <f>1-BF40/BG40</f>
        <v>0</v>
      </c>
      <c r="BI40">
        <v>0.5</v>
      </c>
      <c r="BJ40">
        <f>CS40</f>
        <v>0</v>
      </c>
      <c r="BK40">
        <f>L40</f>
        <v>0</v>
      </c>
      <c r="BL40">
        <f>BH40*BI40*BJ40</f>
        <v>0</v>
      </c>
      <c r="BM40">
        <f>(BK40-BC40)/BJ40</f>
        <v>0</v>
      </c>
      <c r="BN40">
        <f>(BA40-BG40)/BG40</f>
        <v>0</v>
      </c>
      <c r="BO40">
        <f>AZ40/(BB40+AZ40/BG40)</f>
        <v>0</v>
      </c>
      <c r="BP40" t="s">
        <v>417</v>
      </c>
      <c r="BQ40">
        <v>0</v>
      </c>
      <c r="BR40">
        <f>IF(BQ40&lt;&gt;0, BQ40, BO40)</f>
        <v>0</v>
      </c>
      <c r="BS40">
        <f>1-BR40/BG40</f>
        <v>0</v>
      </c>
      <c r="BT40">
        <f>(BG40-BF40)/(BG40-BR40)</f>
        <v>0</v>
      </c>
      <c r="BU40">
        <f>(BA40-BG40)/(BA40-BR40)</f>
        <v>0</v>
      </c>
      <c r="BV40">
        <f>(BG40-BF40)/(BG40-AZ40)</f>
        <v>0</v>
      </c>
      <c r="BW40">
        <f>(BA40-BG40)/(BA40-AZ40)</f>
        <v>0</v>
      </c>
      <c r="BX40">
        <f>(BT40*BR40/BF40)</f>
        <v>0</v>
      </c>
      <c r="BY40">
        <f>(1-BX40)</f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f>$B$11*DQ40+$C$11*DR40+$F$11*EC40*(1-EF40)</f>
        <v>0</v>
      </c>
      <c r="CS40">
        <f>CR40*CT40</f>
        <v>0</v>
      </c>
      <c r="CT40">
        <f>($B$11*$D$9+$C$11*$D$9+$F$11*((EP40+EH40)/MAX(EP40+EH40+EQ40, 0.1)*$I$9+EQ40/MAX(EP40+EH40+EQ40, 0.1)*$J$9))/($B$11+$C$11+$F$11)</f>
        <v>0</v>
      </c>
      <c r="CU40">
        <f>($B$11*$K$9+$C$11*$K$9+$F$11*((EP40+EH40)/MAX(EP40+EH40+EQ40, 0.1)*$P$9+EQ40/MAX(EP40+EH40+EQ40, 0.1)*$Q$9))/($B$11+$C$11+$F$11)</f>
        <v>0</v>
      </c>
      <c r="CV40">
        <v>6</v>
      </c>
      <c r="CW40">
        <v>0.5</v>
      </c>
      <c r="CX40" t="s">
        <v>418</v>
      </c>
      <c r="CY40">
        <v>2</v>
      </c>
      <c r="CZ40" t="b">
        <v>1</v>
      </c>
      <c r="DA40">
        <v>1659042599.5</v>
      </c>
      <c r="DB40">
        <v>422.7987777777778</v>
      </c>
      <c r="DC40">
        <v>420.0885555555555</v>
      </c>
      <c r="DD40">
        <v>18.75805555555555</v>
      </c>
      <c r="DE40">
        <v>17.31701111111111</v>
      </c>
      <c r="DF40">
        <v>419.3647777777778</v>
      </c>
      <c r="DG40">
        <v>18.54802222222222</v>
      </c>
      <c r="DH40">
        <v>500.0955555555555</v>
      </c>
      <c r="DI40">
        <v>90.28117777777778</v>
      </c>
      <c r="DJ40">
        <v>0.0999795111111111</v>
      </c>
      <c r="DK40">
        <v>25.5989</v>
      </c>
      <c r="DL40">
        <v>25.1066</v>
      </c>
      <c r="DM40">
        <v>999.9000000000001</v>
      </c>
      <c r="DN40">
        <v>0</v>
      </c>
      <c r="DO40">
        <v>0</v>
      </c>
      <c r="DP40">
        <v>10005.81666666667</v>
      </c>
      <c r="DQ40">
        <v>0</v>
      </c>
      <c r="DR40">
        <v>3.861479999999999</v>
      </c>
      <c r="DS40">
        <v>2.710184444444445</v>
      </c>
      <c r="DT40">
        <v>430.881</v>
      </c>
      <c r="DU40">
        <v>427.4914444444444</v>
      </c>
      <c r="DV40">
        <v>1.441055555555556</v>
      </c>
      <c r="DW40">
        <v>420.0885555555555</v>
      </c>
      <c r="DX40">
        <v>17.31701111111111</v>
      </c>
      <c r="DY40">
        <v>1.6935</v>
      </c>
      <c r="DZ40">
        <v>1.563401111111111</v>
      </c>
      <c r="EA40">
        <v>14.83698888888889</v>
      </c>
      <c r="EB40">
        <v>13.60271111111111</v>
      </c>
      <c r="EC40">
        <v>0.0100011</v>
      </c>
      <c r="ED40">
        <v>0</v>
      </c>
      <c r="EE40">
        <v>0</v>
      </c>
      <c r="EF40">
        <v>0</v>
      </c>
      <c r="EG40">
        <v>761.7388888888888</v>
      </c>
      <c r="EH40">
        <v>0.0100011</v>
      </c>
      <c r="EI40">
        <v>-5.744444444444444</v>
      </c>
      <c r="EJ40">
        <v>-1.583333333333333</v>
      </c>
      <c r="EK40">
        <v>34.27077777777778</v>
      </c>
      <c r="EL40">
        <v>40.00677777777778</v>
      </c>
      <c r="EM40">
        <v>37.06922222222222</v>
      </c>
      <c r="EN40">
        <v>40.02755555555555</v>
      </c>
      <c r="EO40">
        <v>37.444</v>
      </c>
      <c r="EP40">
        <v>0</v>
      </c>
      <c r="EQ40">
        <v>0</v>
      </c>
      <c r="ER40">
        <v>0</v>
      </c>
      <c r="ES40">
        <v>1659042603.1</v>
      </c>
      <c r="ET40">
        <v>0</v>
      </c>
      <c r="EU40">
        <v>761.3269230769231</v>
      </c>
      <c r="EV40">
        <v>-1.497436320184597</v>
      </c>
      <c r="EW40">
        <v>-4.341880244903599</v>
      </c>
      <c r="EX40">
        <v>-4.126923076923077</v>
      </c>
      <c r="EY40">
        <v>15</v>
      </c>
      <c r="EZ40">
        <v>0</v>
      </c>
      <c r="FA40" t="s">
        <v>419</v>
      </c>
      <c r="FB40">
        <v>1655239120</v>
      </c>
      <c r="FC40">
        <v>1655239135</v>
      </c>
      <c r="FD40">
        <v>0</v>
      </c>
      <c r="FE40">
        <v>-0.075</v>
      </c>
      <c r="FF40">
        <v>-0.027</v>
      </c>
      <c r="FG40">
        <v>1.986</v>
      </c>
      <c r="FH40">
        <v>0.139</v>
      </c>
      <c r="FI40">
        <v>420</v>
      </c>
      <c r="FJ40">
        <v>22</v>
      </c>
      <c r="FK40">
        <v>0.12</v>
      </c>
      <c r="FL40">
        <v>0.02</v>
      </c>
      <c r="FM40">
        <v>2.69668075</v>
      </c>
      <c r="FN40">
        <v>0.06245909943714441</v>
      </c>
      <c r="FO40">
        <v>0.04466198447155589</v>
      </c>
      <c r="FP40">
        <v>1</v>
      </c>
      <c r="FQ40">
        <v>760.8661764705881</v>
      </c>
      <c r="FR40">
        <v>2.081741598304117</v>
      </c>
      <c r="FS40">
        <v>4.948955929525694</v>
      </c>
      <c r="FT40">
        <v>0</v>
      </c>
      <c r="FU40">
        <v>1.433912</v>
      </c>
      <c r="FV40">
        <v>0.0459086679174488</v>
      </c>
      <c r="FW40">
        <v>0.006885069789043532</v>
      </c>
      <c r="FX40">
        <v>1</v>
      </c>
      <c r="FY40">
        <v>2</v>
      </c>
      <c r="FZ40">
        <v>3</v>
      </c>
      <c r="GA40" t="s">
        <v>429</v>
      </c>
      <c r="GB40">
        <v>2.98073</v>
      </c>
      <c r="GC40">
        <v>2.72837</v>
      </c>
      <c r="GD40">
        <v>0.0861847</v>
      </c>
      <c r="GE40">
        <v>0.0867357</v>
      </c>
      <c r="GF40">
        <v>0.0903717</v>
      </c>
      <c r="GG40">
        <v>0.0860601</v>
      </c>
      <c r="GH40">
        <v>27443.8</v>
      </c>
      <c r="GI40">
        <v>27003.3</v>
      </c>
      <c r="GJ40">
        <v>30556.8</v>
      </c>
      <c r="GK40">
        <v>29808.9</v>
      </c>
      <c r="GL40">
        <v>38354.4</v>
      </c>
      <c r="GM40">
        <v>35876.5</v>
      </c>
      <c r="GN40">
        <v>46739</v>
      </c>
      <c r="GO40">
        <v>44335.4</v>
      </c>
      <c r="GP40">
        <v>1.8801</v>
      </c>
      <c r="GQ40">
        <v>1.86275</v>
      </c>
      <c r="GR40">
        <v>0.0521764</v>
      </c>
      <c r="GS40">
        <v>0</v>
      </c>
      <c r="GT40">
        <v>24.2501</v>
      </c>
      <c r="GU40">
        <v>999.9</v>
      </c>
      <c r="GV40">
        <v>42.8</v>
      </c>
      <c r="GW40">
        <v>31.8</v>
      </c>
      <c r="GX40">
        <v>22.382</v>
      </c>
      <c r="GY40">
        <v>63.2201</v>
      </c>
      <c r="GZ40">
        <v>22.3478</v>
      </c>
      <c r="HA40">
        <v>1</v>
      </c>
      <c r="HB40">
        <v>-0.117792</v>
      </c>
      <c r="HC40">
        <v>-0.28378</v>
      </c>
      <c r="HD40">
        <v>20.2156</v>
      </c>
      <c r="HE40">
        <v>5.239</v>
      </c>
      <c r="HF40">
        <v>11.968</v>
      </c>
      <c r="HG40">
        <v>4.97275</v>
      </c>
      <c r="HH40">
        <v>3.291</v>
      </c>
      <c r="HI40">
        <v>9533</v>
      </c>
      <c r="HJ40">
        <v>9999</v>
      </c>
      <c r="HK40">
        <v>9999</v>
      </c>
      <c r="HL40">
        <v>300.4</v>
      </c>
      <c r="HM40">
        <v>4.97291</v>
      </c>
      <c r="HN40">
        <v>1.87729</v>
      </c>
      <c r="HO40">
        <v>1.87541</v>
      </c>
      <c r="HP40">
        <v>1.8782</v>
      </c>
      <c r="HQ40">
        <v>1.87495</v>
      </c>
      <c r="HR40">
        <v>1.87851</v>
      </c>
      <c r="HS40">
        <v>1.8756</v>
      </c>
      <c r="HT40">
        <v>1.87674</v>
      </c>
      <c r="HU40">
        <v>0</v>
      </c>
      <c r="HV40">
        <v>0</v>
      </c>
      <c r="HW40">
        <v>0</v>
      </c>
      <c r="HX40">
        <v>0</v>
      </c>
      <c r="HY40" t="s">
        <v>421</v>
      </c>
      <c r="HZ40" t="s">
        <v>422</v>
      </c>
      <c r="IA40" t="s">
        <v>423</v>
      </c>
      <c r="IB40" t="s">
        <v>423</v>
      </c>
      <c r="IC40" t="s">
        <v>423</v>
      </c>
      <c r="ID40" t="s">
        <v>423</v>
      </c>
      <c r="IE40">
        <v>0</v>
      </c>
      <c r="IF40">
        <v>100</v>
      </c>
      <c r="IG40">
        <v>100</v>
      </c>
      <c r="IH40">
        <v>3.434</v>
      </c>
      <c r="II40">
        <v>0.21</v>
      </c>
      <c r="IJ40">
        <v>1.981763419366358</v>
      </c>
      <c r="IK40">
        <v>0.004159454759036045</v>
      </c>
      <c r="IL40">
        <v>-1.867668404869411E-06</v>
      </c>
      <c r="IM40">
        <v>4.909634042181104E-10</v>
      </c>
      <c r="IN40">
        <v>-0.02325052156973135</v>
      </c>
      <c r="IO40">
        <v>0.005621412097584705</v>
      </c>
      <c r="IP40">
        <v>0.0003643073039241939</v>
      </c>
      <c r="IQ40">
        <v>5.804889560036211E-07</v>
      </c>
      <c r="IR40">
        <v>0</v>
      </c>
      <c r="IS40">
        <v>2100</v>
      </c>
      <c r="IT40">
        <v>1</v>
      </c>
      <c r="IU40">
        <v>26</v>
      </c>
      <c r="IV40">
        <v>63391.4</v>
      </c>
      <c r="IW40">
        <v>63391.1</v>
      </c>
      <c r="IX40">
        <v>1.09253</v>
      </c>
      <c r="IY40">
        <v>2.54517</v>
      </c>
      <c r="IZ40">
        <v>1.39893</v>
      </c>
      <c r="JA40">
        <v>2.34375</v>
      </c>
      <c r="JB40">
        <v>1.44897</v>
      </c>
      <c r="JC40">
        <v>2.45728</v>
      </c>
      <c r="JD40">
        <v>36.4578</v>
      </c>
      <c r="JE40">
        <v>24.105</v>
      </c>
      <c r="JF40">
        <v>18</v>
      </c>
      <c r="JG40">
        <v>485.55</v>
      </c>
      <c r="JH40">
        <v>445.291</v>
      </c>
      <c r="JI40">
        <v>24.9998</v>
      </c>
      <c r="JJ40">
        <v>25.5268</v>
      </c>
      <c r="JK40">
        <v>30</v>
      </c>
      <c r="JL40">
        <v>25.3663</v>
      </c>
      <c r="JM40">
        <v>25.448</v>
      </c>
      <c r="JN40">
        <v>21.8961</v>
      </c>
      <c r="JO40">
        <v>26.0354</v>
      </c>
      <c r="JP40">
        <v>0</v>
      </c>
      <c r="JQ40">
        <v>25</v>
      </c>
      <c r="JR40">
        <v>420.1</v>
      </c>
      <c r="JS40">
        <v>17.3789</v>
      </c>
      <c r="JT40">
        <v>101.011</v>
      </c>
      <c r="JU40">
        <v>101.941</v>
      </c>
    </row>
    <row r="41" spans="1:281">
      <c r="A41">
        <v>25</v>
      </c>
      <c r="B41">
        <v>1659042978.5</v>
      </c>
      <c r="C41">
        <v>867.5</v>
      </c>
      <c r="D41" t="s">
        <v>473</v>
      </c>
      <c r="E41" t="s">
        <v>474</v>
      </c>
      <c r="F41">
        <v>5</v>
      </c>
      <c r="G41" t="s">
        <v>415</v>
      </c>
      <c r="H41" t="s">
        <v>475</v>
      </c>
      <c r="I41">
        <v>1659042975.75</v>
      </c>
      <c r="J41">
        <f>(K41)/1000</f>
        <v>0</v>
      </c>
      <c r="K41">
        <f>IF(CZ41, AN41, AH41)</f>
        <v>0</v>
      </c>
      <c r="L41">
        <f>IF(CZ41, AI41, AG41)</f>
        <v>0</v>
      </c>
      <c r="M41">
        <f>DB41 - IF(AU41&gt;1, L41*CV41*100.0/(AW41*DP41), 0)</f>
        <v>0</v>
      </c>
      <c r="N41">
        <f>((T41-J41/2)*M41-L41)/(T41+J41/2)</f>
        <v>0</v>
      </c>
      <c r="O41">
        <f>N41*(DI41+DJ41)/1000.0</f>
        <v>0</v>
      </c>
      <c r="P41">
        <f>(DB41 - IF(AU41&gt;1, L41*CV41*100.0/(AW41*DP41), 0))*(DI41+DJ41)/1000.0</f>
        <v>0</v>
      </c>
      <c r="Q41">
        <f>2.0/((1/S41-1/R41)+SIGN(S41)*SQRT((1/S41-1/R41)*(1/S41-1/R41) + 4*CW41/((CW41+1)*(CW41+1))*(2*1/S41*1/R41-1/R41*1/R41)))</f>
        <v>0</v>
      </c>
      <c r="R41">
        <f>IF(LEFT(CX41,1)&lt;&gt;"0",IF(LEFT(CX41,1)="1",3.0,CY41),$D$5+$E$5*(DP41*DI41/($K$5*1000))+$F$5*(DP41*DI41/($K$5*1000))*MAX(MIN(CV41,$J$5),$I$5)*MAX(MIN(CV41,$J$5),$I$5)+$G$5*MAX(MIN(CV41,$J$5),$I$5)*(DP41*DI41/($K$5*1000))+$H$5*(DP41*DI41/($K$5*1000))*(DP41*DI41/($K$5*1000)))</f>
        <v>0</v>
      </c>
      <c r="S41">
        <f>J41*(1000-(1000*0.61365*exp(17.502*W41/(240.97+W41))/(DI41+DJ41)+DD41)/2)/(1000*0.61365*exp(17.502*W41/(240.97+W41))/(DI41+DJ41)-DD41)</f>
        <v>0</v>
      </c>
      <c r="T41">
        <f>1/((CW41+1)/(Q41/1.6)+1/(R41/1.37)) + CW41/((CW41+1)/(Q41/1.6) + CW41/(R41/1.37))</f>
        <v>0</v>
      </c>
      <c r="U41">
        <f>(CR41*CU41)</f>
        <v>0</v>
      </c>
      <c r="V41">
        <f>(DK41+(U41+2*0.95*5.67E-8*(((DK41+$B$7)+273)^4-(DK41+273)^4)-44100*J41)/(1.84*29.3*R41+8*0.95*5.67E-8*(DK41+273)^3))</f>
        <v>0</v>
      </c>
      <c r="W41">
        <f>($C$7*DL41+$D$7*DM41+$E$7*V41)</f>
        <v>0</v>
      </c>
      <c r="X41">
        <f>0.61365*exp(17.502*W41/(240.97+W41))</f>
        <v>0</v>
      </c>
      <c r="Y41">
        <f>(Z41/AA41*100)</f>
        <v>0</v>
      </c>
      <c r="Z41">
        <f>DD41*(DI41+DJ41)/1000</f>
        <v>0</v>
      </c>
      <c r="AA41">
        <f>0.61365*exp(17.502*DK41/(240.97+DK41))</f>
        <v>0</v>
      </c>
      <c r="AB41">
        <f>(X41-DD41*(DI41+DJ41)/1000)</f>
        <v>0</v>
      </c>
      <c r="AC41">
        <f>(-J41*44100)</f>
        <v>0</v>
      </c>
      <c r="AD41">
        <f>2*29.3*R41*0.92*(DK41-W41)</f>
        <v>0</v>
      </c>
      <c r="AE41">
        <f>2*0.95*5.67E-8*(((DK41+$B$7)+273)^4-(W41+273)^4)</f>
        <v>0</v>
      </c>
      <c r="AF41">
        <f>U41+AE41+AC41+AD41</f>
        <v>0</v>
      </c>
      <c r="AG41">
        <f>DH41*AU41*(DC41-DB41*(1000-AU41*DE41)/(1000-AU41*DD41))/(100*CV41)</f>
        <v>0</v>
      </c>
      <c r="AH41">
        <f>1000*DH41*AU41*(DD41-DE41)/(100*CV41*(1000-AU41*DD41))</f>
        <v>0</v>
      </c>
      <c r="AI41">
        <f>(AJ41 - AK41 - DI41*1E3/(8.314*(DK41+273.15)) * AM41/DH41 * AL41) * DH41/(100*CV41) * (1000 - DE41)/1000</f>
        <v>0</v>
      </c>
      <c r="AJ41">
        <v>427.6632390682635</v>
      </c>
      <c r="AK41">
        <v>432.7100606060605</v>
      </c>
      <c r="AL41">
        <v>-0.02052420913504145</v>
      </c>
      <c r="AM41">
        <v>64.88667998437263</v>
      </c>
      <c r="AN41">
        <f>(AP41 - AO41 + DI41*1E3/(8.314*(DK41+273.15)) * AR41/DH41 * AQ41) * DH41/(100*CV41) * 1000/(1000 - AP41)</f>
        <v>0</v>
      </c>
      <c r="AO41">
        <v>17.83607846375221</v>
      </c>
      <c r="AP41">
        <v>18.63777622377623</v>
      </c>
      <c r="AQ41">
        <v>-1.554405751326455E-05</v>
      </c>
      <c r="AR41">
        <v>84.4564999353633</v>
      </c>
      <c r="AS41">
        <v>6</v>
      </c>
      <c r="AT41">
        <v>1</v>
      </c>
      <c r="AU41">
        <f>IF(AS41*$H$13&gt;=AW41,1.0,(AW41/(AW41-AS41*$H$13)))</f>
        <v>0</v>
      </c>
      <c r="AV41">
        <f>(AU41-1)*100</f>
        <v>0</v>
      </c>
      <c r="AW41">
        <f>MAX(0,($B$13+$C$13*DP41)/(1+$D$13*DP41)*DI41/(DK41+273)*$E$13)</f>
        <v>0</v>
      </c>
      <c r="AX41" t="s">
        <v>417</v>
      </c>
      <c r="AY41" t="s">
        <v>417</v>
      </c>
      <c r="AZ41">
        <v>0</v>
      </c>
      <c r="BA41">
        <v>0</v>
      </c>
      <c r="BB41">
        <f>1-AZ41/BA41</f>
        <v>0</v>
      </c>
      <c r="BC41">
        <v>0</v>
      </c>
      <c r="BD41" t="s">
        <v>417</v>
      </c>
      <c r="BE41" t="s">
        <v>417</v>
      </c>
      <c r="BF41">
        <v>0</v>
      </c>
      <c r="BG41">
        <v>0</v>
      </c>
      <c r="BH41">
        <f>1-BF41/BG41</f>
        <v>0</v>
      </c>
      <c r="BI41">
        <v>0.5</v>
      </c>
      <c r="BJ41">
        <f>CS41</f>
        <v>0</v>
      </c>
      <c r="BK41">
        <f>L41</f>
        <v>0</v>
      </c>
      <c r="BL41">
        <f>BH41*BI41*BJ41</f>
        <v>0</v>
      </c>
      <c r="BM41">
        <f>(BK41-BC41)/BJ41</f>
        <v>0</v>
      </c>
      <c r="BN41">
        <f>(BA41-BG41)/BG41</f>
        <v>0</v>
      </c>
      <c r="BO41">
        <f>AZ41/(BB41+AZ41/BG41)</f>
        <v>0</v>
      </c>
      <c r="BP41" t="s">
        <v>417</v>
      </c>
      <c r="BQ41">
        <v>0</v>
      </c>
      <c r="BR41">
        <f>IF(BQ41&lt;&gt;0, BQ41, BO41)</f>
        <v>0</v>
      </c>
      <c r="BS41">
        <f>1-BR41/BG41</f>
        <v>0</v>
      </c>
      <c r="BT41">
        <f>(BG41-BF41)/(BG41-BR41)</f>
        <v>0</v>
      </c>
      <c r="BU41">
        <f>(BA41-BG41)/(BA41-BR41)</f>
        <v>0</v>
      </c>
      <c r="BV41">
        <f>(BG41-BF41)/(BG41-AZ41)</f>
        <v>0</v>
      </c>
      <c r="BW41">
        <f>(BA41-BG41)/(BA41-AZ41)</f>
        <v>0</v>
      </c>
      <c r="BX41">
        <f>(BT41*BR41/BF41)</f>
        <v>0</v>
      </c>
      <c r="BY41">
        <f>(1-BX41)</f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f>$B$11*DQ41+$C$11*DR41+$F$11*EC41*(1-EF41)</f>
        <v>0</v>
      </c>
      <c r="CS41">
        <f>CR41*CT41</f>
        <v>0</v>
      </c>
      <c r="CT41">
        <f>($B$11*$D$9+$C$11*$D$9+$F$11*((EP41+EH41)/MAX(EP41+EH41+EQ41, 0.1)*$I$9+EQ41/MAX(EP41+EH41+EQ41, 0.1)*$J$9))/($B$11+$C$11+$F$11)</f>
        <v>0</v>
      </c>
      <c r="CU41">
        <f>($B$11*$K$9+$C$11*$K$9+$F$11*((EP41+EH41)/MAX(EP41+EH41+EQ41, 0.1)*$P$9+EQ41/MAX(EP41+EH41+EQ41, 0.1)*$Q$9))/($B$11+$C$11+$F$11)</f>
        <v>0</v>
      </c>
      <c r="CV41">
        <v>6</v>
      </c>
      <c r="CW41">
        <v>0.5</v>
      </c>
      <c r="CX41" t="s">
        <v>418</v>
      </c>
      <c r="CY41">
        <v>2</v>
      </c>
      <c r="CZ41" t="b">
        <v>1</v>
      </c>
      <c r="DA41">
        <v>1659042975.75</v>
      </c>
      <c r="DB41">
        <v>424.6938</v>
      </c>
      <c r="DC41">
        <v>420.0629</v>
      </c>
      <c r="DD41">
        <v>18.63775</v>
      </c>
      <c r="DE41">
        <v>17.84146</v>
      </c>
      <c r="DF41">
        <v>421.2546</v>
      </c>
      <c r="DG41">
        <v>18.43</v>
      </c>
      <c r="DH41">
        <v>500.0573000000001</v>
      </c>
      <c r="DI41">
        <v>90.27468999999999</v>
      </c>
      <c r="DJ41">
        <v>0.10003699</v>
      </c>
      <c r="DK41">
        <v>25.58284</v>
      </c>
      <c r="DL41">
        <v>25.08827</v>
      </c>
      <c r="DM41">
        <v>999.9</v>
      </c>
      <c r="DN41">
        <v>0</v>
      </c>
      <c r="DO41">
        <v>0</v>
      </c>
      <c r="DP41">
        <v>10003.246</v>
      </c>
      <c r="DQ41">
        <v>0</v>
      </c>
      <c r="DR41">
        <v>4.02698</v>
      </c>
      <c r="DS41">
        <v>4.630862</v>
      </c>
      <c r="DT41">
        <v>432.7593</v>
      </c>
      <c r="DU41">
        <v>427.6934</v>
      </c>
      <c r="DV41">
        <v>0.7962830000000001</v>
      </c>
      <c r="DW41">
        <v>420.0629</v>
      </c>
      <c r="DX41">
        <v>17.84146</v>
      </c>
      <c r="DY41">
        <v>1.682517</v>
      </c>
      <c r="DZ41">
        <v>1.610632</v>
      </c>
      <c r="EA41">
        <v>14.73605</v>
      </c>
      <c r="EB41">
        <v>14.0609</v>
      </c>
      <c r="EC41">
        <v>0.0100011</v>
      </c>
      <c r="ED41">
        <v>0</v>
      </c>
      <c r="EE41">
        <v>0</v>
      </c>
      <c r="EF41">
        <v>0</v>
      </c>
      <c r="EG41">
        <v>847.9350000000001</v>
      </c>
      <c r="EH41">
        <v>0.0100011</v>
      </c>
      <c r="EI41">
        <v>-7.430000000000001</v>
      </c>
      <c r="EJ41">
        <v>-2.255</v>
      </c>
      <c r="EK41">
        <v>34.9246</v>
      </c>
      <c r="EL41">
        <v>40.0062</v>
      </c>
      <c r="EM41">
        <v>37.187</v>
      </c>
      <c r="EN41">
        <v>40.07469999999999</v>
      </c>
      <c r="EO41">
        <v>37.4622</v>
      </c>
      <c r="EP41">
        <v>0</v>
      </c>
      <c r="EQ41">
        <v>0</v>
      </c>
      <c r="ER41">
        <v>0</v>
      </c>
      <c r="ES41">
        <v>1659042979.9</v>
      </c>
      <c r="ET41">
        <v>0</v>
      </c>
      <c r="EU41">
        <v>847.7115384615385</v>
      </c>
      <c r="EV41">
        <v>-5.596581320059815</v>
      </c>
      <c r="EW41">
        <v>-2.10769209442707</v>
      </c>
      <c r="EX41">
        <v>-5.248076923076923</v>
      </c>
      <c r="EY41">
        <v>15</v>
      </c>
      <c r="EZ41">
        <v>0</v>
      </c>
      <c r="FA41" t="s">
        <v>419</v>
      </c>
      <c r="FB41">
        <v>1655239120</v>
      </c>
      <c r="FC41">
        <v>1655239135</v>
      </c>
      <c r="FD41">
        <v>0</v>
      </c>
      <c r="FE41">
        <v>-0.075</v>
      </c>
      <c r="FF41">
        <v>-0.027</v>
      </c>
      <c r="FG41">
        <v>1.986</v>
      </c>
      <c r="FH41">
        <v>0.139</v>
      </c>
      <c r="FI41">
        <v>420</v>
      </c>
      <c r="FJ41">
        <v>22</v>
      </c>
      <c r="FK41">
        <v>0.12</v>
      </c>
      <c r="FL41">
        <v>0.02</v>
      </c>
      <c r="FM41">
        <v>4.576556829268293</v>
      </c>
      <c r="FN41">
        <v>0.1192590940766628</v>
      </c>
      <c r="FO41">
        <v>0.04485170189766707</v>
      </c>
      <c r="FP41">
        <v>1</v>
      </c>
      <c r="FQ41">
        <v>847.4705882352941</v>
      </c>
      <c r="FR41">
        <v>0.009167267156681213</v>
      </c>
      <c r="FS41">
        <v>4.507071529455272</v>
      </c>
      <c r="FT41">
        <v>1</v>
      </c>
      <c r="FU41">
        <v>0.801332536585366</v>
      </c>
      <c r="FV41">
        <v>-0.005143337979094643</v>
      </c>
      <c r="FW41">
        <v>0.00208625687796508</v>
      </c>
      <c r="FX41">
        <v>1</v>
      </c>
      <c r="FY41">
        <v>3</v>
      </c>
      <c r="FZ41">
        <v>3</v>
      </c>
      <c r="GA41" t="s">
        <v>420</v>
      </c>
      <c r="GB41">
        <v>2.98076</v>
      </c>
      <c r="GC41">
        <v>2.72862</v>
      </c>
      <c r="GD41">
        <v>0.0864574</v>
      </c>
      <c r="GE41">
        <v>0.0867227</v>
      </c>
      <c r="GF41">
        <v>0.08995839999999999</v>
      </c>
      <c r="GG41">
        <v>0.0879581</v>
      </c>
      <c r="GH41">
        <v>27431.5</v>
      </c>
      <c r="GI41">
        <v>27001.7</v>
      </c>
      <c r="GJ41">
        <v>30552.4</v>
      </c>
      <c r="GK41">
        <v>29807</v>
      </c>
      <c r="GL41">
        <v>38367.1</v>
      </c>
      <c r="GM41">
        <v>35799.1</v>
      </c>
      <c r="GN41">
        <v>46732.8</v>
      </c>
      <c r="GO41">
        <v>44333.2</v>
      </c>
      <c r="GP41">
        <v>1.8786</v>
      </c>
      <c r="GQ41">
        <v>1.86355</v>
      </c>
      <c r="GR41">
        <v>0.0533052</v>
      </c>
      <c r="GS41">
        <v>0</v>
      </c>
      <c r="GT41">
        <v>24.2188</v>
      </c>
      <c r="GU41">
        <v>999.9</v>
      </c>
      <c r="GV41">
        <v>42.3</v>
      </c>
      <c r="GW41">
        <v>31.7</v>
      </c>
      <c r="GX41">
        <v>21.9959</v>
      </c>
      <c r="GY41">
        <v>63.0002</v>
      </c>
      <c r="GZ41">
        <v>22.7244</v>
      </c>
      <c r="HA41">
        <v>1</v>
      </c>
      <c r="HB41">
        <v>-0.114487</v>
      </c>
      <c r="HC41">
        <v>-0.29101</v>
      </c>
      <c r="HD41">
        <v>20.2153</v>
      </c>
      <c r="HE41">
        <v>5.23915</v>
      </c>
      <c r="HF41">
        <v>11.968</v>
      </c>
      <c r="HG41">
        <v>4.97275</v>
      </c>
      <c r="HH41">
        <v>3.291</v>
      </c>
      <c r="HI41">
        <v>9540.9</v>
      </c>
      <c r="HJ41">
        <v>9999</v>
      </c>
      <c r="HK41">
        <v>9999</v>
      </c>
      <c r="HL41">
        <v>300.5</v>
      </c>
      <c r="HM41">
        <v>4.97292</v>
      </c>
      <c r="HN41">
        <v>1.87729</v>
      </c>
      <c r="HO41">
        <v>1.8754</v>
      </c>
      <c r="HP41">
        <v>1.87821</v>
      </c>
      <c r="HQ41">
        <v>1.87494</v>
      </c>
      <c r="HR41">
        <v>1.87851</v>
      </c>
      <c r="HS41">
        <v>1.87559</v>
      </c>
      <c r="HT41">
        <v>1.87674</v>
      </c>
      <c r="HU41">
        <v>0</v>
      </c>
      <c r="HV41">
        <v>0</v>
      </c>
      <c r="HW41">
        <v>0</v>
      </c>
      <c r="HX41">
        <v>0</v>
      </c>
      <c r="HY41" t="s">
        <v>421</v>
      </c>
      <c r="HZ41" t="s">
        <v>422</v>
      </c>
      <c r="IA41" t="s">
        <v>423</v>
      </c>
      <c r="IB41" t="s">
        <v>423</v>
      </c>
      <c r="IC41" t="s">
        <v>423</v>
      </c>
      <c r="ID41" t="s">
        <v>423</v>
      </c>
      <c r="IE41">
        <v>0</v>
      </c>
      <c r="IF41">
        <v>100</v>
      </c>
      <c r="IG41">
        <v>100</v>
      </c>
      <c r="IH41">
        <v>3.439</v>
      </c>
      <c r="II41">
        <v>0.2077</v>
      </c>
      <c r="IJ41">
        <v>1.981763419366358</v>
      </c>
      <c r="IK41">
        <v>0.004159454759036045</v>
      </c>
      <c r="IL41">
        <v>-1.867668404869411E-06</v>
      </c>
      <c r="IM41">
        <v>4.909634042181104E-10</v>
      </c>
      <c r="IN41">
        <v>-0.02325052156973135</v>
      </c>
      <c r="IO41">
        <v>0.005621412097584705</v>
      </c>
      <c r="IP41">
        <v>0.0003643073039241939</v>
      </c>
      <c r="IQ41">
        <v>5.804889560036211E-07</v>
      </c>
      <c r="IR41">
        <v>0</v>
      </c>
      <c r="IS41">
        <v>2100</v>
      </c>
      <c r="IT41">
        <v>1</v>
      </c>
      <c r="IU41">
        <v>26</v>
      </c>
      <c r="IV41">
        <v>63397.6</v>
      </c>
      <c r="IW41">
        <v>63397.4</v>
      </c>
      <c r="IX41">
        <v>1.09497</v>
      </c>
      <c r="IY41">
        <v>2.56592</v>
      </c>
      <c r="IZ41">
        <v>1.39893</v>
      </c>
      <c r="JA41">
        <v>2.34375</v>
      </c>
      <c r="JB41">
        <v>1.44897</v>
      </c>
      <c r="JC41">
        <v>2.39258</v>
      </c>
      <c r="JD41">
        <v>36.5523</v>
      </c>
      <c r="JE41">
        <v>24.0963</v>
      </c>
      <c r="JF41">
        <v>18</v>
      </c>
      <c r="JG41">
        <v>484.994</v>
      </c>
      <c r="JH41">
        <v>446.074</v>
      </c>
      <c r="JI41">
        <v>25.0001</v>
      </c>
      <c r="JJ41">
        <v>25.5633</v>
      </c>
      <c r="JK41">
        <v>30.0001</v>
      </c>
      <c r="JL41">
        <v>25.4026</v>
      </c>
      <c r="JM41">
        <v>25.4844</v>
      </c>
      <c r="JN41">
        <v>21.9527</v>
      </c>
      <c r="JO41">
        <v>22.4625</v>
      </c>
      <c r="JP41">
        <v>0</v>
      </c>
      <c r="JQ41">
        <v>25</v>
      </c>
      <c r="JR41">
        <v>420.1</v>
      </c>
      <c r="JS41">
        <v>17.9198</v>
      </c>
      <c r="JT41">
        <v>100.998</v>
      </c>
      <c r="JU41">
        <v>101.935</v>
      </c>
    </row>
    <row r="42" spans="1:281">
      <c r="A42">
        <v>26</v>
      </c>
      <c r="B42">
        <v>1659042983.5</v>
      </c>
      <c r="C42">
        <v>872.5</v>
      </c>
      <c r="D42" t="s">
        <v>476</v>
      </c>
      <c r="E42" t="s">
        <v>477</v>
      </c>
      <c r="F42">
        <v>5</v>
      </c>
      <c r="G42" t="s">
        <v>415</v>
      </c>
      <c r="H42" t="s">
        <v>475</v>
      </c>
      <c r="I42">
        <v>1659042981</v>
      </c>
      <c r="J42">
        <f>(K42)/1000</f>
        <v>0</v>
      </c>
      <c r="K42">
        <f>IF(CZ42, AN42, AH42)</f>
        <v>0</v>
      </c>
      <c r="L42">
        <f>IF(CZ42, AI42, AG42)</f>
        <v>0</v>
      </c>
      <c r="M42">
        <f>DB42 - IF(AU42&gt;1, L42*CV42*100.0/(AW42*DP42), 0)</f>
        <v>0</v>
      </c>
      <c r="N42">
        <f>((T42-J42/2)*M42-L42)/(T42+J42/2)</f>
        <v>0</v>
      </c>
      <c r="O42">
        <f>N42*(DI42+DJ42)/1000.0</f>
        <v>0</v>
      </c>
      <c r="P42">
        <f>(DB42 - IF(AU42&gt;1, L42*CV42*100.0/(AW42*DP42), 0))*(DI42+DJ42)/1000.0</f>
        <v>0</v>
      </c>
      <c r="Q42">
        <f>2.0/((1/S42-1/R42)+SIGN(S42)*SQRT((1/S42-1/R42)*(1/S42-1/R42) + 4*CW42/((CW42+1)*(CW42+1))*(2*1/S42*1/R42-1/R42*1/R42)))</f>
        <v>0</v>
      </c>
      <c r="R42">
        <f>IF(LEFT(CX42,1)&lt;&gt;"0",IF(LEFT(CX42,1)="1",3.0,CY42),$D$5+$E$5*(DP42*DI42/($K$5*1000))+$F$5*(DP42*DI42/($K$5*1000))*MAX(MIN(CV42,$J$5),$I$5)*MAX(MIN(CV42,$J$5),$I$5)+$G$5*MAX(MIN(CV42,$J$5),$I$5)*(DP42*DI42/($K$5*1000))+$H$5*(DP42*DI42/($K$5*1000))*(DP42*DI42/($K$5*1000)))</f>
        <v>0</v>
      </c>
      <c r="S42">
        <f>J42*(1000-(1000*0.61365*exp(17.502*W42/(240.97+W42))/(DI42+DJ42)+DD42)/2)/(1000*0.61365*exp(17.502*W42/(240.97+W42))/(DI42+DJ42)-DD42)</f>
        <v>0</v>
      </c>
      <c r="T42">
        <f>1/((CW42+1)/(Q42/1.6)+1/(R42/1.37)) + CW42/((CW42+1)/(Q42/1.6) + CW42/(R42/1.37))</f>
        <v>0</v>
      </c>
      <c r="U42">
        <f>(CR42*CU42)</f>
        <v>0</v>
      </c>
      <c r="V42">
        <f>(DK42+(U42+2*0.95*5.67E-8*(((DK42+$B$7)+273)^4-(DK42+273)^4)-44100*J42)/(1.84*29.3*R42+8*0.95*5.67E-8*(DK42+273)^3))</f>
        <v>0</v>
      </c>
      <c r="W42">
        <f>($C$7*DL42+$D$7*DM42+$E$7*V42)</f>
        <v>0</v>
      </c>
      <c r="X42">
        <f>0.61365*exp(17.502*W42/(240.97+W42))</f>
        <v>0</v>
      </c>
      <c r="Y42">
        <f>(Z42/AA42*100)</f>
        <v>0</v>
      </c>
      <c r="Z42">
        <f>DD42*(DI42+DJ42)/1000</f>
        <v>0</v>
      </c>
      <c r="AA42">
        <f>0.61365*exp(17.502*DK42/(240.97+DK42))</f>
        <v>0</v>
      </c>
      <c r="AB42">
        <f>(X42-DD42*(DI42+DJ42)/1000)</f>
        <v>0</v>
      </c>
      <c r="AC42">
        <f>(-J42*44100)</f>
        <v>0</v>
      </c>
      <c r="AD42">
        <f>2*29.3*R42*0.92*(DK42-W42)</f>
        <v>0</v>
      </c>
      <c r="AE42">
        <f>2*0.95*5.67E-8*(((DK42+$B$7)+273)^4-(W42+273)^4)</f>
        <v>0</v>
      </c>
      <c r="AF42">
        <f>U42+AE42+AC42+AD42</f>
        <v>0</v>
      </c>
      <c r="AG42">
        <f>DH42*AU42*(DC42-DB42*(1000-AU42*DE42)/(1000-AU42*DD42))/(100*CV42)</f>
        <v>0</v>
      </c>
      <c r="AH42">
        <f>1000*DH42*AU42*(DD42-DE42)/(100*CV42*(1000-AU42*DD42))</f>
        <v>0</v>
      </c>
      <c r="AI42">
        <f>(AJ42 - AK42 - DI42*1E3/(8.314*(DK42+273.15)) * AM42/DH42 * AL42) * DH42/(100*CV42) * (1000 - DE42)/1000</f>
        <v>0</v>
      </c>
      <c r="AJ42">
        <v>427.7344694642242</v>
      </c>
      <c r="AK42">
        <v>432.7893878787877</v>
      </c>
      <c r="AL42">
        <v>0.02651581937473019</v>
      </c>
      <c r="AM42">
        <v>64.88667998437263</v>
      </c>
      <c r="AN42">
        <f>(AP42 - AO42 + DI42*1E3/(8.314*(DK42+273.15)) * AR42/DH42 * AQ42) * DH42/(100*CV42) * 1000/(1000 - AP42)</f>
        <v>0</v>
      </c>
      <c r="AO42">
        <v>17.8687078847618</v>
      </c>
      <c r="AP42">
        <v>18.64928041958044</v>
      </c>
      <c r="AQ42">
        <v>3.954766033657224E-05</v>
      </c>
      <c r="AR42">
        <v>84.4564999353633</v>
      </c>
      <c r="AS42">
        <v>6</v>
      </c>
      <c r="AT42">
        <v>1</v>
      </c>
      <c r="AU42">
        <f>IF(AS42*$H$13&gt;=AW42,1.0,(AW42/(AW42-AS42*$H$13)))</f>
        <v>0</v>
      </c>
      <c r="AV42">
        <f>(AU42-1)*100</f>
        <v>0</v>
      </c>
      <c r="AW42">
        <f>MAX(0,($B$13+$C$13*DP42)/(1+$D$13*DP42)*DI42/(DK42+273)*$E$13)</f>
        <v>0</v>
      </c>
      <c r="AX42" t="s">
        <v>417</v>
      </c>
      <c r="AY42" t="s">
        <v>417</v>
      </c>
      <c r="AZ42">
        <v>0</v>
      </c>
      <c r="BA42">
        <v>0</v>
      </c>
      <c r="BB42">
        <f>1-AZ42/BA42</f>
        <v>0</v>
      </c>
      <c r="BC42">
        <v>0</v>
      </c>
      <c r="BD42" t="s">
        <v>417</v>
      </c>
      <c r="BE42" t="s">
        <v>417</v>
      </c>
      <c r="BF42">
        <v>0</v>
      </c>
      <c r="BG42">
        <v>0</v>
      </c>
      <c r="BH42">
        <f>1-BF42/BG42</f>
        <v>0</v>
      </c>
      <c r="BI42">
        <v>0.5</v>
      </c>
      <c r="BJ42">
        <f>CS42</f>
        <v>0</v>
      </c>
      <c r="BK42">
        <f>L42</f>
        <v>0</v>
      </c>
      <c r="BL42">
        <f>BH42*BI42*BJ42</f>
        <v>0</v>
      </c>
      <c r="BM42">
        <f>(BK42-BC42)/BJ42</f>
        <v>0</v>
      </c>
      <c r="BN42">
        <f>(BA42-BG42)/BG42</f>
        <v>0</v>
      </c>
      <c r="BO42">
        <f>AZ42/(BB42+AZ42/BG42)</f>
        <v>0</v>
      </c>
      <c r="BP42" t="s">
        <v>417</v>
      </c>
      <c r="BQ42">
        <v>0</v>
      </c>
      <c r="BR42">
        <f>IF(BQ42&lt;&gt;0, BQ42, BO42)</f>
        <v>0</v>
      </c>
      <c r="BS42">
        <f>1-BR42/BG42</f>
        <v>0</v>
      </c>
      <c r="BT42">
        <f>(BG42-BF42)/(BG42-BR42)</f>
        <v>0</v>
      </c>
      <c r="BU42">
        <f>(BA42-BG42)/(BA42-BR42)</f>
        <v>0</v>
      </c>
      <c r="BV42">
        <f>(BG42-BF42)/(BG42-AZ42)</f>
        <v>0</v>
      </c>
      <c r="BW42">
        <f>(BA42-BG42)/(BA42-AZ42)</f>
        <v>0</v>
      </c>
      <c r="BX42">
        <f>(BT42*BR42/BF42)</f>
        <v>0</v>
      </c>
      <c r="BY42">
        <f>(1-BX42)</f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f>$B$11*DQ42+$C$11*DR42+$F$11*EC42*(1-EF42)</f>
        <v>0</v>
      </c>
      <c r="CS42">
        <f>CR42*CT42</f>
        <v>0</v>
      </c>
      <c r="CT42">
        <f>($B$11*$D$9+$C$11*$D$9+$F$11*((EP42+EH42)/MAX(EP42+EH42+EQ42, 0.1)*$I$9+EQ42/MAX(EP42+EH42+EQ42, 0.1)*$J$9))/($B$11+$C$11+$F$11)</f>
        <v>0</v>
      </c>
      <c r="CU42">
        <f>($B$11*$K$9+$C$11*$K$9+$F$11*((EP42+EH42)/MAX(EP42+EH42+EQ42, 0.1)*$P$9+EQ42/MAX(EP42+EH42+EQ42, 0.1)*$Q$9))/($B$11+$C$11+$F$11)</f>
        <v>0</v>
      </c>
      <c r="CV42">
        <v>6</v>
      </c>
      <c r="CW42">
        <v>0.5</v>
      </c>
      <c r="CX42" t="s">
        <v>418</v>
      </c>
      <c r="CY42">
        <v>2</v>
      </c>
      <c r="CZ42" t="b">
        <v>1</v>
      </c>
      <c r="DA42">
        <v>1659042981</v>
      </c>
      <c r="DB42">
        <v>424.6623333333334</v>
      </c>
      <c r="DC42">
        <v>420.0811111111112</v>
      </c>
      <c r="DD42">
        <v>18.64447777777778</v>
      </c>
      <c r="DE42">
        <v>17.86891111111111</v>
      </c>
      <c r="DF42">
        <v>421.2232222222221</v>
      </c>
      <c r="DG42">
        <v>18.43663333333333</v>
      </c>
      <c r="DH42">
        <v>500.069</v>
      </c>
      <c r="DI42">
        <v>90.27575555555556</v>
      </c>
      <c r="DJ42">
        <v>0.1001157777777778</v>
      </c>
      <c r="DK42">
        <v>25.5855</v>
      </c>
      <c r="DL42">
        <v>25.08884444444444</v>
      </c>
      <c r="DM42">
        <v>999.9000000000001</v>
      </c>
      <c r="DN42">
        <v>0</v>
      </c>
      <c r="DO42">
        <v>0</v>
      </c>
      <c r="DP42">
        <v>9993.468888888889</v>
      </c>
      <c r="DQ42">
        <v>0</v>
      </c>
      <c r="DR42">
        <v>4.02698</v>
      </c>
      <c r="DS42">
        <v>4.581413333333334</v>
      </c>
      <c r="DT42">
        <v>432.7303333333333</v>
      </c>
      <c r="DU42">
        <v>427.723888888889</v>
      </c>
      <c r="DV42">
        <v>0.7755684444444444</v>
      </c>
      <c r="DW42">
        <v>420.0811111111112</v>
      </c>
      <c r="DX42">
        <v>17.86891111111111</v>
      </c>
      <c r="DY42">
        <v>1.683144444444445</v>
      </c>
      <c r="DZ42">
        <v>1.61313</v>
      </c>
      <c r="EA42">
        <v>14.74185555555556</v>
      </c>
      <c r="EB42">
        <v>14.08478888888889</v>
      </c>
      <c r="EC42">
        <v>0.0100011</v>
      </c>
      <c r="ED42">
        <v>0</v>
      </c>
      <c r="EE42">
        <v>0</v>
      </c>
      <c r="EF42">
        <v>0</v>
      </c>
      <c r="EG42">
        <v>846.1555555555556</v>
      </c>
      <c r="EH42">
        <v>0.0100011</v>
      </c>
      <c r="EI42">
        <v>-5.166666666666667</v>
      </c>
      <c r="EJ42">
        <v>-2.027777777777778</v>
      </c>
      <c r="EK42">
        <v>34.47211111111111</v>
      </c>
      <c r="EL42">
        <v>40.03444444444445</v>
      </c>
      <c r="EM42">
        <v>37.13855555555555</v>
      </c>
      <c r="EN42">
        <v>40.15255555555555</v>
      </c>
      <c r="EO42">
        <v>37.472</v>
      </c>
      <c r="EP42">
        <v>0</v>
      </c>
      <c r="EQ42">
        <v>0</v>
      </c>
      <c r="ER42">
        <v>0</v>
      </c>
      <c r="ES42">
        <v>1659042984.7</v>
      </c>
      <c r="ET42">
        <v>0</v>
      </c>
      <c r="EU42">
        <v>847.2173076923077</v>
      </c>
      <c r="EV42">
        <v>-4.757264961917847</v>
      </c>
      <c r="EW42">
        <v>-5.35384607363133</v>
      </c>
      <c r="EX42">
        <v>-4.75</v>
      </c>
      <c r="EY42">
        <v>15</v>
      </c>
      <c r="EZ42">
        <v>0</v>
      </c>
      <c r="FA42" t="s">
        <v>419</v>
      </c>
      <c r="FB42">
        <v>1655239120</v>
      </c>
      <c r="FC42">
        <v>1655239135</v>
      </c>
      <c r="FD42">
        <v>0</v>
      </c>
      <c r="FE42">
        <v>-0.075</v>
      </c>
      <c r="FF42">
        <v>-0.027</v>
      </c>
      <c r="FG42">
        <v>1.986</v>
      </c>
      <c r="FH42">
        <v>0.139</v>
      </c>
      <c r="FI42">
        <v>420</v>
      </c>
      <c r="FJ42">
        <v>22</v>
      </c>
      <c r="FK42">
        <v>0.12</v>
      </c>
      <c r="FL42">
        <v>0.02</v>
      </c>
      <c r="FM42">
        <v>4.582425853658536</v>
      </c>
      <c r="FN42">
        <v>0.1202027874564337</v>
      </c>
      <c r="FO42">
        <v>0.04634701663646259</v>
      </c>
      <c r="FP42">
        <v>1</v>
      </c>
      <c r="FQ42">
        <v>847.0911764705882</v>
      </c>
      <c r="FR42">
        <v>-4.18640186266063</v>
      </c>
      <c r="FS42">
        <v>4.234651707815546</v>
      </c>
      <c r="FT42">
        <v>0</v>
      </c>
      <c r="FU42">
        <v>0.7943935365853658</v>
      </c>
      <c r="FV42">
        <v>-0.09555660627177634</v>
      </c>
      <c r="FW42">
        <v>0.01134252289029889</v>
      </c>
      <c r="FX42">
        <v>1</v>
      </c>
      <c r="FY42">
        <v>2</v>
      </c>
      <c r="FZ42">
        <v>3</v>
      </c>
      <c r="GA42" t="s">
        <v>429</v>
      </c>
      <c r="GB42">
        <v>2.98063</v>
      </c>
      <c r="GC42">
        <v>2.72843</v>
      </c>
      <c r="GD42">
        <v>0.0864693</v>
      </c>
      <c r="GE42">
        <v>0.086732</v>
      </c>
      <c r="GF42">
        <v>0.0899952</v>
      </c>
      <c r="GG42">
        <v>0.0879904</v>
      </c>
      <c r="GH42">
        <v>27430.5</v>
      </c>
      <c r="GI42">
        <v>27001.7</v>
      </c>
      <c r="GJ42">
        <v>30551.7</v>
      </c>
      <c r="GK42">
        <v>29807.3</v>
      </c>
      <c r="GL42">
        <v>38364.3</v>
      </c>
      <c r="GM42">
        <v>35798.2</v>
      </c>
      <c r="GN42">
        <v>46731.3</v>
      </c>
      <c r="GO42">
        <v>44333.6</v>
      </c>
      <c r="GP42">
        <v>1.87885</v>
      </c>
      <c r="GQ42">
        <v>1.86338</v>
      </c>
      <c r="GR42">
        <v>0.0531375</v>
      </c>
      <c r="GS42">
        <v>0</v>
      </c>
      <c r="GT42">
        <v>24.2199</v>
      </c>
      <c r="GU42">
        <v>999.9</v>
      </c>
      <c r="GV42">
        <v>42.3</v>
      </c>
      <c r="GW42">
        <v>31.7</v>
      </c>
      <c r="GX42">
        <v>21.9979</v>
      </c>
      <c r="GY42">
        <v>63.1602</v>
      </c>
      <c r="GZ42">
        <v>23.0088</v>
      </c>
      <c r="HA42">
        <v>1</v>
      </c>
      <c r="HB42">
        <v>-0.114451</v>
      </c>
      <c r="HC42">
        <v>-0.290376</v>
      </c>
      <c r="HD42">
        <v>20.2153</v>
      </c>
      <c r="HE42">
        <v>5.2399</v>
      </c>
      <c r="HF42">
        <v>11.968</v>
      </c>
      <c r="HG42">
        <v>4.97285</v>
      </c>
      <c r="HH42">
        <v>3.291</v>
      </c>
      <c r="HI42">
        <v>9540.9</v>
      </c>
      <c r="HJ42">
        <v>9999</v>
      </c>
      <c r="HK42">
        <v>9999</v>
      </c>
      <c r="HL42">
        <v>300.5</v>
      </c>
      <c r="HM42">
        <v>4.97292</v>
      </c>
      <c r="HN42">
        <v>1.87729</v>
      </c>
      <c r="HO42">
        <v>1.87538</v>
      </c>
      <c r="HP42">
        <v>1.87821</v>
      </c>
      <c r="HQ42">
        <v>1.87494</v>
      </c>
      <c r="HR42">
        <v>1.87851</v>
      </c>
      <c r="HS42">
        <v>1.8756</v>
      </c>
      <c r="HT42">
        <v>1.87674</v>
      </c>
      <c r="HU42">
        <v>0</v>
      </c>
      <c r="HV42">
        <v>0</v>
      </c>
      <c r="HW42">
        <v>0</v>
      </c>
      <c r="HX42">
        <v>0</v>
      </c>
      <c r="HY42" t="s">
        <v>421</v>
      </c>
      <c r="HZ42" t="s">
        <v>422</v>
      </c>
      <c r="IA42" t="s">
        <v>423</v>
      </c>
      <c r="IB42" t="s">
        <v>423</v>
      </c>
      <c r="IC42" t="s">
        <v>423</v>
      </c>
      <c r="ID42" t="s">
        <v>423</v>
      </c>
      <c r="IE42">
        <v>0</v>
      </c>
      <c r="IF42">
        <v>100</v>
      </c>
      <c r="IG42">
        <v>100</v>
      </c>
      <c r="IH42">
        <v>3.44</v>
      </c>
      <c r="II42">
        <v>0.2079</v>
      </c>
      <c r="IJ42">
        <v>1.981763419366358</v>
      </c>
      <c r="IK42">
        <v>0.004159454759036045</v>
      </c>
      <c r="IL42">
        <v>-1.867668404869411E-06</v>
      </c>
      <c r="IM42">
        <v>4.909634042181104E-10</v>
      </c>
      <c r="IN42">
        <v>-0.02325052156973135</v>
      </c>
      <c r="IO42">
        <v>0.005621412097584705</v>
      </c>
      <c r="IP42">
        <v>0.0003643073039241939</v>
      </c>
      <c r="IQ42">
        <v>5.804889560036211E-07</v>
      </c>
      <c r="IR42">
        <v>0</v>
      </c>
      <c r="IS42">
        <v>2100</v>
      </c>
      <c r="IT42">
        <v>1</v>
      </c>
      <c r="IU42">
        <v>26</v>
      </c>
      <c r="IV42">
        <v>63397.7</v>
      </c>
      <c r="IW42">
        <v>63397.5</v>
      </c>
      <c r="IX42">
        <v>1.09497</v>
      </c>
      <c r="IY42">
        <v>2.56714</v>
      </c>
      <c r="IZ42">
        <v>1.39893</v>
      </c>
      <c r="JA42">
        <v>2.34375</v>
      </c>
      <c r="JB42">
        <v>1.44897</v>
      </c>
      <c r="JC42">
        <v>2.34131</v>
      </c>
      <c r="JD42">
        <v>36.5759</v>
      </c>
      <c r="JE42">
        <v>24.0963</v>
      </c>
      <c r="JF42">
        <v>18</v>
      </c>
      <c r="JG42">
        <v>485.129</v>
      </c>
      <c r="JH42">
        <v>445.966</v>
      </c>
      <c r="JI42">
        <v>25.0001</v>
      </c>
      <c r="JJ42">
        <v>25.5633</v>
      </c>
      <c r="JK42">
        <v>30.0001</v>
      </c>
      <c r="JL42">
        <v>25.4026</v>
      </c>
      <c r="JM42">
        <v>25.4844</v>
      </c>
      <c r="JN42">
        <v>21.953</v>
      </c>
      <c r="JO42">
        <v>22.4625</v>
      </c>
      <c r="JP42">
        <v>0</v>
      </c>
      <c r="JQ42">
        <v>25</v>
      </c>
      <c r="JR42">
        <v>420.1</v>
      </c>
      <c r="JS42">
        <v>17.9161</v>
      </c>
      <c r="JT42">
        <v>100.995</v>
      </c>
      <c r="JU42">
        <v>101.936</v>
      </c>
    </row>
    <row r="43" spans="1:281">
      <c r="A43">
        <v>27</v>
      </c>
      <c r="B43">
        <v>1659042988.5</v>
      </c>
      <c r="C43">
        <v>877.5</v>
      </c>
      <c r="D43" t="s">
        <v>478</v>
      </c>
      <c r="E43" t="s">
        <v>479</v>
      </c>
      <c r="F43">
        <v>5</v>
      </c>
      <c r="G43" t="s">
        <v>415</v>
      </c>
      <c r="H43" t="s">
        <v>475</v>
      </c>
      <c r="I43">
        <v>1659042985.7</v>
      </c>
      <c r="J43">
        <f>(K43)/1000</f>
        <v>0</v>
      </c>
      <c r="K43">
        <f>IF(CZ43, AN43, AH43)</f>
        <v>0</v>
      </c>
      <c r="L43">
        <f>IF(CZ43, AI43, AG43)</f>
        <v>0</v>
      </c>
      <c r="M43">
        <f>DB43 - IF(AU43&gt;1, L43*CV43*100.0/(AW43*DP43), 0)</f>
        <v>0</v>
      </c>
      <c r="N43">
        <f>((T43-J43/2)*M43-L43)/(T43+J43/2)</f>
        <v>0</v>
      </c>
      <c r="O43">
        <f>N43*(DI43+DJ43)/1000.0</f>
        <v>0</v>
      </c>
      <c r="P43">
        <f>(DB43 - IF(AU43&gt;1, L43*CV43*100.0/(AW43*DP43), 0))*(DI43+DJ43)/1000.0</f>
        <v>0</v>
      </c>
      <c r="Q43">
        <f>2.0/((1/S43-1/R43)+SIGN(S43)*SQRT((1/S43-1/R43)*(1/S43-1/R43) + 4*CW43/((CW43+1)*(CW43+1))*(2*1/S43*1/R43-1/R43*1/R43)))</f>
        <v>0</v>
      </c>
      <c r="R43">
        <f>IF(LEFT(CX43,1)&lt;&gt;"0",IF(LEFT(CX43,1)="1",3.0,CY43),$D$5+$E$5*(DP43*DI43/($K$5*1000))+$F$5*(DP43*DI43/($K$5*1000))*MAX(MIN(CV43,$J$5),$I$5)*MAX(MIN(CV43,$J$5),$I$5)+$G$5*MAX(MIN(CV43,$J$5),$I$5)*(DP43*DI43/($K$5*1000))+$H$5*(DP43*DI43/($K$5*1000))*(DP43*DI43/($K$5*1000)))</f>
        <v>0</v>
      </c>
      <c r="S43">
        <f>J43*(1000-(1000*0.61365*exp(17.502*W43/(240.97+W43))/(DI43+DJ43)+DD43)/2)/(1000*0.61365*exp(17.502*W43/(240.97+W43))/(DI43+DJ43)-DD43)</f>
        <v>0</v>
      </c>
      <c r="T43">
        <f>1/((CW43+1)/(Q43/1.6)+1/(R43/1.37)) + CW43/((CW43+1)/(Q43/1.6) + CW43/(R43/1.37))</f>
        <v>0</v>
      </c>
      <c r="U43">
        <f>(CR43*CU43)</f>
        <v>0</v>
      </c>
      <c r="V43">
        <f>(DK43+(U43+2*0.95*5.67E-8*(((DK43+$B$7)+273)^4-(DK43+273)^4)-44100*J43)/(1.84*29.3*R43+8*0.95*5.67E-8*(DK43+273)^3))</f>
        <v>0</v>
      </c>
      <c r="W43">
        <f>($C$7*DL43+$D$7*DM43+$E$7*V43)</f>
        <v>0</v>
      </c>
      <c r="X43">
        <f>0.61365*exp(17.502*W43/(240.97+W43))</f>
        <v>0</v>
      </c>
      <c r="Y43">
        <f>(Z43/AA43*100)</f>
        <v>0</v>
      </c>
      <c r="Z43">
        <f>DD43*(DI43+DJ43)/1000</f>
        <v>0</v>
      </c>
      <c r="AA43">
        <f>0.61365*exp(17.502*DK43/(240.97+DK43))</f>
        <v>0</v>
      </c>
      <c r="AB43">
        <f>(X43-DD43*(DI43+DJ43)/1000)</f>
        <v>0</v>
      </c>
      <c r="AC43">
        <f>(-J43*44100)</f>
        <v>0</v>
      </c>
      <c r="AD43">
        <f>2*29.3*R43*0.92*(DK43-W43)</f>
        <v>0</v>
      </c>
      <c r="AE43">
        <f>2*0.95*5.67E-8*(((DK43+$B$7)+273)^4-(W43+273)^4)</f>
        <v>0</v>
      </c>
      <c r="AF43">
        <f>U43+AE43+AC43+AD43</f>
        <v>0</v>
      </c>
      <c r="AG43">
        <f>DH43*AU43*(DC43-DB43*(1000-AU43*DE43)/(1000-AU43*DD43))/(100*CV43)</f>
        <v>0</v>
      </c>
      <c r="AH43">
        <f>1000*DH43*AU43*(DD43-DE43)/(100*CV43*(1000-AU43*DD43))</f>
        <v>0</v>
      </c>
      <c r="AI43">
        <f>(AJ43 - AK43 - DI43*1E3/(8.314*(DK43+273.15)) * AM43/DH43 * AL43) * DH43/(100*CV43) * (1000 - DE43)/1000</f>
        <v>0</v>
      </c>
      <c r="AJ43">
        <v>427.7599526375011</v>
      </c>
      <c r="AK43">
        <v>432.729527272727</v>
      </c>
      <c r="AL43">
        <v>-0.02082463132882684</v>
      </c>
      <c r="AM43">
        <v>64.88667998437263</v>
      </c>
      <c r="AN43">
        <f>(AP43 - AO43 + DI43*1E3/(8.314*(DK43+273.15)) * AR43/DH43 * AQ43) * DH43/(100*CV43) * 1000/(1000 - AP43)</f>
        <v>0</v>
      </c>
      <c r="AO43">
        <v>17.86853963464657</v>
      </c>
      <c r="AP43">
        <v>18.65486923076924</v>
      </c>
      <c r="AQ43">
        <v>3.413700807224555E-05</v>
      </c>
      <c r="AR43">
        <v>84.4564999353633</v>
      </c>
      <c r="AS43">
        <v>5</v>
      </c>
      <c r="AT43">
        <v>1</v>
      </c>
      <c r="AU43">
        <f>IF(AS43*$H$13&gt;=AW43,1.0,(AW43/(AW43-AS43*$H$13)))</f>
        <v>0</v>
      </c>
      <c r="AV43">
        <f>(AU43-1)*100</f>
        <v>0</v>
      </c>
      <c r="AW43">
        <f>MAX(0,($B$13+$C$13*DP43)/(1+$D$13*DP43)*DI43/(DK43+273)*$E$13)</f>
        <v>0</v>
      </c>
      <c r="AX43" t="s">
        <v>417</v>
      </c>
      <c r="AY43" t="s">
        <v>417</v>
      </c>
      <c r="AZ43">
        <v>0</v>
      </c>
      <c r="BA43">
        <v>0</v>
      </c>
      <c r="BB43">
        <f>1-AZ43/BA43</f>
        <v>0</v>
      </c>
      <c r="BC43">
        <v>0</v>
      </c>
      <c r="BD43" t="s">
        <v>417</v>
      </c>
      <c r="BE43" t="s">
        <v>417</v>
      </c>
      <c r="BF43">
        <v>0</v>
      </c>
      <c r="BG43">
        <v>0</v>
      </c>
      <c r="BH43">
        <f>1-BF43/BG43</f>
        <v>0</v>
      </c>
      <c r="BI43">
        <v>0.5</v>
      </c>
      <c r="BJ43">
        <f>CS43</f>
        <v>0</v>
      </c>
      <c r="BK43">
        <f>L43</f>
        <v>0</v>
      </c>
      <c r="BL43">
        <f>BH43*BI43*BJ43</f>
        <v>0</v>
      </c>
      <c r="BM43">
        <f>(BK43-BC43)/BJ43</f>
        <v>0</v>
      </c>
      <c r="BN43">
        <f>(BA43-BG43)/BG43</f>
        <v>0</v>
      </c>
      <c r="BO43">
        <f>AZ43/(BB43+AZ43/BG43)</f>
        <v>0</v>
      </c>
      <c r="BP43" t="s">
        <v>417</v>
      </c>
      <c r="BQ43">
        <v>0</v>
      </c>
      <c r="BR43">
        <f>IF(BQ43&lt;&gt;0, BQ43, BO43)</f>
        <v>0</v>
      </c>
      <c r="BS43">
        <f>1-BR43/BG43</f>
        <v>0</v>
      </c>
      <c r="BT43">
        <f>(BG43-BF43)/(BG43-BR43)</f>
        <v>0</v>
      </c>
      <c r="BU43">
        <f>(BA43-BG43)/(BA43-BR43)</f>
        <v>0</v>
      </c>
      <c r="BV43">
        <f>(BG43-BF43)/(BG43-AZ43)</f>
        <v>0</v>
      </c>
      <c r="BW43">
        <f>(BA43-BG43)/(BA43-AZ43)</f>
        <v>0</v>
      </c>
      <c r="BX43">
        <f>(BT43*BR43/BF43)</f>
        <v>0</v>
      </c>
      <c r="BY43">
        <f>(1-BX43)</f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f>$B$11*DQ43+$C$11*DR43+$F$11*EC43*(1-EF43)</f>
        <v>0</v>
      </c>
      <c r="CS43">
        <f>CR43*CT43</f>
        <v>0</v>
      </c>
      <c r="CT43">
        <f>($B$11*$D$9+$C$11*$D$9+$F$11*((EP43+EH43)/MAX(EP43+EH43+EQ43, 0.1)*$I$9+EQ43/MAX(EP43+EH43+EQ43, 0.1)*$J$9))/($B$11+$C$11+$F$11)</f>
        <v>0</v>
      </c>
      <c r="CU43">
        <f>($B$11*$K$9+$C$11*$K$9+$F$11*((EP43+EH43)/MAX(EP43+EH43+EQ43, 0.1)*$P$9+EQ43/MAX(EP43+EH43+EQ43, 0.1)*$Q$9))/($B$11+$C$11+$F$11)</f>
        <v>0</v>
      </c>
      <c r="CV43">
        <v>6</v>
      </c>
      <c r="CW43">
        <v>0.5</v>
      </c>
      <c r="CX43" t="s">
        <v>418</v>
      </c>
      <c r="CY43">
        <v>2</v>
      </c>
      <c r="CZ43" t="b">
        <v>1</v>
      </c>
      <c r="DA43">
        <v>1659042985.7</v>
      </c>
      <c r="DB43">
        <v>424.6974</v>
      </c>
      <c r="DC43">
        <v>420.1086</v>
      </c>
      <c r="DD43">
        <v>18.6529</v>
      </c>
      <c r="DE43">
        <v>17.86828</v>
      </c>
      <c r="DF43">
        <v>421.2581</v>
      </c>
      <c r="DG43">
        <v>18.44488</v>
      </c>
      <c r="DH43">
        <v>500.0621</v>
      </c>
      <c r="DI43">
        <v>90.27517</v>
      </c>
      <c r="DJ43">
        <v>0.10005077</v>
      </c>
      <c r="DK43">
        <v>25.5866</v>
      </c>
      <c r="DL43">
        <v>25.09621</v>
      </c>
      <c r="DM43">
        <v>999.9</v>
      </c>
      <c r="DN43">
        <v>0</v>
      </c>
      <c r="DO43">
        <v>0</v>
      </c>
      <c r="DP43">
        <v>9993.563</v>
      </c>
      <c r="DQ43">
        <v>0</v>
      </c>
      <c r="DR43">
        <v>4.02698</v>
      </c>
      <c r="DS43">
        <v>4.588547</v>
      </c>
      <c r="DT43">
        <v>432.7697</v>
      </c>
      <c r="DU43">
        <v>427.7519</v>
      </c>
      <c r="DV43">
        <v>0.7846446</v>
      </c>
      <c r="DW43">
        <v>420.1086</v>
      </c>
      <c r="DX43">
        <v>17.86828</v>
      </c>
      <c r="DY43">
        <v>1.683893</v>
      </c>
      <c r="DZ43">
        <v>1.61306</v>
      </c>
      <c r="EA43">
        <v>14.74874</v>
      </c>
      <c r="EB43">
        <v>14.08413</v>
      </c>
      <c r="EC43">
        <v>0.0100011</v>
      </c>
      <c r="ED43">
        <v>0</v>
      </c>
      <c r="EE43">
        <v>0</v>
      </c>
      <c r="EF43">
        <v>0</v>
      </c>
      <c r="EG43">
        <v>842.275</v>
      </c>
      <c r="EH43">
        <v>0.0100011</v>
      </c>
      <c r="EI43">
        <v>-3.250000000000001</v>
      </c>
      <c r="EJ43">
        <v>-2.07</v>
      </c>
      <c r="EK43">
        <v>34.5623</v>
      </c>
      <c r="EL43">
        <v>40.1373</v>
      </c>
      <c r="EM43">
        <v>37.156</v>
      </c>
      <c r="EN43">
        <v>40.1999</v>
      </c>
      <c r="EO43">
        <v>37.5</v>
      </c>
      <c r="EP43">
        <v>0</v>
      </c>
      <c r="EQ43">
        <v>0</v>
      </c>
      <c r="ER43">
        <v>0</v>
      </c>
      <c r="ES43">
        <v>1659042990.1</v>
      </c>
      <c r="ET43">
        <v>0</v>
      </c>
      <c r="EU43">
        <v>845.5119999999999</v>
      </c>
      <c r="EV43">
        <v>-29.43076960927536</v>
      </c>
      <c r="EW43">
        <v>21.37692330610117</v>
      </c>
      <c r="EX43">
        <v>-3.718</v>
      </c>
      <c r="EY43">
        <v>15</v>
      </c>
      <c r="EZ43">
        <v>0</v>
      </c>
      <c r="FA43" t="s">
        <v>419</v>
      </c>
      <c r="FB43">
        <v>1655239120</v>
      </c>
      <c r="FC43">
        <v>1655239135</v>
      </c>
      <c r="FD43">
        <v>0</v>
      </c>
      <c r="FE43">
        <v>-0.075</v>
      </c>
      <c r="FF43">
        <v>-0.027</v>
      </c>
      <c r="FG43">
        <v>1.986</v>
      </c>
      <c r="FH43">
        <v>0.139</v>
      </c>
      <c r="FI43">
        <v>420</v>
      </c>
      <c r="FJ43">
        <v>22</v>
      </c>
      <c r="FK43">
        <v>0.12</v>
      </c>
      <c r="FL43">
        <v>0.02</v>
      </c>
      <c r="FM43">
        <v>4.58429975</v>
      </c>
      <c r="FN43">
        <v>0.1747984615384424</v>
      </c>
      <c r="FO43">
        <v>0.04993394353981573</v>
      </c>
      <c r="FP43">
        <v>1</v>
      </c>
      <c r="FQ43">
        <v>846.1264705882354</v>
      </c>
      <c r="FR43">
        <v>-18.11459135230739</v>
      </c>
      <c r="FS43">
        <v>4.39749653536495</v>
      </c>
      <c r="FT43">
        <v>0</v>
      </c>
      <c r="FU43">
        <v>0.7902115750000001</v>
      </c>
      <c r="FV43">
        <v>-0.08906707317073516</v>
      </c>
      <c r="FW43">
        <v>0.01107397857341141</v>
      </c>
      <c r="FX43">
        <v>1</v>
      </c>
      <c r="FY43">
        <v>2</v>
      </c>
      <c r="FZ43">
        <v>3</v>
      </c>
      <c r="GA43" t="s">
        <v>429</v>
      </c>
      <c r="GB43">
        <v>2.98077</v>
      </c>
      <c r="GC43">
        <v>2.72836</v>
      </c>
      <c r="GD43">
        <v>0.08646180000000001</v>
      </c>
      <c r="GE43">
        <v>0.08673400000000001</v>
      </c>
      <c r="GF43">
        <v>0.0900118</v>
      </c>
      <c r="GG43">
        <v>0.0879832</v>
      </c>
      <c r="GH43">
        <v>27430.5</v>
      </c>
      <c r="GI43">
        <v>27001.3</v>
      </c>
      <c r="GJ43">
        <v>30551.5</v>
      </c>
      <c r="GK43">
        <v>29806.8</v>
      </c>
      <c r="GL43">
        <v>38363.4</v>
      </c>
      <c r="GM43">
        <v>35797.8</v>
      </c>
      <c r="GN43">
        <v>46731.1</v>
      </c>
      <c r="GO43">
        <v>44332.7</v>
      </c>
      <c r="GP43">
        <v>1.8791</v>
      </c>
      <c r="GQ43">
        <v>1.86345</v>
      </c>
      <c r="GR43">
        <v>0.0533573</v>
      </c>
      <c r="GS43">
        <v>0</v>
      </c>
      <c r="GT43">
        <v>24.2215</v>
      </c>
      <c r="GU43">
        <v>999.9</v>
      </c>
      <c r="GV43">
        <v>42.3</v>
      </c>
      <c r="GW43">
        <v>31.7</v>
      </c>
      <c r="GX43">
        <v>21.9977</v>
      </c>
      <c r="GY43">
        <v>63.0202</v>
      </c>
      <c r="GZ43">
        <v>22.9046</v>
      </c>
      <c r="HA43">
        <v>1</v>
      </c>
      <c r="HB43">
        <v>-0.114416</v>
      </c>
      <c r="HC43">
        <v>-0.289722</v>
      </c>
      <c r="HD43">
        <v>20.2153</v>
      </c>
      <c r="HE43">
        <v>5.2393</v>
      </c>
      <c r="HF43">
        <v>11.968</v>
      </c>
      <c r="HG43">
        <v>4.97275</v>
      </c>
      <c r="HH43">
        <v>3.291</v>
      </c>
      <c r="HI43">
        <v>9541.1</v>
      </c>
      <c r="HJ43">
        <v>9999</v>
      </c>
      <c r="HK43">
        <v>9999</v>
      </c>
      <c r="HL43">
        <v>300.5</v>
      </c>
      <c r="HM43">
        <v>4.97291</v>
      </c>
      <c r="HN43">
        <v>1.87729</v>
      </c>
      <c r="HO43">
        <v>1.87541</v>
      </c>
      <c r="HP43">
        <v>1.87821</v>
      </c>
      <c r="HQ43">
        <v>1.87495</v>
      </c>
      <c r="HR43">
        <v>1.87852</v>
      </c>
      <c r="HS43">
        <v>1.87561</v>
      </c>
      <c r="HT43">
        <v>1.87679</v>
      </c>
      <c r="HU43">
        <v>0</v>
      </c>
      <c r="HV43">
        <v>0</v>
      </c>
      <c r="HW43">
        <v>0</v>
      </c>
      <c r="HX43">
        <v>0</v>
      </c>
      <c r="HY43" t="s">
        <v>421</v>
      </c>
      <c r="HZ43" t="s">
        <v>422</v>
      </c>
      <c r="IA43" t="s">
        <v>423</v>
      </c>
      <c r="IB43" t="s">
        <v>423</v>
      </c>
      <c r="IC43" t="s">
        <v>423</v>
      </c>
      <c r="ID43" t="s">
        <v>423</v>
      </c>
      <c r="IE43">
        <v>0</v>
      </c>
      <c r="IF43">
        <v>100</v>
      </c>
      <c r="IG43">
        <v>100</v>
      </c>
      <c r="IH43">
        <v>3.439</v>
      </c>
      <c r="II43">
        <v>0.2081</v>
      </c>
      <c r="IJ43">
        <v>1.981763419366358</v>
      </c>
      <c r="IK43">
        <v>0.004159454759036045</v>
      </c>
      <c r="IL43">
        <v>-1.867668404869411E-06</v>
      </c>
      <c r="IM43">
        <v>4.909634042181104E-10</v>
      </c>
      <c r="IN43">
        <v>-0.02325052156973135</v>
      </c>
      <c r="IO43">
        <v>0.005621412097584705</v>
      </c>
      <c r="IP43">
        <v>0.0003643073039241939</v>
      </c>
      <c r="IQ43">
        <v>5.804889560036211E-07</v>
      </c>
      <c r="IR43">
        <v>0</v>
      </c>
      <c r="IS43">
        <v>2100</v>
      </c>
      <c r="IT43">
        <v>1</v>
      </c>
      <c r="IU43">
        <v>26</v>
      </c>
      <c r="IV43">
        <v>63397.8</v>
      </c>
      <c r="IW43">
        <v>63397.6</v>
      </c>
      <c r="IX43">
        <v>1.09497</v>
      </c>
      <c r="IY43">
        <v>2.55981</v>
      </c>
      <c r="IZ43">
        <v>1.39893</v>
      </c>
      <c r="JA43">
        <v>2.34375</v>
      </c>
      <c r="JB43">
        <v>1.44897</v>
      </c>
      <c r="JC43">
        <v>2.37793</v>
      </c>
      <c r="JD43">
        <v>36.5523</v>
      </c>
      <c r="JE43">
        <v>24.105</v>
      </c>
      <c r="JF43">
        <v>18</v>
      </c>
      <c r="JG43">
        <v>485.264</v>
      </c>
      <c r="JH43">
        <v>446.012</v>
      </c>
      <c r="JI43">
        <v>25.0001</v>
      </c>
      <c r="JJ43">
        <v>25.5633</v>
      </c>
      <c r="JK43">
        <v>30.0002</v>
      </c>
      <c r="JL43">
        <v>25.4026</v>
      </c>
      <c r="JM43">
        <v>25.4844</v>
      </c>
      <c r="JN43">
        <v>21.9545</v>
      </c>
      <c r="JO43">
        <v>22.4625</v>
      </c>
      <c r="JP43">
        <v>0</v>
      </c>
      <c r="JQ43">
        <v>25</v>
      </c>
      <c r="JR43">
        <v>420.1</v>
      </c>
      <c r="JS43">
        <v>17.914</v>
      </c>
      <c r="JT43">
        <v>100.994</v>
      </c>
      <c r="JU43">
        <v>101.934</v>
      </c>
    </row>
    <row r="44" spans="1:281">
      <c r="A44">
        <v>28</v>
      </c>
      <c r="B44">
        <v>1659042993.5</v>
      </c>
      <c r="C44">
        <v>882.5</v>
      </c>
      <c r="D44" t="s">
        <v>480</v>
      </c>
      <c r="E44" t="s">
        <v>481</v>
      </c>
      <c r="F44">
        <v>5</v>
      </c>
      <c r="G44" t="s">
        <v>415</v>
      </c>
      <c r="H44" t="s">
        <v>475</v>
      </c>
      <c r="I44">
        <v>1659042991</v>
      </c>
      <c r="J44">
        <f>(K44)/1000</f>
        <v>0</v>
      </c>
      <c r="K44">
        <f>IF(CZ44, AN44, AH44)</f>
        <v>0</v>
      </c>
      <c r="L44">
        <f>IF(CZ44, AI44, AG44)</f>
        <v>0</v>
      </c>
      <c r="M44">
        <f>DB44 - IF(AU44&gt;1, L44*CV44*100.0/(AW44*DP44), 0)</f>
        <v>0</v>
      </c>
      <c r="N44">
        <f>((T44-J44/2)*M44-L44)/(T44+J44/2)</f>
        <v>0</v>
      </c>
      <c r="O44">
        <f>N44*(DI44+DJ44)/1000.0</f>
        <v>0</v>
      </c>
      <c r="P44">
        <f>(DB44 - IF(AU44&gt;1, L44*CV44*100.0/(AW44*DP44), 0))*(DI44+DJ44)/1000.0</f>
        <v>0</v>
      </c>
      <c r="Q44">
        <f>2.0/((1/S44-1/R44)+SIGN(S44)*SQRT((1/S44-1/R44)*(1/S44-1/R44) + 4*CW44/((CW44+1)*(CW44+1))*(2*1/S44*1/R44-1/R44*1/R44)))</f>
        <v>0</v>
      </c>
      <c r="R44">
        <f>IF(LEFT(CX44,1)&lt;&gt;"0",IF(LEFT(CX44,1)="1",3.0,CY44),$D$5+$E$5*(DP44*DI44/($K$5*1000))+$F$5*(DP44*DI44/($K$5*1000))*MAX(MIN(CV44,$J$5),$I$5)*MAX(MIN(CV44,$J$5),$I$5)+$G$5*MAX(MIN(CV44,$J$5),$I$5)*(DP44*DI44/($K$5*1000))+$H$5*(DP44*DI44/($K$5*1000))*(DP44*DI44/($K$5*1000)))</f>
        <v>0</v>
      </c>
      <c r="S44">
        <f>J44*(1000-(1000*0.61365*exp(17.502*W44/(240.97+W44))/(DI44+DJ44)+DD44)/2)/(1000*0.61365*exp(17.502*W44/(240.97+W44))/(DI44+DJ44)-DD44)</f>
        <v>0</v>
      </c>
      <c r="T44">
        <f>1/((CW44+1)/(Q44/1.6)+1/(R44/1.37)) + CW44/((CW44+1)/(Q44/1.6) + CW44/(R44/1.37))</f>
        <v>0</v>
      </c>
      <c r="U44">
        <f>(CR44*CU44)</f>
        <v>0</v>
      </c>
      <c r="V44">
        <f>(DK44+(U44+2*0.95*5.67E-8*(((DK44+$B$7)+273)^4-(DK44+273)^4)-44100*J44)/(1.84*29.3*R44+8*0.95*5.67E-8*(DK44+273)^3))</f>
        <v>0</v>
      </c>
      <c r="W44">
        <f>($C$7*DL44+$D$7*DM44+$E$7*V44)</f>
        <v>0</v>
      </c>
      <c r="X44">
        <f>0.61365*exp(17.502*W44/(240.97+W44))</f>
        <v>0</v>
      </c>
      <c r="Y44">
        <f>(Z44/AA44*100)</f>
        <v>0</v>
      </c>
      <c r="Z44">
        <f>DD44*(DI44+DJ44)/1000</f>
        <v>0</v>
      </c>
      <c r="AA44">
        <f>0.61365*exp(17.502*DK44/(240.97+DK44))</f>
        <v>0</v>
      </c>
      <c r="AB44">
        <f>(X44-DD44*(DI44+DJ44)/1000)</f>
        <v>0</v>
      </c>
      <c r="AC44">
        <f>(-J44*44100)</f>
        <v>0</v>
      </c>
      <c r="AD44">
        <f>2*29.3*R44*0.92*(DK44-W44)</f>
        <v>0</v>
      </c>
      <c r="AE44">
        <f>2*0.95*5.67E-8*(((DK44+$B$7)+273)^4-(W44+273)^4)</f>
        <v>0</v>
      </c>
      <c r="AF44">
        <f>U44+AE44+AC44+AD44</f>
        <v>0</v>
      </c>
      <c r="AG44">
        <f>DH44*AU44*(DC44-DB44*(1000-AU44*DE44)/(1000-AU44*DD44))/(100*CV44)</f>
        <v>0</v>
      </c>
      <c r="AH44">
        <f>1000*DH44*AU44*(DD44-DE44)/(100*CV44*(1000-AU44*DD44))</f>
        <v>0</v>
      </c>
      <c r="AI44">
        <f>(AJ44 - AK44 - DI44*1E3/(8.314*(DK44+273.15)) * AM44/DH44 * AL44) * DH44/(100*CV44) * (1000 - DE44)/1000</f>
        <v>0</v>
      </c>
      <c r="AJ44">
        <v>427.7325724435366</v>
      </c>
      <c r="AK44">
        <v>432.7111333333332</v>
      </c>
      <c r="AL44">
        <v>-0.004929877053163005</v>
      </c>
      <c r="AM44">
        <v>64.88667998437263</v>
      </c>
      <c r="AN44">
        <f>(AP44 - AO44 + DI44*1E3/(8.314*(DK44+273.15)) * AR44/DH44 * AQ44) * DH44/(100*CV44) * 1000/(1000 - AP44)</f>
        <v>0</v>
      </c>
      <c r="AO44">
        <v>17.86579294963683</v>
      </c>
      <c r="AP44">
        <v>18.65729720279722</v>
      </c>
      <c r="AQ44">
        <v>-2.514541995341326E-06</v>
      </c>
      <c r="AR44">
        <v>84.4564999353633</v>
      </c>
      <c r="AS44">
        <v>6</v>
      </c>
      <c r="AT44">
        <v>1</v>
      </c>
      <c r="AU44">
        <f>IF(AS44*$H$13&gt;=AW44,1.0,(AW44/(AW44-AS44*$H$13)))</f>
        <v>0</v>
      </c>
      <c r="AV44">
        <f>(AU44-1)*100</f>
        <v>0</v>
      </c>
      <c r="AW44">
        <f>MAX(0,($B$13+$C$13*DP44)/(1+$D$13*DP44)*DI44/(DK44+273)*$E$13)</f>
        <v>0</v>
      </c>
      <c r="AX44" t="s">
        <v>417</v>
      </c>
      <c r="AY44" t="s">
        <v>417</v>
      </c>
      <c r="AZ44">
        <v>0</v>
      </c>
      <c r="BA44">
        <v>0</v>
      </c>
      <c r="BB44">
        <f>1-AZ44/BA44</f>
        <v>0</v>
      </c>
      <c r="BC44">
        <v>0</v>
      </c>
      <c r="BD44" t="s">
        <v>417</v>
      </c>
      <c r="BE44" t="s">
        <v>417</v>
      </c>
      <c r="BF44">
        <v>0</v>
      </c>
      <c r="BG44">
        <v>0</v>
      </c>
      <c r="BH44">
        <f>1-BF44/BG44</f>
        <v>0</v>
      </c>
      <c r="BI44">
        <v>0.5</v>
      </c>
      <c r="BJ44">
        <f>CS44</f>
        <v>0</v>
      </c>
      <c r="BK44">
        <f>L44</f>
        <v>0</v>
      </c>
      <c r="BL44">
        <f>BH44*BI44*BJ44</f>
        <v>0</v>
      </c>
      <c r="BM44">
        <f>(BK44-BC44)/BJ44</f>
        <v>0</v>
      </c>
      <c r="BN44">
        <f>(BA44-BG44)/BG44</f>
        <v>0</v>
      </c>
      <c r="BO44">
        <f>AZ44/(BB44+AZ44/BG44)</f>
        <v>0</v>
      </c>
      <c r="BP44" t="s">
        <v>417</v>
      </c>
      <c r="BQ44">
        <v>0</v>
      </c>
      <c r="BR44">
        <f>IF(BQ44&lt;&gt;0, BQ44, BO44)</f>
        <v>0</v>
      </c>
      <c r="BS44">
        <f>1-BR44/BG44</f>
        <v>0</v>
      </c>
      <c r="BT44">
        <f>(BG44-BF44)/(BG44-BR44)</f>
        <v>0</v>
      </c>
      <c r="BU44">
        <f>(BA44-BG44)/(BA44-BR44)</f>
        <v>0</v>
      </c>
      <c r="BV44">
        <f>(BG44-BF44)/(BG44-AZ44)</f>
        <v>0</v>
      </c>
      <c r="BW44">
        <f>(BA44-BG44)/(BA44-AZ44)</f>
        <v>0</v>
      </c>
      <c r="BX44">
        <f>(BT44*BR44/BF44)</f>
        <v>0</v>
      </c>
      <c r="BY44">
        <f>(1-BX44)</f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f>$B$11*DQ44+$C$11*DR44+$F$11*EC44*(1-EF44)</f>
        <v>0</v>
      </c>
      <c r="CS44">
        <f>CR44*CT44</f>
        <v>0</v>
      </c>
      <c r="CT44">
        <f>($B$11*$D$9+$C$11*$D$9+$F$11*((EP44+EH44)/MAX(EP44+EH44+EQ44, 0.1)*$I$9+EQ44/MAX(EP44+EH44+EQ44, 0.1)*$J$9))/($B$11+$C$11+$F$11)</f>
        <v>0</v>
      </c>
      <c r="CU44">
        <f>($B$11*$K$9+$C$11*$K$9+$F$11*((EP44+EH44)/MAX(EP44+EH44+EQ44, 0.1)*$P$9+EQ44/MAX(EP44+EH44+EQ44, 0.1)*$Q$9))/($B$11+$C$11+$F$11)</f>
        <v>0</v>
      </c>
      <c r="CV44">
        <v>6</v>
      </c>
      <c r="CW44">
        <v>0.5</v>
      </c>
      <c r="CX44" t="s">
        <v>418</v>
      </c>
      <c r="CY44">
        <v>2</v>
      </c>
      <c r="CZ44" t="b">
        <v>1</v>
      </c>
      <c r="DA44">
        <v>1659042991</v>
      </c>
      <c r="DB44">
        <v>424.6765555555555</v>
      </c>
      <c r="DC44">
        <v>420.097</v>
      </c>
      <c r="DD44">
        <v>18.65541111111111</v>
      </c>
      <c r="DE44">
        <v>17.86542222222222</v>
      </c>
      <c r="DF44">
        <v>421.2373333333333</v>
      </c>
      <c r="DG44">
        <v>18.44734444444445</v>
      </c>
      <c r="DH44">
        <v>500.0965555555555</v>
      </c>
      <c r="DI44">
        <v>90.27472222222221</v>
      </c>
      <c r="DJ44">
        <v>0.1000634444444444</v>
      </c>
      <c r="DK44">
        <v>25.58805555555556</v>
      </c>
      <c r="DL44">
        <v>25.09483333333333</v>
      </c>
      <c r="DM44">
        <v>999.9000000000001</v>
      </c>
      <c r="DN44">
        <v>0</v>
      </c>
      <c r="DO44">
        <v>0</v>
      </c>
      <c r="DP44">
        <v>9992.988888888889</v>
      </c>
      <c r="DQ44">
        <v>0</v>
      </c>
      <c r="DR44">
        <v>4.02698</v>
      </c>
      <c r="DS44">
        <v>4.57938</v>
      </c>
      <c r="DT44">
        <v>432.7496666666667</v>
      </c>
      <c r="DU44">
        <v>427.7387777777778</v>
      </c>
      <c r="DV44">
        <v>0.7899801111111111</v>
      </c>
      <c r="DW44">
        <v>420.097</v>
      </c>
      <c r="DX44">
        <v>17.86542222222222</v>
      </c>
      <c r="DY44">
        <v>1.684113333333333</v>
      </c>
      <c r="DZ44">
        <v>1.612797777777778</v>
      </c>
      <c r="EA44">
        <v>14.75076666666667</v>
      </c>
      <c r="EB44">
        <v>14.08162222222222</v>
      </c>
      <c r="EC44">
        <v>0.0100011</v>
      </c>
      <c r="ED44">
        <v>0</v>
      </c>
      <c r="EE44">
        <v>0</v>
      </c>
      <c r="EF44">
        <v>0</v>
      </c>
      <c r="EG44">
        <v>844.9</v>
      </c>
      <c r="EH44">
        <v>0.0100011</v>
      </c>
      <c r="EI44">
        <v>-5.211111111111111</v>
      </c>
      <c r="EJ44">
        <v>-2.116666666666667</v>
      </c>
      <c r="EK44">
        <v>34.49977777777778</v>
      </c>
      <c r="EL44">
        <v>40.19411111111111</v>
      </c>
      <c r="EM44">
        <v>37.20099999999999</v>
      </c>
      <c r="EN44">
        <v>40.31922222222222</v>
      </c>
      <c r="EO44">
        <v>37.53444444444445</v>
      </c>
      <c r="EP44">
        <v>0</v>
      </c>
      <c r="EQ44">
        <v>0</v>
      </c>
      <c r="ER44">
        <v>0</v>
      </c>
      <c r="ES44">
        <v>1659042994.9</v>
      </c>
      <c r="ET44">
        <v>0</v>
      </c>
      <c r="EU44">
        <v>844.2520000000001</v>
      </c>
      <c r="EV44">
        <v>-6.323077015622685</v>
      </c>
      <c r="EW44">
        <v>-10.04615387657926</v>
      </c>
      <c r="EX44">
        <v>-3.848</v>
      </c>
      <c r="EY44">
        <v>15</v>
      </c>
      <c r="EZ44">
        <v>0</v>
      </c>
      <c r="FA44" t="s">
        <v>419</v>
      </c>
      <c r="FB44">
        <v>1655239120</v>
      </c>
      <c r="FC44">
        <v>1655239135</v>
      </c>
      <c r="FD44">
        <v>0</v>
      </c>
      <c r="FE44">
        <v>-0.075</v>
      </c>
      <c r="FF44">
        <v>-0.027</v>
      </c>
      <c r="FG44">
        <v>1.986</v>
      </c>
      <c r="FH44">
        <v>0.139</v>
      </c>
      <c r="FI44">
        <v>420</v>
      </c>
      <c r="FJ44">
        <v>22</v>
      </c>
      <c r="FK44">
        <v>0.12</v>
      </c>
      <c r="FL44">
        <v>0.02</v>
      </c>
      <c r="FM44">
        <v>4.594615</v>
      </c>
      <c r="FN44">
        <v>-0.1178472045028284</v>
      </c>
      <c r="FO44">
        <v>0.04454115029947035</v>
      </c>
      <c r="FP44">
        <v>1</v>
      </c>
      <c r="FQ44">
        <v>845.6235294117647</v>
      </c>
      <c r="FR44">
        <v>-11.48663110903997</v>
      </c>
      <c r="FS44">
        <v>4.439366596548063</v>
      </c>
      <c r="FT44">
        <v>0</v>
      </c>
      <c r="FU44">
        <v>0.7869027</v>
      </c>
      <c r="FV44">
        <v>-0.02220112570356471</v>
      </c>
      <c r="FW44">
        <v>0.008646889562727175</v>
      </c>
      <c r="FX44">
        <v>1</v>
      </c>
      <c r="FY44">
        <v>2</v>
      </c>
      <c r="FZ44">
        <v>3</v>
      </c>
      <c r="GA44" t="s">
        <v>429</v>
      </c>
      <c r="GB44">
        <v>2.98076</v>
      </c>
      <c r="GC44">
        <v>2.72838</v>
      </c>
      <c r="GD44">
        <v>0.0864558</v>
      </c>
      <c r="GE44">
        <v>0.0867358</v>
      </c>
      <c r="GF44">
        <v>0.0900215</v>
      </c>
      <c r="GG44">
        <v>0.08797290000000001</v>
      </c>
      <c r="GH44">
        <v>27431.4</v>
      </c>
      <c r="GI44">
        <v>27001.6</v>
      </c>
      <c r="GJ44">
        <v>30552.2</v>
      </c>
      <c r="GK44">
        <v>29807.2</v>
      </c>
      <c r="GL44">
        <v>38363.9</v>
      </c>
      <c r="GM44">
        <v>35798.7</v>
      </c>
      <c r="GN44">
        <v>46732.2</v>
      </c>
      <c r="GO44">
        <v>44333.3</v>
      </c>
      <c r="GP44">
        <v>1.87892</v>
      </c>
      <c r="GQ44">
        <v>1.86345</v>
      </c>
      <c r="GR44">
        <v>0.0535622</v>
      </c>
      <c r="GS44">
        <v>0</v>
      </c>
      <c r="GT44">
        <v>24.2219</v>
      </c>
      <c r="GU44">
        <v>999.9</v>
      </c>
      <c r="GV44">
        <v>42.3</v>
      </c>
      <c r="GW44">
        <v>31.7</v>
      </c>
      <c r="GX44">
        <v>21.998</v>
      </c>
      <c r="GY44">
        <v>63.1202</v>
      </c>
      <c r="GZ44">
        <v>22.6522</v>
      </c>
      <c r="HA44">
        <v>1</v>
      </c>
      <c r="HB44">
        <v>-0.114284</v>
      </c>
      <c r="HC44">
        <v>-0.289325</v>
      </c>
      <c r="HD44">
        <v>20.2154</v>
      </c>
      <c r="HE44">
        <v>5.2396</v>
      </c>
      <c r="HF44">
        <v>11.968</v>
      </c>
      <c r="HG44">
        <v>4.97295</v>
      </c>
      <c r="HH44">
        <v>3.291</v>
      </c>
      <c r="HI44">
        <v>9541.1</v>
      </c>
      <c r="HJ44">
        <v>9999</v>
      </c>
      <c r="HK44">
        <v>9999</v>
      </c>
      <c r="HL44">
        <v>300.5</v>
      </c>
      <c r="HM44">
        <v>4.97291</v>
      </c>
      <c r="HN44">
        <v>1.87729</v>
      </c>
      <c r="HO44">
        <v>1.87534</v>
      </c>
      <c r="HP44">
        <v>1.8782</v>
      </c>
      <c r="HQ44">
        <v>1.87491</v>
      </c>
      <c r="HR44">
        <v>1.87851</v>
      </c>
      <c r="HS44">
        <v>1.87556</v>
      </c>
      <c r="HT44">
        <v>1.87672</v>
      </c>
      <c r="HU44">
        <v>0</v>
      </c>
      <c r="HV44">
        <v>0</v>
      </c>
      <c r="HW44">
        <v>0</v>
      </c>
      <c r="HX44">
        <v>0</v>
      </c>
      <c r="HY44" t="s">
        <v>421</v>
      </c>
      <c r="HZ44" t="s">
        <v>422</v>
      </c>
      <c r="IA44" t="s">
        <v>423</v>
      </c>
      <c r="IB44" t="s">
        <v>423</v>
      </c>
      <c r="IC44" t="s">
        <v>423</v>
      </c>
      <c r="ID44" t="s">
        <v>423</v>
      </c>
      <c r="IE44">
        <v>0</v>
      </c>
      <c r="IF44">
        <v>100</v>
      </c>
      <c r="IG44">
        <v>100</v>
      </c>
      <c r="IH44">
        <v>3.439</v>
      </c>
      <c r="II44">
        <v>0.2081</v>
      </c>
      <c r="IJ44">
        <v>1.981763419366358</v>
      </c>
      <c r="IK44">
        <v>0.004159454759036045</v>
      </c>
      <c r="IL44">
        <v>-1.867668404869411E-06</v>
      </c>
      <c r="IM44">
        <v>4.909634042181104E-10</v>
      </c>
      <c r="IN44">
        <v>-0.02325052156973135</v>
      </c>
      <c r="IO44">
        <v>0.005621412097584705</v>
      </c>
      <c r="IP44">
        <v>0.0003643073039241939</v>
      </c>
      <c r="IQ44">
        <v>5.804889560036211E-07</v>
      </c>
      <c r="IR44">
        <v>0</v>
      </c>
      <c r="IS44">
        <v>2100</v>
      </c>
      <c r="IT44">
        <v>1</v>
      </c>
      <c r="IU44">
        <v>26</v>
      </c>
      <c r="IV44">
        <v>63397.9</v>
      </c>
      <c r="IW44">
        <v>63397.6</v>
      </c>
      <c r="IX44">
        <v>1.09497</v>
      </c>
      <c r="IY44">
        <v>2.55005</v>
      </c>
      <c r="IZ44">
        <v>1.39893</v>
      </c>
      <c r="JA44">
        <v>2.34375</v>
      </c>
      <c r="JB44">
        <v>1.44897</v>
      </c>
      <c r="JC44">
        <v>2.42065</v>
      </c>
      <c r="JD44">
        <v>36.5523</v>
      </c>
      <c r="JE44">
        <v>24.105</v>
      </c>
      <c r="JF44">
        <v>18</v>
      </c>
      <c r="JG44">
        <v>485.17</v>
      </c>
      <c r="JH44">
        <v>446.012</v>
      </c>
      <c r="JI44">
        <v>25</v>
      </c>
      <c r="JJ44">
        <v>25.5638</v>
      </c>
      <c r="JK44">
        <v>30.0002</v>
      </c>
      <c r="JL44">
        <v>25.4026</v>
      </c>
      <c r="JM44">
        <v>25.4844</v>
      </c>
      <c r="JN44">
        <v>21.9538</v>
      </c>
      <c r="JO44">
        <v>22.4625</v>
      </c>
      <c r="JP44">
        <v>0</v>
      </c>
      <c r="JQ44">
        <v>25</v>
      </c>
      <c r="JR44">
        <v>420.1</v>
      </c>
      <c r="JS44">
        <v>17.9131</v>
      </c>
      <c r="JT44">
        <v>100.997</v>
      </c>
      <c r="JU44">
        <v>101.936</v>
      </c>
    </row>
    <row r="45" spans="1:281">
      <c r="A45">
        <v>29</v>
      </c>
      <c r="B45">
        <v>1659042998.5</v>
      </c>
      <c r="C45">
        <v>887.5</v>
      </c>
      <c r="D45" t="s">
        <v>482</v>
      </c>
      <c r="E45" t="s">
        <v>483</v>
      </c>
      <c r="F45">
        <v>5</v>
      </c>
      <c r="G45" t="s">
        <v>415</v>
      </c>
      <c r="H45" t="s">
        <v>475</v>
      </c>
      <c r="I45">
        <v>1659042995.7</v>
      </c>
      <c r="J45">
        <f>(K45)/1000</f>
        <v>0</v>
      </c>
      <c r="K45">
        <f>IF(CZ45, AN45, AH45)</f>
        <v>0</v>
      </c>
      <c r="L45">
        <f>IF(CZ45, AI45, AG45)</f>
        <v>0</v>
      </c>
      <c r="M45">
        <f>DB45 - IF(AU45&gt;1, L45*CV45*100.0/(AW45*DP45), 0)</f>
        <v>0</v>
      </c>
      <c r="N45">
        <f>((T45-J45/2)*M45-L45)/(T45+J45/2)</f>
        <v>0</v>
      </c>
      <c r="O45">
        <f>N45*(DI45+DJ45)/1000.0</f>
        <v>0</v>
      </c>
      <c r="P45">
        <f>(DB45 - IF(AU45&gt;1, L45*CV45*100.0/(AW45*DP45), 0))*(DI45+DJ45)/1000.0</f>
        <v>0</v>
      </c>
      <c r="Q45">
        <f>2.0/((1/S45-1/R45)+SIGN(S45)*SQRT((1/S45-1/R45)*(1/S45-1/R45) + 4*CW45/((CW45+1)*(CW45+1))*(2*1/S45*1/R45-1/R45*1/R45)))</f>
        <v>0</v>
      </c>
      <c r="R45">
        <f>IF(LEFT(CX45,1)&lt;&gt;"0",IF(LEFT(CX45,1)="1",3.0,CY45),$D$5+$E$5*(DP45*DI45/($K$5*1000))+$F$5*(DP45*DI45/($K$5*1000))*MAX(MIN(CV45,$J$5),$I$5)*MAX(MIN(CV45,$J$5),$I$5)+$G$5*MAX(MIN(CV45,$J$5),$I$5)*(DP45*DI45/($K$5*1000))+$H$5*(DP45*DI45/($K$5*1000))*(DP45*DI45/($K$5*1000)))</f>
        <v>0</v>
      </c>
      <c r="S45">
        <f>J45*(1000-(1000*0.61365*exp(17.502*W45/(240.97+W45))/(DI45+DJ45)+DD45)/2)/(1000*0.61365*exp(17.502*W45/(240.97+W45))/(DI45+DJ45)-DD45)</f>
        <v>0</v>
      </c>
      <c r="T45">
        <f>1/((CW45+1)/(Q45/1.6)+1/(R45/1.37)) + CW45/((CW45+1)/(Q45/1.6) + CW45/(R45/1.37))</f>
        <v>0</v>
      </c>
      <c r="U45">
        <f>(CR45*CU45)</f>
        <v>0</v>
      </c>
      <c r="V45">
        <f>(DK45+(U45+2*0.95*5.67E-8*(((DK45+$B$7)+273)^4-(DK45+273)^4)-44100*J45)/(1.84*29.3*R45+8*0.95*5.67E-8*(DK45+273)^3))</f>
        <v>0</v>
      </c>
      <c r="W45">
        <f>($C$7*DL45+$D$7*DM45+$E$7*V45)</f>
        <v>0</v>
      </c>
      <c r="X45">
        <f>0.61365*exp(17.502*W45/(240.97+W45))</f>
        <v>0</v>
      </c>
      <c r="Y45">
        <f>(Z45/AA45*100)</f>
        <v>0</v>
      </c>
      <c r="Z45">
        <f>DD45*(DI45+DJ45)/1000</f>
        <v>0</v>
      </c>
      <c r="AA45">
        <f>0.61365*exp(17.502*DK45/(240.97+DK45))</f>
        <v>0</v>
      </c>
      <c r="AB45">
        <f>(X45-DD45*(DI45+DJ45)/1000)</f>
        <v>0</v>
      </c>
      <c r="AC45">
        <f>(-J45*44100)</f>
        <v>0</v>
      </c>
      <c r="AD45">
        <f>2*29.3*R45*0.92*(DK45-W45)</f>
        <v>0</v>
      </c>
      <c r="AE45">
        <f>2*0.95*5.67E-8*(((DK45+$B$7)+273)^4-(W45+273)^4)</f>
        <v>0</v>
      </c>
      <c r="AF45">
        <f>U45+AE45+AC45+AD45</f>
        <v>0</v>
      </c>
      <c r="AG45">
        <f>DH45*AU45*(DC45-DB45*(1000-AU45*DE45)/(1000-AU45*DD45))/(100*CV45)</f>
        <v>0</v>
      </c>
      <c r="AH45">
        <f>1000*DH45*AU45*(DD45-DE45)/(100*CV45*(1000-AU45*DD45))</f>
        <v>0</v>
      </c>
      <c r="AI45">
        <f>(AJ45 - AK45 - DI45*1E3/(8.314*(DK45+273.15)) * AM45/DH45 * AL45) * DH45/(100*CV45) * (1000 - DE45)/1000</f>
        <v>0</v>
      </c>
      <c r="AJ45">
        <v>427.7551611185423</v>
      </c>
      <c r="AK45">
        <v>432.7041515151516</v>
      </c>
      <c r="AL45">
        <v>0.0006257407604999073</v>
      </c>
      <c r="AM45">
        <v>64.88667998437263</v>
      </c>
      <c r="AN45">
        <f>(AP45 - AO45 + DI45*1E3/(8.314*(DK45+273.15)) * AR45/DH45 * AQ45) * DH45/(100*CV45) * 1000/(1000 - AP45)</f>
        <v>0</v>
      </c>
      <c r="AO45">
        <v>17.86300240058889</v>
      </c>
      <c r="AP45">
        <v>18.65639930069931</v>
      </c>
      <c r="AQ45">
        <v>-5.918615545970527E-06</v>
      </c>
      <c r="AR45">
        <v>84.4564999353633</v>
      </c>
      <c r="AS45">
        <v>6</v>
      </c>
      <c r="AT45">
        <v>1</v>
      </c>
      <c r="AU45">
        <f>IF(AS45*$H$13&gt;=AW45,1.0,(AW45/(AW45-AS45*$H$13)))</f>
        <v>0</v>
      </c>
      <c r="AV45">
        <f>(AU45-1)*100</f>
        <v>0</v>
      </c>
      <c r="AW45">
        <f>MAX(0,($B$13+$C$13*DP45)/(1+$D$13*DP45)*DI45/(DK45+273)*$E$13)</f>
        <v>0</v>
      </c>
      <c r="AX45" t="s">
        <v>417</v>
      </c>
      <c r="AY45" t="s">
        <v>417</v>
      </c>
      <c r="AZ45">
        <v>0</v>
      </c>
      <c r="BA45">
        <v>0</v>
      </c>
      <c r="BB45">
        <f>1-AZ45/BA45</f>
        <v>0</v>
      </c>
      <c r="BC45">
        <v>0</v>
      </c>
      <c r="BD45" t="s">
        <v>417</v>
      </c>
      <c r="BE45" t="s">
        <v>417</v>
      </c>
      <c r="BF45">
        <v>0</v>
      </c>
      <c r="BG45">
        <v>0</v>
      </c>
      <c r="BH45">
        <f>1-BF45/BG45</f>
        <v>0</v>
      </c>
      <c r="BI45">
        <v>0.5</v>
      </c>
      <c r="BJ45">
        <f>CS45</f>
        <v>0</v>
      </c>
      <c r="BK45">
        <f>L45</f>
        <v>0</v>
      </c>
      <c r="BL45">
        <f>BH45*BI45*BJ45</f>
        <v>0</v>
      </c>
      <c r="BM45">
        <f>(BK45-BC45)/BJ45</f>
        <v>0</v>
      </c>
      <c r="BN45">
        <f>(BA45-BG45)/BG45</f>
        <v>0</v>
      </c>
      <c r="BO45">
        <f>AZ45/(BB45+AZ45/BG45)</f>
        <v>0</v>
      </c>
      <c r="BP45" t="s">
        <v>417</v>
      </c>
      <c r="BQ45">
        <v>0</v>
      </c>
      <c r="BR45">
        <f>IF(BQ45&lt;&gt;0, BQ45, BO45)</f>
        <v>0</v>
      </c>
      <c r="BS45">
        <f>1-BR45/BG45</f>
        <v>0</v>
      </c>
      <c r="BT45">
        <f>(BG45-BF45)/(BG45-BR45)</f>
        <v>0</v>
      </c>
      <c r="BU45">
        <f>(BA45-BG45)/(BA45-BR45)</f>
        <v>0</v>
      </c>
      <c r="BV45">
        <f>(BG45-BF45)/(BG45-AZ45)</f>
        <v>0</v>
      </c>
      <c r="BW45">
        <f>(BA45-BG45)/(BA45-AZ45)</f>
        <v>0</v>
      </c>
      <c r="BX45">
        <f>(BT45*BR45/BF45)</f>
        <v>0</v>
      </c>
      <c r="BY45">
        <f>(1-BX45)</f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f>$B$11*DQ45+$C$11*DR45+$F$11*EC45*(1-EF45)</f>
        <v>0</v>
      </c>
      <c r="CS45">
        <f>CR45*CT45</f>
        <v>0</v>
      </c>
      <c r="CT45">
        <f>($B$11*$D$9+$C$11*$D$9+$F$11*((EP45+EH45)/MAX(EP45+EH45+EQ45, 0.1)*$I$9+EQ45/MAX(EP45+EH45+EQ45, 0.1)*$J$9))/($B$11+$C$11+$F$11)</f>
        <v>0</v>
      </c>
      <c r="CU45">
        <f>($B$11*$K$9+$C$11*$K$9+$F$11*((EP45+EH45)/MAX(EP45+EH45+EQ45, 0.1)*$P$9+EQ45/MAX(EP45+EH45+EQ45, 0.1)*$Q$9))/($B$11+$C$11+$F$11)</f>
        <v>0</v>
      </c>
      <c r="CV45">
        <v>6</v>
      </c>
      <c r="CW45">
        <v>0.5</v>
      </c>
      <c r="CX45" t="s">
        <v>418</v>
      </c>
      <c r="CY45">
        <v>2</v>
      </c>
      <c r="CZ45" t="b">
        <v>1</v>
      </c>
      <c r="DA45">
        <v>1659042995.7</v>
      </c>
      <c r="DB45">
        <v>424.6301</v>
      </c>
      <c r="DC45">
        <v>420.1074</v>
      </c>
      <c r="DD45">
        <v>18.65668</v>
      </c>
      <c r="DE45">
        <v>17.86293</v>
      </c>
      <c r="DF45">
        <v>421.1910000000001</v>
      </c>
      <c r="DG45">
        <v>18.44859</v>
      </c>
      <c r="DH45">
        <v>500.0991999999999</v>
      </c>
      <c r="DI45">
        <v>90.27527999999998</v>
      </c>
      <c r="DJ45">
        <v>0.10011426</v>
      </c>
      <c r="DK45">
        <v>25.59096</v>
      </c>
      <c r="DL45">
        <v>25.09546</v>
      </c>
      <c r="DM45">
        <v>999.9</v>
      </c>
      <c r="DN45">
        <v>0</v>
      </c>
      <c r="DO45">
        <v>0</v>
      </c>
      <c r="DP45">
        <v>9997.123</v>
      </c>
      <c r="DQ45">
        <v>0</v>
      </c>
      <c r="DR45">
        <v>4.02698</v>
      </c>
      <c r="DS45">
        <v>4.522712</v>
      </c>
      <c r="DT45">
        <v>432.7028999999999</v>
      </c>
      <c r="DU45">
        <v>427.7482</v>
      </c>
      <c r="DV45">
        <v>0.7937514</v>
      </c>
      <c r="DW45">
        <v>420.1074</v>
      </c>
      <c r="DX45">
        <v>17.86293</v>
      </c>
      <c r="DY45">
        <v>1.684236</v>
      </c>
      <c r="DZ45">
        <v>1.612581</v>
      </c>
      <c r="EA45">
        <v>14.7519</v>
      </c>
      <c r="EB45">
        <v>14.07955</v>
      </c>
      <c r="EC45">
        <v>0.0100011</v>
      </c>
      <c r="ED45">
        <v>0</v>
      </c>
      <c r="EE45">
        <v>0</v>
      </c>
      <c r="EF45">
        <v>0</v>
      </c>
      <c r="EG45">
        <v>843.9</v>
      </c>
      <c r="EH45">
        <v>0.0100011</v>
      </c>
      <c r="EI45">
        <v>-4.874999999999999</v>
      </c>
      <c r="EJ45">
        <v>-1.66</v>
      </c>
      <c r="EK45">
        <v>34.5808</v>
      </c>
      <c r="EL45">
        <v>40.19969999999999</v>
      </c>
      <c r="EM45">
        <v>37.2497</v>
      </c>
      <c r="EN45">
        <v>40.39360000000001</v>
      </c>
      <c r="EO45">
        <v>37.5746</v>
      </c>
      <c r="EP45">
        <v>0</v>
      </c>
      <c r="EQ45">
        <v>0</v>
      </c>
      <c r="ER45">
        <v>0</v>
      </c>
      <c r="ES45">
        <v>1659042999.7</v>
      </c>
      <c r="ET45">
        <v>0</v>
      </c>
      <c r="EU45">
        <v>844.0820000000001</v>
      </c>
      <c r="EV45">
        <v>22.13846145990746</v>
      </c>
      <c r="EW45">
        <v>-34.48846165950482</v>
      </c>
      <c r="EX45">
        <v>-4.474</v>
      </c>
      <c r="EY45">
        <v>15</v>
      </c>
      <c r="EZ45">
        <v>0</v>
      </c>
      <c r="FA45" t="s">
        <v>419</v>
      </c>
      <c r="FB45">
        <v>1655239120</v>
      </c>
      <c r="FC45">
        <v>1655239135</v>
      </c>
      <c r="FD45">
        <v>0</v>
      </c>
      <c r="FE45">
        <v>-0.075</v>
      </c>
      <c r="FF45">
        <v>-0.027</v>
      </c>
      <c r="FG45">
        <v>1.986</v>
      </c>
      <c r="FH45">
        <v>0.139</v>
      </c>
      <c r="FI45">
        <v>420</v>
      </c>
      <c r="FJ45">
        <v>22</v>
      </c>
      <c r="FK45">
        <v>0.12</v>
      </c>
      <c r="FL45">
        <v>0.02</v>
      </c>
      <c r="FM45">
        <v>4.568783902439025</v>
      </c>
      <c r="FN45">
        <v>-0.2492448083623683</v>
      </c>
      <c r="FO45">
        <v>0.04235436763713638</v>
      </c>
      <c r="FP45">
        <v>1</v>
      </c>
      <c r="FQ45">
        <v>844.6205882352942</v>
      </c>
      <c r="FR45">
        <v>-5.213139850320326</v>
      </c>
      <c r="FS45">
        <v>4.559381370044483</v>
      </c>
      <c r="FT45">
        <v>0</v>
      </c>
      <c r="FU45">
        <v>0.7859761707317073</v>
      </c>
      <c r="FV45">
        <v>0.06600476655052416</v>
      </c>
      <c r="FW45">
        <v>0.006876011006469869</v>
      </c>
      <c r="FX45">
        <v>1</v>
      </c>
      <c r="FY45">
        <v>2</v>
      </c>
      <c r="FZ45">
        <v>3</v>
      </c>
      <c r="GA45" t="s">
        <v>429</v>
      </c>
      <c r="GB45">
        <v>2.98075</v>
      </c>
      <c r="GC45">
        <v>2.72844</v>
      </c>
      <c r="GD45">
        <v>0.08645460000000001</v>
      </c>
      <c r="GE45">
        <v>0.08672580000000001</v>
      </c>
      <c r="GF45">
        <v>0.0900191</v>
      </c>
      <c r="GG45">
        <v>0.0879656</v>
      </c>
      <c r="GH45">
        <v>27431.8</v>
      </c>
      <c r="GI45">
        <v>27001.4</v>
      </c>
      <c r="GJ45">
        <v>30552.7</v>
      </c>
      <c r="GK45">
        <v>29806.7</v>
      </c>
      <c r="GL45">
        <v>38364.3</v>
      </c>
      <c r="GM45">
        <v>35798.3</v>
      </c>
      <c r="GN45">
        <v>46732.6</v>
      </c>
      <c r="GO45">
        <v>44332.6</v>
      </c>
      <c r="GP45">
        <v>1.87888</v>
      </c>
      <c r="GQ45">
        <v>1.8634</v>
      </c>
      <c r="GR45">
        <v>0.0526719</v>
      </c>
      <c r="GS45">
        <v>0</v>
      </c>
      <c r="GT45">
        <v>24.2236</v>
      </c>
      <c r="GU45">
        <v>999.9</v>
      </c>
      <c r="GV45">
        <v>42.3</v>
      </c>
      <c r="GW45">
        <v>31.7</v>
      </c>
      <c r="GX45">
        <v>21.9987</v>
      </c>
      <c r="GY45">
        <v>63.1302</v>
      </c>
      <c r="GZ45">
        <v>22.3958</v>
      </c>
      <c r="HA45">
        <v>1</v>
      </c>
      <c r="HB45">
        <v>-0.114311</v>
      </c>
      <c r="HC45">
        <v>-0.288431</v>
      </c>
      <c r="HD45">
        <v>20.2153</v>
      </c>
      <c r="HE45">
        <v>5.239</v>
      </c>
      <c r="HF45">
        <v>11.968</v>
      </c>
      <c r="HG45">
        <v>4.97285</v>
      </c>
      <c r="HH45">
        <v>3.291</v>
      </c>
      <c r="HI45">
        <v>9541.299999999999</v>
      </c>
      <c r="HJ45">
        <v>9999</v>
      </c>
      <c r="HK45">
        <v>9999</v>
      </c>
      <c r="HL45">
        <v>300.5</v>
      </c>
      <c r="HM45">
        <v>4.97291</v>
      </c>
      <c r="HN45">
        <v>1.8773</v>
      </c>
      <c r="HO45">
        <v>1.87538</v>
      </c>
      <c r="HP45">
        <v>1.87821</v>
      </c>
      <c r="HQ45">
        <v>1.87497</v>
      </c>
      <c r="HR45">
        <v>1.87853</v>
      </c>
      <c r="HS45">
        <v>1.87561</v>
      </c>
      <c r="HT45">
        <v>1.8768</v>
      </c>
      <c r="HU45">
        <v>0</v>
      </c>
      <c r="HV45">
        <v>0</v>
      </c>
      <c r="HW45">
        <v>0</v>
      </c>
      <c r="HX45">
        <v>0</v>
      </c>
      <c r="HY45" t="s">
        <v>421</v>
      </c>
      <c r="HZ45" t="s">
        <v>422</v>
      </c>
      <c r="IA45" t="s">
        <v>423</v>
      </c>
      <c r="IB45" t="s">
        <v>423</v>
      </c>
      <c r="IC45" t="s">
        <v>423</v>
      </c>
      <c r="ID45" t="s">
        <v>423</v>
      </c>
      <c r="IE45">
        <v>0</v>
      </c>
      <c r="IF45">
        <v>100</v>
      </c>
      <c r="IG45">
        <v>100</v>
      </c>
      <c r="IH45">
        <v>3.439</v>
      </c>
      <c r="II45">
        <v>0.2081</v>
      </c>
      <c r="IJ45">
        <v>1.981763419366358</v>
      </c>
      <c r="IK45">
        <v>0.004159454759036045</v>
      </c>
      <c r="IL45">
        <v>-1.867668404869411E-06</v>
      </c>
      <c r="IM45">
        <v>4.909634042181104E-10</v>
      </c>
      <c r="IN45">
        <v>-0.02325052156973135</v>
      </c>
      <c r="IO45">
        <v>0.005621412097584705</v>
      </c>
      <c r="IP45">
        <v>0.0003643073039241939</v>
      </c>
      <c r="IQ45">
        <v>5.804889560036211E-07</v>
      </c>
      <c r="IR45">
        <v>0</v>
      </c>
      <c r="IS45">
        <v>2100</v>
      </c>
      <c r="IT45">
        <v>1</v>
      </c>
      <c r="IU45">
        <v>26</v>
      </c>
      <c r="IV45">
        <v>63398</v>
      </c>
      <c r="IW45">
        <v>63397.7</v>
      </c>
      <c r="IX45">
        <v>1.09497</v>
      </c>
      <c r="IY45">
        <v>2.54883</v>
      </c>
      <c r="IZ45">
        <v>1.39893</v>
      </c>
      <c r="JA45">
        <v>2.34375</v>
      </c>
      <c r="JB45">
        <v>1.44897</v>
      </c>
      <c r="JC45">
        <v>2.48413</v>
      </c>
      <c r="JD45">
        <v>36.5523</v>
      </c>
      <c r="JE45">
        <v>24.105</v>
      </c>
      <c r="JF45">
        <v>18</v>
      </c>
      <c r="JG45">
        <v>485.143</v>
      </c>
      <c r="JH45">
        <v>445.992</v>
      </c>
      <c r="JI45">
        <v>25.0001</v>
      </c>
      <c r="JJ45">
        <v>25.5654</v>
      </c>
      <c r="JK45">
        <v>30.0002</v>
      </c>
      <c r="JL45">
        <v>25.4026</v>
      </c>
      <c r="JM45">
        <v>25.4858</v>
      </c>
      <c r="JN45">
        <v>21.9542</v>
      </c>
      <c r="JO45">
        <v>22.4625</v>
      </c>
      <c r="JP45">
        <v>0</v>
      </c>
      <c r="JQ45">
        <v>25</v>
      </c>
      <c r="JR45">
        <v>420.1</v>
      </c>
      <c r="JS45">
        <v>17.9132</v>
      </c>
      <c r="JT45">
        <v>100.998</v>
      </c>
      <c r="JU45">
        <v>101.934</v>
      </c>
    </row>
    <row r="46" spans="1:281">
      <c r="A46">
        <v>30</v>
      </c>
      <c r="B46">
        <v>1659043003.5</v>
      </c>
      <c r="C46">
        <v>892.5</v>
      </c>
      <c r="D46" t="s">
        <v>484</v>
      </c>
      <c r="E46" t="s">
        <v>485</v>
      </c>
      <c r="F46">
        <v>5</v>
      </c>
      <c r="G46" t="s">
        <v>415</v>
      </c>
      <c r="H46" t="s">
        <v>475</v>
      </c>
      <c r="I46">
        <v>1659043001</v>
      </c>
      <c r="J46">
        <f>(K46)/1000</f>
        <v>0</v>
      </c>
      <c r="K46">
        <f>IF(CZ46, AN46, AH46)</f>
        <v>0</v>
      </c>
      <c r="L46">
        <f>IF(CZ46, AI46, AG46)</f>
        <v>0</v>
      </c>
      <c r="M46">
        <f>DB46 - IF(AU46&gt;1, L46*CV46*100.0/(AW46*DP46), 0)</f>
        <v>0</v>
      </c>
      <c r="N46">
        <f>((T46-J46/2)*M46-L46)/(T46+J46/2)</f>
        <v>0</v>
      </c>
      <c r="O46">
        <f>N46*(DI46+DJ46)/1000.0</f>
        <v>0</v>
      </c>
      <c r="P46">
        <f>(DB46 - IF(AU46&gt;1, L46*CV46*100.0/(AW46*DP46), 0))*(DI46+DJ46)/1000.0</f>
        <v>0</v>
      </c>
      <c r="Q46">
        <f>2.0/((1/S46-1/R46)+SIGN(S46)*SQRT((1/S46-1/R46)*(1/S46-1/R46) + 4*CW46/((CW46+1)*(CW46+1))*(2*1/S46*1/R46-1/R46*1/R46)))</f>
        <v>0</v>
      </c>
      <c r="R46">
        <f>IF(LEFT(CX46,1)&lt;&gt;"0",IF(LEFT(CX46,1)="1",3.0,CY46),$D$5+$E$5*(DP46*DI46/($K$5*1000))+$F$5*(DP46*DI46/($K$5*1000))*MAX(MIN(CV46,$J$5),$I$5)*MAX(MIN(CV46,$J$5),$I$5)+$G$5*MAX(MIN(CV46,$J$5),$I$5)*(DP46*DI46/($K$5*1000))+$H$5*(DP46*DI46/($K$5*1000))*(DP46*DI46/($K$5*1000)))</f>
        <v>0</v>
      </c>
      <c r="S46">
        <f>J46*(1000-(1000*0.61365*exp(17.502*W46/(240.97+W46))/(DI46+DJ46)+DD46)/2)/(1000*0.61365*exp(17.502*W46/(240.97+W46))/(DI46+DJ46)-DD46)</f>
        <v>0</v>
      </c>
      <c r="T46">
        <f>1/((CW46+1)/(Q46/1.6)+1/(R46/1.37)) + CW46/((CW46+1)/(Q46/1.6) + CW46/(R46/1.37))</f>
        <v>0</v>
      </c>
      <c r="U46">
        <f>(CR46*CU46)</f>
        <v>0</v>
      </c>
      <c r="V46">
        <f>(DK46+(U46+2*0.95*5.67E-8*(((DK46+$B$7)+273)^4-(DK46+273)^4)-44100*J46)/(1.84*29.3*R46+8*0.95*5.67E-8*(DK46+273)^3))</f>
        <v>0</v>
      </c>
      <c r="W46">
        <f>($C$7*DL46+$D$7*DM46+$E$7*V46)</f>
        <v>0</v>
      </c>
      <c r="X46">
        <f>0.61365*exp(17.502*W46/(240.97+W46))</f>
        <v>0</v>
      </c>
      <c r="Y46">
        <f>(Z46/AA46*100)</f>
        <v>0</v>
      </c>
      <c r="Z46">
        <f>DD46*(DI46+DJ46)/1000</f>
        <v>0</v>
      </c>
      <c r="AA46">
        <f>0.61365*exp(17.502*DK46/(240.97+DK46))</f>
        <v>0</v>
      </c>
      <c r="AB46">
        <f>(X46-DD46*(DI46+DJ46)/1000)</f>
        <v>0</v>
      </c>
      <c r="AC46">
        <f>(-J46*44100)</f>
        <v>0</v>
      </c>
      <c r="AD46">
        <f>2*29.3*R46*0.92*(DK46-W46)</f>
        <v>0</v>
      </c>
      <c r="AE46">
        <f>2*0.95*5.67E-8*(((DK46+$B$7)+273)^4-(W46+273)^4)</f>
        <v>0</v>
      </c>
      <c r="AF46">
        <f>U46+AE46+AC46+AD46</f>
        <v>0</v>
      </c>
      <c r="AG46">
        <f>DH46*AU46*(DC46-DB46*(1000-AU46*DE46)/(1000-AU46*DD46))/(100*CV46)</f>
        <v>0</v>
      </c>
      <c r="AH46">
        <f>1000*DH46*AU46*(DD46-DE46)/(100*CV46*(1000-AU46*DD46))</f>
        <v>0</v>
      </c>
      <c r="AI46">
        <f>(AJ46 - AK46 - DI46*1E3/(8.314*(DK46+273.15)) * AM46/DH46 * AL46) * DH46/(100*CV46) * (1000 - DE46)/1000</f>
        <v>0</v>
      </c>
      <c r="AJ46">
        <v>427.7414915503176</v>
      </c>
      <c r="AK46">
        <v>432.6936909090909</v>
      </c>
      <c r="AL46">
        <v>-0.0003672276914185713</v>
      </c>
      <c r="AM46">
        <v>64.88667998437263</v>
      </c>
      <c r="AN46">
        <f>(AP46 - AO46 + DI46*1E3/(8.314*(DK46+273.15)) * AR46/DH46 * AQ46) * DH46/(100*CV46) * 1000/(1000 - AP46)</f>
        <v>0</v>
      </c>
      <c r="AO46">
        <v>17.86080536782708</v>
      </c>
      <c r="AP46">
        <v>18.65697132867134</v>
      </c>
      <c r="AQ46">
        <v>-3.45283168741426E-07</v>
      </c>
      <c r="AR46">
        <v>84.4564999353633</v>
      </c>
      <c r="AS46">
        <v>6</v>
      </c>
      <c r="AT46">
        <v>1</v>
      </c>
      <c r="AU46">
        <f>IF(AS46*$H$13&gt;=AW46,1.0,(AW46/(AW46-AS46*$H$13)))</f>
        <v>0</v>
      </c>
      <c r="AV46">
        <f>(AU46-1)*100</f>
        <v>0</v>
      </c>
      <c r="AW46">
        <f>MAX(0,($B$13+$C$13*DP46)/(1+$D$13*DP46)*DI46/(DK46+273)*$E$13)</f>
        <v>0</v>
      </c>
      <c r="AX46" t="s">
        <v>417</v>
      </c>
      <c r="AY46" t="s">
        <v>417</v>
      </c>
      <c r="AZ46">
        <v>0</v>
      </c>
      <c r="BA46">
        <v>0</v>
      </c>
      <c r="BB46">
        <f>1-AZ46/BA46</f>
        <v>0</v>
      </c>
      <c r="BC46">
        <v>0</v>
      </c>
      <c r="BD46" t="s">
        <v>417</v>
      </c>
      <c r="BE46" t="s">
        <v>417</v>
      </c>
      <c r="BF46">
        <v>0</v>
      </c>
      <c r="BG46">
        <v>0</v>
      </c>
      <c r="BH46">
        <f>1-BF46/BG46</f>
        <v>0</v>
      </c>
      <c r="BI46">
        <v>0.5</v>
      </c>
      <c r="BJ46">
        <f>CS46</f>
        <v>0</v>
      </c>
      <c r="BK46">
        <f>L46</f>
        <v>0</v>
      </c>
      <c r="BL46">
        <f>BH46*BI46*BJ46</f>
        <v>0</v>
      </c>
      <c r="BM46">
        <f>(BK46-BC46)/BJ46</f>
        <v>0</v>
      </c>
      <c r="BN46">
        <f>(BA46-BG46)/BG46</f>
        <v>0</v>
      </c>
      <c r="BO46">
        <f>AZ46/(BB46+AZ46/BG46)</f>
        <v>0</v>
      </c>
      <c r="BP46" t="s">
        <v>417</v>
      </c>
      <c r="BQ46">
        <v>0</v>
      </c>
      <c r="BR46">
        <f>IF(BQ46&lt;&gt;0, BQ46, BO46)</f>
        <v>0</v>
      </c>
      <c r="BS46">
        <f>1-BR46/BG46</f>
        <v>0</v>
      </c>
      <c r="BT46">
        <f>(BG46-BF46)/(BG46-BR46)</f>
        <v>0</v>
      </c>
      <c r="BU46">
        <f>(BA46-BG46)/(BA46-BR46)</f>
        <v>0</v>
      </c>
      <c r="BV46">
        <f>(BG46-BF46)/(BG46-AZ46)</f>
        <v>0</v>
      </c>
      <c r="BW46">
        <f>(BA46-BG46)/(BA46-AZ46)</f>
        <v>0</v>
      </c>
      <c r="BX46">
        <f>(BT46*BR46/BF46)</f>
        <v>0</v>
      </c>
      <c r="BY46">
        <f>(1-BX46)</f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f>$B$11*DQ46+$C$11*DR46+$F$11*EC46*(1-EF46)</f>
        <v>0</v>
      </c>
      <c r="CS46">
        <f>CR46*CT46</f>
        <v>0</v>
      </c>
      <c r="CT46">
        <f>($B$11*$D$9+$C$11*$D$9+$F$11*((EP46+EH46)/MAX(EP46+EH46+EQ46, 0.1)*$I$9+EQ46/MAX(EP46+EH46+EQ46, 0.1)*$J$9))/($B$11+$C$11+$F$11)</f>
        <v>0</v>
      </c>
      <c r="CU46">
        <f>($B$11*$K$9+$C$11*$K$9+$F$11*((EP46+EH46)/MAX(EP46+EH46+EQ46, 0.1)*$P$9+EQ46/MAX(EP46+EH46+EQ46, 0.1)*$Q$9))/($B$11+$C$11+$F$11)</f>
        <v>0</v>
      </c>
      <c r="CV46">
        <v>6</v>
      </c>
      <c r="CW46">
        <v>0.5</v>
      </c>
      <c r="CX46" t="s">
        <v>418</v>
      </c>
      <c r="CY46">
        <v>2</v>
      </c>
      <c r="CZ46" t="b">
        <v>1</v>
      </c>
      <c r="DA46">
        <v>1659043001</v>
      </c>
      <c r="DB46">
        <v>424.627</v>
      </c>
      <c r="DC46">
        <v>420.0994444444444</v>
      </c>
      <c r="DD46">
        <v>18.65677777777778</v>
      </c>
      <c r="DE46">
        <v>17.86003333333333</v>
      </c>
      <c r="DF46">
        <v>421.1878888888889</v>
      </c>
      <c r="DG46">
        <v>18.44867777777778</v>
      </c>
      <c r="DH46">
        <v>500.1006666666667</v>
      </c>
      <c r="DI46">
        <v>90.27345555555556</v>
      </c>
      <c r="DJ46">
        <v>0.09999515555555555</v>
      </c>
      <c r="DK46">
        <v>25.59484444444444</v>
      </c>
      <c r="DL46">
        <v>25.10286666666667</v>
      </c>
      <c r="DM46">
        <v>999.9000000000001</v>
      </c>
      <c r="DN46">
        <v>0</v>
      </c>
      <c r="DO46">
        <v>0</v>
      </c>
      <c r="DP46">
        <v>9998.747777777777</v>
      </c>
      <c r="DQ46">
        <v>0</v>
      </c>
      <c r="DR46">
        <v>4.02698</v>
      </c>
      <c r="DS46">
        <v>4.527613333333334</v>
      </c>
      <c r="DT46">
        <v>432.6996666666667</v>
      </c>
      <c r="DU46">
        <v>427.7388888888888</v>
      </c>
      <c r="DV46">
        <v>0.7967432222222223</v>
      </c>
      <c r="DW46">
        <v>420.0994444444444</v>
      </c>
      <c r="DX46">
        <v>17.86003333333333</v>
      </c>
      <c r="DY46">
        <v>1.684211111111111</v>
      </c>
      <c r="DZ46">
        <v>1.612285555555556</v>
      </c>
      <c r="EA46">
        <v>14.75168888888889</v>
      </c>
      <c r="EB46">
        <v>14.07673333333333</v>
      </c>
      <c r="EC46">
        <v>0.0100011</v>
      </c>
      <c r="ED46">
        <v>0</v>
      </c>
      <c r="EE46">
        <v>0</v>
      </c>
      <c r="EF46">
        <v>0</v>
      </c>
      <c r="EG46">
        <v>845.911111111111</v>
      </c>
      <c r="EH46">
        <v>0.0100011</v>
      </c>
      <c r="EI46">
        <v>-5.044444444444445</v>
      </c>
      <c r="EJ46">
        <v>-1.55</v>
      </c>
      <c r="EK46">
        <v>34.67344444444445</v>
      </c>
      <c r="EL46">
        <v>40.28444444444445</v>
      </c>
      <c r="EM46">
        <v>37.29133333333333</v>
      </c>
      <c r="EN46">
        <v>40.49288888888889</v>
      </c>
      <c r="EO46">
        <v>37.63166666666667</v>
      </c>
      <c r="EP46">
        <v>0</v>
      </c>
      <c r="EQ46">
        <v>0</v>
      </c>
      <c r="ER46">
        <v>0</v>
      </c>
      <c r="ES46">
        <v>1659043005.1</v>
      </c>
      <c r="ET46">
        <v>0</v>
      </c>
      <c r="EU46">
        <v>845.4365384615386</v>
      </c>
      <c r="EV46">
        <v>3.225641020602247</v>
      </c>
      <c r="EW46">
        <v>-1.039316277375428</v>
      </c>
      <c r="EX46">
        <v>-5.426923076923078</v>
      </c>
      <c r="EY46">
        <v>15</v>
      </c>
      <c r="EZ46">
        <v>0</v>
      </c>
      <c r="FA46" t="s">
        <v>419</v>
      </c>
      <c r="FB46">
        <v>1655239120</v>
      </c>
      <c r="FC46">
        <v>1655239135</v>
      </c>
      <c r="FD46">
        <v>0</v>
      </c>
      <c r="FE46">
        <v>-0.075</v>
      </c>
      <c r="FF46">
        <v>-0.027</v>
      </c>
      <c r="FG46">
        <v>1.986</v>
      </c>
      <c r="FH46">
        <v>0.139</v>
      </c>
      <c r="FI46">
        <v>420</v>
      </c>
      <c r="FJ46">
        <v>22</v>
      </c>
      <c r="FK46">
        <v>0.12</v>
      </c>
      <c r="FL46">
        <v>0.02</v>
      </c>
      <c r="FM46">
        <v>4.5572305</v>
      </c>
      <c r="FN46">
        <v>-0.3029173733583467</v>
      </c>
      <c r="FO46">
        <v>0.04240218525913499</v>
      </c>
      <c r="FP46">
        <v>1</v>
      </c>
      <c r="FQ46">
        <v>844.8029411764707</v>
      </c>
      <c r="FR46">
        <v>7.621084709195198</v>
      </c>
      <c r="FS46">
        <v>4.757840915059102</v>
      </c>
      <c r="FT46">
        <v>0</v>
      </c>
      <c r="FU46">
        <v>0.7907447750000001</v>
      </c>
      <c r="FV46">
        <v>0.04972551219512228</v>
      </c>
      <c r="FW46">
        <v>0.004911904119012818</v>
      </c>
      <c r="FX46">
        <v>1</v>
      </c>
      <c r="FY46">
        <v>2</v>
      </c>
      <c r="FZ46">
        <v>3</v>
      </c>
      <c r="GA46" t="s">
        <v>429</v>
      </c>
      <c r="GB46">
        <v>2.98085</v>
      </c>
      <c r="GC46">
        <v>2.72829</v>
      </c>
      <c r="GD46">
        <v>0.0864525</v>
      </c>
      <c r="GE46">
        <v>0.0867294</v>
      </c>
      <c r="GF46">
        <v>0.0900157</v>
      </c>
      <c r="GG46">
        <v>0.0879479</v>
      </c>
      <c r="GH46">
        <v>27431.2</v>
      </c>
      <c r="GI46">
        <v>27001.3</v>
      </c>
      <c r="GJ46">
        <v>30551.9</v>
      </c>
      <c r="GK46">
        <v>29806.7</v>
      </c>
      <c r="GL46">
        <v>38363.6</v>
      </c>
      <c r="GM46">
        <v>35799.2</v>
      </c>
      <c r="GN46">
        <v>46731.5</v>
      </c>
      <c r="GO46">
        <v>44332.8</v>
      </c>
      <c r="GP46">
        <v>1.87885</v>
      </c>
      <c r="GQ46">
        <v>1.86355</v>
      </c>
      <c r="GR46">
        <v>0.0540949</v>
      </c>
      <c r="GS46">
        <v>0</v>
      </c>
      <c r="GT46">
        <v>24.226</v>
      </c>
      <c r="GU46">
        <v>999.9</v>
      </c>
      <c r="GV46">
        <v>42.2</v>
      </c>
      <c r="GW46">
        <v>31.7</v>
      </c>
      <c r="GX46">
        <v>21.9453</v>
      </c>
      <c r="GY46">
        <v>63.0802</v>
      </c>
      <c r="GZ46">
        <v>22.3357</v>
      </c>
      <c r="HA46">
        <v>1</v>
      </c>
      <c r="HB46">
        <v>-0.114253</v>
      </c>
      <c r="HC46">
        <v>-0.287661</v>
      </c>
      <c r="HD46">
        <v>20.2152</v>
      </c>
      <c r="HE46">
        <v>5.23945</v>
      </c>
      <c r="HF46">
        <v>11.968</v>
      </c>
      <c r="HG46">
        <v>4.97285</v>
      </c>
      <c r="HH46">
        <v>3.291</v>
      </c>
      <c r="HI46">
        <v>9541.299999999999</v>
      </c>
      <c r="HJ46">
        <v>9999</v>
      </c>
      <c r="HK46">
        <v>9999</v>
      </c>
      <c r="HL46">
        <v>300.5</v>
      </c>
      <c r="HM46">
        <v>4.97291</v>
      </c>
      <c r="HN46">
        <v>1.87729</v>
      </c>
      <c r="HO46">
        <v>1.87538</v>
      </c>
      <c r="HP46">
        <v>1.8782</v>
      </c>
      <c r="HQ46">
        <v>1.87491</v>
      </c>
      <c r="HR46">
        <v>1.87852</v>
      </c>
      <c r="HS46">
        <v>1.87561</v>
      </c>
      <c r="HT46">
        <v>1.87675</v>
      </c>
      <c r="HU46">
        <v>0</v>
      </c>
      <c r="HV46">
        <v>0</v>
      </c>
      <c r="HW46">
        <v>0</v>
      </c>
      <c r="HX46">
        <v>0</v>
      </c>
      <c r="HY46" t="s">
        <v>421</v>
      </c>
      <c r="HZ46" t="s">
        <v>422</v>
      </c>
      <c r="IA46" t="s">
        <v>423</v>
      </c>
      <c r="IB46" t="s">
        <v>423</v>
      </c>
      <c r="IC46" t="s">
        <v>423</v>
      </c>
      <c r="ID46" t="s">
        <v>423</v>
      </c>
      <c r="IE46">
        <v>0</v>
      </c>
      <c r="IF46">
        <v>100</v>
      </c>
      <c r="IG46">
        <v>100</v>
      </c>
      <c r="IH46">
        <v>3.439</v>
      </c>
      <c r="II46">
        <v>0.2081</v>
      </c>
      <c r="IJ46">
        <v>1.981763419366358</v>
      </c>
      <c r="IK46">
        <v>0.004159454759036045</v>
      </c>
      <c r="IL46">
        <v>-1.867668404869411E-06</v>
      </c>
      <c r="IM46">
        <v>4.909634042181104E-10</v>
      </c>
      <c r="IN46">
        <v>-0.02325052156973135</v>
      </c>
      <c r="IO46">
        <v>0.005621412097584705</v>
      </c>
      <c r="IP46">
        <v>0.0003643073039241939</v>
      </c>
      <c r="IQ46">
        <v>5.804889560036211E-07</v>
      </c>
      <c r="IR46">
        <v>0</v>
      </c>
      <c r="IS46">
        <v>2100</v>
      </c>
      <c r="IT46">
        <v>1</v>
      </c>
      <c r="IU46">
        <v>26</v>
      </c>
      <c r="IV46">
        <v>63398.1</v>
      </c>
      <c r="IW46">
        <v>63397.8</v>
      </c>
      <c r="IX46">
        <v>1.09497</v>
      </c>
      <c r="IY46">
        <v>2.55493</v>
      </c>
      <c r="IZ46">
        <v>1.39893</v>
      </c>
      <c r="JA46">
        <v>2.34375</v>
      </c>
      <c r="JB46">
        <v>1.44897</v>
      </c>
      <c r="JC46">
        <v>2.45972</v>
      </c>
      <c r="JD46">
        <v>36.5523</v>
      </c>
      <c r="JE46">
        <v>24.105</v>
      </c>
      <c r="JF46">
        <v>18</v>
      </c>
      <c r="JG46">
        <v>485.133</v>
      </c>
      <c r="JH46">
        <v>446.091</v>
      </c>
      <c r="JI46">
        <v>25.0001</v>
      </c>
      <c r="JJ46">
        <v>25.5654</v>
      </c>
      <c r="JK46">
        <v>30.0002</v>
      </c>
      <c r="JL46">
        <v>25.4032</v>
      </c>
      <c r="JM46">
        <v>25.4865</v>
      </c>
      <c r="JN46">
        <v>21.9543</v>
      </c>
      <c r="JO46">
        <v>22.4625</v>
      </c>
      <c r="JP46">
        <v>0</v>
      </c>
      <c r="JQ46">
        <v>25</v>
      </c>
      <c r="JR46">
        <v>420.1</v>
      </c>
      <c r="JS46">
        <v>17.9133</v>
      </c>
      <c r="JT46">
        <v>100.995</v>
      </c>
      <c r="JU46">
        <v>101.934</v>
      </c>
    </row>
    <row r="47" spans="1:281">
      <c r="A47">
        <v>31</v>
      </c>
      <c r="B47">
        <v>1659043008.5</v>
      </c>
      <c r="C47">
        <v>897.5</v>
      </c>
      <c r="D47" t="s">
        <v>486</v>
      </c>
      <c r="E47" t="s">
        <v>487</v>
      </c>
      <c r="F47">
        <v>5</v>
      </c>
      <c r="G47" t="s">
        <v>415</v>
      </c>
      <c r="H47" t="s">
        <v>475</v>
      </c>
      <c r="I47">
        <v>1659043005.7</v>
      </c>
      <c r="J47">
        <f>(K47)/1000</f>
        <v>0</v>
      </c>
      <c r="K47">
        <f>IF(CZ47, AN47, AH47)</f>
        <v>0</v>
      </c>
      <c r="L47">
        <f>IF(CZ47, AI47, AG47)</f>
        <v>0</v>
      </c>
      <c r="M47">
        <f>DB47 - IF(AU47&gt;1, L47*CV47*100.0/(AW47*DP47), 0)</f>
        <v>0</v>
      </c>
      <c r="N47">
        <f>((T47-J47/2)*M47-L47)/(T47+J47/2)</f>
        <v>0</v>
      </c>
      <c r="O47">
        <f>N47*(DI47+DJ47)/1000.0</f>
        <v>0</v>
      </c>
      <c r="P47">
        <f>(DB47 - IF(AU47&gt;1, L47*CV47*100.0/(AW47*DP47), 0))*(DI47+DJ47)/1000.0</f>
        <v>0</v>
      </c>
      <c r="Q47">
        <f>2.0/((1/S47-1/R47)+SIGN(S47)*SQRT((1/S47-1/R47)*(1/S47-1/R47) + 4*CW47/((CW47+1)*(CW47+1))*(2*1/S47*1/R47-1/R47*1/R47)))</f>
        <v>0</v>
      </c>
      <c r="R47">
        <f>IF(LEFT(CX47,1)&lt;&gt;"0",IF(LEFT(CX47,1)="1",3.0,CY47),$D$5+$E$5*(DP47*DI47/($K$5*1000))+$F$5*(DP47*DI47/($K$5*1000))*MAX(MIN(CV47,$J$5),$I$5)*MAX(MIN(CV47,$J$5),$I$5)+$G$5*MAX(MIN(CV47,$J$5),$I$5)*(DP47*DI47/($K$5*1000))+$H$5*(DP47*DI47/($K$5*1000))*(DP47*DI47/($K$5*1000)))</f>
        <v>0</v>
      </c>
      <c r="S47">
        <f>J47*(1000-(1000*0.61365*exp(17.502*W47/(240.97+W47))/(DI47+DJ47)+DD47)/2)/(1000*0.61365*exp(17.502*W47/(240.97+W47))/(DI47+DJ47)-DD47)</f>
        <v>0</v>
      </c>
      <c r="T47">
        <f>1/((CW47+1)/(Q47/1.6)+1/(R47/1.37)) + CW47/((CW47+1)/(Q47/1.6) + CW47/(R47/1.37))</f>
        <v>0</v>
      </c>
      <c r="U47">
        <f>(CR47*CU47)</f>
        <v>0</v>
      </c>
      <c r="V47">
        <f>(DK47+(U47+2*0.95*5.67E-8*(((DK47+$B$7)+273)^4-(DK47+273)^4)-44100*J47)/(1.84*29.3*R47+8*0.95*5.67E-8*(DK47+273)^3))</f>
        <v>0</v>
      </c>
      <c r="W47">
        <f>($C$7*DL47+$D$7*DM47+$E$7*V47)</f>
        <v>0</v>
      </c>
      <c r="X47">
        <f>0.61365*exp(17.502*W47/(240.97+W47))</f>
        <v>0</v>
      </c>
      <c r="Y47">
        <f>(Z47/AA47*100)</f>
        <v>0</v>
      </c>
      <c r="Z47">
        <f>DD47*(DI47+DJ47)/1000</f>
        <v>0</v>
      </c>
      <c r="AA47">
        <f>0.61365*exp(17.502*DK47/(240.97+DK47))</f>
        <v>0</v>
      </c>
      <c r="AB47">
        <f>(X47-DD47*(DI47+DJ47)/1000)</f>
        <v>0</v>
      </c>
      <c r="AC47">
        <f>(-J47*44100)</f>
        <v>0</v>
      </c>
      <c r="AD47">
        <f>2*29.3*R47*0.92*(DK47-W47)</f>
        <v>0</v>
      </c>
      <c r="AE47">
        <f>2*0.95*5.67E-8*(((DK47+$B$7)+273)^4-(W47+273)^4)</f>
        <v>0</v>
      </c>
      <c r="AF47">
        <f>U47+AE47+AC47+AD47</f>
        <v>0</v>
      </c>
      <c r="AG47">
        <f>DH47*AU47*(DC47-DB47*(1000-AU47*DE47)/(1000-AU47*DD47))/(100*CV47)</f>
        <v>0</v>
      </c>
      <c r="AH47">
        <f>1000*DH47*AU47*(DD47-DE47)/(100*CV47*(1000-AU47*DD47))</f>
        <v>0</v>
      </c>
      <c r="AI47">
        <f>(AJ47 - AK47 - DI47*1E3/(8.314*(DK47+273.15)) * AM47/DH47 * AL47) * DH47/(100*CV47) * (1000 - DE47)/1000</f>
        <v>0</v>
      </c>
      <c r="AJ47">
        <v>427.6982836464736</v>
      </c>
      <c r="AK47">
        <v>432.6994303030303</v>
      </c>
      <c r="AL47">
        <v>-0.0001659445200182861</v>
      </c>
      <c r="AM47">
        <v>64.88667998437263</v>
      </c>
      <c r="AN47">
        <f>(AP47 - AO47 + DI47*1E3/(8.314*(DK47+273.15)) * AR47/DH47 * AQ47) * DH47/(100*CV47) * 1000/(1000 - AP47)</f>
        <v>0</v>
      </c>
      <c r="AO47">
        <v>17.85771381104973</v>
      </c>
      <c r="AP47">
        <v>18.65544405594406</v>
      </c>
      <c r="AQ47">
        <v>-4.855874705185811E-06</v>
      </c>
      <c r="AR47">
        <v>84.4564999353633</v>
      </c>
      <c r="AS47">
        <v>6</v>
      </c>
      <c r="AT47">
        <v>1</v>
      </c>
      <c r="AU47">
        <f>IF(AS47*$H$13&gt;=AW47,1.0,(AW47/(AW47-AS47*$H$13)))</f>
        <v>0</v>
      </c>
      <c r="AV47">
        <f>(AU47-1)*100</f>
        <v>0</v>
      </c>
      <c r="AW47">
        <f>MAX(0,($B$13+$C$13*DP47)/(1+$D$13*DP47)*DI47/(DK47+273)*$E$13)</f>
        <v>0</v>
      </c>
      <c r="AX47" t="s">
        <v>417</v>
      </c>
      <c r="AY47" t="s">
        <v>417</v>
      </c>
      <c r="AZ47">
        <v>0</v>
      </c>
      <c r="BA47">
        <v>0</v>
      </c>
      <c r="BB47">
        <f>1-AZ47/BA47</f>
        <v>0</v>
      </c>
      <c r="BC47">
        <v>0</v>
      </c>
      <c r="BD47" t="s">
        <v>417</v>
      </c>
      <c r="BE47" t="s">
        <v>417</v>
      </c>
      <c r="BF47">
        <v>0</v>
      </c>
      <c r="BG47">
        <v>0</v>
      </c>
      <c r="BH47">
        <f>1-BF47/BG47</f>
        <v>0</v>
      </c>
      <c r="BI47">
        <v>0.5</v>
      </c>
      <c r="BJ47">
        <f>CS47</f>
        <v>0</v>
      </c>
      <c r="BK47">
        <f>L47</f>
        <v>0</v>
      </c>
      <c r="BL47">
        <f>BH47*BI47*BJ47</f>
        <v>0</v>
      </c>
      <c r="BM47">
        <f>(BK47-BC47)/BJ47</f>
        <v>0</v>
      </c>
      <c r="BN47">
        <f>(BA47-BG47)/BG47</f>
        <v>0</v>
      </c>
      <c r="BO47">
        <f>AZ47/(BB47+AZ47/BG47)</f>
        <v>0</v>
      </c>
      <c r="BP47" t="s">
        <v>417</v>
      </c>
      <c r="BQ47">
        <v>0</v>
      </c>
      <c r="BR47">
        <f>IF(BQ47&lt;&gt;0, BQ47, BO47)</f>
        <v>0</v>
      </c>
      <c r="BS47">
        <f>1-BR47/BG47</f>
        <v>0</v>
      </c>
      <c r="BT47">
        <f>(BG47-BF47)/(BG47-BR47)</f>
        <v>0</v>
      </c>
      <c r="BU47">
        <f>(BA47-BG47)/(BA47-BR47)</f>
        <v>0</v>
      </c>
      <c r="BV47">
        <f>(BG47-BF47)/(BG47-AZ47)</f>
        <v>0</v>
      </c>
      <c r="BW47">
        <f>(BA47-BG47)/(BA47-AZ47)</f>
        <v>0</v>
      </c>
      <c r="BX47">
        <f>(BT47*BR47/BF47)</f>
        <v>0</v>
      </c>
      <c r="BY47">
        <f>(1-BX47)</f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f>$B$11*DQ47+$C$11*DR47+$F$11*EC47*(1-EF47)</f>
        <v>0</v>
      </c>
      <c r="CS47">
        <f>CR47*CT47</f>
        <v>0</v>
      </c>
      <c r="CT47">
        <f>($B$11*$D$9+$C$11*$D$9+$F$11*((EP47+EH47)/MAX(EP47+EH47+EQ47, 0.1)*$I$9+EQ47/MAX(EP47+EH47+EQ47, 0.1)*$J$9))/($B$11+$C$11+$F$11)</f>
        <v>0</v>
      </c>
      <c r="CU47">
        <f>($B$11*$K$9+$C$11*$K$9+$F$11*((EP47+EH47)/MAX(EP47+EH47+EQ47, 0.1)*$P$9+EQ47/MAX(EP47+EH47+EQ47, 0.1)*$Q$9))/($B$11+$C$11+$F$11)</f>
        <v>0</v>
      </c>
      <c r="CV47">
        <v>6</v>
      </c>
      <c r="CW47">
        <v>0.5</v>
      </c>
      <c r="CX47" t="s">
        <v>418</v>
      </c>
      <c r="CY47">
        <v>2</v>
      </c>
      <c r="CZ47" t="b">
        <v>1</v>
      </c>
      <c r="DA47">
        <v>1659043005.7</v>
      </c>
      <c r="DB47">
        <v>424.6304999999999</v>
      </c>
      <c r="DC47">
        <v>420.0701</v>
      </c>
      <c r="DD47">
        <v>18.6563</v>
      </c>
      <c r="DE47">
        <v>17.85733</v>
      </c>
      <c r="DF47">
        <v>421.1914</v>
      </c>
      <c r="DG47">
        <v>18.4482</v>
      </c>
      <c r="DH47">
        <v>500.0566999999999</v>
      </c>
      <c r="DI47">
        <v>90.27035000000001</v>
      </c>
      <c r="DJ47">
        <v>0.09978551000000001</v>
      </c>
      <c r="DK47">
        <v>25.59719</v>
      </c>
      <c r="DL47">
        <v>25.10533</v>
      </c>
      <c r="DM47">
        <v>999.9</v>
      </c>
      <c r="DN47">
        <v>0</v>
      </c>
      <c r="DO47">
        <v>0</v>
      </c>
      <c r="DP47">
        <v>10012.445</v>
      </c>
      <c r="DQ47">
        <v>0</v>
      </c>
      <c r="DR47">
        <v>4.584270999999999</v>
      </c>
      <c r="DS47">
        <v>4.560306</v>
      </c>
      <c r="DT47">
        <v>432.7031</v>
      </c>
      <c r="DU47">
        <v>427.708</v>
      </c>
      <c r="DV47">
        <v>0.7989725999999999</v>
      </c>
      <c r="DW47">
        <v>420.0701</v>
      </c>
      <c r="DX47">
        <v>17.85733</v>
      </c>
      <c r="DY47">
        <v>1.684111</v>
      </c>
      <c r="DZ47">
        <v>1.611987</v>
      </c>
      <c r="EA47">
        <v>14.75075</v>
      </c>
      <c r="EB47">
        <v>14.07387</v>
      </c>
      <c r="EC47">
        <v>0.0100011</v>
      </c>
      <c r="ED47">
        <v>0</v>
      </c>
      <c r="EE47">
        <v>0</v>
      </c>
      <c r="EF47">
        <v>0</v>
      </c>
      <c r="EG47">
        <v>840.85</v>
      </c>
      <c r="EH47">
        <v>0.0100011</v>
      </c>
      <c r="EI47">
        <v>-4.834999999999999</v>
      </c>
      <c r="EJ47">
        <v>-2.035</v>
      </c>
      <c r="EK47">
        <v>34.6934</v>
      </c>
      <c r="EL47">
        <v>40.3185</v>
      </c>
      <c r="EM47">
        <v>37.331</v>
      </c>
      <c r="EN47">
        <v>40.5683</v>
      </c>
      <c r="EO47">
        <v>37.65599999999999</v>
      </c>
      <c r="EP47">
        <v>0</v>
      </c>
      <c r="EQ47">
        <v>0</v>
      </c>
      <c r="ER47">
        <v>0</v>
      </c>
      <c r="ES47">
        <v>1659043009.9</v>
      </c>
      <c r="ET47">
        <v>0</v>
      </c>
      <c r="EU47">
        <v>843.8692307692307</v>
      </c>
      <c r="EV47">
        <v>-26.94358982204679</v>
      </c>
      <c r="EW47">
        <v>13.77435904627642</v>
      </c>
      <c r="EX47">
        <v>-5.242307692307692</v>
      </c>
      <c r="EY47">
        <v>15</v>
      </c>
      <c r="EZ47">
        <v>0</v>
      </c>
      <c r="FA47" t="s">
        <v>419</v>
      </c>
      <c r="FB47">
        <v>1655239120</v>
      </c>
      <c r="FC47">
        <v>1655239135</v>
      </c>
      <c r="FD47">
        <v>0</v>
      </c>
      <c r="FE47">
        <v>-0.075</v>
      </c>
      <c r="FF47">
        <v>-0.027</v>
      </c>
      <c r="FG47">
        <v>1.986</v>
      </c>
      <c r="FH47">
        <v>0.139</v>
      </c>
      <c r="FI47">
        <v>420</v>
      </c>
      <c r="FJ47">
        <v>22</v>
      </c>
      <c r="FK47">
        <v>0.12</v>
      </c>
      <c r="FL47">
        <v>0.02</v>
      </c>
      <c r="FM47">
        <v>4.547528048780488</v>
      </c>
      <c r="FN47">
        <v>-0.02839296167247406</v>
      </c>
      <c r="FO47">
        <v>0.03451217814185573</v>
      </c>
      <c r="FP47">
        <v>1</v>
      </c>
      <c r="FQ47">
        <v>844.0220588235294</v>
      </c>
      <c r="FR47">
        <v>-12.18869366524652</v>
      </c>
      <c r="FS47">
        <v>4.558430960327162</v>
      </c>
      <c r="FT47">
        <v>0</v>
      </c>
      <c r="FU47">
        <v>0.7946025365853659</v>
      </c>
      <c r="FV47">
        <v>0.03690817421602999</v>
      </c>
      <c r="FW47">
        <v>0.003731775560511024</v>
      </c>
      <c r="FX47">
        <v>1</v>
      </c>
      <c r="FY47">
        <v>2</v>
      </c>
      <c r="FZ47">
        <v>3</v>
      </c>
      <c r="GA47" t="s">
        <v>429</v>
      </c>
      <c r="GB47">
        <v>2.98064</v>
      </c>
      <c r="GC47">
        <v>2.72849</v>
      </c>
      <c r="GD47">
        <v>0.086451</v>
      </c>
      <c r="GE47">
        <v>0.0867231</v>
      </c>
      <c r="GF47">
        <v>0.09000909999999999</v>
      </c>
      <c r="GG47">
        <v>0.08794009999999999</v>
      </c>
      <c r="GH47">
        <v>27431.3</v>
      </c>
      <c r="GI47">
        <v>27002</v>
      </c>
      <c r="GJ47">
        <v>30552</v>
      </c>
      <c r="GK47">
        <v>29807.3</v>
      </c>
      <c r="GL47">
        <v>38364.3</v>
      </c>
      <c r="GM47">
        <v>35800.1</v>
      </c>
      <c r="GN47">
        <v>46732</v>
      </c>
      <c r="GO47">
        <v>44333.5</v>
      </c>
      <c r="GP47">
        <v>1.87882</v>
      </c>
      <c r="GQ47">
        <v>1.86348</v>
      </c>
      <c r="GR47">
        <v>0.0528656</v>
      </c>
      <c r="GS47">
        <v>0</v>
      </c>
      <c r="GT47">
        <v>24.2285</v>
      </c>
      <c r="GU47">
        <v>999.9</v>
      </c>
      <c r="GV47">
        <v>42.2</v>
      </c>
      <c r="GW47">
        <v>31.7</v>
      </c>
      <c r="GX47">
        <v>21.9481</v>
      </c>
      <c r="GY47">
        <v>63.0002</v>
      </c>
      <c r="GZ47">
        <v>22.6362</v>
      </c>
      <c r="HA47">
        <v>1</v>
      </c>
      <c r="HB47">
        <v>-0.114347</v>
      </c>
      <c r="HC47">
        <v>-0.286694</v>
      </c>
      <c r="HD47">
        <v>20.2153</v>
      </c>
      <c r="HE47">
        <v>5.2399</v>
      </c>
      <c r="HF47">
        <v>11.968</v>
      </c>
      <c r="HG47">
        <v>4.9731</v>
      </c>
      <c r="HH47">
        <v>3.291</v>
      </c>
      <c r="HI47">
        <v>9541.6</v>
      </c>
      <c r="HJ47">
        <v>9999</v>
      </c>
      <c r="HK47">
        <v>9999</v>
      </c>
      <c r="HL47">
        <v>300.5</v>
      </c>
      <c r="HM47">
        <v>4.97292</v>
      </c>
      <c r="HN47">
        <v>1.87729</v>
      </c>
      <c r="HO47">
        <v>1.87541</v>
      </c>
      <c r="HP47">
        <v>1.87821</v>
      </c>
      <c r="HQ47">
        <v>1.87495</v>
      </c>
      <c r="HR47">
        <v>1.87854</v>
      </c>
      <c r="HS47">
        <v>1.87561</v>
      </c>
      <c r="HT47">
        <v>1.87678</v>
      </c>
      <c r="HU47">
        <v>0</v>
      </c>
      <c r="HV47">
        <v>0</v>
      </c>
      <c r="HW47">
        <v>0</v>
      </c>
      <c r="HX47">
        <v>0</v>
      </c>
      <c r="HY47" t="s">
        <v>421</v>
      </c>
      <c r="HZ47" t="s">
        <v>422</v>
      </c>
      <c r="IA47" t="s">
        <v>423</v>
      </c>
      <c r="IB47" t="s">
        <v>423</v>
      </c>
      <c r="IC47" t="s">
        <v>423</v>
      </c>
      <c r="ID47" t="s">
        <v>423</v>
      </c>
      <c r="IE47">
        <v>0</v>
      </c>
      <c r="IF47">
        <v>100</v>
      </c>
      <c r="IG47">
        <v>100</v>
      </c>
      <c r="IH47">
        <v>3.439</v>
      </c>
      <c r="II47">
        <v>0.2081</v>
      </c>
      <c r="IJ47">
        <v>1.981763419366358</v>
      </c>
      <c r="IK47">
        <v>0.004159454759036045</v>
      </c>
      <c r="IL47">
        <v>-1.867668404869411E-06</v>
      </c>
      <c r="IM47">
        <v>4.909634042181104E-10</v>
      </c>
      <c r="IN47">
        <v>-0.02325052156973135</v>
      </c>
      <c r="IO47">
        <v>0.005621412097584705</v>
      </c>
      <c r="IP47">
        <v>0.0003643073039241939</v>
      </c>
      <c r="IQ47">
        <v>5.804889560036211E-07</v>
      </c>
      <c r="IR47">
        <v>0</v>
      </c>
      <c r="IS47">
        <v>2100</v>
      </c>
      <c r="IT47">
        <v>1</v>
      </c>
      <c r="IU47">
        <v>26</v>
      </c>
      <c r="IV47">
        <v>63398.1</v>
      </c>
      <c r="IW47">
        <v>63397.9</v>
      </c>
      <c r="IX47">
        <v>1.09497</v>
      </c>
      <c r="IY47">
        <v>2.5647</v>
      </c>
      <c r="IZ47">
        <v>1.39893</v>
      </c>
      <c r="JA47">
        <v>2.34375</v>
      </c>
      <c r="JB47">
        <v>1.44897</v>
      </c>
      <c r="JC47">
        <v>2.40845</v>
      </c>
      <c r="JD47">
        <v>36.5759</v>
      </c>
      <c r="JE47">
        <v>24.0963</v>
      </c>
      <c r="JF47">
        <v>18</v>
      </c>
      <c r="JG47">
        <v>485.13</v>
      </c>
      <c r="JH47">
        <v>446.045</v>
      </c>
      <c r="JI47">
        <v>25.0001</v>
      </c>
      <c r="JJ47">
        <v>25.5654</v>
      </c>
      <c r="JK47">
        <v>30.0001</v>
      </c>
      <c r="JL47">
        <v>25.4047</v>
      </c>
      <c r="JM47">
        <v>25.4865</v>
      </c>
      <c r="JN47">
        <v>21.9539</v>
      </c>
      <c r="JO47">
        <v>22.4625</v>
      </c>
      <c r="JP47">
        <v>0</v>
      </c>
      <c r="JQ47">
        <v>25</v>
      </c>
      <c r="JR47">
        <v>420.1</v>
      </c>
      <c r="JS47">
        <v>17.9135</v>
      </c>
      <c r="JT47">
        <v>100.996</v>
      </c>
      <c r="JU47">
        <v>101.936</v>
      </c>
    </row>
    <row r="48" spans="1:281">
      <c r="A48">
        <v>32</v>
      </c>
      <c r="B48">
        <v>1659043013.5</v>
      </c>
      <c r="C48">
        <v>902.5</v>
      </c>
      <c r="D48" t="s">
        <v>488</v>
      </c>
      <c r="E48" t="s">
        <v>489</v>
      </c>
      <c r="F48">
        <v>5</v>
      </c>
      <c r="G48" t="s">
        <v>415</v>
      </c>
      <c r="H48" t="s">
        <v>475</v>
      </c>
      <c r="I48">
        <v>1659043011</v>
      </c>
      <c r="J48">
        <f>(K48)/1000</f>
        <v>0</v>
      </c>
      <c r="K48">
        <f>IF(CZ48, AN48, AH48)</f>
        <v>0</v>
      </c>
      <c r="L48">
        <f>IF(CZ48, AI48, AG48)</f>
        <v>0</v>
      </c>
      <c r="M48">
        <f>DB48 - IF(AU48&gt;1, L48*CV48*100.0/(AW48*DP48), 0)</f>
        <v>0</v>
      </c>
      <c r="N48">
        <f>((T48-J48/2)*M48-L48)/(T48+J48/2)</f>
        <v>0</v>
      </c>
      <c r="O48">
        <f>N48*(DI48+DJ48)/1000.0</f>
        <v>0</v>
      </c>
      <c r="P48">
        <f>(DB48 - IF(AU48&gt;1, L48*CV48*100.0/(AW48*DP48), 0))*(DI48+DJ48)/1000.0</f>
        <v>0</v>
      </c>
      <c r="Q48">
        <f>2.0/((1/S48-1/R48)+SIGN(S48)*SQRT((1/S48-1/R48)*(1/S48-1/R48) + 4*CW48/((CW48+1)*(CW48+1))*(2*1/S48*1/R48-1/R48*1/R48)))</f>
        <v>0</v>
      </c>
      <c r="R48">
        <f>IF(LEFT(CX48,1)&lt;&gt;"0",IF(LEFT(CX48,1)="1",3.0,CY48),$D$5+$E$5*(DP48*DI48/($K$5*1000))+$F$5*(DP48*DI48/($K$5*1000))*MAX(MIN(CV48,$J$5),$I$5)*MAX(MIN(CV48,$J$5),$I$5)+$G$5*MAX(MIN(CV48,$J$5),$I$5)*(DP48*DI48/($K$5*1000))+$H$5*(DP48*DI48/($K$5*1000))*(DP48*DI48/($K$5*1000)))</f>
        <v>0</v>
      </c>
      <c r="S48">
        <f>J48*(1000-(1000*0.61365*exp(17.502*W48/(240.97+W48))/(DI48+DJ48)+DD48)/2)/(1000*0.61365*exp(17.502*W48/(240.97+W48))/(DI48+DJ48)-DD48)</f>
        <v>0</v>
      </c>
      <c r="T48">
        <f>1/((CW48+1)/(Q48/1.6)+1/(R48/1.37)) + CW48/((CW48+1)/(Q48/1.6) + CW48/(R48/1.37))</f>
        <v>0</v>
      </c>
      <c r="U48">
        <f>(CR48*CU48)</f>
        <v>0</v>
      </c>
      <c r="V48">
        <f>(DK48+(U48+2*0.95*5.67E-8*(((DK48+$B$7)+273)^4-(DK48+273)^4)-44100*J48)/(1.84*29.3*R48+8*0.95*5.67E-8*(DK48+273)^3))</f>
        <v>0</v>
      </c>
      <c r="W48">
        <f>($C$7*DL48+$D$7*DM48+$E$7*V48)</f>
        <v>0</v>
      </c>
      <c r="X48">
        <f>0.61365*exp(17.502*W48/(240.97+W48))</f>
        <v>0</v>
      </c>
      <c r="Y48">
        <f>(Z48/AA48*100)</f>
        <v>0</v>
      </c>
      <c r="Z48">
        <f>DD48*(DI48+DJ48)/1000</f>
        <v>0</v>
      </c>
      <c r="AA48">
        <f>0.61365*exp(17.502*DK48/(240.97+DK48))</f>
        <v>0</v>
      </c>
      <c r="AB48">
        <f>(X48-DD48*(DI48+DJ48)/1000)</f>
        <v>0</v>
      </c>
      <c r="AC48">
        <f>(-J48*44100)</f>
        <v>0</v>
      </c>
      <c r="AD48">
        <f>2*29.3*R48*0.92*(DK48-W48)</f>
        <v>0</v>
      </c>
      <c r="AE48">
        <f>2*0.95*5.67E-8*(((DK48+$B$7)+273)^4-(W48+273)^4)</f>
        <v>0</v>
      </c>
      <c r="AF48">
        <f>U48+AE48+AC48+AD48</f>
        <v>0</v>
      </c>
      <c r="AG48">
        <f>DH48*AU48*(DC48-DB48*(1000-AU48*DE48)/(1000-AU48*DD48))/(100*CV48)</f>
        <v>0</v>
      </c>
      <c r="AH48">
        <f>1000*DH48*AU48*(DD48-DE48)/(100*CV48*(1000-AU48*DD48))</f>
        <v>0</v>
      </c>
      <c r="AI48">
        <f>(AJ48 - AK48 - DI48*1E3/(8.314*(DK48+273.15)) * AM48/DH48 * AL48) * DH48/(100*CV48) * (1000 - DE48)/1000</f>
        <v>0</v>
      </c>
      <c r="AJ48">
        <v>427.7349368544137</v>
      </c>
      <c r="AK48">
        <v>432.6948181818178</v>
      </c>
      <c r="AL48">
        <v>-0.0005372937069758379</v>
      </c>
      <c r="AM48">
        <v>64.88667998437263</v>
      </c>
      <c r="AN48">
        <f>(AP48 - AO48 + DI48*1E3/(8.314*(DK48+273.15)) * AR48/DH48 * AQ48) * DH48/(100*CV48) * 1000/(1000 - AP48)</f>
        <v>0</v>
      </c>
      <c r="AO48">
        <v>17.85458013117415</v>
      </c>
      <c r="AP48">
        <v>18.652213986014</v>
      </c>
      <c r="AQ48">
        <v>-7.719637882062228E-06</v>
      </c>
      <c r="AR48">
        <v>84.4564999353633</v>
      </c>
      <c r="AS48">
        <v>5</v>
      </c>
      <c r="AT48">
        <v>1</v>
      </c>
      <c r="AU48">
        <f>IF(AS48*$H$13&gt;=AW48,1.0,(AW48/(AW48-AS48*$H$13)))</f>
        <v>0</v>
      </c>
      <c r="AV48">
        <f>(AU48-1)*100</f>
        <v>0</v>
      </c>
      <c r="AW48">
        <f>MAX(0,($B$13+$C$13*DP48)/(1+$D$13*DP48)*DI48/(DK48+273)*$E$13)</f>
        <v>0</v>
      </c>
      <c r="AX48" t="s">
        <v>417</v>
      </c>
      <c r="AY48" t="s">
        <v>417</v>
      </c>
      <c r="AZ48">
        <v>0</v>
      </c>
      <c r="BA48">
        <v>0</v>
      </c>
      <c r="BB48">
        <f>1-AZ48/BA48</f>
        <v>0</v>
      </c>
      <c r="BC48">
        <v>0</v>
      </c>
      <c r="BD48" t="s">
        <v>417</v>
      </c>
      <c r="BE48" t="s">
        <v>417</v>
      </c>
      <c r="BF48">
        <v>0</v>
      </c>
      <c r="BG48">
        <v>0</v>
      </c>
      <c r="BH48">
        <f>1-BF48/BG48</f>
        <v>0</v>
      </c>
      <c r="BI48">
        <v>0.5</v>
      </c>
      <c r="BJ48">
        <f>CS48</f>
        <v>0</v>
      </c>
      <c r="BK48">
        <f>L48</f>
        <v>0</v>
      </c>
      <c r="BL48">
        <f>BH48*BI48*BJ48</f>
        <v>0</v>
      </c>
      <c r="BM48">
        <f>(BK48-BC48)/BJ48</f>
        <v>0</v>
      </c>
      <c r="BN48">
        <f>(BA48-BG48)/BG48</f>
        <v>0</v>
      </c>
      <c r="BO48">
        <f>AZ48/(BB48+AZ48/BG48)</f>
        <v>0</v>
      </c>
      <c r="BP48" t="s">
        <v>417</v>
      </c>
      <c r="BQ48">
        <v>0</v>
      </c>
      <c r="BR48">
        <f>IF(BQ48&lt;&gt;0, BQ48, BO48)</f>
        <v>0</v>
      </c>
      <c r="BS48">
        <f>1-BR48/BG48</f>
        <v>0</v>
      </c>
      <c r="BT48">
        <f>(BG48-BF48)/(BG48-BR48)</f>
        <v>0</v>
      </c>
      <c r="BU48">
        <f>(BA48-BG48)/(BA48-BR48)</f>
        <v>0</v>
      </c>
      <c r="BV48">
        <f>(BG48-BF48)/(BG48-AZ48)</f>
        <v>0</v>
      </c>
      <c r="BW48">
        <f>(BA48-BG48)/(BA48-AZ48)</f>
        <v>0</v>
      </c>
      <c r="BX48">
        <f>(BT48*BR48/BF48)</f>
        <v>0</v>
      </c>
      <c r="BY48">
        <f>(1-BX48)</f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f>$B$11*DQ48+$C$11*DR48+$F$11*EC48*(1-EF48)</f>
        <v>0</v>
      </c>
      <c r="CS48">
        <f>CR48*CT48</f>
        <v>0</v>
      </c>
      <c r="CT48">
        <f>($B$11*$D$9+$C$11*$D$9+$F$11*((EP48+EH48)/MAX(EP48+EH48+EQ48, 0.1)*$I$9+EQ48/MAX(EP48+EH48+EQ48, 0.1)*$J$9))/($B$11+$C$11+$F$11)</f>
        <v>0</v>
      </c>
      <c r="CU48">
        <f>($B$11*$K$9+$C$11*$K$9+$F$11*((EP48+EH48)/MAX(EP48+EH48+EQ48, 0.1)*$P$9+EQ48/MAX(EP48+EH48+EQ48, 0.1)*$Q$9))/($B$11+$C$11+$F$11)</f>
        <v>0</v>
      </c>
      <c r="CV48">
        <v>6</v>
      </c>
      <c r="CW48">
        <v>0.5</v>
      </c>
      <c r="CX48" t="s">
        <v>418</v>
      </c>
      <c r="CY48">
        <v>2</v>
      </c>
      <c r="CZ48" t="b">
        <v>1</v>
      </c>
      <c r="DA48">
        <v>1659043011</v>
      </c>
      <c r="DB48">
        <v>424.6363333333333</v>
      </c>
      <c r="DC48">
        <v>420.0892222222222</v>
      </c>
      <c r="DD48">
        <v>18.65367777777778</v>
      </c>
      <c r="DE48">
        <v>17.85454444444444</v>
      </c>
      <c r="DF48">
        <v>421.1972222222223</v>
      </c>
      <c r="DG48">
        <v>18.44563333333333</v>
      </c>
      <c r="DH48">
        <v>500.0532222222221</v>
      </c>
      <c r="DI48">
        <v>90.27004444444444</v>
      </c>
      <c r="DJ48">
        <v>0.1000877888888889</v>
      </c>
      <c r="DK48">
        <v>25.60098888888889</v>
      </c>
      <c r="DL48">
        <v>25.10288888888889</v>
      </c>
      <c r="DM48">
        <v>999.9000000000001</v>
      </c>
      <c r="DN48">
        <v>0</v>
      </c>
      <c r="DO48">
        <v>0</v>
      </c>
      <c r="DP48">
        <v>9996.44888888889</v>
      </c>
      <c r="DQ48">
        <v>0</v>
      </c>
      <c r="DR48">
        <v>4.784714444444443</v>
      </c>
      <c r="DS48">
        <v>4.546975555555556</v>
      </c>
      <c r="DT48">
        <v>432.7078888888889</v>
      </c>
      <c r="DU48">
        <v>427.7262222222222</v>
      </c>
      <c r="DV48">
        <v>0.7991222222222222</v>
      </c>
      <c r="DW48">
        <v>420.0892222222222</v>
      </c>
      <c r="DX48">
        <v>17.85454444444444</v>
      </c>
      <c r="DY48">
        <v>1.683866666666667</v>
      </c>
      <c r="DZ48">
        <v>1.611732222222222</v>
      </c>
      <c r="EA48">
        <v>14.7485</v>
      </c>
      <c r="EB48">
        <v>14.07141111111111</v>
      </c>
      <c r="EC48">
        <v>0.0100011</v>
      </c>
      <c r="ED48">
        <v>0</v>
      </c>
      <c r="EE48">
        <v>0</v>
      </c>
      <c r="EF48">
        <v>0</v>
      </c>
      <c r="EG48">
        <v>843.2555555555555</v>
      </c>
      <c r="EH48">
        <v>0.0100011</v>
      </c>
      <c r="EI48">
        <v>-9.161111111111111</v>
      </c>
      <c r="EJ48">
        <v>-2.45</v>
      </c>
      <c r="EK48">
        <v>34.73577777777777</v>
      </c>
      <c r="EL48">
        <v>40.40944444444445</v>
      </c>
      <c r="EM48">
        <v>37.34022222222222</v>
      </c>
      <c r="EN48">
        <v>40.68722222222222</v>
      </c>
      <c r="EO48">
        <v>37.67322222222222</v>
      </c>
      <c r="EP48">
        <v>0</v>
      </c>
      <c r="EQ48">
        <v>0</v>
      </c>
      <c r="ER48">
        <v>0</v>
      </c>
      <c r="ES48">
        <v>1659043014.7</v>
      </c>
      <c r="ET48">
        <v>0</v>
      </c>
      <c r="EU48">
        <v>843.5942307692308</v>
      </c>
      <c r="EV48">
        <v>-19.3623932650152</v>
      </c>
      <c r="EW48">
        <v>-6.875213325259076</v>
      </c>
      <c r="EX48">
        <v>-5.619230769230769</v>
      </c>
      <c r="EY48">
        <v>15</v>
      </c>
      <c r="EZ48">
        <v>0</v>
      </c>
      <c r="FA48" t="s">
        <v>419</v>
      </c>
      <c r="FB48">
        <v>1655239120</v>
      </c>
      <c r="FC48">
        <v>1655239135</v>
      </c>
      <c r="FD48">
        <v>0</v>
      </c>
      <c r="FE48">
        <v>-0.075</v>
      </c>
      <c r="FF48">
        <v>-0.027</v>
      </c>
      <c r="FG48">
        <v>1.986</v>
      </c>
      <c r="FH48">
        <v>0.139</v>
      </c>
      <c r="FI48">
        <v>420</v>
      </c>
      <c r="FJ48">
        <v>22</v>
      </c>
      <c r="FK48">
        <v>0.12</v>
      </c>
      <c r="FL48">
        <v>0.02</v>
      </c>
      <c r="FM48">
        <v>4.540521219512195</v>
      </c>
      <c r="FN48">
        <v>0.1204074564459903</v>
      </c>
      <c r="FO48">
        <v>0.02727198993652934</v>
      </c>
      <c r="FP48">
        <v>1</v>
      </c>
      <c r="FQ48">
        <v>843.5749999999999</v>
      </c>
      <c r="FR48">
        <v>-11.1038961190737</v>
      </c>
      <c r="FS48">
        <v>4.349294229425928</v>
      </c>
      <c r="FT48">
        <v>0</v>
      </c>
      <c r="FU48">
        <v>0.7967071951219512</v>
      </c>
      <c r="FV48">
        <v>0.02522788850174302</v>
      </c>
      <c r="FW48">
        <v>0.002623325949076497</v>
      </c>
      <c r="FX48">
        <v>1</v>
      </c>
      <c r="FY48">
        <v>2</v>
      </c>
      <c r="FZ48">
        <v>3</v>
      </c>
      <c r="GA48" t="s">
        <v>429</v>
      </c>
      <c r="GB48">
        <v>2.98064</v>
      </c>
      <c r="GC48">
        <v>2.72834</v>
      </c>
      <c r="GD48">
        <v>0.0864466</v>
      </c>
      <c r="GE48">
        <v>0.08672489999999999</v>
      </c>
      <c r="GF48">
        <v>0.089999</v>
      </c>
      <c r="GG48">
        <v>0.0879313</v>
      </c>
      <c r="GH48">
        <v>27431.5</v>
      </c>
      <c r="GI48">
        <v>27001.8</v>
      </c>
      <c r="GJ48">
        <v>30552</v>
      </c>
      <c r="GK48">
        <v>29807.2</v>
      </c>
      <c r="GL48">
        <v>38364.6</v>
      </c>
      <c r="GM48">
        <v>35800.4</v>
      </c>
      <c r="GN48">
        <v>46731.8</v>
      </c>
      <c r="GO48">
        <v>44333.4</v>
      </c>
      <c r="GP48">
        <v>1.8791</v>
      </c>
      <c r="GQ48">
        <v>1.86322</v>
      </c>
      <c r="GR48">
        <v>0.0530295</v>
      </c>
      <c r="GS48">
        <v>0</v>
      </c>
      <c r="GT48">
        <v>24.2301</v>
      </c>
      <c r="GU48">
        <v>999.9</v>
      </c>
      <c r="GV48">
        <v>42.2</v>
      </c>
      <c r="GW48">
        <v>31.7</v>
      </c>
      <c r="GX48">
        <v>21.9474</v>
      </c>
      <c r="GY48">
        <v>63.0102</v>
      </c>
      <c r="GZ48">
        <v>22.8926</v>
      </c>
      <c r="HA48">
        <v>1</v>
      </c>
      <c r="HB48">
        <v>-0.114126</v>
      </c>
      <c r="HC48">
        <v>-0.285466</v>
      </c>
      <c r="HD48">
        <v>20.2152</v>
      </c>
      <c r="HE48">
        <v>5.2393</v>
      </c>
      <c r="HF48">
        <v>11.968</v>
      </c>
      <c r="HG48">
        <v>4.9731</v>
      </c>
      <c r="HH48">
        <v>3.291</v>
      </c>
      <c r="HI48">
        <v>9541.6</v>
      </c>
      <c r="HJ48">
        <v>9999</v>
      </c>
      <c r="HK48">
        <v>9999</v>
      </c>
      <c r="HL48">
        <v>300.5</v>
      </c>
      <c r="HM48">
        <v>4.9729</v>
      </c>
      <c r="HN48">
        <v>1.87729</v>
      </c>
      <c r="HO48">
        <v>1.87545</v>
      </c>
      <c r="HP48">
        <v>1.87825</v>
      </c>
      <c r="HQ48">
        <v>1.87498</v>
      </c>
      <c r="HR48">
        <v>1.87855</v>
      </c>
      <c r="HS48">
        <v>1.87561</v>
      </c>
      <c r="HT48">
        <v>1.87682</v>
      </c>
      <c r="HU48">
        <v>0</v>
      </c>
      <c r="HV48">
        <v>0</v>
      </c>
      <c r="HW48">
        <v>0</v>
      </c>
      <c r="HX48">
        <v>0</v>
      </c>
      <c r="HY48" t="s">
        <v>421</v>
      </c>
      <c r="HZ48" t="s">
        <v>422</v>
      </c>
      <c r="IA48" t="s">
        <v>423</v>
      </c>
      <c r="IB48" t="s">
        <v>423</v>
      </c>
      <c r="IC48" t="s">
        <v>423</v>
      </c>
      <c r="ID48" t="s">
        <v>423</v>
      </c>
      <c r="IE48">
        <v>0</v>
      </c>
      <c r="IF48">
        <v>100</v>
      </c>
      <c r="IG48">
        <v>100</v>
      </c>
      <c r="IH48">
        <v>3.439</v>
      </c>
      <c r="II48">
        <v>0.208</v>
      </c>
      <c r="IJ48">
        <v>1.981763419366358</v>
      </c>
      <c r="IK48">
        <v>0.004159454759036045</v>
      </c>
      <c r="IL48">
        <v>-1.867668404869411E-06</v>
      </c>
      <c r="IM48">
        <v>4.909634042181104E-10</v>
      </c>
      <c r="IN48">
        <v>-0.02325052156973135</v>
      </c>
      <c r="IO48">
        <v>0.005621412097584705</v>
      </c>
      <c r="IP48">
        <v>0.0003643073039241939</v>
      </c>
      <c r="IQ48">
        <v>5.804889560036211E-07</v>
      </c>
      <c r="IR48">
        <v>0</v>
      </c>
      <c r="IS48">
        <v>2100</v>
      </c>
      <c r="IT48">
        <v>1</v>
      </c>
      <c r="IU48">
        <v>26</v>
      </c>
      <c r="IV48">
        <v>63398.2</v>
      </c>
      <c r="IW48">
        <v>63398</v>
      </c>
      <c r="IX48">
        <v>1.09497</v>
      </c>
      <c r="IY48">
        <v>2.56836</v>
      </c>
      <c r="IZ48">
        <v>1.39893</v>
      </c>
      <c r="JA48">
        <v>2.34253</v>
      </c>
      <c r="JB48">
        <v>1.44897</v>
      </c>
      <c r="JC48">
        <v>2.35596</v>
      </c>
      <c r="JD48">
        <v>36.5523</v>
      </c>
      <c r="JE48">
        <v>24.0963</v>
      </c>
      <c r="JF48">
        <v>18</v>
      </c>
      <c r="JG48">
        <v>485.279</v>
      </c>
      <c r="JH48">
        <v>445.891</v>
      </c>
      <c r="JI48">
        <v>25.0002</v>
      </c>
      <c r="JJ48">
        <v>25.5654</v>
      </c>
      <c r="JK48">
        <v>30</v>
      </c>
      <c r="JL48">
        <v>25.4048</v>
      </c>
      <c r="JM48">
        <v>25.4865</v>
      </c>
      <c r="JN48">
        <v>21.9541</v>
      </c>
      <c r="JO48">
        <v>22.4625</v>
      </c>
      <c r="JP48">
        <v>0</v>
      </c>
      <c r="JQ48">
        <v>25</v>
      </c>
      <c r="JR48">
        <v>420.1</v>
      </c>
      <c r="JS48">
        <v>17.9162</v>
      </c>
      <c r="JT48">
        <v>100.996</v>
      </c>
      <c r="JU48">
        <v>101.936</v>
      </c>
    </row>
    <row r="49" spans="1:281">
      <c r="A49">
        <v>33</v>
      </c>
      <c r="B49">
        <v>1659043018.5</v>
      </c>
      <c r="C49">
        <v>907.5</v>
      </c>
      <c r="D49" t="s">
        <v>490</v>
      </c>
      <c r="E49" t="s">
        <v>491</v>
      </c>
      <c r="F49">
        <v>5</v>
      </c>
      <c r="G49" t="s">
        <v>415</v>
      </c>
      <c r="H49" t="s">
        <v>475</v>
      </c>
      <c r="I49">
        <v>1659043015.7</v>
      </c>
      <c r="J49">
        <f>(K49)/1000</f>
        <v>0</v>
      </c>
      <c r="K49">
        <f>IF(CZ49, AN49, AH49)</f>
        <v>0</v>
      </c>
      <c r="L49">
        <f>IF(CZ49, AI49, AG49)</f>
        <v>0</v>
      </c>
      <c r="M49">
        <f>DB49 - IF(AU49&gt;1, L49*CV49*100.0/(AW49*DP49), 0)</f>
        <v>0</v>
      </c>
      <c r="N49">
        <f>((T49-J49/2)*M49-L49)/(T49+J49/2)</f>
        <v>0</v>
      </c>
      <c r="O49">
        <f>N49*(DI49+DJ49)/1000.0</f>
        <v>0</v>
      </c>
      <c r="P49">
        <f>(DB49 - IF(AU49&gt;1, L49*CV49*100.0/(AW49*DP49), 0))*(DI49+DJ49)/1000.0</f>
        <v>0</v>
      </c>
      <c r="Q49">
        <f>2.0/((1/S49-1/R49)+SIGN(S49)*SQRT((1/S49-1/R49)*(1/S49-1/R49) + 4*CW49/((CW49+1)*(CW49+1))*(2*1/S49*1/R49-1/R49*1/R49)))</f>
        <v>0</v>
      </c>
      <c r="R49">
        <f>IF(LEFT(CX49,1)&lt;&gt;"0",IF(LEFT(CX49,1)="1",3.0,CY49),$D$5+$E$5*(DP49*DI49/($K$5*1000))+$F$5*(DP49*DI49/($K$5*1000))*MAX(MIN(CV49,$J$5),$I$5)*MAX(MIN(CV49,$J$5),$I$5)+$G$5*MAX(MIN(CV49,$J$5),$I$5)*(DP49*DI49/($K$5*1000))+$H$5*(DP49*DI49/($K$5*1000))*(DP49*DI49/($K$5*1000)))</f>
        <v>0</v>
      </c>
      <c r="S49">
        <f>J49*(1000-(1000*0.61365*exp(17.502*W49/(240.97+W49))/(DI49+DJ49)+DD49)/2)/(1000*0.61365*exp(17.502*W49/(240.97+W49))/(DI49+DJ49)-DD49)</f>
        <v>0</v>
      </c>
      <c r="T49">
        <f>1/((CW49+1)/(Q49/1.6)+1/(R49/1.37)) + CW49/((CW49+1)/(Q49/1.6) + CW49/(R49/1.37))</f>
        <v>0</v>
      </c>
      <c r="U49">
        <f>(CR49*CU49)</f>
        <v>0</v>
      </c>
      <c r="V49">
        <f>(DK49+(U49+2*0.95*5.67E-8*(((DK49+$B$7)+273)^4-(DK49+273)^4)-44100*J49)/(1.84*29.3*R49+8*0.95*5.67E-8*(DK49+273)^3))</f>
        <v>0</v>
      </c>
      <c r="W49">
        <f>($C$7*DL49+$D$7*DM49+$E$7*V49)</f>
        <v>0</v>
      </c>
      <c r="X49">
        <f>0.61365*exp(17.502*W49/(240.97+W49))</f>
        <v>0</v>
      </c>
      <c r="Y49">
        <f>(Z49/AA49*100)</f>
        <v>0</v>
      </c>
      <c r="Z49">
        <f>DD49*(DI49+DJ49)/1000</f>
        <v>0</v>
      </c>
      <c r="AA49">
        <f>0.61365*exp(17.502*DK49/(240.97+DK49))</f>
        <v>0</v>
      </c>
      <c r="AB49">
        <f>(X49-DD49*(DI49+DJ49)/1000)</f>
        <v>0</v>
      </c>
      <c r="AC49">
        <f>(-J49*44100)</f>
        <v>0</v>
      </c>
      <c r="AD49">
        <f>2*29.3*R49*0.92*(DK49-W49)</f>
        <v>0</v>
      </c>
      <c r="AE49">
        <f>2*0.95*5.67E-8*(((DK49+$B$7)+273)^4-(W49+273)^4)</f>
        <v>0</v>
      </c>
      <c r="AF49">
        <f>U49+AE49+AC49+AD49</f>
        <v>0</v>
      </c>
      <c r="AG49">
        <f>DH49*AU49*(DC49-DB49*(1000-AU49*DE49)/(1000-AU49*DD49))/(100*CV49)</f>
        <v>0</v>
      </c>
      <c r="AH49">
        <f>1000*DH49*AU49*(DD49-DE49)/(100*CV49*(1000-AU49*DD49))</f>
        <v>0</v>
      </c>
      <c r="AI49">
        <f>(AJ49 - AK49 - DI49*1E3/(8.314*(DK49+273.15)) * AM49/DH49 * AL49) * DH49/(100*CV49) * (1000 - DE49)/1000</f>
        <v>0</v>
      </c>
      <c r="AJ49">
        <v>427.7369778189062</v>
      </c>
      <c r="AK49">
        <v>432.7369212121212</v>
      </c>
      <c r="AL49">
        <v>0.000941299746223334</v>
      </c>
      <c r="AM49">
        <v>64.88667998437263</v>
      </c>
      <c r="AN49">
        <f>(AP49 - AO49 + DI49*1E3/(8.314*(DK49+273.15)) * AR49/DH49 * AQ49) * DH49/(100*CV49) * 1000/(1000 - AP49)</f>
        <v>0</v>
      </c>
      <c r="AO49">
        <v>17.85312215467213</v>
      </c>
      <c r="AP49">
        <v>18.64969860139861</v>
      </c>
      <c r="AQ49">
        <v>-6.416637221714321E-06</v>
      </c>
      <c r="AR49">
        <v>84.4564999353633</v>
      </c>
      <c r="AS49">
        <v>6</v>
      </c>
      <c r="AT49">
        <v>1</v>
      </c>
      <c r="AU49">
        <f>IF(AS49*$H$13&gt;=AW49,1.0,(AW49/(AW49-AS49*$H$13)))</f>
        <v>0</v>
      </c>
      <c r="AV49">
        <f>(AU49-1)*100</f>
        <v>0</v>
      </c>
      <c r="AW49">
        <f>MAX(0,($B$13+$C$13*DP49)/(1+$D$13*DP49)*DI49/(DK49+273)*$E$13)</f>
        <v>0</v>
      </c>
      <c r="AX49" t="s">
        <v>417</v>
      </c>
      <c r="AY49" t="s">
        <v>417</v>
      </c>
      <c r="AZ49">
        <v>0</v>
      </c>
      <c r="BA49">
        <v>0</v>
      </c>
      <c r="BB49">
        <f>1-AZ49/BA49</f>
        <v>0</v>
      </c>
      <c r="BC49">
        <v>0</v>
      </c>
      <c r="BD49" t="s">
        <v>417</v>
      </c>
      <c r="BE49" t="s">
        <v>417</v>
      </c>
      <c r="BF49">
        <v>0</v>
      </c>
      <c r="BG49">
        <v>0</v>
      </c>
      <c r="BH49">
        <f>1-BF49/BG49</f>
        <v>0</v>
      </c>
      <c r="BI49">
        <v>0.5</v>
      </c>
      <c r="BJ49">
        <f>CS49</f>
        <v>0</v>
      </c>
      <c r="BK49">
        <f>L49</f>
        <v>0</v>
      </c>
      <c r="BL49">
        <f>BH49*BI49*BJ49</f>
        <v>0</v>
      </c>
      <c r="BM49">
        <f>(BK49-BC49)/BJ49</f>
        <v>0</v>
      </c>
      <c r="BN49">
        <f>(BA49-BG49)/BG49</f>
        <v>0</v>
      </c>
      <c r="BO49">
        <f>AZ49/(BB49+AZ49/BG49)</f>
        <v>0</v>
      </c>
      <c r="BP49" t="s">
        <v>417</v>
      </c>
      <c r="BQ49">
        <v>0</v>
      </c>
      <c r="BR49">
        <f>IF(BQ49&lt;&gt;0, BQ49, BO49)</f>
        <v>0</v>
      </c>
      <c r="BS49">
        <f>1-BR49/BG49</f>
        <v>0</v>
      </c>
      <c r="BT49">
        <f>(BG49-BF49)/(BG49-BR49)</f>
        <v>0</v>
      </c>
      <c r="BU49">
        <f>(BA49-BG49)/(BA49-BR49)</f>
        <v>0</v>
      </c>
      <c r="BV49">
        <f>(BG49-BF49)/(BG49-AZ49)</f>
        <v>0</v>
      </c>
      <c r="BW49">
        <f>(BA49-BG49)/(BA49-AZ49)</f>
        <v>0</v>
      </c>
      <c r="BX49">
        <f>(BT49*BR49/BF49)</f>
        <v>0</v>
      </c>
      <c r="BY49">
        <f>(1-BX49)</f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f>$B$11*DQ49+$C$11*DR49+$F$11*EC49*(1-EF49)</f>
        <v>0</v>
      </c>
      <c r="CS49">
        <f>CR49*CT49</f>
        <v>0</v>
      </c>
      <c r="CT49">
        <f>($B$11*$D$9+$C$11*$D$9+$F$11*((EP49+EH49)/MAX(EP49+EH49+EQ49, 0.1)*$I$9+EQ49/MAX(EP49+EH49+EQ49, 0.1)*$J$9))/($B$11+$C$11+$F$11)</f>
        <v>0</v>
      </c>
      <c r="CU49">
        <f>($B$11*$K$9+$C$11*$K$9+$F$11*((EP49+EH49)/MAX(EP49+EH49+EQ49, 0.1)*$P$9+EQ49/MAX(EP49+EH49+EQ49, 0.1)*$Q$9))/($B$11+$C$11+$F$11)</f>
        <v>0</v>
      </c>
      <c r="CV49">
        <v>6</v>
      </c>
      <c r="CW49">
        <v>0.5</v>
      </c>
      <c r="CX49" t="s">
        <v>418</v>
      </c>
      <c r="CY49">
        <v>2</v>
      </c>
      <c r="CZ49" t="b">
        <v>1</v>
      </c>
      <c r="DA49">
        <v>1659043015.7</v>
      </c>
      <c r="DB49">
        <v>424.6395000000001</v>
      </c>
      <c r="DC49">
        <v>420.092</v>
      </c>
      <c r="DD49">
        <v>18.65115</v>
      </c>
      <c r="DE49">
        <v>17.85285</v>
      </c>
      <c r="DF49">
        <v>421.2005</v>
      </c>
      <c r="DG49">
        <v>18.44317</v>
      </c>
      <c r="DH49">
        <v>500.0616999999999</v>
      </c>
      <c r="DI49">
        <v>90.26900999999999</v>
      </c>
      <c r="DJ49">
        <v>0.10008623</v>
      </c>
      <c r="DK49">
        <v>25.60322</v>
      </c>
      <c r="DL49">
        <v>25.10035</v>
      </c>
      <c r="DM49">
        <v>999.9</v>
      </c>
      <c r="DN49">
        <v>0</v>
      </c>
      <c r="DO49">
        <v>0</v>
      </c>
      <c r="DP49">
        <v>9991.246999999999</v>
      </c>
      <c r="DQ49">
        <v>0</v>
      </c>
      <c r="DR49">
        <v>4.038012</v>
      </c>
      <c r="DS49">
        <v>4.547670999999999</v>
      </c>
      <c r="DT49">
        <v>432.7103</v>
      </c>
      <c r="DU49">
        <v>427.728</v>
      </c>
      <c r="DV49">
        <v>0.7983028</v>
      </c>
      <c r="DW49">
        <v>420.092</v>
      </c>
      <c r="DX49">
        <v>17.85285</v>
      </c>
      <c r="DY49">
        <v>1.683622</v>
      </c>
      <c r="DZ49">
        <v>1.61156</v>
      </c>
      <c r="EA49">
        <v>14.74624</v>
      </c>
      <c r="EB49">
        <v>14.06977</v>
      </c>
      <c r="EC49">
        <v>0.0100011</v>
      </c>
      <c r="ED49">
        <v>0</v>
      </c>
      <c r="EE49">
        <v>0</v>
      </c>
      <c r="EF49">
        <v>0</v>
      </c>
      <c r="EG49">
        <v>842.8100000000001</v>
      </c>
      <c r="EH49">
        <v>0.0100011</v>
      </c>
      <c r="EI49">
        <v>-4.365</v>
      </c>
      <c r="EJ49">
        <v>-1.94</v>
      </c>
      <c r="EK49">
        <v>34.82469999999999</v>
      </c>
      <c r="EL49">
        <v>40.4559</v>
      </c>
      <c r="EM49">
        <v>37.4121</v>
      </c>
      <c r="EN49">
        <v>40.7499</v>
      </c>
      <c r="EO49">
        <v>37.7059</v>
      </c>
      <c r="EP49">
        <v>0</v>
      </c>
      <c r="EQ49">
        <v>0</v>
      </c>
      <c r="ER49">
        <v>0</v>
      </c>
      <c r="ES49">
        <v>1659043020.1</v>
      </c>
      <c r="ET49">
        <v>0</v>
      </c>
      <c r="EU49">
        <v>842.3879999999999</v>
      </c>
      <c r="EV49">
        <v>17.65000003408188</v>
      </c>
      <c r="EW49">
        <v>1.892307858565854</v>
      </c>
      <c r="EX49">
        <v>-5.236000000000001</v>
      </c>
      <c r="EY49">
        <v>15</v>
      </c>
      <c r="EZ49">
        <v>0</v>
      </c>
      <c r="FA49" t="s">
        <v>419</v>
      </c>
      <c r="FB49">
        <v>1655239120</v>
      </c>
      <c r="FC49">
        <v>1655239135</v>
      </c>
      <c r="FD49">
        <v>0</v>
      </c>
      <c r="FE49">
        <v>-0.075</v>
      </c>
      <c r="FF49">
        <v>-0.027</v>
      </c>
      <c r="FG49">
        <v>1.986</v>
      </c>
      <c r="FH49">
        <v>0.139</v>
      </c>
      <c r="FI49">
        <v>420</v>
      </c>
      <c r="FJ49">
        <v>22</v>
      </c>
      <c r="FK49">
        <v>0.12</v>
      </c>
      <c r="FL49">
        <v>0.02</v>
      </c>
      <c r="FM49">
        <v>4.5461745</v>
      </c>
      <c r="FN49">
        <v>0.01861846153844607</v>
      </c>
      <c r="FO49">
        <v>0.02507196371946167</v>
      </c>
      <c r="FP49">
        <v>1</v>
      </c>
      <c r="FQ49">
        <v>843.6573529411766</v>
      </c>
      <c r="FR49">
        <v>-9.273491236664666</v>
      </c>
      <c r="FS49">
        <v>4.253651240455957</v>
      </c>
      <c r="FT49">
        <v>0</v>
      </c>
      <c r="FU49">
        <v>0.7981662</v>
      </c>
      <c r="FV49">
        <v>0.008718686679173636</v>
      </c>
      <c r="FW49">
        <v>0.001440024760203792</v>
      </c>
      <c r="FX49">
        <v>1</v>
      </c>
      <c r="FY49">
        <v>2</v>
      </c>
      <c r="FZ49">
        <v>3</v>
      </c>
      <c r="GA49" t="s">
        <v>429</v>
      </c>
      <c r="GB49">
        <v>2.98073</v>
      </c>
      <c r="GC49">
        <v>2.72825</v>
      </c>
      <c r="GD49">
        <v>0.08645170000000001</v>
      </c>
      <c r="GE49">
        <v>0.08672340000000001</v>
      </c>
      <c r="GF49">
        <v>0.0899905</v>
      </c>
      <c r="GG49">
        <v>0.0879244</v>
      </c>
      <c r="GH49">
        <v>27431.1</v>
      </c>
      <c r="GI49">
        <v>27001.4</v>
      </c>
      <c r="GJ49">
        <v>30551.8</v>
      </c>
      <c r="GK49">
        <v>29806.7</v>
      </c>
      <c r="GL49">
        <v>38364.6</v>
      </c>
      <c r="GM49">
        <v>35800.1</v>
      </c>
      <c r="GN49">
        <v>46731.4</v>
      </c>
      <c r="GO49">
        <v>44332.7</v>
      </c>
      <c r="GP49">
        <v>1.8789</v>
      </c>
      <c r="GQ49">
        <v>1.8633</v>
      </c>
      <c r="GR49">
        <v>0.0531375</v>
      </c>
      <c r="GS49">
        <v>0</v>
      </c>
      <c r="GT49">
        <v>24.2317</v>
      </c>
      <c r="GU49">
        <v>999.9</v>
      </c>
      <c r="GV49">
        <v>42.2</v>
      </c>
      <c r="GW49">
        <v>31.7</v>
      </c>
      <c r="GX49">
        <v>21.9488</v>
      </c>
      <c r="GY49">
        <v>63.0502</v>
      </c>
      <c r="GZ49">
        <v>22.9087</v>
      </c>
      <c r="HA49">
        <v>1</v>
      </c>
      <c r="HB49">
        <v>-0.114306</v>
      </c>
      <c r="HC49">
        <v>-0.285722</v>
      </c>
      <c r="HD49">
        <v>20.2152</v>
      </c>
      <c r="HE49">
        <v>5.2393</v>
      </c>
      <c r="HF49">
        <v>11.968</v>
      </c>
      <c r="HG49">
        <v>4.97295</v>
      </c>
      <c r="HH49">
        <v>3.291</v>
      </c>
      <c r="HI49">
        <v>9541.799999999999</v>
      </c>
      <c r="HJ49">
        <v>9999</v>
      </c>
      <c r="HK49">
        <v>9999</v>
      </c>
      <c r="HL49">
        <v>300.6</v>
      </c>
      <c r="HM49">
        <v>4.9729</v>
      </c>
      <c r="HN49">
        <v>1.87731</v>
      </c>
      <c r="HO49">
        <v>1.87545</v>
      </c>
      <c r="HP49">
        <v>1.87824</v>
      </c>
      <c r="HQ49">
        <v>1.87498</v>
      </c>
      <c r="HR49">
        <v>1.87855</v>
      </c>
      <c r="HS49">
        <v>1.87561</v>
      </c>
      <c r="HT49">
        <v>1.87681</v>
      </c>
      <c r="HU49">
        <v>0</v>
      </c>
      <c r="HV49">
        <v>0</v>
      </c>
      <c r="HW49">
        <v>0</v>
      </c>
      <c r="HX49">
        <v>0</v>
      </c>
      <c r="HY49" t="s">
        <v>421</v>
      </c>
      <c r="HZ49" t="s">
        <v>422</v>
      </c>
      <c r="IA49" t="s">
        <v>423</v>
      </c>
      <c r="IB49" t="s">
        <v>423</v>
      </c>
      <c r="IC49" t="s">
        <v>423</v>
      </c>
      <c r="ID49" t="s">
        <v>423</v>
      </c>
      <c r="IE49">
        <v>0</v>
      </c>
      <c r="IF49">
        <v>100</v>
      </c>
      <c r="IG49">
        <v>100</v>
      </c>
      <c r="IH49">
        <v>3.439</v>
      </c>
      <c r="II49">
        <v>0.2079</v>
      </c>
      <c r="IJ49">
        <v>1.981763419366358</v>
      </c>
      <c r="IK49">
        <v>0.004159454759036045</v>
      </c>
      <c r="IL49">
        <v>-1.867668404869411E-06</v>
      </c>
      <c r="IM49">
        <v>4.909634042181104E-10</v>
      </c>
      <c r="IN49">
        <v>-0.02325052156973135</v>
      </c>
      <c r="IO49">
        <v>0.005621412097584705</v>
      </c>
      <c r="IP49">
        <v>0.0003643073039241939</v>
      </c>
      <c r="IQ49">
        <v>5.804889560036211E-07</v>
      </c>
      <c r="IR49">
        <v>0</v>
      </c>
      <c r="IS49">
        <v>2100</v>
      </c>
      <c r="IT49">
        <v>1</v>
      </c>
      <c r="IU49">
        <v>26</v>
      </c>
      <c r="IV49">
        <v>63398.3</v>
      </c>
      <c r="IW49">
        <v>63398.1</v>
      </c>
      <c r="IX49">
        <v>1.09497</v>
      </c>
      <c r="IY49">
        <v>2.56104</v>
      </c>
      <c r="IZ49">
        <v>1.39893</v>
      </c>
      <c r="JA49">
        <v>2.34375</v>
      </c>
      <c r="JB49">
        <v>1.44897</v>
      </c>
      <c r="JC49">
        <v>2.36572</v>
      </c>
      <c r="JD49">
        <v>36.5523</v>
      </c>
      <c r="JE49">
        <v>24.0963</v>
      </c>
      <c r="JF49">
        <v>18</v>
      </c>
      <c r="JG49">
        <v>485.171</v>
      </c>
      <c r="JH49">
        <v>445.937</v>
      </c>
      <c r="JI49">
        <v>25</v>
      </c>
      <c r="JJ49">
        <v>25.5654</v>
      </c>
      <c r="JK49">
        <v>30.0002</v>
      </c>
      <c r="JL49">
        <v>25.4048</v>
      </c>
      <c r="JM49">
        <v>25.4865</v>
      </c>
      <c r="JN49">
        <v>21.9566</v>
      </c>
      <c r="JO49">
        <v>22.4625</v>
      </c>
      <c r="JP49">
        <v>0</v>
      </c>
      <c r="JQ49">
        <v>25</v>
      </c>
      <c r="JR49">
        <v>420.1</v>
      </c>
      <c r="JS49">
        <v>17.921</v>
      </c>
      <c r="JT49">
        <v>100.995</v>
      </c>
      <c r="JU49">
        <v>101.934</v>
      </c>
    </row>
    <row r="50" spans="1:281">
      <c r="A50">
        <v>34</v>
      </c>
      <c r="B50">
        <v>1659043023.5</v>
      </c>
      <c r="C50">
        <v>912.5</v>
      </c>
      <c r="D50" t="s">
        <v>492</v>
      </c>
      <c r="E50" t="s">
        <v>493</v>
      </c>
      <c r="F50">
        <v>5</v>
      </c>
      <c r="G50" t="s">
        <v>415</v>
      </c>
      <c r="H50" t="s">
        <v>475</v>
      </c>
      <c r="I50">
        <v>1659043021</v>
      </c>
      <c r="J50">
        <f>(K50)/1000</f>
        <v>0</v>
      </c>
      <c r="K50">
        <f>IF(CZ50, AN50, AH50)</f>
        <v>0</v>
      </c>
      <c r="L50">
        <f>IF(CZ50, AI50, AG50)</f>
        <v>0</v>
      </c>
      <c r="M50">
        <f>DB50 - IF(AU50&gt;1, L50*CV50*100.0/(AW50*DP50), 0)</f>
        <v>0</v>
      </c>
      <c r="N50">
        <f>((T50-J50/2)*M50-L50)/(T50+J50/2)</f>
        <v>0</v>
      </c>
      <c r="O50">
        <f>N50*(DI50+DJ50)/1000.0</f>
        <v>0</v>
      </c>
      <c r="P50">
        <f>(DB50 - IF(AU50&gt;1, L50*CV50*100.0/(AW50*DP50), 0))*(DI50+DJ50)/1000.0</f>
        <v>0</v>
      </c>
      <c r="Q50">
        <f>2.0/((1/S50-1/R50)+SIGN(S50)*SQRT((1/S50-1/R50)*(1/S50-1/R50) + 4*CW50/((CW50+1)*(CW50+1))*(2*1/S50*1/R50-1/R50*1/R50)))</f>
        <v>0</v>
      </c>
      <c r="R50">
        <f>IF(LEFT(CX50,1)&lt;&gt;"0",IF(LEFT(CX50,1)="1",3.0,CY50),$D$5+$E$5*(DP50*DI50/($K$5*1000))+$F$5*(DP50*DI50/($K$5*1000))*MAX(MIN(CV50,$J$5),$I$5)*MAX(MIN(CV50,$J$5),$I$5)+$G$5*MAX(MIN(CV50,$J$5),$I$5)*(DP50*DI50/($K$5*1000))+$H$5*(DP50*DI50/($K$5*1000))*(DP50*DI50/($K$5*1000)))</f>
        <v>0</v>
      </c>
      <c r="S50">
        <f>J50*(1000-(1000*0.61365*exp(17.502*W50/(240.97+W50))/(DI50+DJ50)+DD50)/2)/(1000*0.61365*exp(17.502*W50/(240.97+W50))/(DI50+DJ50)-DD50)</f>
        <v>0</v>
      </c>
      <c r="T50">
        <f>1/((CW50+1)/(Q50/1.6)+1/(R50/1.37)) + CW50/((CW50+1)/(Q50/1.6) + CW50/(R50/1.37))</f>
        <v>0</v>
      </c>
      <c r="U50">
        <f>(CR50*CU50)</f>
        <v>0</v>
      </c>
      <c r="V50">
        <f>(DK50+(U50+2*0.95*5.67E-8*(((DK50+$B$7)+273)^4-(DK50+273)^4)-44100*J50)/(1.84*29.3*R50+8*0.95*5.67E-8*(DK50+273)^3))</f>
        <v>0</v>
      </c>
      <c r="W50">
        <f>($C$7*DL50+$D$7*DM50+$E$7*V50)</f>
        <v>0</v>
      </c>
      <c r="X50">
        <f>0.61365*exp(17.502*W50/(240.97+W50))</f>
        <v>0</v>
      </c>
      <c r="Y50">
        <f>(Z50/AA50*100)</f>
        <v>0</v>
      </c>
      <c r="Z50">
        <f>DD50*(DI50+DJ50)/1000</f>
        <v>0</v>
      </c>
      <c r="AA50">
        <f>0.61365*exp(17.502*DK50/(240.97+DK50))</f>
        <v>0</v>
      </c>
      <c r="AB50">
        <f>(X50-DD50*(DI50+DJ50)/1000)</f>
        <v>0</v>
      </c>
      <c r="AC50">
        <f>(-J50*44100)</f>
        <v>0</v>
      </c>
      <c r="AD50">
        <f>2*29.3*R50*0.92*(DK50-W50)</f>
        <v>0</v>
      </c>
      <c r="AE50">
        <f>2*0.95*5.67E-8*(((DK50+$B$7)+273)^4-(W50+273)^4)</f>
        <v>0</v>
      </c>
      <c r="AF50">
        <f>U50+AE50+AC50+AD50</f>
        <v>0</v>
      </c>
      <c r="AG50">
        <f>DH50*AU50*(DC50-DB50*(1000-AU50*DE50)/(1000-AU50*DD50))/(100*CV50)</f>
        <v>0</v>
      </c>
      <c r="AH50">
        <f>1000*DH50*AU50*(DD50-DE50)/(100*CV50*(1000-AU50*DD50))</f>
        <v>0</v>
      </c>
      <c r="AI50">
        <f>(AJ50 - AK50 - DI50*1E3/(8.314*(DK50+273.15)) * AM50/DH50 * AL50) * DH50/(100*CV50) * (1000 - DE50)/1000</f>
        <v>0</v>
      </c>
      <c r="AJ50">
        <v>427.7256032016762</v>
      </c>
      <c r="AK50">
        <v>432.6655939393936</v>
      </c>
      <c r="AL50">
        <v>-0.002078130462613605</v>
      </c>
      <c r="AM50">
        <v>64.88667998437263</v>
      </c>
      <c r="AN50">
        <f>(AP50 - AO50 + DI50*1E3/(8.314*(DK50+273.15)) * AR50/DH50 * AQ50) * DH50/(100*CV50) * 1000/(1000 - AP50)</f>
        <v>0</v>
      </c>
      <c r="AO50">
        <v>17.84839281727457</v>
      </c>
      <c r="AP50">
        <v>18.64923916083918</v>
      </c>
      <c r="AQ50">
        <v>2.527650531880423E-07</v>
      </c>
      <c r="AR50">
        <v>84.4564999353633</v>
      </c>
      <c r="AS50">
        <v>5</v>
      </c>
      <c r="AT50">
        <v>1</v>
      </c>
      <c r="AU50">
        <f>IF(AS50*$H$13&gt;=AW50,1.0,(AW50/(AW50-AS50*$H$13)))</f>
        <v>0</v>
      </c>
      <c r="AV50">
        <f>(AU50-1)*100</f>
        <v>0</v>
      </c>
      <c r="AW50">
        <f>MAX(0,($B$13+$C$13*DP50)/(1+$D$13*DP50)*DI50/(DK50+273)*$E$13)</f>
        <v>0</v>
      </c>
      <c r="AX50" t="s">
        <v>417</v>
      </c>
      <c r="AY50" t="s">
        <v>417</v>
      </c>
      <c r="AZ50">
        <v>0</v>
      </c>
      <c r="BA50">
        <v>0</v>
      </c>
      <c r="BB50">
        <f>1-AZ50/BA50</f>
        <v>0</v>
      </c>
      <c r="BC50">
        <v>0</v>
      </c>
      <c r="BD50" t="s">
        <v>417</v>
      </c>
      <c r="BE50" t="s">
        <v>417</v>
      </c>
      <c r="BF50">
        <v>0</v>
      </c>
      <c r="BG50">
        <v>0</v>
      </c>
      <c r="BH50">
        <f>1-BF50/BG50</f>
        <v>0</v>
      </c>
      <c r="BI50">
        <v>0.5</v>
      </c>
      <c r="BJ50">
        <f>CS50</f>
        <v>0</v>
      </c>
      <c r="BK50">
        <f>L50</f>
        <v>0</v>
      </c>
      <c r="BL50">
        <f>BH50*BI50*BJ50</f>
        <v>0</v>
      </c>
      <c r="BM50">
        <f>(BK50-BC50)/BJ50</f>
        <v>0</v>
      </c>
      <c r="BN50">
        <f>(BA50-BG50)/BG50</f>
        <v>0</v>
      </c>
      <c r="BO50">
        <f>AZ50/(BB50+AZ50/BG50)</f>
        <v>0</v>
      </c>
      <c r="BP50" t="s">
        <v>417</v>
      </c>
      <c r="BQ50">
        <v>0</v>
      </c>
      <c r="BR50">
        <f>IF(BQ50&lt;&gt;0, BQ50, BO50)</f>
        <v>0</v>
      </c>
      <c r="BS50">
        <f>1-BR50/BG50</f>
        <v>0</v>
      </c>
      <c r="BT50">
        <f>(BG50-BF50)/(BG50-BR50)</f>
        <v>0</v>
      </c>
      <c r="BU50">
        <f>(BA50-BG50)/(BA50-BR50)</f>
        <v>0</v>
      </c>
      <c r="BV50">
        <f>(BG50-BF50)/(BG50-AZ50)</f>
        <v>0</v>
      </c>
      <c r="BW50">
        <f>(BA50-BG50)/(BA50-AZ50)</f>
        <v>0</v>
      </c>
      <c r="BX50">
        <f>(BT50*BR50/BF50)</f>
        <v>0</v>
      </c>
      <c r="BY50">
        <f>(1-BX50)</f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f>$B$11*DQ50+$C$11*DR50+$F$11*EC50*(1-EF50)</f>
        <v>0</v>
      </c>
      <c r="CS50">
        <f>CR50*CT50</f>
        <v>0</v>
      </c>
      <c r="CT50">
        <f>($B$11*$D$9+$C$11*$D$9+$F$11*((EP50+EH50)/MAX(EP50+EH50+EQ50, 0.1)*$I$9+EQ50/MAX(EP50+EH50+EQ50, 0.1)*$J$9))/($B$11+$C$11+$F$11)</f>
        <v>0</v>
      </c>
      <c r="CU50">
        <f>($B$11*$K$9+$C$11*$K$9+$F$11*((EP50+EH50)/MAX(EP50+EH50+EQ50, 0.1)*$P$9+EQ50/MAX(EP50+EH50+EQ50, 0.1)*$Q$9))/($B$11+$C$11+$F$11)</f>
        <v>0</v>
      </c>
      <c r="CV50">
        <v>6</v>
      </c>
      <c r="CW50">
        <v>0.5</v>
      </c>
      <c r="CX50" t="s">
        <v>418</v>
      </c>
      <c r="CY50">
        <v>2</v>
      </c>
      <c r="CZ50" t="b">
        <v>1</v>
      </c>
      <c r="DA50">
        <v>1659043021</v>
      </c>
      <c r="DB50">
        <v>424.5982222222223</v>
      </c>
      <c r="DC50">
        <v>420.0797777777777</v>
      </c>
      <c r="DD50">
        <v>18.6496</v>
      </c>
      <c r="DE50">
        <v>17.8556</v>
      </c>
      <c r="DF50">
        <v>421.1593333333333</v>
      </c>
      <c r="DG50">
        <v>18.44163333333333</v>
      </c>
      <c r="DH50">
        <v>500.0777777777778</v>
      </c>
      <c r="DI50">
        <v>90.26933333333334</v>
      </c>
      <c r="DJ50">
        <v>0.09980682222222222</v>
      </c>
      <c r="DK50">
        <v>25.60476666666666</v>
      </c>
      <c r="DL50">
        <v>25.10924444444445</v>
      </c>
      <c r="DM50">
        <v>999.9000000000001</v>
      </c>
      <c r="DN50">
        <v>0</v>
      </c>
      <c r="DO50">
        <v>0</v>
      </c>
      <c r="DP50">
        <v>10003.59777777778</v>
      </c>
      <c r="DQ50">
        <v>0</v>
      </c>
      <c r="DR50">
        <v>4.02698</v>
      </c>
      <c r="DS50">
        <v>4.518427777777778</v>
      </c>
      <c r="DT50">
        <v>432.6672222222222</v>
      </c>
      <c r="DU50">
        <v>427.7168888888889</v>
      </c>
      <c r="DV50">
        <v>0.7939822222222221</v>
      </c>
      <c r="DW50">
        <v>420.0797777777777</v>
      </c>
      <c r="DX50">
        <v>17.8556</v>
      </c>
      <c r="DY50">
        <v>1.683486666666667</v>
      </c>
      <c r="DZ50">
        <v>1.611815555555556</v>
      </c>
      <c r="EA50">
        <v>14.74501111111111</v>
      </c>
      <c r="EB50">
        <v>14.07221111111111</v>
      </c>
      <c r="EC50">
        <v>0.0100011</v>
      </c>
      <c r="ED50">
        <v>0</v>
      </c>
      <c r="EE50">
        <v>0</v>
      </c>
      <c r="EF50">
        <v>0</v>
      </c>
      <c r="EG50">
        <v>846.8833333333332</v>
      </c>
      <c r="EH50">
        <v>0.0100011</v>
      </c>
      <c r="EI50">
        <v>-3.561111111111111</v>
      </c>
      <c r="EJ50">
        <v>-1.505555555555556</v>
      </c>
      <c r="EK50">
        <v>34.88177777777778</v>
      </c>
      <c r="EL50">
        <v>40.49977777777778</v>
      </c>
      <c r="EM50">
        <v>37.41633333333333</v>
      </c>
      <c r="EN50">
        <v>40.819</v>
      </c>
      <c r="EO50">
        <v>37.74288888888889</v>
      </c>
      <c r="EP50">
        <v>0</v>
      </c>
      <c r="EQ50">
        <v>0</v>
      </c>
      <c r="ER50">
        <v>0</v>
      </c>
      <c r="ES50">
        <v>1659043024.9</v>
      </c>
      <c r="ET50">
        <v>0</v>
      </c>
      <c r="EU50">
        <v>844.378</v>
      </c>
      <c r="EV50">
        <v>7.573076901763569</v>
      </c>
      <c r="EW50">
        <v>25.10384614313607</v>
      </c>
      <c r="EX50">
        <v>-4.81</v>
      </c>
      <c r="EY50">
        <v>15</v>
      </c>
      <c r="EZ50">
        <v>0</v>
      </c>
      <c r="FA50" t="s">
        <v>419</v>
      </c>
      <c r="FB50">
        <v>1655239120</v>
      </c>
      <c r="FC50">
        <v>1655239135</v>
      </c>
      <c r="FD50">
        <v>0</v>
      </c>
      <c r="FE50">
        <v>-0.075</v>
      </c>
      <c r="FF50">
        <v>-0.027</v>
      </c>
      <c r="FG50">
        <v>1.986</v>
      </c>
      <c r="FH50">
        <v>0.139</v>
      </c>
      <c r="FI50">
        <v>420</v>
      </c>
      <c r="FJ50">
        <v>22</v>
      </c>
      <c r="FK50">
        <v>0.12</v>
      </c>
      <c r="FL50">
        <v>0.02</v>
      </c>
      <c r="FM50">
        <v>4.543692195121952</v>
      </c>
      <c r="FN50">
        <v>-0.08475449477351839</v>
      </c>
      <c r="FO50">
        <v>0.02747343137954935</v>
      </c>
      <c r="FP50">
        <v>1</v>
      </c>
      <c r="FQ50">
        <v>843.5382352941177</v>
      </c>
      <c r="FR50">
        <v>19.34453781166928</v>
      </c>
      <c r="FS50">
        <v>4.268025077513448</v>
      </c>
      <c r="FT50">
        <v>0</v>
      </c>
      <c r="FU50">
        <v>0.7977437560975609</v>
      </c>
      <c r="FV50">
        <v>-0.01959089895470462</v>
      </c>
      <c r="FW50">
        <v>0.004356141074674104</v>
      </c>
      <c r="FX50">
        <v>1</v>
      </c>
      <c r="FY50">
        <v>2</v>
      </c>
      <c r="FZ50">
        <v>3</v>
      </c>
      <c r="GA50" t="s">
        <v>429</v>
      </c>
      <c r="GB50">
        <v>2.98069</v>
      </c>
      <c r="GC50">
        <v>2.72826</v>
      </c>
      <c r="GD50">
        <v>0.08644449999999999</v>
      </c>
      <c r="GE50">
        <v>0.0867145</v>
      </c>
      <c r="GF50">
        <v>0.0899894</v>
      </c>
      <c r="GG50">
        <v>0.08802889999999999</v>
      </c>
      <c r="GH50">
        <v>27431.8</v>
      </c>
      <c r="GI50">
        <v>27001.6</v>
      </c>
      <c r="GJ50">
        <v>30552.3</v>
      </c>
      <c r="GK50">
        <v>29806.6</v>
      </c>
      <c r="GL50">
        <v>38365.4</v>
      </c>
      <c r="GM50">
        <v>35795.7</v>
      </c>
      <c r="GN50">
        <v>46732.4</v>
      </c>
      <c r="GO50">
        <v>44332.4</v>
      </c>
      <c r="GP50">
        <v>1.87905</v>
      </c>
      <c r="GQ50">
        <v>1.86348</v>
      </c>
      <c r="GR50">
        <v>0.0538789</v>
      </c>
      <c r="GS50">
        <v>0</v>
      </c>
      <c r="GT50">
        <v>24.2331</v>
      </c>
      <c r="GU50">
        <v>999.9</v>
      </c>
      <c r="GV50">
        <v>42.2</v>
      </c>
      <c r="GW50">
        <v>31.7</v>
      </c>
      <c r="GX50">
        <v>21.9472</v>
      </c>
      <c r="GY50">
        <v>63.0302</v>
      </c>
      <c r="GZ50">
        <v>22.7524</v>
      </c>
      <c r="HA50">
        <v>1</v>
      </c>
      <c r="HB50">
        <v>-0.114083</v>
      </c>
      <c r="HC50">
        <v>-0.284981</v>
      </c>
      <c r="HD50">
        <v>20.2152</v>
      </c>
      <c r="HE50">
        <v>5.23945</v>
      </c>
      <c r="HF50">
        <v>11.968</v>
      </c>
      <c r="HG50">
        <v>4.97305</v>
      </c>
      <c r="HH50">
        <v>3.291</v>
      </c>
      <c r="HI50">
        <v>9541.799999999999</v>
      </c>
      <c r="HJ50">
        <v>9999</v>
      </c>
      <c r="HK50">
        <v>9999</v>
      </c>
      <c r="HL50">
        <v>300.6</v>
      </c>
      <c r="HM50">
        <v>4.97291</v>
      </c>
      <c r="HN50">
        <v>1.87735</v>
      </c>
      <c r="HO50">
        <v>1.87546</v>
      </c>
      <c r="HP50">
        <v>1.87833</v>
      </c>
      <c r="HQ50">
        <v>1.875</v>
      </c>
      <c r="HR50">
        <v>1.87863</v>
      </c>
      <c r="HS50">
        <v>1.87564</v>
      </c>
      <c r="HT50">
        <v>1.87683</v>
      </c>
      <c r="HU50">
        <v>0</v>
      </c>
      <c r="HV50">
        <v>0</v>
      </c>
      <c r="HW50">
        <v>0</v>
      </c>
      <c r="HX50">
        <v>0</v>
      </c>
      <c r="HY50" t="s">
        <v>421</v>
      </c>
      <c r="HZ50" t="s">
        <v>422</v>
      </c>
      <c r="IA50" t="s">
        <v>423</v>
      </c>
      <c r="IB50" t="s">
        <v>423</v>
      </c>
      <c r="IC50" t="s">
        <v>423</v>
      </c>
      <c r="ID50" t="s">
        <v>423</v>
      </c>
      <c r="IE50">
        <v>0</v>
      </c>
      <c r="IF50">
        <v>100</v>
      </c>
      <c r="IG50">
        <v>100</v>
      </c>
      <c r="IH50">
        <v>3.439</v>
      </c>
      <c r="II50">
        <v>0.208</v>
      </c>
      <c r="IJ50">
        <v>1.981763419366358</v>
      </c>
      <c r="IK50">
        <v>0.004159454759036045</v>
      </c>
      <c r="IL50">
        <v>-1.867668404869411E-06</v>
      </c>
      <c r="IM50">
        <v>4.909634042181104E-10</v>
      </c>
      <c r="IN50">
        <v>-0.02325052156973135</v>
      </c>
      <c r="IO50">
        <v>0.005621412097584705</v>
      </c>
      <c r="IP50">
        <v>0.0003643073039241939</v>
      </c>
      <c r="IQ50">
        <v>5.804889560036211E-07</v>
      </c>
      <c r="IR50">
        <v>0</v>
      </c>
      <c r="IS50">
        <v>2100</v>
      </c>
      <c r="IT50">
        <v>1</v>
      </c>
      <c r="IU50">
        <v>26</v>
      </c>
      <c r="IV50">
        <v>63398.4</v>
      </c>
      <c r="IW50">
        <v>63398.1</v>
      </c>
      <c r="IX50">
        <v>1.09497</v>
      </c>
      <c r="IY50">
        <v>2.55127</v>
      </c>
      <c r="IZ50">
        <v>1.39893</v>
      </c>
      <c r="JA50">
        <v>2.34375</v>
      </c>
      <c r="JB50">
        <v>1.44897</v>
      </c>
      <c r="JC50">
        <v>2.41333</v>
      </c>
      <c r="JD50">
        <v>36.5523</v>
      </c>
      <c r="JE50">
        <v>24.105</v>
      </c>
      <c r="JF50">
        <v>18</v>
      </c>
      <c r="JG50">
        <v>485.252</v>
      </c>
      <c r="JH50">
        <v>446.045</v>
      </c>
      <c r="JI50">
        <v>25</v>
      </c>
      <c r="JJ50">
        <v>25.5654</v>
      </c>
      <c r="JK50">
        <v>30.0002</v>
      </c>
      <c r="JL50">
        <v>25.4048</v>
      </c>
      <c r="JM50">
        <v>25.4865</v>
      </c>
      <c r="JN50">
        <v>21.9579</v>
      </c>
      <c r="JO50">
        <v>22.1737</v>
      </c>
      <c r="JP50">
        <v>0</v>
      </c>
      <c r="JQ50">
        <v>25</v>
      </c>
      <c r="JR50">
        <v>420.1</v>
      </c>
      <c r="JS50">
        <v>17.9192</v>
      </c>
      <c r="JT50">
        <v>100.997</v>
      </c>
      <c r="JU50">
        <v>101.934</v>
      </c>
    </row>
    <row r="51" spans="1:281">
      <c r="A51">
        <v>35</v>
      </c>
      <c r="B51">
        <v>1659043028.5</v>
      </c>
      <c r="C51">
        <v>917.5</v>
      </c>
      <c r="D51" t="s">
        <v>494</v>
      </c>
      <c r="E51" t="s">
        <v>495</v>
      </c>
      <c r="F51">
        <v>5</v>
      </c>
      <c r="G51" t="s">
        <v>415</v>
      </c>
      <c r="H51" t="s">
        <v>475</v>
      </c>
      <c r="I51">
        <v>1659043025.7</v>
      </c>
      <c r="J51">
        <f>(K51)/1000</f>
        <v>0</v>
      </c>
      <c r="K51">
        <f>IF(CZ51, AN51, AH51)</f>
        <v>0</v>
      </c>
      <c r="L51">
        <f>IF(CZ51, AI51, AG51)</f>
        <v>0</v>
      </c>
      <c r="M51">
        <f>DB51 - IF(AU51&gt;1, L51*CV51*100.0/(AW51*DP51), 0)</f>
        <v>0</v>
      </c>
      <c r="N51">
        <f>((T51-J51/2)*M51-L51)/(T51+J51/2)</f>
        <v>0</v>
      </c>
      <c r="O51">
        <f>N51*(DI51+DJ51)/1000.0</f>
        <v>0</v>
      </c>
      <c r="P51">
        <f>(DB51 - IF(AU51&gt;1, L51*CV51*100.0/(AW51*DP51), 0))*(DI51+DJ51)/1000.0</f>
        <v>0</v>
      </c>
      <c r="Q51">
        <f>2.0/((1/S51-1/R51)+SIGN(S51)*SQRT((1/S51-1/R51)*(1/S51-1/R51) + 4*CW51/((CW51+1)*(CW51+1))*(2*1/S51*1/R51-1/R51*1/R51)))</f>
        <v>0</v>
      </c>
      <c r="R51">
        <f>IF(LEFT(CX51,1)&lt;&gt;"0",IF(LEFT(CX51,1)="1",3.0,CY51),$D$5+$E$5*(DP51*DI51/($K$5*1000))+$F$5*(DP51*DI51/($K$5*1000))*MAX(MIN(CV51,$J$5),$I$5)*MAX(MIN(CV51,$J$5),$I$5)+$G$5*MAX(MIN(CV51,$J$5),$I$5)*(DP51*DI51/($K$5*1000))+$H$5*(DP51*DI51/($K$5*1000))*(DP51*DI51/($K$5*1000)))</f>
        <v>0</v>
      </c>
      <c r="S51">
        <f>J51*(1000-(1000*0.61365*exp(17.502*W51/(240.97+W51))/(DI51+DJ51)+DD51)/2)/(1000*0.61365*exp(17.502*W51/(240.97+W51))/(DI51+DJ51)-DD51)</f>
        <v>0</v>
      </c>
      <c r="T51">
        <f>1/((CW51+1)/(Q51/1.6)+1/(R51/1.37)) + CW51/((CW51+1)/(Q51/1.6) + CW51/(R51/1.37))</f>
        <v>0</v>
      </c>
      <c r="U51">
        <f>(CR51*CU51)</f>
        <v>0</v>
      </c>
      <c r="V51">
        <f>(DK51+(U51+2*0.95*5.67E-8*(((DK51+$B$7)+273)^4-(DK51+273)^4)-44100*J51)/(1.84*29.3*R51+8*0.95*5.67E-8*(DK51+273)^3))</f>
        <v>0</v>
      </c>
      <c r="W51">
        <f>($C$7*DL51+$D$7*DM51+$E$7*V51)</f>
        <v>0</v>
      </c>
      <c r="X51">
        <f>0.61365*exp(17.502*W51/(240.97+W51))</f>
        <v>0</v>
      </c>
      <c r="Y51">
        <f>(Z51/AA51*100)</f>
        <v>0</v>
      </c>
      <c r="Z51">
        <f>DD51*(DI51+DJ51)/1000</f>
        <v>0</v>
      </c>
      <c r="AA51">
        <f>0.61365*exp(17.502*DK51/(240.97+DK51))</f>
        <v>0</v>
      </c>
      <c r="AB51">
        <f>(X51-DD51*(DI51+DJ51)/1000)</f>
        <v>0</v>
      </c>
      <c r="AC51">
        <f>(-J51*44100)</f>
        <v>0</v>
      </c>
      <c r="AD51">
        <f>2*29.3*R51*0.92*(DK51-W51)</f>
        <v>0</v>
      </c>
      <c r="AE51">
        <f>2*0.95*5.67E-8*(((DK51+$B$7)+273)^4-(W51+273)^4)</f>
        <v>0</v>
      </c>
      <c r="AF51">
        <f>U51+AE51+AC51+AD51</f>
        <v>0</v>
      </c>
      <c r="AG51">
        <f>DH51*AU51*(DC51-DB51*(1000-AU51*DE51)/(1000-AU51*DD51))/(100*CV51)</f>
        <v>0</v>
      </c>
      <c r="AH51">
        <f>1000*DH51*AU51*(DD51-DE51)/(100*CV51*(1000-AU51*DD51))</f>
        <v>0</v>
      </c>
      <c r="AI51">
        <f>(AJ51 - AK51 - DI51*1E3/(8.314*(DK51+273.15)) * AM51/DH51 * AL51) * DH51/(100*CV51) * (1000 - DE51)/1000</f>
        <v>0</v>
      </c>
      <c r="AJ51">
        <v>427.7301181261607</v>
      </c>
      <c r="AK51">
        <v>432.6662484848484</v>
      </c>
      <c r="AL51">
        <v>-0.0004454779790941206</v>
      </c>
      <c r="AM51">
        <v>64.88667998437263</v>
      </c>
      <c r="AN51">
        <f>(AP51 - AO51 + DI51*1E3/(8.314*(DK51+273.15)) * AR51/DH51 * AQ51) * DH51/(100*CV51) * 1000/(1000 - AP51)</f>
        <v>0</v>
      </c>
      <c r="AO51">
        <v>17.90935637998338</v>
      </c>
      <c r="AP51">
        <v>18.67125384615386</v>
      </c>
      <c r="AQ51">
        <v>3.217089195045426E-05</v>
      </c>
      <c r="AR51">
        <v>84.4564999353633</v>
      </c>
      <c r="AS51">
        <v>6</v>
      </c>
      <c r="AT51">
        <v>1</v>
      </c>
      <c r="AU51">
        <f>IF(AS51*$H$13&gt;=AW51,1.0,(AW51/(AW51-AS51*$H$13)))</f>
        <v>0</v>
      </c>
      <c r="AV51">
        <f>(AU51-1)*100</f>
        <v>0</v>
      </c>
      <c r="AW51">
        <f>MAX(0,($B$13+$C$13*DP51)/(1+$D$13*DP51)*DI51/(DK51+273)*$E$13)</f>
        <v>0</v>
      </c>
      <c r="AX51" t="s">
        <v>417</v>
      </c>
      <c r="AY51" t="s">
        <v>417</v>
      </c>
      <c r="AZ51">
        <v>0</v>
      </c>
      <c r="BA51">
        <v>0</v>
      </c>
      <c r="BB51">
        <f>1-AZ51/BA51</f>
        <v>0</v>
      </c>
      <c r="BC51">
        <v>0</v>
      </c>
      <c r="BD51" t="s">
        <v>417</v>
      </c>
      <c r="BE51" t="s">
        <v>417</v>
      </c>
      <c r="BF51">
        <v>0</v>
      </c>
      <c r="BG51">
        <v>0</v>
      </c>
      <c r="BH51">
        <f>1-BF51/BG51</f>
        <v>0</v>
      </c>
      <c r="BI51">
        <v>0.5</v>
      </c>
      <c r="BJ51">
        <f>CS51</f>
        <v>0</v>
      </c>
      <c r="BK51">
        <f>L51</f>
        <v>0</v>
      </c>
      <c r="BL51">
        <f>BH51*BI51*BJ51</f>
        <v>0</v>
      </c>
      <c r="BM51">
        <f>(BK51-BC51)/BJ51</f>
        <v>0</v>
      </c>
      <c r="BN51">
        <f>(BA51-BG51)/BG51</f>
        <v>0</v>
      </c>
      <c r="BO51">
        <f>AZ51/(BB51+AZ51/BG51)</f>
        <v>0</v>
      </c>
      <c r="BP51" t="s">
        <v>417</v>
      </c>
      <c r="BQ51">
        <v>0</v>
      </c>
      <c r="BR51">
        <f>IF(BQ51&lt;&gt;0, BQ51, BO51)</f>
        <v>0</v>
      </c>
      <c r="BS51">
        <f>1-BR51/BG51</f>
        <v>0</v>
      </c>
      <c r="BT51">
        <f>(BG51-BF51)/(BG51-BR51)</f>
        <v>0</v>
      </c>
      <c r="BU51">
        <f>(BA51-BG51)/(BA51-BR51)</f>
        <v>0</v>
      </c>
      <c r="BV51">
        <f>(BG51-BF51)/(BG51-AZ51)</f>
        <v>0</v>
      </c>
      <c r="BW51">
        <f>(BA51-BG51)/(BA51-AZ51)</f>
        <v>0</v>
      </c>
      <c r="BX51">
        <f>(BT51*BR51/BF51)</f>
        <v>0</v>
      </c>
      <c r="BY51">
        <f>(1-BX51)</f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f>$B$11*DQ51+$C$11*DR51+$F$11*EC51*(1-EF51)</f>
        <v>0</v>
      </c>
      <c r="CS51">
        <f>CR51*CT51</f>
        <v>0</v>
      </c>
      <c r="CT51">
        <f>($B$11*$D$9+$C$11*$D$9+$F$11*((EP51+EH51)/MAX(EP51+EH51+EQ51, 0.1)*$I$9+EQ51/MAX(EP51+EH51+EQ51, 0.1)*$J$9))/($B$11+$C$11+$F$11)</f>
        <v>0</v>
      </c>
      <c r="CU51">
        <f>($B$11*$K$9+$C$11*$K$9+$F$11*((EP51+EH51)/MAX(EP51+EH51+EQ51, 0.1)*$P$9+EQ51/MAX(EP51+EH51+EQ51, 0.1)*$Q$9))/($B$11+$C$11+$F$11)</f>
        <v>0</v>
      </c>
      <c r="CV51">
        <v>6</v>
      </c>
      <c r="CW51">
        <v>0.5</v>
      </c>
      <c r="CX51" t="s">
        <v>418</v>
      </c>
      <c r="CY51">
        <v>2</v>
      </c>
      <c r="CZ51" t="b">
        <v>1</v>
      </c>
      <c r="DA51">
        <v>1659043025.7</v>
      </c>
      <c r="DB51">
        <v>424.5951999999999</v>
      </c>
      <c r="DC51">
        <v>420.0639</v>
      </c>
      <c r="DD51">
        <v>18.65883</v>
      </c>
      <c r="DE51">
        <v>17.90939</v>
      </c>
      <c r="DF51">
        <v>421.1562</v>
      </c>
      <c r="DG51">
        <v>18.4507</v>
      </c>
      <c r="DH51">
        <v>500.0690999999999</v>
      </c>
      <c r="DI51">
        <v>90.26906</v>
      </c>
      <c r="DJ51">
        <v>0.0999517</v>
      </c>
      <c r="DK51">
        <v>25.60707</v>
      </c>
      <c r="DL51">
        <v>25.10938</v>
      </c>
      <c r="DM51">
        <v>999.9</v>
      </c>
      <c r="DN51">
        <v>0</v>
      </c>
      <c r="DO51">
        <v>0</v>
      </c>
      <c r="DP51">
        <v>9996.505999999998</v>
      </c>
      <c r="DQ51">
        <v>0</v>
      </c>
      <c r="DR51">
        <v>4.02698</v>
      </c>
      <c r="DS51">
        <v>4.531466999999999</v>
      </c>
      <c r="DT51">
        <v>432.6682</v>
      </c>
      <c r="DU51">
        <v>427.7239</v>
      </c>
      <c r="DV51">
        <v>0.7494175000000001</v>
      </c>
      <c r="DW51">
        <v>420.0639</v>
      </c>
      <c r="DX51">
        <v>17.90939</v>
      </c>
      <c r="DY51">
        <v>1.684315</v>
      </c>
      <c r="DZ51">
        <v>1.616665</v>
      </c>
      <c r="EA51">
        <v>14.75263</v>
      </c>
      <c r="EB51">
        <v>14.11857</v>
      </c>
      <c r="EC51">
        <v>0.0100011</v>
      </c>
      <c r="ED51">
        <v>0</v>
      </c>
      <c r="EE51">
        <v>0</v>
      </c>
      <c r="EF51">
        <v>0</v>
      </c>
      <c r="EG51">
        <v>845.385</v>
      </c>
      <c r="EH51">
        <v>0.0100011</v>
      </c>
      <c r="EI51">
        <v>-1.06</v>
      </c>
      <c r="EJ51">
        <v>-0.8850000000000001</v>
      </c>
      <c r="EK51">
        <v>34.8436</v>
      </c>
      <c r="EL51">
        <v>40.531</v>
      </c>
      <c r="EM51">
        <v>37.4184</v>
      </c>
      <c r="EN51">
        <v>40.906</v>
      </c>
      <c r="EO51">
        <v>37.7872</v>
      </c>
      <c r="EP51">
        <v>0</v>
      </c>
      <c r="EQ51">
        <v>0</v>
      </c>
      <c r="ER51">
        <v>0</v>
      </c>
      <c r="ES51">
        <v>1659043029.7</v>
      </c>
      <c r="ET51">
        <v>0</v>
      </c>
      <c r="EU51">
        <v>844.9679999999998</v>
      </c>
      <c r="EV51">
        <v>11.70384613520206</v>
      </c>
      <c r="EW51">
        <v>8.869230686089939</v>
      </c>
      <c r="EX51">
        <v>-3.182</v>
      </c>
      <c r="EY51">
        <v>15</v>
      </c>
      <c r="EZ51">
        <v>0</v>
      </c>
      <c r="FA51" t="s">
        <v>419</v>
      </c>
      <c r="FB51">
        <v>1655239120</v>
      </c>
      <c r="FC51">
        <v>1655239135</v>
      </c>
      <c r="FD51">
        <v>0</v>
      </c>
      <c r="FE51">
        <v>-0.075</v>
      </c>
      <c r="FF51">
        <v>-0.027</v>
      </c>
      <c r="FG51">
        <v>1.986</v>
      </c>
      <c r="FH51">
        <v>0.139</v>
      </c>
      <c r="FI51">
        <v>420</v>
      </c>
      <c r="FJ51">
        <v>22</v>
      </c>
      <c r="FK51">
        <v>0.12</v>
      </c>
      <c r="FL51">
        <v>0.02</v>
      </c>
      <c r="FM51">
        <v>4.53974075</v>
      </c>
      <c r="FN51">
        <v>-0.07924716697937276</v>
      </c>
      <c r="FO51">
        <v>0.02656431068063884</v>
      </c>
      <c r="FP51">
        <v>1</v>
      </c>
      <c r="FQ51">
        <v>844.3897058823528</v>
      </c>
      <c r="FR51">
        <v>11.35294118694321</v>
      </c>
      <c r="FS51">
        <v>4.308469419297785</v>
      </c>
      <c r="FT51">
        <v>0</v>
      </c>
      <c r="FU51">
        <v>0.786399775</v>
      </c>
      <c r="FV51">
        <v>-0.1726922138836782</v>
      </c>
      <c r="FW51">
        <v>0.02125718356049019</v>
      </c>
      <c r="FX51">
        <v>0</v>
      </c>
      <c r="FY51">
        <v>1</v>
      </c>
      <c r="FZ51">
        <v>3</v>
      </c>
      <c r="GA51" t="s">
        <v>426</v>
      </c>
      <c r="GB51">
        <v>2.98085</v>
      </c>
      <c r="GC51">
        <v>2.72847</v>
      </c>
      <c r="GD51">
        <v>0.08644309999999999</v>
      </c>
      <c r="GE51">
        <v>0.08672539999999999</v>
      </c>
      <c r="GF51">
        <v>0.0900696</v>
      </c>
      <c r="GG51">
        <v>0.08816880000000001</v>
      </c>
      <c r="GH51">
        <v>27431.6</v>
      </c>
      <c r="GI51">
        <v>27001.5</v>
      </c>
      <c r="GJ51">
        <v>30552.1</v>
      </c>
      <c r="GK51">
        <v>29806.9</v>
      </c>
      <c r="GL51">
        <v>38361.7</v>
      </c>
      <c r="GM51">
        <v>35790.5</v>
      </c>
      <c r="GN51">
        <v>46732</v>
      </c>
      <c r="GO51">
        <v>44332.8</v>
      </c>
      <c r="GP51">
        <v>1.879</v>
      </c>
      <c r="GQ51">
        <v>1.86338</v>
      </c>
      <c r="GR51">
        <v>0.0531487</v>
      </c>
      <c r="GS51">
        <v>0</v>
      </c>
      <c r="GT51">
        <v>24.2338</v>
      </c>
      <c r="GU51">
        <v>999.9</v>
      </c>
      <c r="GV51">
        <v>42.2</v>
      </c>
      <c r="GW51">
        <v>31.7</v>
      </c>
      <c r="GX51">
        <v>21.9487</v>
      </c>
      <c r="GY51">
        <v>63.1302</v>
      </c>
      <c r="GZ51">
        <v>22.4119</v>
      </c>
      <c r="HA51">
        <v>1</v>
      </c>
      <c r="HB51">
        <v>-0.114449</v>
      </c>
      <c r="HC51">
        <v>-0.285501</v>
      </c>
      <c r="HD51">
        <v>20.2149</v>
      </c>
      <c r="HE51">
        <v>5.23691</v>
      </c>
      <c r="HF51">
        <v>11.968</v>
      </c>
      <c r="HG51">
        <v>4.97245</v>
      </c>
      <c r="HH51">
        <v>3.29055</v>
      </c>
      <c r="HI51">
        <v>9542</v>
      </c>
      <c r="HJ51">
        <v>9999</v>
      </c>
      <c r="HK51">
        <v>9999</v>
      </c>
      <c r="HL51">
        <v>300.6</v>
      </c>
      <c r="HM51">
        <v>4.97291</v>
      </c>
      <c r="HN51">
        <v>1.87735</v>
      </c>
      <c r="HO51">
        <v>1.87546</v>
      </c>
      <c r="HP51">
        <v>1.87832</v>
      </c>
      <c r="HQ51">
        <v>1.875</v>
      </c>
      <c r="HR51">
        <v>1.87864</v>
      </c>
      <c r="HS51">
        <v>1.87562</v>
      </c>
      <c r="HT51">
        <v>1.87682</v>
      </c>
      <c r="HU51">
        <v>0</v>
      </c>
      <c r="HV51">
        <v>0</v>
      </c>
      <c r="HW51">
        <v>0</v>
      </c>
      <c r="HX51">
        <v>0</v>
      </c>
      <c r="HY51" t="s">
        <v>421</v>
      </c>
      <c r="HZ51" t="s">
        <v>422</v>
      </c>
      <c r="IA51" t="s">
        <v>423</v>
      </c>
      <c r="IB51" t="s">
        <v>423</v>
      </c>
      <c r="IC51" t="s">
        <v>423</v>
      </c>
      <c r="ID51" t="s">
        <v>423</v>
      </c>
      <c r="IE51">
        <v>0</v>
      </c>
      <c r="IF51">
        <v>100</v>
      </c>
      <c r="IG51">
        <v>100</v>
      </c>
      <c r="IH51">
        <v>3.439</v>
      </c>
      <c r="II51">
        <v>0.2084</v>
      </c>
      <c r="IJ51">
        <v>1.981763419366358</v>
      </c>
      <c r="IK51">
        <v>0.004159454759036045</v>
      </c>
      <c r="IL51">
        <v>-1.867668404869411E-06</v>
      </c>
      <c r="IM51">
        <v>4.909634042181104E-10</v>
      </c>
      <c r="IN51">
        <v>-0.02325052156973135</v>
      </c>
      <c r="IO51">
        <v>0.005621412097584705</v>
      </c>
      <c r="IP51">
        <v>0.0003643073039241939</v>
      </c>
      <c r="IQ51">
        <v>5.804889560036211E-07</v>
      </c>
      <c r="IR51">
        <v>0</v>
      </c>
      <c r="IS51">
        <v>2100</v>
      </c>
      <c r="IT51">
        <v>1</v>
      </c>
      <c r="IU51">
        <v>26</v>
      </c>
      <c r="IV51">
        <v>63398.5</v>
      </c>
      <c r="IW51">
        <v>63398.2</v>
      </c>
      <c r="IX51">
        <v>1.09497</v>
      </c>
      <c r="IY51">
        <v>2.54639</v>
      </c>
      <c r="IZ51">
        <v>1.39893</v>
      </c>
      <c r="JA51">
        <v>2.34375</v>
      </c>
      <c r="JB51">
        <v>1.44897</v>
      </c>
      <c r="JC51">
        <v>2.47437</v>
      </c>
      <c r="JD51">
        <v>36.5523</v>
      </c>
      <c r="JE51">
        <v>24.105</v>
      </c>
      <c r="JF51">
        <v>18</v>
      </c>
      <c r="JG51">
        <v>485.225</v>
      </c>
      <c r="JH51">
        <v>445.983</v>
      </c>
      <c r="JI51">
        <v>24.9999</v>
      </c>
      <c r="JJ51">
        <v>25.5654</v>
      </c>
      <c r="JK51">
        <v>30</v>
      </c>
      <c r="JL51">
        <v>25.4048</v>
      </c>
      <c r="JM51">
        <v>25.4865</v>
      </c>
      <c r="JN51">
        <v>21.9577</v>
      </c>
      <c r="JO51">
        <v>21.8752</v>
      </c>
      <c r="JP51">
        <v>0</v>
      </c>
      <c r="JQ51">
        <v>25</v>
      </c>
      <c r="JR51">
        <v>420.1</v>
      </c>
      <c r="JS51">
        <v>18.0421</v>
      </c>
      <c r="JT51">
        <v>100.996</v>
      </c>
      <c r="JU51">
        <v>101.935</v>
      </c>
    </row>
    <row r="52" spans="1:281">
      <c r="A52">
        <v>36</v>
      </c>
      <c r="B52">
        <v>1659043033.5</v>
      </c>
      <c r="C52">
        <v>922.5</v>
      </c>
      <c r="D52" t="s">
        <v>496</v>
      </c>
      <c r="E52" t="s">
        <v>497</v>
      </c>
      <c r="F52">
        <v>5</v>
      </c>
      <c r="G52" t="s">
        <v>415</v>
      </c>
      <c r="H52" t="s">
        <v>475</v>
      </c>
      <c r="I52">
        <v>1659043031</v>
      </c>
      <c r="J52">
        <f>(K52)/1000</f>
        <v>0</v>
      </c>
      <c r="K52">
        <f>IF(CZ52, AN52, AH52)</f>
        <v>0</v>
      </c>
      <c r="L52">
        <f>IF(CZ52, AI52, AG52)</f>
        <v>0</v>
      </c>
      <c r="M52">
        <f>DB52 - IF(AU52&gt;1, L52*CV52*100.0/(AW52*DP52), 0)</f>
        <v>0</v>
      </c>
      <c r="N52">
        <f>((T52-J52/2)*M52-L52)/(T52+J52/2)</f>
        <v>0</v>
      </c>
      <c r="O52">
        <f>N52*(DI52+DJ52)/1000.0</f>
        <v>0</v>
      </c>
      <c r="P52">
        <f>(DB52 - IF(AU52&gt;1, L52*CV52*100.0/(AW52*DP52), 0))*(DI52+DJ52)/1000.0</f>
        <v>0</v>
      </c>
      <c r="Q52">
        <f>2.0/((1/S52-1/R52)+SIGN(S52)*SQRT((1/S52-1/R52)*(1/S52-1/R52) + 4*CW52/((CW52+1)*(CW52+1))*(2*1/S52*1/R52-1/R52*1/R52)))</f>
        <v>0</v>
      </c>
      <c r="R52">
        <f>IF(LEFT(CX52,1)&lt;&gt;"0",IF(LEFT(CX52,1)="1",3.0,CY52),$D$5+$E$5*(DP52*DI52/($K$5*1000))+$F$5*(DP52*DI52/($K$5*1000))*MAX(MIN(CV52,$J$5),$I$5)*MAX(MIN(CV52,$J$5),$I$5)+$G$5*MAX(MIN(CV52,$J$5),$I$5)*(DP52*DI52/($K$5*1000))+$H$5*(DP52*DI52/($K$5*1000))*(DP52*DI52/($K$5*1000)))</f>
        <v>0</v>
      </c>
      <c r="S52">
        <f>J52*(1000-(1000*0.61365*exp(17.502*W52/(240.97+W52))/(DI52+DJ52)+DD52)/2)/(1000*0.61365*exp(17.502*W52/(240.97+W52))/(DI52+DJ52)-DD52)</f>
        <v>0</v>
      </c>
      <c r="T52">
        <f>1/((CW52+1)/(Q52/1.6)+1/(R52/1.37)) + CW52/((CW52+1)/(Q52/1.6) + CW52/(R52/1.37))</f>
        <v>0</v>
      </c>
      <c r="U52">
        <f>(CR52*CU52)</f>
        <v>0</v>
      </c>
      <c r="V52">
        <f>(DK52+(U52+2*0.95*5.67E-8*(((DK52+$B$7)+273)^4-(DK52+273)^4)-44100*J52)/(1.84*29.3*R52+8*0.95*5.67E-8*(DK52+273)^3))</f>
        <v>0</v>
      </c>
      <c r="W52">
        <f>($C$7*DL52+$D$7*DM52+$E$7*V52)</f>
        <v>0</v>
      </c>
      <c r="X52">
        <f>0.61365*exp(17.502*W52/(240.97+W52))</f>
        <v>0</v>
      </c>
      <c r="Y52">
        <f>(Z52/AA52*100)</f>
        <v>0</v>
      </c>
      <c r="Z52">
        <f>DD52*(DI52+DJ52)/1000</f>
        <v>0</v>
      </c>
      <c r="AA52">
        <f>0.61365*exp(17.502*DK52/(240.97+DK52))</f>
        <v>0</v>
      </c>
      <c r="AB52">
        <f>(X52-DD52*(DI52+DJ52)/1000)</f>
        <v>0</v>
      </c>
      <c r="AC52">
        <f>(-J52*44100)</f>
        <v>0</v>
      </c>
      <c r="AD52">
        <f>2*29.3*R52*0.92*(DK52-W52)</f>
        <v>0</v>
      </c>
      <c r="AE52">
        <f>2*0.95*5.67E-8*(((DK52+$B$7)+273)^4-(W52+273)^4)</f>
        <v>0</v>
      </c>
      <c r="AF52">
        <f>U52+AE52+AC52+AD52</f>
        <v>0</v>
      </c>
      <c r="AG52">
        <f>DH52*AU52*(DC52-DB52*(1000-AU52*DE52)/(1000-AU52*DD52))/(100*CV52)</f>
        <v>0</v>
      </c>
      <c r="AH52">
        <f>1000*DH52*AU52*(DD52-DE52)/(100*CV52*(1000-AU52*DD52))</f>
        <v>0</v>
      </c>
      <c r="AI52">
        <f>(AJ52 - AK52 - DI52*1E3/(8.314*(DK52+273.15)) * AM52/DH52 * AL52) * DH52/(100*CV52) * (1000 - DE52)/1000</f>
        <v>0</v>
      </c>
      <c r="AJ52">
        <v>427.7362650635686</v>
      </c>
      <c r="AK52">
        <v>432.6675393939392</v>
      </c>
      <c r="AL52">
        <v>-0.0004191718178448991</v>
      </c>
      <c r="AM52">
        <v>64.88667998437263</v>
      </c>
      <c r="AN52">
        <f>(AP52 - AO52 + DI52*1E3/(8.314*(DK52+273.15)) * AR52/DH52 * AQ52) * DH52/(100*CV52) * 1000/(1000 - AP52)</f>
        <v>0</v>
      </c>
      <c r="AO52">
        <v>17.92711172416666</v>
      </c>
      <c r="AP52">
        <v>18.69426853146854</v>
      </c>
      <c r="AQ52">
        <v>0.005064277720205578</v>
      </c>
      <c r="AR52">
        <v>84.4564999353633</v>
      </c>
      <c r="AS52">
        <v>6</v>
      </c>
      <c r="AT52">
        <v>1</v>
      </c>
      <c r="AU52">
        <f>IF(AS52*$H$13&gt;=AW52,1.0,(AW52/(AW52-AS52*$H$13)))</f>
        <v>0</v>
      </c>
      <c r="AV52">
        <f>(AU52-1)*100</f>
        <v>0</v>
      </c>
      <c r="AW52">
        <f>MAX(0,($B$13+$C$13*DP52)/(1+$D$13*DP52)*DI52/(DK52+273)*$E$13)</f>
        <v>0</v>
      </c>
      <c r="AX52" t="s">
        <v>417</v>
      </c>
      <c r="AY52" t="s">
        <v>417</v>
      </c>
      <c r="AZ52">
        <v>0</v>
      </c>
      <c r="BA52">
        <v>0</v>
      </c>
      <c r="BB52">
        <f>1-AZ52/BA52</f>
        <v>0</v>
      </c>
      <c r="BC52">
        <v>0</v>
      </c>
      <c r="BD52" t="s">
        <v>417</v>
      </c>
      <c r="BE52" t="s">
        <v>417</v>
      </c>
      <c r="BF52">
        <v>0</v>
      </c>
      <c r="BG52">
        <v>0</v>
      </c>
      <c r="BH52">
        <f>1-BF52/BG52</f>
        <v>0</v>
      </c>
      <c r="BI52">
        <v>0.5</v>
      </c>
      <c r="BJ52">
        <f>CS52</f>
        <v>0</v>
      </c>
      <c r="BK52">
        <f>L52</f>
        <v>0</v>
      </c>
      <c r="BL52">
        <f>BH52*BI52*BJ52</f>
        <v>0</v>
      </c>
      <c r="BM52">
        <f>(BK52-BC52)/BJ52</f>
        <v>0</v>
      </c>
      <c r="BN52">
        <f>(BA52-BG52)/BG52</f>
        <v>0</v>
      </c>
      <c r="BO52">
        <f>AZ52/(BB52+AZ52/BG52)</f>
        <v>0</v>
      </c>
      <c r="BP52" t="s">
        <v>417</v>
      </c>
      <c r="BQ52">
        <v>0</v>
      </c>
      <c r="BR52">
        <f>IF(BQ52&lt;&gt;0, BQ52, BO52)</f>
        <v>0</v>
      </c>
      <c r="BS52">
        <f>1-BR52/BG52</f>
        <v>0</v>
      </c>
      <c r="BT52">
        <f>(BG52-BF52)/(BG52-BR52)</f>
        <v>0</v>
      </c>
      <c r="BU52">
        <f>(BA52-BG52)/(BA52-BR52)</f>
        <v>0</v>
      </c>
      <c r="BV52">
        <f>(BG52-BF52)/(BG52-AZ52)</f>
        <v>0</v>
      </c>
      <c r="BW52">
        <f>(BA52-BG52)/(BA52-AZ52)</f>
        <v>0</v>
      </c>
      <c r="BX52">
        <f>(BT52*BR52/BF52)</f>
        <v>0</v>
      </c>
      <c r="BY52">
        <f>(1-BX52)</f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f>$B$11*DQ52+$C$11*DR52+$F$11*EC52*(1-EF52)</f>
        <v>0</v>
      </c>
      <c r="CS52">
        <f>CR52*CT52</f>
        <v>0</v>
      </c>
      <c r="CT52">
        <f>($B$11*$D$9+$C$11*$D$9+$F$11*((EP52+EH52)/MAX(EP52+EH52+EQ52, 0.1)*$I$9+EQ52/MAX(EP52+EH52+EQ52, 0.1)*$J$9))/($B$11+$C$11+$F$11)</f>
        <v>0</v>
      </c>
      <c r="CU52">
        <f>($B$11*$K$9+$C$11*$K$9+$F$11*((EP52+EH52)/MAX(EP52+EH52+EQ52, 0.1)*$P$9+EQ52/MAX(EP52+EH52+EQ52, 0.1)*$Q$9))/($B$11+$C$11+$F$11)</f>
        <v>0</v>
      </c>
      <c r="CV52">
        <v>6</v>
      </c>
      <c r="CW52">
        <v>0.5</v>
      </c>
      <c r="CX52" t="s">
        <v>418</v>
      </c>
      <c r="CY52">
        <v>2</v>
      </c>
      <c r="CZ52" t="b">
        <v>1</v>
      </c>
      <c r="DA52">
        <v>1659043031</v>
      </c>
      <c r="DB52">
        <v>424.588</v>
      </c>
      <c r="DC52">
        <v>420.0655555555555</v>
      </c>
      <c r="DD52">
        <v>18.6854</v>
      </c>
      <c r="DE52">
        <v>17.93438888888889</v>
      </c>
      <c r="DF52">
        <v>421.149</v>
      </c>
      <c r="DG52">
        <v>18.47675555555556</v>
      </c>
      <c r="DH52">
        <v>500.0768888888889</v>
      </c>
      <c r="DI52">
        <v>90.26828888888889</v>
      </c>
      <c r="DJ52">
        <v>0.09990267777777778</v>
      </c>
      <c r="DK52">
        <v>25.60918888888889</v>
      </c>
      <c r="DL52">
        <v>25.10752222222222</v>
      </c>
      <c r="DM52">
        <v>999.9000000000001</v>
      </c>
      <c r="DN52">
        <v>0</v>
      </c>
      <c r="DO52">
        <v>0</v>
      </c>
      <c r="DP52">
        <v>9996.031111111111</v>
      </c>
      <c r="DQ52">
        <v>0</v>
      </c>
      <c r="DR52">
        <v>4.02698</v>
      </c>
      <c r="DS52">
        <v>4.52236</v>
      </c>
      <c r="DT52">
        <v>432.6728888888888</v>
      </c>
      <c r="DU52">
        <v>427.737</v>
      </c>
      <c r="DV52">
        <v>0.7510246666666666</v>
      </c>
      <c r="DW52">
        <v>420.0655555555555</v>
      </c>
      <c r="DX52">
        <v>17.93438888888889</v>
      </c>
      <c r="DY52">
        <v>1.686697777777778</v>
      </c>
      <c r="DZ52">
        <v>1.618904444444444</v>
      </c>
      <c r="EA52">
        <v>14.77455555555556</v>
      </c>
      <c r="EB52">
        <v>14.13993333333333</v>
      </c>
      <c r="EC52">
        <v>0.0100011</v>
      </c>
      <c r="ED52">
        <v>0</v>
      </c>
      <c r="EE52">
        <v>0</v>
      </c>
      <c r="EF52">
        <v>0</v>
      </c>
      <c r="EG52">
        <v>841.0777777777778</v>
      </c>
      <c r="EH52">
        <v>0.0100011</v>
      </c>
      <c r="EI52">
        <v>-5.505555555555556</v>
      </c>
      <c r="EJ52">
        <v>-2.755555555555556</v>
      </c>
      <c r="EK52">
        <v>34.99966666666666</v>
      </c>
      <c r="EL52">
        <v>40.55522222222222</v>
      </c>
      <c r="EM52">
        <v>37.5</v>
      </c>
      <c r="EN52">
        <v>40.98577777777777</v>
      </c>
      <c r="EO52">
        <v>37.812</v>
      </c>
      <c r="EP52">
        <v>0</v>
      </c>
      <c r="EQ52">
        <v>0</v>
      </c>
      <c r="ER52">
        <v>0</v>
      </c>
      <c r="ES52">
        <v>1659043035.1</v>
      </c>
      <c r="ET52">
        <v>0</v>
      </c>
      <c r="EU52">
        <v>844.575</v>
      </c>
      <c r="EV52">
        <v>-18.90085465548254</v>
      </c>
      <c r="EW52">
        <v>-4.285470284836702</v>
      </c>
      <c r="EX52">
        <v>-3.54423076923077</v>
      </c>
      <c r="EY52">
        <v>15</v>
      </c>
      <c r="EZ52">
        <v>0</v>
      </c>
      <c r="FA52" t="s">
        <v>419</v>
      </c>
      <c r="FB52">
        <v>1655239120</v>
      </c>
      <c r="FC52">
        <v>1655239135</v>
      </c>
      <c r="FD52">
        <v>0</v>
      </c>
      <c r="FE52">
        <v>-0.075</v>
      </c>
      <c r="FF52">
        <v>-0.027</v>
      </c>
      <c r="FG52">
        <v>1.986</v>
      </c>
      <c r="FH52">
        <v>0.139</v>
      </c>
      <c r="FI52">
        <v>420</v>
      </c>
      <c r="FJ52">
        <v>22</v>
      </c>
      <c r="FK52">
        <v>0.12</v>
      </c>
      <c r="FL52">
        <v>0.02</v>
      </c>
      <c r="FM52">
        <v>4.530576829268292</v>
      </c>
      <c r="FN52">
        <v>-0.07428209059233376</v>
      </c>
      <c r="FO52">
        <v>0.02768987703017952</v>
      </c>
      <c r="FP52">
        <v>1</v>
      </c>
      <c r="FQ52">
        <v>844.2838235294117</v>
      </c>
      <c r="FR52">
        <v>-8.138273448026805</v>
      </c>
      <c r="FS52">
        <v>4.381138057028162</v>
      </c>
      <c r="FT52">
        <v>0</v>
      </c>
      <c r="FU52">
        <v>0.7737226097560975</v>
      </c>
      <c r="FV52">
        <v>-0.2156034146341462</v>
      </c>
      <c r="FW52">
        <v>0.0241215927556043</v>
      </c>
      <c r="FX52">
        <v>0</v>
      </c>
      <c r="FY52">
        <v>1</v>
      </c>
      <c r="FZ52">
        <v>3</v>
      </c>
      <c r="GA52" t="s">
        <v>426</v>
      </c>
      <c r="GB52">
        <v>2.98074</v>
      </c>
      <c r="GC52">
        <v>2.72815</v>
      </c>
      <c r="GD52">
        <v>0.0864456</v>
      </c>
      <c r="GE52">
        <v>0.08671769999999999</v>
      </c>
      <c r="GF52">
        <v>0.0901498</v>
      </c>
      <c r="GG52">
        <v>0.08827649999999999</v>
      </c>
      <c r="GH52">
        <v>27431.3</v>
      </c>
      <c r="GI52">
        <v>27001.5</v>
      </c>
      <c r="GJ52">
        <v>30551.9</v>
      </c>
      <c r="GK52">
        <v>29806.6</v>
      </c>
      <c r="GL52">
        <v>38358</v>
      </c>
      <c r="GM52">
        <v>35786</v>
      </c>
      <c r="GN52">
        <v>46731.7</v>
      </c>
      <c r="GO52">
        <v>44332.6</v>
      </c>
      <c r="GP52">
        <v>1.8789</v>
      </c>
      <c r="GQ52">
        <v>1.86353</v>
      </c>
      <c r="GR52">
        <v>0.0533797</v>
      </c>
      <c r="GS52">
        <v>0</v>
      </c>
      <c r="GT52">
        <v>24.2338</v>
      </c>
      <c r="GU52">
        <v>999.9</v>
      </c>
      <c r="GV52">
        <v>42.2</v>
      </c>
      <c r="GW52">
        <v>31.7</v>
      </c>
      <c r="GX52">
        <v>21.9455</v>
      </c>
      <c r="GY52">
        <v>63.0502</v>
      </c>
      <c r="GZ52">
        <v>22.3157</v>
      </c>
      <c r="HA52">
        <v>1</v>
      </c>
      <c r="HB52">
        <v>-0.114342</v>
      </c>
      <c r="HC52">
        <v>-0.284853</v>
      </c>
      <c r="HD52">
        <v>20.2147</v>
      </c>
      <c r="HE52">
        <v>5.23541</v>
      </c>
      <c r="HF52">
        <v>11.968</v>
      </c>
      <c r="HG52">
        <v>4.97215</v>
      </c>
      <c r="HH52">
        <v>3.29025</v>
      </c>
      <c r="HI52">
        <v>9542</v>
      </c>
      <c r="HJ52">
        <v>9999</v>
      </c>
      <c r="HK52">
        <v>9999</v>
      </c>
      <c r="HL52">
        <v>300.6</v>
      </c>
      <c r="HM52">
        <v>4.97293</v>
      </c>
      <c r="HN52">
        <v>1.87736</v>
      </c>
      <c r="HO52">
        <v>1.87546</v>
      </c>
      <c r="HP52">
        <v>1.87832</v>
      </c>
      <c r="HQ52">
        <v>1.875</v>
      </c>
      <c r="HR52">
        <v>1.87864</v>
      </c>
      <c r="HS52">
        <v>1.87562</v>
      </c>
      <c r="HT52">
        <v>1.87683</v>
      </c>
      <c r="HU52">
        <v>0</v>
      </c>
      <c r="HV52">
        <v>0</v>
      </c>
      <c r="HW52">
        <v>0</v>
      </c>
      <c r="HX52">
        <v>0</v>
      </c>
      <c r="HY52" t="s">
        <v>421</v>
      </c>
      <c r="HZ52" t="s">
        <v>422</v>
      </c>
      <c r="IA52" t="s">
        <v>423</v>
      </c>
      <c r="IB52" t="s">
        <v>423</v>
      </c>
      <c r="IC52" t="s">
        <v>423</v>
      </c>
      <c r="ID52" t="s">
        <v>423</v>
      </c>
      <c r="IE52">
        <v>0</v>
      </c>
      <c r="IF52">
        <v>100</v>
      </c>
      <c r="IG52">
        <v>100</v>
      </c>
      <c r="IH52">
        <v>3.439</v>
      </c>
      <c r="II52">
        <v>0.2089</v>
      </c>
      <c r="IJ52">
        <v>1.981763419366358</v>
      </c>
      <c r="IK52">
        <v>0.004159454759036045</v>
      </c>
      <c r="IL52">
        <v>-1.867668404869411E-06</v>
      </c>
      <c r="IM52">
        <v>4.909634042181104E-10</v>
      </c>
      <c r="IN52">
        <v>-0.02325052156973135</v>
      </c>
      <c r="IO52">
        <v>0.005621412097584705</v>
      </c>
      <c r="IP52">
        <v>0.0003643073039241939</v>
      </c>
      <c r="IQ52">
        <v>5.804889560036211E-07</v>
      </c>
      <c r="IR52">
        <v>0</v>
      </c>
      <c r="IS52">
        <v>2100</v>
      </c>
      <c r="IT52">
        <v>1</v>
      </c>
      <c r="IU52">
        <v>26</v>
      </c>
      <c r="IV52">
        <v>63398.6</v>
      </c>
      <c r="IW52">
        <v>63398.3</v>
      </c>
      <c r="IX52">
        <v>1.09497</v>
      </c>
      <c r="IY52">
        <v>2.55371</v>
      </c>
      <c r="IZ52">
        <v>1.39893</v>
      </c>
      <c r="JA52">
        <v>2.34375</v>
      </c>
      <c r="JB52">
        <v>1.44897</v>
      </c>
      <c r="JC52">
        <v>2.46216</v>
      </c>
      <c r="JD52">
        <v>36.5759</v>
      </c>
      <c r="JE52">
        <v>24.105</v>
      </c>
      <c r="JF52">
        <v>18</v>
      </c>
      <c r="JG52">
        <v>485.171</v>
      </c>
      <c r="JH52">
        <v>446.089</v>
      </c>
      <c r="JI52">
        <v>25</v>
      </c>
      <c r="JJ52">
        <v>25.5665</v>
      </c>
      <c r="JK52">
        <v>30.0001</v>
      </c>
      <c r="JL52">
        <v>25.4048</v>
      </c>
      <c r="JM52">
        <v>25.4881</v>
      </c>
      <c r="JN52">
        <v>21.9603</v>
      </c>
      <c r="JO52">
        <v>21.5822</v>
      </c>
      <c r="JP52">
        <v>0</v>
      </c>
      <c r="JQ52">
        <v>25</v>
      </c>
      <c r="JR52">
        <v>420.1</v>
      </c>
      <c r="JS52">
        <v>18.0634</v>
      </c>
      <c r="JT52">
        <v>100.995</v>
      </c>
      <c r="JU52">
        <v>101.934</v>
      </c>
    </row>
    <row r="53" spans="1:281">
      <c r="A53">
        <v>37</v>
      </c>
      <c r="B53">
        <v>1659043414.1</v>
      </c>
      <c r="C53">
        <v>1303.099999904633</v>
      </c>
      <c r="D53" t="s">
        <v>498</v>
      </c>
      <c r="E53" t="s">
        <v>499</v>
      </c>
      <c r="F53">
        <v>5</v>
      </c>
      <c r="G53" t="s">
        <v>415</v>
      </c>
      <c r="H53" t="s">
        <v>500</v>
      </c>
      <c r="I53">
        <v>1659043411.1</v>
      </c>
      <c r="J53">
        <f>(K53)/1000</f>
        <v>0</v>
      </c>
      <c r="K53">
        <f>IF(CZ53, AN53, AH53)</f>
        <v>0</v>
      </c>
      <c r="L53">
        <f>IF(CZ53, AI53, AG53)</f>
        <v>0</v>
      </c>
      <c r="M53">
        <f>DB53 - IF(AU53&gt;1, L53*CV53*100.0/(AW53*DP53), 0)</f>
        <v>0</v>
      </c>
      <c r="N53">
        <f>((T53-J53/2)*M53-L53)/(T53+J53/2)</f>
        <v>0</v>
      </c>
      <c r="O53">
        <f>N53*(DI53+DJ53)/1000.0</f>
        <v>0</v>
      </c>
      <c r="P53">
        <f>(DB53 - IF(AU53&gt;1, L53*CV53*100.0/(AW53*DP53), 0))*(DI53+DJ53)/1000.0</f>
        <v>0</v>
      </c>
      <c r="Q53">
        <f>2.0/((1/S53-1/R53)+SIGN(S53)*SQRT((1/S53-1/R53)*(1/S53-1/R53) + 4*CW53/((CW53+1)*(CW53+1))*(2*1/S53*1/R53-1/R53*1/R53)))</f>
        <v>0</v>
      </c>
      <c r="R53">
        <f>IF(LEFT(CX53,1)&lt;&gt;"0",IF(LEFT(CX53,1)="1",3.0,CY53),$D$5+$E$5*(DP53*DI53/($K$5*1000))+$F$5*(DP53*DI53/($K$5*1000))*MAX(MIN(CV53,$J$5),$I$5)*MAX(MIN(CV53,$J$5),$I$5)+$G$5*MAX(MIN(CV53,$J$5),$I$5)*(DP53*DI53/($K$5*1000))+$H$5*(DP53*DI53/($K$5*1000))*(DP53*DI53/($K$5*1000)))</f>
        <v>0</v>
      </c>
      <c r="S53">
        <f>J53*(1000-(1000*0.61365*exp(17.502*W53/(240.97+W53))/(DI53+DJ53)+DD53)/2)/(1000*0.61365*exp(17.502*W53/(240.97+W53))/(DI53+DJ53)-DD53)</f>
        <v>0</v>
      </c>
      <c r="T53">
        <f>1/((CW53+1)/(Q53/1.6)+1/(R53/1.37)) + CW53/((CW53+1)/(Q53/1.6) + CW53/(R53/1.37))</f>
        <v>0</v>
      </c>
      <c r="U53">
        <f>(CR53*CU53)</f>
        <v>0</v>
      </c>
      <c r="V53">
        <f>(DK53+(U53+2*0.95*5.67E-8*(((DK53+$B$7)+273)^4-(DK53+273)^4)-44100*J53)/(1.84*29.3*R53+8*0.95*5.67E-8*(DK53+273)^3))</f>
        <v>0</v>
      </c>
      <c r="W53">
        <f>($C$7*DL53+$D$7*DM53+$E$7*V53)</f>
        <v>0</v>
      </c>
      <c r="X53">
        <f>0.61365*exp(17.502*W53/(240.97+W53))</f>
        <v>0</v>
      </c>
      <c r="Y53">
        <f>(Z53/AA53*100)</f>
        <v>0</v>
      </c>
      <c r="Z53">
        <f>DD53*(DI53+DJ53)/1000</f>
        <v>0</v>
      </c>
      <c r="AA53">
        <f>0.61365*exp(17.502*DK53/(240.97+DK53))</f>
        <v>0</v>
      </c>
      <c r="AB53">
        <f>(X53-DD53*(DI53+DJ53)/1000)</f>
        <v>0</v>
      </c>
      <c r="AC53">
        <f>(-J53*44100)</f>
        <v>0</v>
      </c>
      <c r="AD53">
        <f>2*29.3*R53*0.92*(DK53-W53)</f>
        <v>0</v>
      </c>
      <c r="AE53">
        <f>2*0.95*5.67E-8*(((DK53+$B$7)+273)^4-(W53+273)^4)</f>
        <v>0</v>
      </c>
      <c r="AF53">
        <f>U53+AE53+AC53+AD53</f>
        <v>0</v>
      </c>
      <c r="AG53">
        <f>DH53*AU53*(DC53-DB53*(1000-AU53*DE53)/(1000-AU53*DD53))/(100*CV53)</f>
        <v>0</v>
      </c>
      <c r="AH53">
        <f>1000*DH53*AU53*(DD53-DE53)/(100*CV53*(1000-AU53*DD53))</f>
        <v>0</v>
      </c>
      <c r="AI53">
        <f>(AJ53 - AK53 - DI53*1E3/(8.314*(DK53+273.15)) * AM53/DH53 * AL53) * DH53/(100*CV53) * (1000 - DE53)/1000</f>
        <v>0</v>
      </c>
      <c r="AJ53">
        <v>427.598859657529</v>
      </c>
      <c r="AK53">
        <v>431.1029999999999</v>
      </c>
      <c r="AL53">
        <v>-0.0005984189137138989</v>
      </c>
      <c r="AM53">
        <v>64.87119049471627</v>
      </c>
      <c r="AN53">
        <f>(AP53 - AO53 + DI53*1E3/(8.314*(DK53+273.15)) * AR53/DH53 * AQ53) * DH53/(100*CV53) * 1000/(1000 - AP53)</f>
        <v>0</v>
      </c>
      <c r="AO53">
        <v>17.61223640188897</v>
      </c>
      <c r="AP53">
        <v>18.55514545454546</v>
      </c>
      <c r="AQ53">
        <v>7.719572525818036E-05</v>
      </c>
      <c r="AR53">
        <v>84.68855460494387</v>
      </c>
      <c r="AS53">
        <v>2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MAX(0,($B$13+$C$13*DP53)/(1+$D$13*DP53)*DI53/(DK53+273)*$E$13)</f>
        <v>0</v>
      </c>
      <c r="AX53" t="s">
        <v>417</v>
      </c>
      <c r="AY53" t="s">
        <v>417</v>
      </c>
      <c r="AZ53">
        <v>0</v>
      </c>
      <c r="BA53">
        <v>0</v>
      </c>
      <c r="BB53">
        <f>1-AZ53/BA53</f>
        <v>0</v>
      </c>
      <c r="BC53">
        <v>0</v>
      </c>
      <c r="BD53" t="s">
        <v>417</v>
      </c>
      <c r="BE53" t="s">
        <v>417</v>
      </c>
      <c r="BF53">
        <v>0</v>
      </c>
      <c r="BG53">
        <v>0</v>
      </c>
      <c r="BH53">
        <f>1-BF53/BG53</f>
        <v>0</v>
      </c>
      <c r="BI53">
        <v>0.5</v>
      </c>
      <c r="BJ53">
        <f>CS53</f>
        <v>0</v>
      </c>
      <c r="BK53">
        <f>L53</f>
        <v>0</v>
      </c>
      <c r="BL53">
        <f>BH53*BI53*BJ53</f>
        <v>0</v>
      </c>
      <c r="BM53">
        <f>(BK53-BC53)/BJ53</f>
        <v>0</v>
      </c>
      <c r="BN53">
        <f>(BA53-BG53)/BG53</f>
        <v>0</v>
      </c>
      <c r="BO53">
        <f>AZ53/(BB53+AZ53/BG53)</f>
        <v>0</v>
      </c>
      <c r="BP53" t="s">
        <v>417</v>
      </c>
      <c r="BQ53">
        <v>0</v>
      </c>
      <c r="BR53">
        <f>IF(BQ53&lt;&gt;0, BQ53, BO53)</f>
        <v>0</v>
      </c>
      <c r="BS53">
        <f>1-BR53/BG53</f>
        <v>0</v>
      </c>
      <c r="BT53">
        <f>(BG53-BF53)/(BG53-BR53)</f>
        <v>0</v>
      </c>
      <c r="BU53">
        <f>(BA53-BG53)/(BA53-BR53)</f>
        <v>0</v>
      </c>
      <c r="BV53">
        <f>(BG53-BF53)/(BG53-AZ53)</f>
        <v>0</v>
      </c>
      <c r="BW53">
        <f>(BA53-BG53)/(BA53-AZ53)</f>
        <v>0</v>
      </c>
      <c r="BX53">
        <f>(BT53*BR53/BF53)</f>
        <v>0</v>
      </c>
      <c r="BY53">
        <f>(1-BX53)</f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f>$B$11*DQ53+$C$11*DR53+$F$11*EC53*(1-EF53)</f>
        <v>0</v>
      </c>
      <c r="CS53">
        <f>CR53*CT53</f>
        <v>0</v>
      </c>
      <c r="CT53">
        <f>($B$11*$D$9+$C$11*$D$9+$F$11*((EP53+EH53)/MAX(EP53+EH53+EQ53, 0.1)*$I$9+EQ53/MAX(EP53+EH53+EQ53, 0.1)*$J$9))/($B$11+$C$11+$F$11)</f>
        <v>0</v>
      </c>
      <c r="CU53">
        <f>($B$11*$K$9+$C$11*$K$9+$F$11*((EP53+EH53)/MAX(EP53+EH53+EQ53, 0.1)*$P$9+EQ53/MAX(EP53+EH53+EQ53, 0.1)*$Q$9))/($B$11+$C$11+$F$11)</f>
        <v>0</v>
      </c>
      <c r="CV53">
        <v>6</v>
      </c>
      <c r="CW53">
        <v>0.5</v>
      </c>
      <c r="CX53" t="s">
        <v>418</v>
      </c>
      <c r="CY53">
        <v>2</v>
      </c>
      <c r="CZ53" t="b">
        <v>1</v>
      </c>
      <c r="DA53">
        <v>1659043411.1</v>
      </c>
      <c r="DB53">
        <v>423.1199090909091</v>
      </c>
      <c r="DC53">
        <v>420.0650909090909</v>
      </c>
      <c r="DD53">
        <v>18.54859090909091</v>
      </c>
      <c r="DE53">
        <v>17.61217272727273</v>
      </c>
      <c r="DF53">
        <v>419.6853636363636</v>
      </c>
      <c r="DG53">
        <v>18.34257272727273</v>
      </c>
      <c r="DH53">
        <v>500.099</v>
      </c>
      <c r="DI53">
        <v>90.26752727272728</v>
      </c>
      <c r="DJ53">
        <v>0.09996351818181819</v>
      </c>
      <c r="DK53">
        <v>25.60601818181818</v>
      </c>
      <c r="DL53">
        <v>25.05368181818182</v>
      </c>
      <c r="DM53">
        <v>999.9</v>
      </c>
      <c r="DN53">
        <v>0</v>
      </c>
      <c r="DO53">
        <v>0</v>
      </c>
      <c r="DP53">
        <v>9996.870909090909</v>
      </c>
      <c r="DQ53">
        <v>0</v>
      </c>
      <c r="DR53">
        <v>4.026980000000001</v>
      </c>
      <c r="DS53">
        <v>3.054890909090909</v>
      </c>
      <c r="DT53">
        <v>431.1166363636364</v>
      </c>
      <c r="DU53">
        <v>427.5960909090909</v>
      </c>
      <c r="DV53">
        <v>0.9364138181818181</v>
      </c>
      <c r="DW53">
        <v>420.0650909090909</v>
      </c>
      <c r="DX53">
        <v>17.61217272727273</v>
      </c>
      <c r="DY53">
        <v>1.674336363636363</v>
      </c>
      <c r="DZ53">
        <v>1.589808181818182</v>
      </c>
      <c r="EA53">
        <v>14.66051818181818</v>
      </c>
      <c r="EB53">
        <v>13.86037272727273</v>
      </c>
      <c r="EC53">
        <v>0.0100011</v>
      </c>
      <c r="ED53">
        <v>0</v>
      </c>
      <c r="EE53">
        <v>0</v>
      </c>
      <c r="EF53">
        <v>0</v>
      </c>
      <c r="EG53">
        <v>669.0409090909092</v>
      </c>
      <c r="EH53">
        <v>0.0100011</v>
      </c>
      <c r="EI53">
        <v>-2.886363636363637</v>
      </c>
      <c r="EJ53">
        <v>-1.304545454545454</v>
      </c>
      <c r="EK53">
        <v>34.653</v>
      </c>
      <c r="EL53">
        <v>40.64754545454546</v>
      </c>
      <c r="EM53">
        <v>37.53381818181818</v>
      </c>
      <c r="EN53">
        <v>41.15881818181818</v>
      </c>
      <c r="EO53">
        <v>37.87472727272728</v>
      </c>
      <c r="EP53">
        <v>0</v>
      </c>
      <c r="EQ53">
        <v>0</v>
      </c>
      <c r="ER53">
        <v>0</v>
      </c>
      <c r="ES53">
        <v>1659043415.5</v>
      </c>
      <c r="ET53">
        <v>0</v>
      </c>
      <c r="EU53">
        <v>668.4134615384615</v>
      </c>
      <c r="EV53">
        <v>2.261538451863264</v>
      </c>
      <c r="EW53">
        <v>7.299145246709093</v>
      </c>
      <c r="EX53">
        <v>-2.873076923076923</v>
      </c>
      <c r="EY53">
        <v>15</v>
      </c>
      <c r="EZ53">
        <v>0</v>
      </c>
      <c r="FA53" t="s">
        <v>419</v>
      </c>
      <c r="FB53">
        <v>1655239120</v>
      </c>
      <c r="FC53">
        <v>1655239135</v>
      </c>
      <c r="FD53">
        <v>0</v>
      </c>
      <c r="FE53">
        <v>-0.075</v>
      </c>
      <c r="FF53">
        <v>-0.027</v>
      </c>
      <c r="FG53">
        <v>1.986</v>
      </c>
      <c r="FH53">
        <v>0.139</v>
      </c>
      <c r="FI53">
        <v>420</v>
      </c>
      <c r="FJ53">
        <v>22</v>
      </c>
      <c r="FK53">
        <v>0.12</v>
      </c>
      <c r="FL53">
        <v>0.02</v>
      </c>
      <c r="FM53">
        <v>3.08233225</v>
      </c>
      <c r="FN53">
        <v>-0.08571658536586063</v>
      </c>
      <c r="FO53">
        <v>0.05344128322221972</v>
      </c>
      <c r="FP53">
        <v>1</v>
      </c>
      <c r="FQ53">
        <v>668.3426470588234</v>
      </c>
      <c r="FR53">
        <v>-2.35828881659603</v>
      </c>
      <c r="FS53">
        <v>4.599154851276558</v>
      </c>
      <c r="FT53">
        <v>0</v>
      </c>
      <c r="FU53">
        <v>0.954087375</v>
      </c>
      <c r="FV53">
        <v>-0.08915629643527216</v>
      </c>
      <c r="FW53">
        <v>0.01065795552553935</v>
      </c>
      <c r="FX53">
        <v>1</v>
      </c>
      <c r="FY53">
        <v>2</v>
      </c>
      <c r="FZ53">
        <v>3</v>
      </c>
      <c r="GA53" t="s">
        <v>429</v>
      </c>
      <c r="GB53">
        <v>2.9806</v>
      </c>
      <c r="GC53">
        <v>2.72835</v>
      </c>
      <c r="GD53">
        <v>0.0862057</v>
      </c>
      <c r="GE53">
        <v>0.08672150000000001</v>
      </c>
      <c r="GF53">
        <v>0.089659</v>
      </c>
      <c r="GG53">
        <v>0.0871126</v>
      </c>
      <c r="GH53">
        <v>27437.7</v>
      </c>
      <c r="GI53">
        <v>26998.9</v>
      </c>
      <c r="GJ53">
        <v>30551.1</v>
      </c>
      <c r="GK53">
        <v>29804</v>
      </c>
      <c r="GL53">
        <v>38378.4</v>
      </c>
      <c r="GM53">
        <v>35829.4</v>
      </c>
      <c r="GN53">
        <v>46730.9</v>
      </c>
      <c r="GO53">
        <v>44328.8</v>
      </c>
      <c r="GP53">
        <v>1.88605</v>
      </c>
      <c r="GQ53">
        <v>1.8624</v>
      </c>
      <c r="GR53">
        <v>0.0541285</v>
      </c>
      <c r="GS53">
        <v>0</v>
      </c>
      <c r="GT53">
        <v>24.1666</v>
      </c>
      <c r="GU53">
        <v>999.9</v>
      </c>
      <c r="GV53">
        <v>42.1</v>
      </c>
      <c r="GW53">
        <v>31.7</v>
      </c>
      <c r="GX53">
        <v>21.895</v>
      </c>
      <c r="GY53">
        <v>63.0667</v>
      </c>
      <c r="GZ53">
        <v>22.3518</v>
      </c>
      <c r="HA53">
        <v>1</v>
      </c>
      <c r="HB53">
        <v>-0.11154</v>
      </c>
      <c r="HC53">
        <v>-0.275054</v>
      </c>
      <c r="HD53">
        <v>20.2151</v>
      </c>
      <c r="HE53">
        <v>5.24125</v>
      </c>
      <c r="HF53">
        <v>11.968</v>
      </c>
      <c r="HG53">
        <v>4.97325</v>
      </c>
      <c r="HH53">
        <v>3.291</v>
      </c>
      <c r="HI53">
        <v>9549.9</v>
      </c>
      <c r="HJ53">
        <v>9999</v>
      </c>
      <c r="HK53">
        <v>9999</v>
      </c>
      <c r="HL53">
        <v>300.7</v>
      </c>
      <c r="HM53">
        <v>4.9729</v>
      </c>
      <c r="HN53">
        <v>1.8774</v>
      </c>
      <c r="HO53">
        <v>1.87546</v>
      </c>
      <c r="HP53">
        <v>1.87835</v>
      </c>
      <c r="HQ53">
        <v>1.875</v>
      </c>
      <c r="HR53">
        <v>1.8786</v>
      </c>
      <c r="HS53">
        <v>1.87564</v>
      </c>
      <c r="HT53">
        <v>1.87683</v>
      </c>
      <c r="HU53">
        <v>0</v>
      </c>
      <c r="HV53">
        <v>0</v>
      </c>
      <c r="HW53">
        <v>0</v>
      </c>
      <c r="HX53">
        <v>0</v>
      </c>
      <c r="HY53" t="s">
        <v>421</v>
      </c>
      <c r="HZ53" t="s">
        <v>422</v>
      </c>
      <c r="IA53" t="s">
        <v>423</v>
      </c>
      <c r="IB53" t="s">
        <v>423</v>
      </c>
      <c r="IC53" t="s">
        <v>423</v>
      </c>
      <c r="ID53" t="s">
        <v>423</v>
      </c>
      <c r="IE53">
        <v>0</v>
      </c>
      <c r="IF53">
        <v>100</v>
      </c>
      <c r="IG53">
        <v>100</v>
      </c>
      <c r="IH53">
        <v>3.435</v>
      </c>
      <c r="II53">
        <v>0.2061</v>
      </c>
      <c r="IJ53">
        <v>1.981763419366358</v>
      </c>
      <c r="IK53">
        <v>0.004159454759036045</v>
      </c>
      <c r="IL53">
        <v>-1.867668404869411E-06</v>
      </c>
      <c r="IM53">
        <v>4.909634042181104E-10</v>
      </c>
      <c r="IN53">
        <v>-0.02325052156973135</v>
      </c>
      <c r="IO53">
        <v>0.005621412097584705</v>
      </c>
      <c r="IP53">
        <v>0.0003643073039241939</v>
      </c>
      <c r="IQ53">
        <v>5.804889560036211E-07</v>
      </c>
      <c r="IR53">
        <v>0</v>
      </c>
      <c r="IS53">
        <v>2100</v>
      </c>
      <c r="IT53">
        <v>1</v>
      </c>
      <c r="IU53">
        <v>26</v>
      </c>
      <c r="IV53">
        <v>63404.9</v>
      </c>
      <c r="IW53">
        <v>63404.7</v>
      </c>
      <c r="IX53">
        <v>1.09741</v>
      </c>
      <c r="IY53">
        <v>2.56836</v>
      </c>
      <c r="IZ53">
        <v>1.39893</v>
      </c>
      <c r="JA53">
        <v>2.34253</v>
      </c>
      <c r="JB53">
        <v>1.44897</v>
      </c>
      <c r="JC53">
        <v>2.38892</v>
      </c>
      <c r="JD53">
        <v>36.5996</v>
      </c>
      <c r="JE53">
        <v>24.0963</v>
      </c>
      <c r="JF53">
        <v>18</v>
      </c>
      <c r="JG53">
        <v>489.285</v>
      </c>
      <c r="JH53">
        <v>445.658</v>
      </c>
      <c r="JI53">
        <v>25</v>
      </c>
      <c r="JJ53">
        <v>25.5999</v>
      </c>
      <c r="JK53">
        <v>30</v>
      </c>
      <c r="JL53">
        <v>25.4391</v>
      </c>
      <c r="JM53">
        <v>25.5208</v>
      </c>
      <c r="JN53">
        <v>21.9855</v>
      </c>
      <c r="JO53">
        <v>23.0991</v>
      </c>
      <c r="JP53">
        <v>0</v>
      </c>
      <c r="JQ53">
        <v>25</v>
      </c>
      <c r="JR53">
        <v>420.1</v>
      </c>
      <c r="JS53">
        <v>17.6615</v>
      </c>
      <c r="JT53">
        <v>100.993</v>
      </c>
      <c r="JU53">
        <v>101.925</v>
      </c>
    </row>
    <row r="54" spans="1:281">
      <c r="A54">
        <v>38</v>
      </c>
      <c r="B54">
        <v>1659043419.1</v>
      </c>
      <c r="C54">
        <v>1308.099999904633</v>
      </c>
      <c r="D54" t="s">
        <v>501</v>
      </c>
      <c r="E54" t="s">
        <v>502</v>
      </c>
      <c r="F54">
        <v>5</v>
      </c>
      <c r="G54" t="s">
        <v>415</v>
      </c>
      <c r="H54" t="s">
        <v>500</v>
      </c>
      <c r="I54">
        <v>1659043416.6</v>
      </c>
      <c r="J54">
        <f>(K54)/1000</f>
        <v>0</v>
      </c>
      <c r="K54">
        <f>IF(CZ54, AN54, AH54)</f>
        <v>0</v>
      </c>
      <c r="L54">
        <f>IF(CZ54, AI54, AG54)</f>
        <v>0</v>
      </c>
      <c r="M54">
        <f>DB54 - IF(AU54&gt;1, L54*CV54*100.0/(AW54*DP54), 0)</f>
        <v>0</v>
      </c>
      <c r="N54">
        <f>((T54-J54/2)*M54-L54)/(T54+J54/2)</f>
        <v>0</v>
      </c>
      <c r="O54">
        <f>N54*(DI54+DJ54)/1000.0</f>
        <v>0</v>
      </c>
      <c r="P54">
        <f>(DB54 - IF(AU54&gt;1, L54*CV54*100.0/(AW54*DP54), 0))*(DI54+DJ54)/1000.0</f>
        <v>0</v>
      </c>
      <c r="Q54">
        <f>2.0/((1/S54-1/R54)+SIGN(S54)*SQRT((1/S54-1/R54)*(1/S54-1/R54) + 4*CW54/((CW54+1)*(CW54+1))*(2*1/S54*1/R54-1/R54*1/R54)))</f>
        <v>0</v>
      </c>
      <c r="R54">
        <f>IF(LEFT(CX54,1)&lt;&gt;"0",IF(LEFT(CX54,1)="1",3.0,CY54),$D$5+$E$5*(DP54*DI54/($K$5*1000))+$F$5*(DP54*DI54/($K$5*1000))*MAX(MIN(CV54,$J$5),$I$5)*MAX(MIN(CV54,$J$5),$I$5)+$G$5*MAX(MIN(CV54,$J$5),$I$5)*(DP54*DI54/($K$5*1000))+$H$5*(DP54*DI54/($K$5*1000))*(DP54*DI54/($K$5*1000)))</f>
        <v>0</v>
      </c>
      <c r="S54">
        <f>J54*(1000-(1000*0.61365*exp(17.502*W54/(240.97+W54))/(DI54+DJ54)+DD54)/2)/(1000*0.61365*exp(17.502*W54/(240.97+W54))/(DI54+DJ54)-DD54)</f>
        <v>0</v>
      </c>
      <c r="T54">
        <f>1/((CW54+1)/(Q54/1.6)+1/(R54/1.37)) + CW54/((CW54+1)/(Q54/1.6) + CW54/(R54/1.37))</f>
        <v>0</v>
      </c>
      <c r="U54">
        <f>(CR54*CU54)</f>
        <v>0</v>
      </c>
      <c r="V54">
        <f>(DK54+(U54+2*0.95*5.67E-8*(((DK54+$B$7)+273)^4-(DK54+273)^4)-44100*J54)/(1.84*29.3*R54+8*0.95*5.67E-8*(DK54+273)^3))</f>
        <v>0</v>
      </c>
      <c r="W54">
        <f>($C$7*DL54+$D$7*DM54+$E$7*V54)</f>
        <v>0</v>
      </c>
      <c r="X54">
        <f>0.61365*exp(17.502*W54/(240.97+W54))</f>
        <v>0</v>
      </c>
      <c r="Y54">
        <f>(Z54/AA54*100)</f>
        <v>0</v>
      </c>
      <c r="Z54">
        <f>DD54*(DI54+DJ54)/1000</f>
        <v>0</v>
      </c>
      <c r="AA54">
        <f>0.61365*exp(17.502*DK54/(240.97+DK54))</f>
        <v>0</v>
      </c>
      <c r="AB54">
        <f>(X54-DD54*(DI54+DJ54)/1000)</f>
        <v>0</v>
      </c>
      <c r="AC54">
        <f>(-J54*44100)</f>
        <v>0</v>
      </c>
      <c r="AD54">
        <f>2*29.3*R54*0.92*(DK54-W54)</f>
        <v>0</v>
      </c>
      <c r="AE54">
        <f>2*0.95*5.67E-8*(((DK54+$B$7)+273)^4-(W54+273)^4)</f>
        <v>0</v>
      </c>
      <c r="AF54">
        <f>U54+AE54+AC54+AD54</f>
        <v>0</v>
      </c>
      <c r="AG54">
        <f>DH54*AU54*(DC54-DB54*(1000-AU54*DE54)/(1000-AU54*DD54))/(100*CV54)</f>
        <v>0</v>
      </c>
      <c r="AH54">
        <f>1000*DH54*AU54*(DD54-DE54)/(100*CV54*(1000-AU54*DD54))</f>
        <v>0</v>
      </c>
      <c r="AI54">
        <f>(AJ54 - AK54 - DI54*1E3/(8.314*(DK54+273.15)) * AM54/DH54 * AL54) * DH54/(100*CV54) * (1000 - DE54)/1000</f>
        <v>0</v>
      </c>
      <c r="AJ54">
        <v>427.6779332695604</v>
      </c>
      <c r="AK54">
        <v>431.1561939393937</v>
      </c>
      <c r="AL54">
        <v>0.004413456200229339</v>
      </c>
      <c r="AM54">
        <v>64.87119049471627</v>
      </c>
      <c r="AN54">
        <f>(AP54 - AO54 + DI54*1E3/(8.314*(DK54+273.15)) * AR54/DH54 * AQ54) * DH54/(100*CV54) * 1000/(1000 - AP54)</f>
        <v>0</v>
      </c>
      <c r="AO54">
        <v>17.62381908547385</v>
      </c>
      <c r="AP54">
        <v>18.56291818181818</v>
      </c>
      <c r="AQ54">
        <v>9.681963184006993E-05</v>
      </c>
      <c r="AR54">
        <v>84.68855460494387</v>
      </c>
      <c r="AS54">
        <v>2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MAX(0,($B$13+$C$13*DP54)/(1+$D$13*DP54)*DI54/(DK54+273)*$E$13)</f>
        <v>0</v>
      </c>
      <c r="AX54" t="s">
        <v>417</v>
      </c>
      <c r="AY54" t="s">
        <v>417</v>
      </c>
      <c r="AZ54">
        <v>0</v>
      </c>
      <c r="BA54">
        <v>0</v>
      </c>
      <c r="BB54">
        <f>1-AZ54/BA54</f>
        <v>0</v>
      </c>
      <c r="BC54">
        <v>0</v>
      </c>
      <c r="BD54" t="s">
        <v>417</v>
      </c>
      <c r="BE54" t="s">
        <v>417</v>
      </c>
      <c r="BF54">
        <v>0</v>
      </c>
      <c r="BG54">
        <v>0</v>
      </c>
      <c r="BH54">
        <f>1-BF54/BG54</f>
        <v>0</v>
      </c>
      <c r="BI54">
        <v>0.5</v>
      </c>
      <c r="BJ54">
        <f>CS54</f>
        <v>0</v>
      </c>
      <c r="BK54">
        <f>L54</f>
        <v>0</v>
      </c>
      <c r="BL54">
        <f>BH54*BI54*BJ54</f>
        <v>0</v>
      </c>
      <c r="BM54">
        <f>(BK54-BC54)/BJ54</f>
        <v>0</v>
      </c>
      <c r="BN54">
        <f>(BA54-BG54)/BG54</f>
        <v>0</v>
      </c>
      <c r="BO54">
        <f>AZ54/(BB54+AZ54/BG54)</f>
        <v>0</v>
      </c>
      <c r="BP54" t="s">
        <v>417</v>
      </c>
      <c r="BQ54">
        <v>0</v>
      </c>
      <c r="BR54">
        <f>IF(BQ54&lt;&gt;0, BQ54, BO54)</f>
        <v>0</v>
      </c>
      <c r="BS54">
        <f>1-BR54/BG54</f>
        <v>0</v>
      </c>
      <c r="BT54">
        <f>(BG54-BF54)/(BG54-BR54)</f>
        <v>0</v>
      </c>
      <c r="BU54">
        <f>(BA54-BG54)/(BA54-BR54)</f>
        <v>0</v>
      </c>
      <c r="BV54">
        <f>(BG54-BF54)/(BG54-AZ54)</f>
        <v>0</v>
      </c>
      <c r="BW54">
        <f>(BA54-BG54)/(BA54-AZ54)</f>
        <v>0</v>
      </c>
      <c r="BX54">
        <f>(BT54*BR54/BF54)</f>
        <v>0</v>
      </c>
      <c r="BY54">
        <f>(1-BX54)</f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f>$B$11*DQ54+$C$11*DR54+$F$11*EC54*(1-EF54)</f>
        <v>0</v>
      </c>
      <c r="CS54">
        <f>CR54*CT54</f>
        <v>0</v>
      </c>
      <c r="CT54">
        <f>($B$11*$D$9+$C$11*$D$9+$F$11*((EP54+EH54)/MAX(EP54+EH54+EQ54, 0.1)*$I$9+EQ54/MAX(EP54+EH54+EQ54, 0.1)*$J$9))/($B$11+$C$11+$F$11)</f>
        <v>0</v>
      </c>
      <c r="CU54">
        <f>($B$11*$K$9+$C$11*$K$9+$F$11*((EP54+EH54)/MAX(EP54+EH54+EQ54, 0.1)*$P$9+EQ54/MAX(EP54+EH54+EQ54, 0.1)*$Q$9))/($B$11+$C$11+$F$11)</f>
        <v>0</v>
      </c>
      <c r="CV54">
        <v>6</v>
      </c>
      <c r="CW54">
        <v>0.5</v>
      </c>
      <c r="CX54" t="s">
        <v>418</v>
      </c>
      <c r="CY54">
        <v>2</v>
      </c>
      <c r="CZ54" t="b">
        <v>1</v>
      </c>
      <c r="DA54">
        <v>1659043416.6</v>
      </c>
      <c r="DB54">
        <v>423.144111111111</v>
      </c>
      <c r="DC54">
        <v>420.1407777777778</v>
      </c>
      <c r="DD54">
        <v>18.56021111111111</v>
      </c>
      <c r="DE54">
        <v>17.62356666666667</v>
      </c>
      <c r="DF54">
        <v>419.7093333333334</v>
      </c>
      <c r="DG54">
        <v>18.35398888888889</v>
      </c>
      <c r="DH54">
        <v>500.0893333333333</v>
      </c>
      <c r="DI54">
        <v>90.26604444444445</v>
      </c>
      <c r="DJ54">
        <v>0.09998531111111111</v>
      </c>
      <c r="DK54">
        <v>25.61017777777777</v>
      </c>
      <c r="DL54">
        <v>25.05534444444444</v>
      </c>
      <c r="DM54">
        <v>999.9000000000001</v>
      </c>
      <c r="DN54">
        <v>0</v>
      </c>
      <c r="DO54">
        <v>0</v>
      </c>
      <c r="DP54">
        <v>10004.78666666667</v>
      </c>
      <c r="DQ54">
        <v>0</v>
      </c>
      <c r="DR54">
        <v>4.02698</v>
      </c>
      <c r="DS54">
        <v>3.00341</v>
      </c>
      <c r="DT54">
        <v>431.1462222222222</v>
      </c>
      <c r="DU54">
        <v>427.6777777777777</v>
      </c>
      <c r="DV54">
        <v>0.9366501111111112</v>
      </c>
      <c r="DW54">
        <v>420.1407777777778</v>
      </c>
      <c r="DX54">
        <v>17.62356666666667</v>
      </c>
      <c r="DY54">
        <v>1.675358888888889</v>
      </c>
      <c r="DZ54">
        <v>1.590811111111111</v>
      </c>
      <c r="EA54">
        <v>14.66996666666667</v>
      </c>
      <c r="EB54">
        <v>13.87007777777778</v>
      </c>
      <c r="EC54">
        <v>0.0100011</v>
      </c>
      <c r="ED54">
        <v>0</v>
      </c>
      <c r="EE54">
        <v>0</v>
      </c>
      <c r="EF54">
        <v>0</v>
      </c>
      <c r="EG54">
        <v>670.8222222222222</v>
      </c>
      <c r="EH54">
        <v>0.0100011</v>
      </c>
      <c r="EI54">
        <v>-5.644444444444445</v>
      </c>
      <c r="EJ54">
        <v>-1.977777777777778</v>
      </c>
      <c r="EK54">
        <v>34.57633333333334</v>
      </c>
      <c r="EL54">
        <v>40.70099999999999</v>
      </c>
      <c r="EM54">
        <v>37.59</v>
      </c>
      <c r="EN54">
        <v>41.24988888888889</v>
      </c>
      <c r="EO54">
        <v>37.90933333333333</v>
      </c>
      <c r="EP54">
        <v>0</v>
      </c>
      <c r="EQ54">
        <v>0</v>
      </c>
      <c r="ER54">
        <v>0</v>
      </c>
      <c r="ES54">
        <v>1659043420.3</v>
      </c>
      <c r="ET54">
        <v>0</v>
      </c>
      <c r="EU54">
        <v>668.9942307692307</v>
      </c>
      <c r="EV54">
        <v>22.9623933620108</v>
      </c>
      <c r="EW54">
        <v>-0.2410257998703416</v>
      </c>
      <c r="EX54">
        <v>-2.971153846153846</v>
      </c>
      <c r="EY54">
        <v>15</v>
      </c>
      <c r="EZ54">
        <v>0</v>
      </c>
      <c r="FA54" t="s">
        <v>419</v>
      </c>
      <c r="FB54">
        <v>1655239120</v>
      </c>
      <c r="FC54">
        <v>1655239135</v>
      </c>
      <c r="FD54">
        <v>0</v>
      </c>
      <c r="FE54">
        <v>-0.075</v>
      </c>
      <c r="FF54">
        <v>-0.027</v>
      </c>
      <c r="FG54">
        <v>1.986</v>
      </c>
      <c r="FH54">
        <v>0.139</v>
      </c>
      <c r="FI54">
        <v>420</v>
      </c>
      <c r="FJ54">
        <v>22</v>
      </c>
      <c r="FK54">
        <v>0.12</v>
      </c>
      <c r="FL54">
        <v>0.02</v>
      </c>
      <c r="FM54">
        <v>3.057890243902439</v>
      </c>
      <c r="FN54">
        <v>-0.3352998606271886</v>
      </c>
      <c r="FO54">
        <v>0.06199850960001733</v>
      </c>
      <c r="FP54">
        <v>1</v>
      </c>
      <c r="FQ54">
        <v>668.8382352941177</v>
      </c>
      <c r="FR54">
        <v>4.554621925616609</v>
      </c>
      <c r="FS54">
        <v>4.349324809390279</v>
      </c>
      <c r="FT54">
        <v>0</v>
      </c>
      <c r="FU54">
        <v>0.9474828292682926</v>
      </c>
      <c r="FV54">
        <v>-0.1052433031358887</v>
      </c>
      <c r="FW54">
        <v>0.01202475889703515</v>
      </c>
      <c r="FX54">
        <v>0</v>
      </c>
      <c r="FY54">
        <v>1</v>
      </c>
      <c r="FZ54">
        <v>3</v>
      </c>
      <c r="GA54" t="s">
        <v>426</v>
      </c>
      <c r="GB54">
        <v>2.98073</v>
      </c>
      <c r="GC54">
        <v>2.72853</v>
      </c>
      <c r="GD54">
        <v>0.0862084</v>
      </c>
      <c r="GE54">
        <v>0.0867193</v>
      </c>
      <c r="GF54">
        <v>0.0896834</v>
      </c>
      <c r="GG54">
        <v>0.0871112</v>
      </c>
      <c r="GH54">
        <v>27437.7</v>
      </c>
      <c r="GI54">
        <v>26999.2</v>
      </c>
      <c r="GJ54">
        <v>30551.2</v>
      </c>
      <c r="GK54">
        <v>29804.3</v>
      </c>
      <c r="GL54">
        <v>38377.1</v>
      </c>
      <c r="GM54">
        <v>35829.6</v>
      </c>
      <c r="GN54">
        <v>46730.6</v>
      </c>
      <c r="GO54">
        <v>44329.1</v>
      </c>
      <c r="GP54">
        <v>1.88617</v>
      </c>
      <c r="GQ54">
        <v>1.86222</v>
      </c>
      <c r="GR54">
        <v>0.0542961</v>
      </c>
      <c r="GS54">
        <v>0</v>
      </c>
      <c r="GT54">
        <v>24.1693</v>
      </c>
      <c r="GU54">
        <v>999.9</v>
      </c>
      <c r="GV54">
        <v>42.1</v>
      </c>
      <c r="GW54">
        <v>31.7</v>
      </c>
      <c r="GX54">
        <v>21.8955</v>
      </c>
      <c r="GY54">
        <v>62.8967</v>
      </c>
      <c r="GZ54">
        <v>22.3998</v>
      </c>
      <c r="HA54">
        <v>1</v>
      </c>
      <c r="HB54">
        <v>-0.111385</v>
      </c>
      <c r="HC54">
        <v>-0.273581</v>
      </c>
      <c r="HD54">
        <v>20.2151</v>
      </c>
      <c r="HE54">
        <v>5.2408</v>
      </c>
      <c r="HF54">
        <v>11.968</v>
      </c>
      <c r="HG54">
        <v>4.97345</v>
      </c>
      <c r="HH54">
        <v>3.291</v>
      </c>
      <c r="HI54">
        <v>9550.1</v>
      </c>
      <c r="HJ54">
        <v>9999</v>
      </c>
      <c r="HK54">
        <v>9999</v>
      </c>
      <c r="HL54">
        <v>300.7</v>
      </c>
      <c r="HM54">
        <v>4.97293</v>
      </c>
      <c r="HN54">
        <v>1.87743</v>
      </c>
      <c r="HO54">
        <v>1.87546</v>
      </c>
      <c r="HP54">
        <v>1.87835</v>
      </c>
      <c r="HQ54">
        <v>1.87502</v>
      </c>
      <c r="HR54">
        <v>1.87861</v>
      </c>
      <c r="HS54">
        <v>1.87567</v>
      </c>
      <c r="HT54">
        <v>1.87685</v>
      </c>
      <c r="HU54">
        <v>0</v>
      </c>
      <c r="HV54">
        <v>0</v>
      </c>
      <c r="HW54">
        <v>0</v>
      </c>
      <c r="HX54">
        <v>0</v>
      </c>
      <c r="HY54" t="s">
        <v>421</v>
      </c>
      <c r="HZ54" t="s">
        <v>422</v>
      </c>
      <c r="IA54" t="s">
        <v>423</v>
      </c>
      <c r="IB54" t="s">
        <v>423</v>
      </c>
      <c r="IC54" t="s">
        <v>423</v>
      </c>
      <c r="ID54" t="s">
        <v>423</v>
      </c>
      <c r="IE54">
        <v>0</v>
      </c>
      <c r="IF54">
        <v>100</v>
      </c>
      <c r="IG54">
        <v>100</v>
      </c>
      <c r="IH54">
        <v>3.435</v>
      </c>
      <c r="II54">
        <v>0.2063</v>
      </c>
      <c r="IJ54">
        <v>1.981763419366358</v>
      </c>
      <c r="IK54">
        <v>0.004159454759036045</v>
      </c>
      <c r="IL54">
        <v>-1.867668404869411E-06</v>
      </c>
      <c r="IM54">
        <v>4.909634042181104E-10</v>
      </c>
      <c r="IN54">
        <v>-0.02325052156973135</v>
      </c>
      <c r="IO54">
        <v>0.005621412097584705</v>
      </c>
      <c r="IP54">
        <v>0.0003643073039241939</v>
      </c>
      <c r="IQ54">
        <v>5.804889560036211E-07</v>
      </c>
      <c r="IR54">
        <v>0</v>
      </c>
      <c r="IS54">
        <v>2100</v>
      </c>
      <c r="IT54">
        <v>1</v>
      </c>
      <c r="IU54">
        <v>26</v>
      </c>
      <c r="IV54">
        <v>63405</v>
      </c>
      <c r="IW54">
        <v>63404.7</v>
      </c>
      <c r="IX54">
        <v>1.09619</v>
      </c>
      <c r="IY54">
        <v>2.56958</v>
      </c>
      <c r="IZ54">
        <v>1.39893</v>
      </c>
      <c r="JA54">
        <v>2.34375</v>
      </c>
      <c r="JB54">
        <v>1.44897</v>
      </c>
      <c r="JC54">
        <v>2.36206</v>
      </c>
      <c r="JD54">
        <v>36.5996</v>
      </c>
      <c r="JE54">
        <v>24.0963</v>
      </c>
      <c r="JF54">
        <v>18</v>
      </c>
      <c r="JG54">
        <v>489.353</v>
      </c>
      <c r="JH54">
        <v>445.551</v>
      </c>
      <c r="JI54">
        <v>25.0002</v>
      </c>
      <c r="JJ54">
        <v>25.5999</v>
      </c>
      <c r="JK54">
        <v>30.0002</v>
      </c>
      <c r="JL54">
        <v>25.4391</v>
      </c>
      <c r="JM54">
        <v>25.521</v>
      </c>
      <c r="JN54">
        <v>21.9845</v>
      </c>
      <c r="JO54">
        <v>23.0991</v>
      </c>
      <c r="JP54">
        <v>0</v>
      </c>
      <c r="JQ54">
        <v>25</v>
      </c>
      <c r="JR54">
        <v>420.1</v>
      </c>
      <c r="JS54">
        <v>17.6581</v>
      </c>
      <c r="JT54">
        <v>100.993</v>
      </c>
      <c r="JU54">
        <v>101.926</v>
      </c>
    </row>
    <row r="55" spans="1:281">
      <c r="A55">
        <v>39</v>
      </c>
      <c r="B55">
        <v>1659043424.1</v>
      </c>
      <c r="C55">
        <v>1313.099999904633</v>
      </c>
      <c r="D55" t="s">
        <v>503</v>
      </c>
      <c r="E55" t="s">
        <v>504</v>
      </c>
      <c r="F55">
        <v>5</v>
      </c>
      <c r="G55" t="s">
        <v>415</v>
      </c>
      <c r="H55" t="s">
        <v>500</v>
      </c>
      <c r="I55">
        <v>1659043421.3</v>
      </c>
      <c r="J55">
        <f>(K55)/1000</f>
        <v>0</v>
      </c>
      <c r="K55">
        <f>IF(CZ55, AN55, AH55)</f>
        <v>0</v>
      </c>
      <c r="L55">
        <f>IF(CZ55, AI55, AG55)</f>
        <v>0</v>
      </c>
      <c r="M55">
        <f>DB55 - IF(AU55&gt;1, L55*CV55*100.0/(AW55*DP55), 0)</f>
        <v>0</v>
      </c>
      <c r="N55">
        <f>((T55-J55/2)*M55-L55)/(T55+J55/2)</f>
        <v>0</v>
      </c>
      <c r="O55">
        <f>N55*(DI55+DJ55)/1000.0</f>
        <v>0</v>
      </c>
      <c r="P55">
        <f>(DB55 - IF(AU55&gt;1, L55*CV55*100.0/(AW55*DP55), 0))*(DI55+DJ55)/1000.0</f>
        <v>0</v>
      </c>
      <c r="Q55">
        <f>2.0/((1/S55-1/R55)+SIGN(S55)*SQRT((1/S55-1/R55)*(1/S55-1/R55) + 4*CW55/((CW55+1)*(CW55+1))*(2*1/S55*1/R55-1/R55*1/R55)))</f>
        <v>0</v>
      </c>
      <c r="R55">
        <f>IF(LEFT(CX55,1)&lt;&gt;"0",IF(LEFT(CX55,1)="1",3.0,CY55),$D$5+$E$5*(DP55*DI55/($K$5*1000))+$F$5*(DP55*DI55/($K$5*1000))*MAX(MIN(CV55,$J$5),$I$5)*MAX(MIN(CV55,$J$5),$I$5)+$G$5*MAX(MIN(CV55,$J$5),$I$5)*(DP55*DI55/($K$5*1000))+$H$5*(DP55*DI55/($K$5*1000))*(DP55*DI55/($K$5*1000)))</f>
        <v>0</v>
      </c>
      <c r="S55">
        <f>J55*(1000-(1000*0.61365*exp(17.502*W55/(240.97+W55))/(DI55+DJ55)+DD55)/2)/(1000*0.61365*exp(17.502*W55/(240.97+W55))/(DI55+DJ55)-DD55)</f>
        <v>0</v>
      </c>
      <c r="T55">
        <f>1/((CW55+1)/(Q55/1.6)+1/(R55/1.37)) + CW55/((CW55+1)/(Q55/1.6) + CW55/(R55/1.37))</f>
        <v>0</v>
      </c>
      <c r="U55">
        <f>(CR55*CU55)</f>
        <v>0</v>
      </c>
      <c r="V55">
        <f>(DK55+(U55+2*0.95*5.67E-8*(((DK55+$B$7)+273)^4-(DK55+273)^4)-44100*J55)/(1.84*29.3*R55+8*0.95*5.67E-8*(DK55+273)^3))</f>
        <v>0</v>
      </c>
      <c r="W55">
        <f>($C$7*DL55+$D$7*DM55+$E$7*V55)</f>
        <v>0</v>
      </c>
      <c r="X55">
        <f>0.61365*exp(17.502*W55/(240.97+W55))</f>
        <v>0</v>
      </c>
      <c r="Y55">
        <f>(Z55/AA55*100)</f>
        <v>0</v>
      </c>
      <c r="Z55">
        <f>DD55*(DI55+DJ55)/1000</f>
        <v>0</v>
      </c>
      <c r="AA55">
        <f>0.61365*exp(17.502*DK55/(240.97+DK55))</f>
        <v>0</v>
      </c>
      <c r="AB55">
        <f>(X55-DD55*(DI55+DJ55)/1000)</f>
        <v>0</v>
      </c>
      <c r="AC55">
        <f>(-J55*44100)</f>
        <v>0</v>
      </c>
      <c r="AD55">
        <f>2*29.3*R55*0.92*(DK55-W55)</f>
        <v>0</v>
      </c>
      <c r="AE55">
        <f>2*0.95*5.67E-8*(((DK55+$B$7)+273)^4-(W55+273)^4)</f>
        <v>0</v>
      </c>
      <c r="AF55">
        <f>U55+AE55+AC55+AD55</f>
        <v>0</v>
      </c>
      <c r="AG55">
        <f>DH55*AU55*(DC55-DB55*(1000-AU55*DE55)/(1000-AU55*DD55))/(100*CV55)</f>
        <v>0</v>
      </c>
      <c r="AH55">
        <f>1000*DH55*AU55*(DD55-DE55)/(100*CV55*(1000-AU55*DD55))</f>
        <v>0</v>
      </c>
      <c r="AI55">
        <f>(AJ55 - AK55 - DI55*1E3/(8.314*(DK55+273.15)) * AM55/DH55 * AL55) * DH55/(100*CV55) * (1000 - DE55)/1000</f>
        <v>0</v>
      </c>
      <c r="AJ55">
        <v>427.5932511298709</v>
      </c>
      <c r="AK55">
        <v>431.0419818181818</v>
      </c>
      <c r="AL55">
        <v>-0.02192303750918438</v>
      </c>
      <c r="AM55">
        <v>64.87119049471627</v>
      </c>
      <c r="AN55">
        <f>(AP55 - AO55 + DI55*1E3/(8.314*(DK55+273.15)) * AR55/DH55 * AQ55) * DH55/(100*CV55) * 1000/(1000 - AP55)</f>
        <v>0</v>
      </c>
      <c r="AO55">
        <v>17.62278252167611</v>
      </c>
      <c r="AP55">
        <v>18.56916993006994</v>
      </c>
      <c r="AQ55">
        <v>6.032640492968234E-05</v>
      </c>
      <c r="AR55">
        <v>84.68855460494387</v>
      </c>
      <c r="AS55">
        <v>2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MAX(0,($B$13+$C$13*DP55)/(1+$D$13*DP55)*DI55/(DK55+273)*$E$13)</f>
        <v>0</v>
      </c>
      <c r="AX55" t="s">
        <v>417</v>
      </c>
      <c r="AY55" t="s">
        <v>417</v>
      </c>
      <c r="AZ55">
        <v>0</v>
      </c>
      <c r="BA55">
        <v>0</v>
      </c>
      <c r="BB55">
        <f>1-AZ55/BA55</f>
        <v>0</v>
      </c>
      <c r="BC55">
        <v>0</v>
      </c>
      <c r="BD55" t="s">
        <v>417</v>
      </c>
      <c r="BE55" t="s">
        <v>417</v>
      </c>
      <c r="BF55">
        <v>0</v>
      </c>
      <c r="BG55">
        <v>0</v>
      </c>
      <c r="BH55">
        <f>1-BF55/BG55</f>
        <v>0</v>
      </c>
      <c r="BI55">
        <v>0.5</v>
      </c>
      <c r="BJ55">
        <f>CS55</f>
        <v>0</v>
      </c>
      <c r="BK55">
        <f>L55</f>
        <v>0</v>
      </c>
      <c r="BL55">
        <f>BH55*BI55*BJ55</f>
        <v>0</v>
      </c>
      <c r="BM55">
        <f>(BK55-BC55)/BJ55</f>
        <v>0</v>
      </c>
      <c r="BN55">
        <f>(BA55-BG55)/BG55</f>
        <v>0</v>
      </c>
      <c r="BO55">
        <f>AZ55/(BB55+AZ55/BG55)</f>
        <v>0</v>
      </c>
      <c r="BP55" t="s">
        <v>417</v>
      </c>
      <c r="BQ55">
        <v>0</v>
      </c>
      <c r="BR55">
        <f>IF(BQ55&lt;&gt;0, BQ55, BO55)</f>
        <v>0</v>
      </c>
      <c r="BS55">
        <f>1-BR55/BG55</f>
        <v>0</v>
      </c>
      <c r="BT55">
        <f>(BG55-BF55)/(BG55-BR55)</f>
        <v>0</v>
      </c>
      <c r="BU55">
        <f>(BA55-BG55)/(BA55-BR55)</f>
        <v>0</v>
      </c>
      <c r="BV55">
        <f>(BG55-BF55)/(BG55-AZ55)</f>
        <v>0</v>
      </c>
      <c r="BW55">
        <f>(BA55-BG55)/(BA55-AZ55)</f>
        <v>0</v>
      </c>
      <c r="BX55">
        <f>(BT55*BR55/BF55)</f>
        <v>0</v>
      </c>
      <c r="BY55">
        <f>(1-BX55)</f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f>$B$11*DQ55+$C$11*DR55+$F$11*EC55*(1-EF55)</f>
        <v>0</v>
      </c>
      <c r="CS55">
        <f>CR55*CT55</f>
        <v>0</v>
      </c>
      <c r="CT55">
        <f>($B$11*$D$9+$C$11*$D$9+$F$11*((EP55+EH55)/MAX(EP55+EH55+EQ55, 0.1)*$I$9+EQ55/MAX(EP55+EH55+EQ55, 0.1)*$J$9))/($B$11+$C$11+$F$11)</f>
        <v>0</v>
      </c>
      <c r="CU55">
        <f>($B$11*$K$9+$C$11*$K$9+$F$11*((EP55+EH55)/MAX(EP55+EH55+EQ55, 0.1)*$P$9+EQ55/MAX(EP55+EH55+EQ55, 0.1)*$Q$9))/($B$11+$C$11+$F$11)</f>
        <v>0</v>
      </c>
      <c r="CV55">
        <v>6</v>
      </c>
      <c r="CW55">
        <v>0.5</v>
      </c>
      <c r="CX55" t="s">
        <v>418</v>
      </c>
      <c r="CY55">
        <v>2</v>
      </c>
      <c r="CZ55" t="b">
        <v>1</v>
      </c>
      <c r="DA55">
        <v>1659043421.3</v>
      </c>
      <c r="DB55">
        <v>423.0897</v>
      </c>
      <c r="DC55">
        <v>420.0831999999999</v>
      </c>
      <c r="DD55">
        <v>18.56635</v>
      </c>
      <c r="DE55">
        <v>17.62288</v>
      </c>
      <c r="DF55">
        <v>419.6551000000001</v>
      </c>
      <c r="DG55">
        <v>18.36</v>
      </c>
      <c r="DH55">
        <v>500.0633000000001</v>
      </c>
      <c r="DI55">
        <v>90.26616999999999</v>
      </c>
      <c r="DJ55">
        <v>0.09993038</v>
      </c>
      <c r="DK55">
        <v>25.61258</v>
      </c>
      <c r="DL55">
        <v>25.05824</v>
      </c>
      <c r="DM55">
        <v>999.9</v>
      </c>
      <c r="DN55">
        <v>0</v>
      </c>
      <c r="DO55">
        <v>0</v>
      </c>
      <c r="DP55">
        <v>10005.192</v>
      </c>
      <c r="DQ55">
        <v>0</v>
      </c>
      <c r="DR55">
        <v>4.02698</v>
      </c>
      <c r="DS55">
        <v>3.006275</v>
      </c>
      <c r="DT55">
        <v>431.0934999999999</v>
      </c>
      <c r="DU55">
        <v>427.6191</v>
      </c>
      <c r="DV55">
        <v>0.9434631</v>
      </c>
      <c r="DW55">
        <v>420.0831999999999</v>
      </c>
      <c r="DX55">
        <v>17.62288</v>
      </c>
      <c r="DY55">
        <v>1.675914</v>
      </c>
      <c r="DZ55">
        <v>1.590751</v>
      </c>
      <c r="EA55">
        <v>14.67513</v>
      </c>
      <c r="EB55">
        <v>13.8695</v>
      </c>
      <c r="EC55">
        <v>0.0100011</v>
      </c>
      <c r="ED55">
        <v>0</v>
      </c>
      <c r="EE55">
        <v>0</v>
      </c>
      <c r="EF55">
        <v>0</v>
      </c>
      <c r="EG55">
        <v>670.285</v>
      </c>
      <c r="EH55">
        <v>0.0100011</v>
      </c>
      <c r="EI55">
        <v>-4.164999999999999</v>
      </c>
      <c r="EJ55">
        <v>-1.68</v>
      </c>
      <c r="EK55">
        <v>34.7623</v>
      </c>
      <c r="EL55">
        <v>40.7437</v>
      </c>
      <c r="EM55">
        <v>37.6059</v>
      </c>
      <c r="EN55">
        <v>41.306</v>
      </c>
      <c r="EO55">
        <v>37.8995</v>
      </c>
      <c r="EP55">
        <v>0</v>
      </c>
      <c r="EQ55">
        <v>0</v>
      </c>
      <c r="ER55">
        <v>0</v>
      </c>
      <c r="ES55">
        <v>1659043425.7</v>
      </c>
      <c r="ET55">
        <v>0</v>
      </c>
      <c r="EU55">
        <v>670.3059999999999</v>
      </c>
      <c r="EV55">
        <v>-0.3923076238380699</v>
      </c>
      <c r="EW55">
        <v>-7.169230786653671</v>
      </c>
      <c r="EX55">
        <v>-3.39</v>
      </c>
      <c r="EY55">
        <v>15</v>
      </c>
      <c r="EZ55">
        <v>0</v>
      </c>
      <c r="FA55" t="s">
        <v>419</v>
      </c>
      <c r="FB55">
        <v>1655239120</v>
      </c>
      <c r="FC55">
        <v>1655239135</v>
      </c>
      <c r="FD55">
        <v>0</v>
      </c>
      <c r="FE55">
        <v>-0.075</v>
      </c>
      <c r="FF55">
        <v>-0.027</v>
      </c>
      <c r="FG55">
        <v>1.986</v>
      </c>
      <c r="FH55">
        <v>0.139</v>
      </c>
      <c r="FI55">
        <v>420</v>
      </c>
      <c r="FJ55">
        <v>22</v>
      </c>
      <c r="FK55">
        <v>0.12</v>
      </c>
      <c r="FL55">
        <v>0.02</v>
      </c>
      <c r="FM55">
        <v>3.04007525</v>
      </c>
      <c r="FN55">
        <v>-0.3770275046904424</v>
      </c>
      <c r="FO55">
        <v>0.05242876223922804</v>
      </c>
      <c r="FP55">
        <v>1</v>
      </c>
      <c r="FQ55">
        <v>669.0911764705882</v>
      </c>
      <c r="FR55">
        <v>14.16348362835723</v>
      </c>
      <c r="FS55">
        <v>4.434133488336522</v>
      </c>
      <c r="FT55">
        <v>0</v>
      </c>
      <c r="FU55">
        <v>0.9434359000000001</v>
      </c>
      <c r="FV55">
        <v>-0.05637059662289304</v>
      </c>
      <c r="FW55">
        <v>0.00992296730267715</v>
      </c>
      <c r="FX55">
        <v>1</v>
      </c>
      <c r="FY55">
        <v>2</v>
      </c>
      <c r="FZ55">
        <v>3</v>
      </c>
      <c r="GA55" t="s">
        <v>429</v>
      </c>
      <c r="GB55">
        <v>2.98058</v>
      </c>
      <c r="GC55">
        <v>2.72812</v>
      </c>
      <c r="GD55">
        <v>0.08619640000000001</v>
      </c>
      <c r="GE55">
        <v>0.08671669999999999</v>
      </c>
      <c r="GF55">
        <v>0.0897053</v>
      </c>
      <c r="GG55">
        <v>0.08711240000000001</v>
      </c>
      <c r="GH55">
        <v>27437.1</v>
      </c>
      <c r="GI55">
        <v>26999.5</v>
      </c>
      <c r="GJ55">
        <v>30550.1</v>
      </c>
      <c r="GK55">
        <v>29804.5</v>
      </c>
      <c r="GL55">
        <v>38375.3</v>
      </c>
      <c r="GM55">
        <v>35829.5</v>
      </c>
      <c r="GN55">
        <v>46729.6</v>
      </c>
      <c r="GO55">
        <v>44329</v>
      </c>
      <c r="GP55">
        <v>1.8859</v>
      </c>
      <c r="GQ55">
        <v>1.86222</v>
      </c>
      <c r="GR55">
        <v>0.0541471</v>
      </c>
      <c r="GS55">
        <v>0</v>
      </c>
      <c r="GT55">
        <v>24.1725</v>
      </c>
      <c r="GU55">
        <v>999.9</v>
      </c>
      <c r="GV55">
        <v>42.1</v>
      </c>
      <c r="GW55">
        <v>31.7</v>
      </c>
      <c r="GX55">
        <v>21.8952</v>
      </c>
      <c r="GY55">
        <v>62.9067</v>
      </c>
      <c r="GZ55">
        <v>22.7524</v>
      </c>
      <c r="HA55">
        <v>1</v>
      </c>
      <c r="HB55">
        <v>-0.111418</v>
      </c>
      <c r="HC55">
        <v>-0.272737</v>
      </c>
      <c r="HD55">
        <v>20.215</v>
      </c>
      <c r="HE55">
        <v>5.24095</v>
      </c>
      <c r="HF55">
        <v>11.968</v>
      </c>
      <c r="HG55">
        <v>4.97345</v>
      </c>
      <c r="HH55">
        <v>3.291</v>
      </c>
      <c r="HI55">
        <v>9550.1</v>
      </c>
      <c r="HJ55">
        <v>9999</v>
      </c>
      <c r="HK55">
        <v>9999</v>
      </c>
      <c r="HL55">
        <v>300.7</v>
      </c>
      <c r="HM55">
        <v>4.97291</v>
      </c>
      <c r="HN55">
        <v>1.87743</v>
      </c>
      <c r="HO55">
        <v>1.87546</v>
      </c>
      <c r="HP55">
        <v>1.87836</v>
      </c>
      <c r="HQ55">
        <v>1.87503</v>
      </c>
      <c r="HR55">
        <v>1.87864</v>
      </c>
      <c r="HS55">
        <v>1.87568</v>
      </c>
      <c r="HT55">
        <v>1.87684</v>
      </c>
      <c r="HU55">
        <v>0</v>
      </c>
      <c r="HV55">
        <v>0</v>
      </c>
      <c r="HW55">
        <v>0</v>
      </c>
      <c r="HX55">
        <v>0</v>
      </c>
      <c r="HY55" t="s">
        <v>421</v>
      </c>
      <c r="HZ55" t="s">
        <v>422</v>
      </c>
      <c r="IA55" t="s">
        <v>423</v>
      </c>
      <c r="IB55" t="s">
        <v>423</v>
      </c>
      <c r="IC55" t="s">
        <v>423</v>
      </c>
      <c r="ID55" t="s">
        <v>423</v>
      </c>
      <c r="IE55">
        <v>0</v>
      </c>
      <c r="IF55">
        <v>100</v>
      </c>
      <c r="IG55">
        <v>100</v>
      </c>
      <c r="IH55">
        <v>3.434</v>
      </c>
      <c r="II55">
        <v>0.2064</v>
      </c>
      <c r="IJ55">
        <v>1.981763419366358</v>
      </c>
      <c r="IK55">
        <v>0.004159454759036045</v>
      </c>
      <c r="IL55">
        <v>-1.867668404869411E-06</v>
      </c>
      <c r="IM55">
        <v>4.909634042181104E-10</v>
      </c>
      <c r="IN55">
        <v>-0.02325052156973135</v>
      </c>
      <c r="IO55">
        <v>0.005621412097584705</v>
      </c>
      <c r="IP55">
        <v>0.0003643073039241939</v>
      </c>
      <c r="IQ55">
        <v>5.804889560036211E-07</v>
      </c>
      <c r="IR55">
        <v>0</v>
      </c>
      <c r="IS55">
        <v>2100</v>
      </c>
      <c r="IT55">
        <v>1</v>
      </c>
      <c r="IU55">
        <v>26</v>
      </c>
      <c r="IV55">
        <v>63405.1</v>
      </c>
      <c r="IW55">
        <v>63404.8</v>
      </c>
      <c r="IX55">
        <v>1.09619</v>
      </c>
      <c r="IY55">
        <v>2.56104</v>
      </c>
      <c r="IZ55">
        <v>1.39893</v>
      </c>
      <c r="JA55">
        <v>2.34375</v>
      </c>
      <c r="JB55">
        <v>1.44897</v>
      </c>
      <c r="JC55">
        <v>2.3938</v>
      </c>
      <c r="JD55">
        <v>36.5996</v>
      </c>
      <c r="JE55">
        <v>24.105</v>
      </c>
      <c r="JF55">
        <v>18</v>
      </c>
      <c r="JG55">
        <v>489.203</v>
      </c>
      <c r="JH55">
        <v>445.567</v>
      </c>
      <c r="JI55">
        <v>25.0001</v>
      </c>
      <c r="JJ55">
        <v>25.6002</v>
      </c>
      <c r="JK55">
        <v>30.0001</v>
      </c>
      <c r="JL55">
        <v>25.4391</v>
      </c>
      <c r="JM55">
        <v>25.523</v>
      </c>
      <c r="JN55">
        <v>21.9842</v>
      </c>
      <c r="JO55">
        <v>23.0991</v>
      </c>
      <c r="JP55">
        <v>0</v>
      </c>
      <c r="JQ55">
        <v>25</v>
      </c>
      <c r="JR55">
        <v>420.1</v>
      </c>
      <c r="JS55">
        <v>17.6555</v>
      </c>
      <c r="JT55">
        <v>100.99</v>
      </c>
      <c r="JU55">
        <v>101.926</v>
      </c>
    </row>
    <row r="56" spans="1:281">
      <c r="A56">
        <v>40</v>
      </c>
      <c r="B56">
        <v>1659043429.1</v>
      </c>
      <c r="C56">
        <v>1318.099999904633</v>
      </c>
      <c r="D56" t="s">
        <v>505</v>
      </c>
      <c r="E56" t="s">
        <v>506</v>
      </c>
      <c r="F56">
        <v>5</v>
      </c>
      <c r="G56" t="s">
        <v>415</v>
      </c>
      <c r="H56" t="s">
        <v>500</v>
      </c>
      <c r="I56">
        <v>1659043426.6</v>
      </c>
      <c r="J56">
        <f>(K56)/1000</f>
        <v>0</v>
      </c>
      <c r="K56">
        <f>IF(CZ56, AN56, AH56)</f>
        <v>0</v>
      </c>
      <c r="L56">
        <f>IF(CZ56, AI56, AG56)</f>
        <v>0</v>
      </c>
      <c r="M56">
        <f>DB56 - IF(AU56&gt;1, L56*CV56*100.0/(AW56*DP56), 0)</f>
        <v>0</v>
      </c>
      <c r="N56">
        <f>((T56-J56/2)*M56-L56)/(T56+J56/2)</f>
        <v>0</v>
      </c>
      <c r="O56">
        <f>N56*(DI56+DJ56)/1000.0</f>
        <v>0</v>
      </c>
      <c r="P56">
        <f>(DB56 - IF(AU56&gt;1, L56*CV56*100.0/(AW56*DP56), 0))*(DI56+DJ56)/1000.0</f>
        <v>0</v>
      </c>
      <c r="Q56">
        <f>2.0/((1/S56-1/R56)+SIGN(S56)*SQRT((1/S56-1/R56)*(1/S56-1/R56) + 4*CW56/((CW56+1)*(CW56+1))*(2*1/S56*1/R56-1/R56*1/R56)))</f>
        <v>0</v>
      </c>
      <c r="R56">
        <f>IF(LEFT(CX56,1)&lt;&gt;"0",IF(LEFT(CX56,1)="1",3.0,CY56),$D$5+$E$5*(DP56*DI56/($K$5*1000))+$F$5*(DP56*DI56/($K$5*1000))*MAX(MIN(CV56,$J$5),$I$5)*MAX(MIN(CV56,$J$5),$I$5)+$G$5*MAX(MIN(CV56,$J$5),$I$5)*(DP56*DI56/($K$5*1000))+$H$5*(DP56*DI56/($K$5*1000))*(DP56*DI56/($K$5*1000)))</f>
        <v>0</v>
      </c>
      <c r="S56">
        <f>J56*(1000-(1000*0.61365*exp(17.502*W56/(240.97+W56))/(DI56+DJ56)+DD56)/2)/(1000*0.61365*exp(17.502*W56/(240.97+W56))/(DI56+DJ56)-DD56)</f>
        <v>0</v>
      </c>
      <c r="T56">
        <f>1/((CW56+1)/(Q56/1.6)+1/(R56/1.37)) + CW56/((CW56+1)/(Q56/1.6) + CW56/(R56/1.37))</f>
        <v>0</v>
      </c>
      <c r="U56">
        <f>(CR56*CU56)</f>
        <v>0</v>
      </c>
      <c r="V56">
        <f>(DK56+(U56+2*0.95*5.67E-8*(((DK56+$B$7)+273)^4-(DK56+273)^4)-44100*J56)/(1.84*29.3*R56+8*0.95*5.67E-8*(DK56+273)^3))</f>
        <v>0</v>
      </c>
      <c r="W56">
        <f>($C$7*DL56+$D$7*DM56+$E$7*V56)</f>
        <v>0</v>
      </c>
      <c r="X56">
        <f>0.61365*exp(17.502*W56/(240.97+W56))</f>
        <v>0</v>
      </c>
      <c r="Y56">
        <f>(Z56/AA56*100)</f>
        <v>0</v>
      </c>
      <c r="Z56">
        <f>DD56*(DI56+DJ56)/1000</f>
        <v>0</v>
      </c>
      <c r="AA56">
        <f>0.61365*exp(17.502*DK56/(240.97+DK56))</f>
        <v>0</v>
      </c>
      <c r="AB56">
        <f>(X56-DD56*(DI56+DJ56)/1000)</f>
        <v>0</v>
      </c>
      <c r="AC56">
        <f>(-J56*44100)</f>
        <v>0</v>
      </c>
      <c r="AD56">
        <f>2*29.3*R56*0.92*(DK56-W56)</f>
        <v>0</v>
      </c>
      <c r="AE56">
        <f>2*0.95*5.67E-8*(((DK56+$B$7)+273)^4-(W56+273)^4)</f>
        <v>0</v>
      </c>
      <c r="AF56">
        <f>U56+AE56+AC56+AD56</f>
        <v>0</v>
      </c>
      <c r="AG56">
        <f>DH56*AU56*(DC56-DB56*(1000-AU56*DE56)/(1000-AU56*DD56))/(100*CV56)</f>
        <v>0</v>
      </c>
      <c r="AH56">
        <f>1000*DH56*AU56*(DD56-DE56)/(100*CV56*(1000-AU56*DD56))</f>
        <v>0</v>
      </c>
      <c r="AI56">
        <f>(AJ56 - AK56 - DI56*1E3/(8.314*(DK56+273.15)) * AM56/DH56 * AL56) * DH56/(100*CV56) * (1000 - DE56)/1000</f>
        <v>0</v>
      </c>
      <c r="AJ56">
        <v>427.6327023920886</v>
      </c>
      <c r="AK56">
        <v>431.1038424242425</v>
      </c>
      <c r="AL56">
        <v>0.0001392480205525589</v>
      </c>
      <c r="AM56">
        <v>64.87119049471627</v>
      </c>
      <c r="AN56">
        <f>(AP56 - AO56 + DI56*1E3/(8.314*(DK56+273.15)) * AR56/DH56 * AQ56) * DH56/(100*CV56) * 1000/(1000 - AP56)</f>
        <v>0</v>
      </c>
      <c r="AO56">
        <v>17.62324437171987</v>
      </c>
      <c r="AP56">
        <v>18.56908881118881</v>
      </c>
      <c r="AQ56">
        <v>4.976418293851053E-06</v>
      </c>
      <c r="AR56">
        <v>84.68855460494387</v>
      </c>
      <c r="AS56">
        <v>2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MAX(0,($B$13+$C$13*DP56)/(1+$D$13*DP56)*DI56/(DK56+273)*$E$13)</f>
        <v>0</v>
      </c>
      <c r="AX56" t="s">
        <v>417</v>
      </c>
      <c r="AY56" t="s">
        <v>417</v>
      </c>
      <c r="AZ56">
        <v>0</v>
      </c>
      <c r="BA56">
        <v>0</v>
      </c>
      <c r="BB56">
        <f>1-AZ56/BA56</f>
        <v>0</v>
      </c>
      <c r="BC56">
        <v>0</v>
      </c>
      <c r="BD56" t="s">
        <v>417</v>
      </c>
      <c r="BE56" t="s">
        <v>417</v>
      </c>
      <c r="BF56">
        <v>0</v>
      </c>
      <c r="BG56">
        <v>0</v>
      </c>
      <c r="BH56">
        <f>1-BF56/BG56</f>
        <v>0</v>
      </c>
      <c r="BI56">
        <v>0.5</v>
      </c>
      <c r="BJ56">
        <f>CS56</f>
        <v>0</v>
      </c>
      <c r="BK56">
        <f>L56</f>
        <v>0</v>
      </c>
      <c r="BL56">
        <f>BH56*BI56*BJ56</f>
        <v>0</v>
      </c>
      <c r="BM56">
        <f>(BK56-BC56)/BJ56</f>
        <v>0</v>
      </c>
      <c r="BN56">
        <f>(BA56-BG56)/BG56</f>
        <v>0</v>
      </c>
      <c r="BO56">
        <f>AZ56/(BB56+AZ56/BG56)</f>
        <v>0</v>
      </c>
      <c r="BP56" t="s">
        <v>417</v>
      </c>
      <c r="BQ56">
        <v>0</v>
      </c>
      <c r="BR56">
        <f>IF(BQ56&lt;&gt;0, BQ56, BO56)</f>
        <v>0</v>
      </c>
      <c r="BS56">
        <f>1-BR56/BG56</f>
        <v>0</v>
      </c>
      <c r="BT56">
        <f>(BG56-BF56)/(BG56-BR56)</f>
        <v>0</v>
      </c>
      <c r="BU56">
        <f>(BA56-BG56)/(BA56-BR56)</f>
        <v>0</v>
      </c>
      <c r="BV56">
        <f>(BG56-BF56)/(BG56-AZ56)</f>
        <v>0</v>
      </c>
      <c r="BW56">
        <f>(BA56-BG56)/(BA56-AZ56)</f>
        <v>0</v>
      </c>
      <c r="BX56">
        <f>(BT56*BR56/BF56)</f>
        <v>0</v>
      </c>
      <c r="BY56">
        <f>(1-BX56)</f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f>$B$11*DQ56+$C$11*DR56+$F$11*EC56*(1-EF56)</f>
        <v>0</v>
      </c>
      <c r="CS56">
        <f>CR56*CT56</f>
        <v>0</v>
      </c>
      <c r="CT56">
        <f>($B$11*$D$9+$C$11*$D$9+$F$11*((EP56+EH56)/MAX(EP56+EH56+EQ56, 0.1)*$I$9+EQ56/MAX(EP56+EH56+EQ56, 0.1)*$J$9))/($B$11+$C$11+$F$11)</f>
        <v>0</v>
      </c>
      <c r="CU56">
        <f>($B$11*$K$9+$C$11*$K$9+$F$11*((EP56+EH56)/MAX(EP56+EH56+EQ56, 0.1)*$P$9+EQ56/MAX(EP56+EH56+EQ56, 0.1)*$Q$9))/($B$11+$C$11+$F$11)</f>
        <v>0</v>
      </c>
      <c r="CV56">
        <v>6</v>
      </c>
      <c r="CW56">
        <v>0.5</v>
      </c>
      <c r="CX56" t="s">
        <v>418</v>
      </c>
      <c r="CY56">
        <v>2</v>
      </c>
      <c r="CZ56" t="b">
        <v>1</v>
      </c>
      <c r="DA56">
        <v>1659043426.6</v>
      </c>
      <c r="DB56">
        <v>423.1063333333333</v>
      </c>
      <c r="DC56">
        <v>420.082</v>
      </c>
      <c r="DD56">
        <v>18.56928888888889</v>
      </c>
      <c r="DE56">
        <v>17.62325555555556</v>
      </c>
      <c r="DF56">
        <v>419.6714444444444</v>
      </c>
      <c r="DG56">
        <v>18.36288888888889</v>
      </c>
      <c r="DH56">
        <v>500.0485555555555</v>
      </c>
      <c r="DI56">
        <v>90.26707777777779</v>
      </c>
      <c r="DJ56">
        <v>0.09998105555555555</v>
      </c>
      <c r="DK56">
        <v>25.61453333333333</v>
      </c>
      <c r="DL56">
        <v>25.06925555555556</v>
      </c>
      <c r="DM56">
        <v>999.9000000000001</v>
      </c>
      <c r="DN56">
        <v>0</v>
      </c>
      <c r="DO56">
        <v>0</v>
      </c>
      <c r="DP56">
        <v>9987.847777777779</v>
      </c>
      <c r="DQ56">
        <v>0</v>
      </c>
      <c r="DR56">
        <v>4.02698</v>
      </c>
      <c r="DS56">
        <v>3.024254444444444</v>
      </c>
      <c r="DT56">
        <v>431.1115555555555</v>
      </c>
      <c r="DU56">
        <v>427.6178888888889</v>
      </c>
      <c r="DV56">
        <v>0.9460426666666666</v>
      </c>
      <c r="DW56">
        <v>420.082</v>
      </c>
      <c r="DX56">
        <v>17.62325555555556</v>
      </c>
      <c r="DY56">
        <v>1.676195555555555</v>
      </c>
      <c r="DZ56">
        <v>1.590797777777778</v>
      </c>
      <c r="EA56">
        <v>14.67773333333333</v>
      </c>
      <c r="EB56">
        <v>13.86996666666667</v>
      </c>
      <c r="EC56">
        <v>0.0100011</v>
      </c>
      <c r="ED56">
        <v>0</v>
      </c>
      <c r="EE56">
        <v>0</v>
      </c>
      <c r="EF56">
        <v>0</v>
      </c>
      <c r="EG56">
        <v>668.9555555555556</v>
      </c>
      <c r="EH56">
        <v>0.0100011</v>
      </c>
      <c r="EI56">
        <v>-2.027777777777778</v>
      </c>
      <c r="EJ56">
        <v>-1.616666666666667</v>
      </c>
      <c r="EK56">
        <v>34.79833333333332</v>
      </c>
      <c r="EL56">
        <v>40.77755555555555</v>
      </c>
      <c r="EM56">
        <v>37.61755555555555</v>
      </c>
      <c r="EN56">
        <v>41.38155555555555</v>
      </c>
      <c r="EO56">
        <v>37.95099999999999</v>
      </c>
      <c r="EP56">
        <v>0</v>
      </c>
      <c r="EQ56">
        <v>0</v>
      </c>
      <c r="ER56">
        <v>0</v>
      </c>
      <c r="ES56">
        <v>1659043430.5</v>
      </c>
      <c r="ET56">
        <v>0</v>
      </c>
      <c r="EU56">
        <v>670.7</v>
      </c>
      <c r="EV56">
        <v>7.761538559771277</v>
      </c>
      <c r="EW56">
        <v>4.430769090986375</v>
      </c>
      <c r="EX56">
        <v>-3.512</v>
      </c>
      <c r="EY56">
        <v>15</v>
      </c>
      <c r="EZ56">
        <v>0</v>
      </c>
      <c r="FA56" t="s">
        <v>419</v>
      </c>
      <c r="FB56">
        <v>1655239120</v>
      </c>
      <c r="FC56">
        <v>1655239135</v>
      </c>
      <c r="FD56">
        <v>0</v>
      </c>
      <c r="FE56">
        <v>-0.075</v>
      </c>
      <c r="FF56">
        <v>-0.027</v>
      </c>
      <c r="FG56">
        <v>1.986</v>
      </c>
      <c r="FH56">
        <v>0.139</v>
      </c>
      <c r="FI56">
        <v>420</v>
      </c>
      <c r="FJ56">
        <v>22</v>
      </c>
      <c r="FK56">
        <v>0.12</v>
      </c>
      <c r="FL56">
        <v>0.02</v>
      </c>
      <c r="FM56">
        <v>3.020055365853658</v>
      </c>
      <c r="FN56">
        <v>-0.1437551916376283</v>
      </c>
      <c r="FO56">
        <v>0.05209867341120709</v>
      </c>
      <c r="FP56">
        <v>1</v>
      </c>
      <c r="FQ56">
        <v>669.9029411764704</v>
      </c>
      <c r="FR56">
        <v>1.100076467608364</v>
      </c>
      <c r="FS56">
        <v>3.809063131232696</v>
      </c>
      <c r="FT56">
        <v>0</v>
      </c>
      <c r="FU56">
        <v>0.9404826097560978</v>
      </c>
      <c r="FV56">
        <v>0.03749926829268287</v>
      </c>
      <c r="FW56">
        <v>0.005783016563992956</v>
      </c>
      <c r="FX56">
        <v>1</v>
      </c>
      <c r="FY56">
        <v>2</v>
      </c>
      <c r="FZ56">
        <v>3</v>
      </c>
      <c r="GA56" t="s">
        <v>429</v>
      </c>
      <c r="GB56">
        <v>2.98063</v>
      </c>
      <c r="GC56">
        <v>2.72826</v>
      </c>
      <c r="GD56">
        <v>0.0861999</v>
      </c>
      <c r="GE56">
        <v>0.08670029999999999</v>
      </c>
      <c r="GF56">
        <v>0.0897044</v>
      </c>
      <c r="GG56">
        <v>0.0871131</v>
      </c>
      <c r="GH56">
        <v>27437.1</v>
      </c>
      <c r="GI56">
        <v>26999.8</v>
      </c>
      <c r="GJ56">
        <v>30550.3</v>
      </c>
      <c r="GK56">
        <v>29804.3</v>
      </c>
      <c r="GL56">
        <v>38375.1</v>
      </c>
      <c r="GM56">
        <v>35829.3</v>
      </c>
      <c r="GN56">
        <v>46729.2</v>
      </c>
      <c r="GO56">
        <v>44328.8</v>
      </c>
      <c r="GP56">
        <v>1.88598</v>
      </c>
      <c r="GQ56">
        <v>1.86248</v>
      </c>
      <c r="GR56">
        <v>0.0543706</v>
      </c>
      <c r="GS56">
        <v>0</v>
      </c>
      <c r="GT56">
        <v>24.1765</v>
      </c>
      <c r="GU56">
        <v>999.9</v>
      </c>
      <c r="GV56">
        <v>42.1</v>
      </c>
      <c r="GW56">
        <v>31.7</v>
      </c>
      <c r="GX56">
        <v>21.8959</v>
      </c>
      <c r="GY56">
        <v>63.2767</v>
      </c>
      <c r="GZ56">
        <v>22.9487</v>
      </c>
      <c r="HA56">
        <v>1</v>
      </c>
      <c r="HB56">
        <v>-0.111413</v>
      </c>
      <c r="HC56">
        <v>-0.271653</v>
      </c>
      <c r="HD56">
        <v>20.2148</v>
      </c>
      <c r="HE56">
        <v>5.23915</v>
      </c>
      <c r="HF56">
        <v>11.968</v>
      </c>
      <c r="HG56">
        <v>4.973</v>
      </c>
      <c r="HH56">
        <v>3.2907</v>
      </c>
      <c r="HI56">
        <v>9550.299999999999</v>
      </c>
      <c r="HJ56">
        <v>9999</v>
      </c>
      <c r="HK56">
        <v>9999</v>
      </c>
      <c r="HL56">
        <v>300.7</v>
      </c>
      <c r="HM56">
        <v>4.97291</v>
      </c>
      <c r="HN56">
        <v>1.87741</v>
      </c>
      <c r="HO56">
        <v>1.87546</v>
      </c>
      <c r="HP56">
        <v>1.87835</v>
      </c>
      <c r="HQ56">
        <v>1.87502</v>
      </c>
      <c r="HR56">
        <v>1.87863</v>
      </c>
      <c r="HS56">
        <v>1.87567</v>
      </c>
      <c r="HT56">
        <v>1.87683</v>
      </c>
      <c r="HU56">
        <v>0</v>
      </c>
      <c r="HV56">
        <v>0</v>
      </c>
      <c r="HW56">
        <v>0</v>
      </c>
      <c r="HX56">
        <v>0</v>
      </c>
      <c r="HY56" t="s">
        <v>421</v>
      </c>
      <c r="HZ56" t="s">
        <v>422</v>
      </c>
      <c r="IA56" t="s">
        <v>423</v>
      </c>
      <c r="IB56" t="s">
        <v>423</v>
      </c>
      <c r="IC56" t="s">
        <v>423</v>
      </c>
      <c r="ID56" t="s">
        <v>423</v>
      </c>
      <c r="IE56">
        <v>0</v>
      </c>
      <c r="IF56">
        <v>100</v>
      </c>
      <c r="IG56">
        <v>100</v>
      </c>
      <c r="IH56">
        <v>3.435</v>
      </c>
      <c r="II56">
        <v>0.2065</v>
      </c>
      <c r="IJ56">
        <v>1.981763419366358</v>
      </c>
      <c r="IK56">
        <v>0.004159454759036045</v>
      </c>
      <c r="IL56">
        <v>-1.867668404869411E-06</v>
      </c>
      <c r="IM56">
        <v>4.909634042181104E-10</v>
      </c>
      <c r="IN56">
        <v>-0.02325052156973135</v>
      </c>
      <c r="IO56">
        <v>0.005621412097584705</v>
      </c>
      <c r="IP56">
        <v>0.0003643073039241939</v>
      </c>
      <c r="IQ56">
        <v>5.804889560036211E-07</v>
      </c>
      <c r="IR56">
        <v>0</v>
      </c>
      <c r="IS56">
        <v>2100</v>
      </c>
      <c r="IT56">
        <v>1</v>
      </c>
      <c r="IU56">
        <v>26</v>
      </c>
      <c r="IV56">
        <v>63405.2</v>
      </c>
      <c r="IW56">
        <v>63404.9</v>
      </c>
      <c r="IX56">
        <v>1.09619</v>
      </c>
      <c r="IY56">
        <v>2.55371</v>
      </c>
      <c r="IZ56">
        <v>1.39893</v>
      </c>
      <c r="JA56">
        <v>2.34253</v>
      </c>
      <c r="JB56">
        <v>1.44897</v>
      </c>
      <c r="JC56">
        <v>2.44629</v>
      </c>
      <c r="JD56">
        <v>36.5996</v>
      </c>
      <c r="JE56">
        <v>24.105</v>
      </c>
      <c r="JF56">
        <v>18</v>
      </c>
      <c r="JG56">
        <v>489.245</v>
      </c>
      <c r="JH56">
        <v>445.721</v>
      </c>
      <c r="JI56">
        <v>25.0001</v>
      </c>
      <c r="JJ56">
        <v>25.6018</v>
      </c>
      <c r="JK56">
        <v>30.0001</v>
      </c>
      <c r="JL56">
        <v>25.4394</v>
      </c>
      <c r="JM56">
        <v>25.523</v>
      </c>
      <c r="JN56">
        <v>21.9865</v>
      </c>
      <c r="JO56">
        <v>23.0991</v>
      </c>
      <c r="JP56">
        <v>0</v>
      </c>
      <c r="JQ56">
        <v>25</v>
      </c>
      <c r="JR56">
        <v>420.1</v>
      </c>
      <c r="JS56">
        <v>17.7591</v>
      </c>
      <c r="JT56">
        <v>100.99</v>
      </c>
      <c r="JU56">
        <v>101.925</v>
      </c>
    </row>
    <row r="57" spans="1:281">
      <c r="A57">
        <v>41</v>
      </c>
      <c r="B57">
        <v>1659043434.1</v>
      </c>
      <c r="C57">
        <v>1323.099999904633</v>
      </c>
      <c r="D57" t="s">
        <v>507</v>
      </c>
      <c r="E57" t="s">
        <v>508</v>
      </c>
      <c r="F57">
        <v>5</v>
      </c>
      <c r="G57" t="s">
        <v>415</v>
      </c>
      <c r="H57" t="s">
        <v>500</v>
      </c>
      <c r="I57">
        <v>1659043431.3</v>
      </c>
      <c r="J57">
        <f>(K57)/1000</f>
        <v>0</v>
      </c>
      <c r="K57">
        <f>IF(CZ57, AN57, AH57)</f>
        <v>0</v>
      </c>
      <c r="L57">
        <f>IF(CZ57, AI57, AG57)</f>
        <v>0</v>
      </c>
      <c r="M57">
        <f>DB57 - IF(AU57&gt;1, L57*CV57*100.0/(AW57*DP57), 0)</f>
        <v>0</v>
      </c>
      <c r="N57">
        <f>((T57-J57/2)*M57-L57)/(T57+J57/2)</f>
        <v>0</v>
      </c>
      <c r="O57">
        <f>N57*(DI57+DJ57)/1000.0</f>
        <v>0</v>
      </c>
      <c r="P57">
        <f>(DB57 - IF(AU57&gt;1, L57*CV57*100.0/(AW57*DP57), 0))*(DI57+DJ57)/1000.0</f>
        <v>0</v>
      </c>
      <c r="Q57">
        <f>2.0/((1/S57-1/R57)+SIGN(S57)*SQRT((1/S57-1/R57)*(1/S57-1/R57) + 4*CW57/((CW57+1)*(CW57+1))*(2*1/S57*1/R57-1/R57*1/R57)))</f>
        <v>0</v>
      </c>
      <c r="R57">
        <f>IF(LEFT(CX57,1)&lt;&gt;"0",IF(LEFT(CX57,1)="1",3.0,CY57),$D$5+$E$5*(DP57*DI57/($K$5*1000))+$F$5*(DP57*DI57/($K$5*1000))*MAX(MIN(CV57,$J$5),$I$5)*MAX(MIN(CV57,$J$5),$I$5)+$G$5*MAX(MIN(CV57,$J$5),$I$5)*(DP57*DI57/($K$5*1000))+$H$5*(DP57*DI57/($K$5*1000))*(DP57*DI57/($K$5*1000)))</f>
        <v>0</v>
      </c>
      <c r="S57">
        <f>J57*(1000-(1000*0.61365*exp(17.502*W57/(240.97+W57))/(DI57+DJ57)+DD57)/2)/(1000*0.61365*exp(17.502*W57/(240.97+W57))/(DI57+DJ57)-DD57)</f>
        <v>0</v>
      </c>
      <c r="T57">
        <f>1/((CW57+1)/(Q57/1.6)+1/(R57/1.37)) + CW57/((CW57+1)/(Q57/1.6) + CW57/(R57/1.37))</f>
        <v>0</v>
      </c>
      <c r="U57">
        <f>(CR57*CU57)</f>
        <v>0</v>
      </c>
      <c r="V57">
        <f>(DK57+(U57+2*0.95*5.67E-8*(((DK57+$B$7)+273)^4-(DK57+273)^4)-44100*J57)/(1.84*29.3*R57+8*0.95*5.67E-8*(DK57+273)^3))</f>
        <v>0</v>
      </c>
      <c r="W57">
        <f>($C$7*DL57+$D$7*DM57+$E$7*V57)</f>
        <v>0</v>
      </c>
      <c r="X57">
        <f>0.61365*exp(17.502*W57/(240.97+W57))</f>
        <v>0</v>
      </c>
      <c r="Y57">
        <f>(Z57/AA57*100)</f>
        <v>0</v>
      </c>
      <c r="Z57">
        <f>DD57*(DI57+DJ57)/1000</f>
        <v>0</v>
      </c>
      <c r="AA57">
        <f>0.61365*exp(17.502*DK57/(240.97+DK57))</f>
        <v>0</v>
      </c>
      <c r="AB57">
        <f>(X57-DD57*(DI57+DJ57)/1000)</f>
        <v>0</v>
      </c>
      <c r="AC57">
        <f>(-J57*44100)</f>
        <v>0</v>
      </c>
      <c r="AD57">
        <f>2*29.3*R57*0.92*(DK57-W57)</f>
        <v>0</v>
      </c>
      <c r="AE57">
        <f>2*0.95*5.67E-8*(((DK57+$B$7)+273)^4-(W57+273)^4)</f>
        <v>0</v>
      </c>
      <c r="AF57">
        <f>U57+AE57+AC57+AD57</f>
        <v>0</v>
      </c>
      <c r="AG57">
        <f>DH57*AU57*(DC57-DB57*(1000-AU57*DE57)/(1000-AU57*DD57))/(100*CV57)</f>
        <v>0</v>
      </c>
      <c r="AH57">
        <f>1000*DH57*AU57*(DD57-DE57)/(100*CV57*(1000-AU57*DD57))</f>
        <v>0</v>
      </c>
      <c r="AI57">
        <f>(AJ57 - AK57 - DI57*1E3/(8.314*(DK57+273.15)) * AM57/DH57 * AL57) * DH57/(100*CV57) * (1000 - DE57)/1000</f>
        <v>0</v>
      </c>
      <c r="AJ57">
        <v>427.6488445249883</v>
      </c>
      <c r="AK57">
        <v>431.1165575757575</v>
      </c>
      <c r="AL57">
        <v>0.003893101617325533</v>
      </c>
      <c r="AM57">
        <v>64.87119049471627</v>
      </c>
      <c r="AN57">
        <f>(AP57 - AO57 + DI57*1E3/(8.314*(DK57+273.15)) * AR57/DH57 * AQ57) * DH57/(100*CV57) * 1000/(1000 - AP57)</f>
        <v>0</v>
      </c>
      <c r="AO57">
        <v>17.62099841368171</v>
      </c>
      <c r="AP57">
        <v>18.57002377622379</v>
      </c>
      <c r="AQ57">
        <v>6.964337916006526E-06</v>
      </c>
      <c r="AR57">
        <v>84.68855460494387</v>
      </c>
      <c r="AS57">
        <v>2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MAX(0,($B$13+$C$13*DP57)/(1+$D$13*DP57)*DI57/(DK57+273)*$E$13)</f>
        <v>0</v>
      </c>
      <c r="AX57" t="s">
        <v>417</v>
      </c>
      <c r="AY57" t="s">
        <v>417</v>
      </c>
      <c r="AZ57">
        <v>0</v>
      </c>
      <c r="BA57">
        <v>0</v>
      </c>
      <c r="BB57">
        <f>1-AZ57/BA57</f>
        <v>0</v>
      </c>
      <c r="BC57">
        <v>0</v>
      </c>
      <c r="BD57" t="s">
        <v>417</v>
      </c>
      <c r="BE57" t="s">
        <v>417</v>
      </c>
      <c r="BF57">
        <v>0</v>
      </c>
      <c r="BG57">
        <v>0</v>
      </c>
      <c r="BH57">
        <f>1-BF57/BG57</f>
        <v>0</v>
      </c>
      <c r="BI57">
        <v>0.5</v>
      </c>
      <c r="BJ57">
        <f>CS57</f>
        <v>0</v>
      </c>
      <c r="BK57">
        <f>L57</f>
        <v>0</v>
      </c>
      <c r="BL57">
        <f>BH57*BI57*BJ57</f>
        <v>0</v>
      </c>
      <c r="BM57">
        <f>(BK57-BC57)/BJ57</f>
        <v>0</v>
      </c>
      <c r="BN57">
        <f>(BA57-BG57)/BG57</f>
        <v>0</v>
      </c>
      <c r="BO57">
        <f>AZ57/(BB57+AZ57/BG57)</f>
        <v>0</v>
      </c>
      <c r="BP57" t="s">
        <v>417</v>
      </c>
      <c r="BQ57">
        <v>0</v>
      </c>
      <c r="BR57">
        <f>IF(BQ57&lt;&gt;0, BQ57, BO57)</f>
        <v>0</v>
      </c>
      <c r="BS57">
        <f>1-BR57/BG57</f>
        <v>0</v>
      </c>
      <c r="BT57">
        <f>(BG57-BF57)/(BG57-BR57)</f>
        <v>0</v>
      </c>
      <c r="BU57">
        <f>(BA57-BG57)/(BA57-BR57)</f>
        <v>0</v>
      </c>
      <c r="BV57">
        <f>(BG57-BF57)/(BG57-AZ57)</f>
        <v>0</v>
      </c>
      <c r="BW57">
        <f>(BA57-BG57)/(BA57-AZ57)</f>
        <v>0</v>
      </c>
      <c r="BX57">
        <f>(BT57*BR57/BF57)</f>
        <v>0</v>
      </c>
      <c r="BY57">
        <f>(1-BX57)</f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f>$B$11*DQ57+$C$11*DR57+$F$11*EC57*(1-EF57)</f>
        <v>0</v>
      </c>
      <c r="CS57">
        <f>CR57*CT57</f>
        <v>0</v>
      </c>
      <c r="CT57">
        <f>($B$11*$D$9+$C$11*$D$9+$F$11*((EP57+EH57)/MAX(EP57+EH57+EQ57, 0.1)*$I$9+EQ57/MAX(EP57+EH57+EQ57, 0.1)*$J$9))/($B$11+$C$11+$F$11)</f>
        <v>0</v>
      </c>
      <c r="CU57">
        <f>($B$11*$K$9+$C$11*$K$9+$F$11*((EP57+EH57)/MAX(EP57+EH57+EQ57, 0.1)*$P$9+EQ57/MAX(EP57+EH57+EQ57, 0.1)*$Q$9))/($B$11+$C$11+$F$11)</f>
        <v>0</v>
      </c>
      <c r="CV57">
        <v>6</v>
      </c>
      <c r="CW57">
        <v>0.5</v>
      </c>
      <c r="CX57" t="s">
        <v>418</v>
      </c>
      <c r="CY57">
        <v>2</v>
      </c>
      <c r="CZ57" t="b">
        <v>1</v>
      </c>
      <c r="DA57">
        <v>1659043431.3</v>
      </c>
      <c r="DB57">
        <v>423.091</v>
      </c>
      <c r="DC57">
        <v>420.0833000000001</v>
      </c>
      <c r="DD57">
        <v>18.56967</v>
      </c>
      <c r="DE57">
        <v>17.62883</v>
      </c>
      <c r="DF57">
        <v>419.6564</v>
      </c>
      <c r="DG57">
        <v>18.36324</v>
      </c>
      <c r="DH57">
        <v>500.0451</v>
      </c>
      <c r="DI57">
        <v>90.26609000000001</v>
      </c>
      <c r="DJ57">
        <v>0.09988816</v>
      </c>
      <c r="DK57">
        <v>25.6192</v>
      </c>
      <c r="DL57">
        <v>25.06815</v>
      </c>
      <c r="DM57">
        <v>999.9</v>
      </c>
      <c r="DN57">
        <v>0</v>
      </c>
      <c r="DO57">
        <v>0</v>
      </c>
      <c r="DP57">
        <v>10004.506</v>
      </c>
      <c r="DQ57">
        <v>0</v>
      </c>
      <c r="DR57">
        <v>4.191506</v>
      </c>
      <c r="DS57">
        <v>3.007726</v>
      </c>
      <c r="DT57">
        <v>431.0964</v>
      </c>
      <c r="DU57">
        <v>427.6219</v>
      </c>
      <c r="DV57">
        <v>0.940831</v>
      </c>
      <c r="DW57">
        <v>420.0833000000001</v>
      </c>
      <c r="DX57">
        <v>17.62883</v>
      </c>
      <c r="DY57">
        <v>1.676211</v>
      </c>
      <c r="DZ57">
        <v>1.591289</v>
      </c>
      <c r="EA57">
        <v>14.67788</v>
      </c>
      <c r="EB57">
        <v>13.87469</v>
      </c>
      <c r="EC57">
        <v>0.0100011</v>
      </c>
      <c r="ED57">
        <v>0</v>
      </c>
      <c r="EE57">
        <v>0</v>
      </c>
      <c r="EF57">
        <v>0</v>
      </c>
      <c r="EG57">
        <v>667.8200000000001</v>
      </c>
      <c r="EH57">
        <v>0.0100011</v>
      </c>
      <c r="EI57">
        <v>-2.1</v>
      </c>
      <c r="EJ57">
        <v>-2.245</v>
      </c>
      <c r="EK57">
        <v>34.9061</v>
      </c>
      <c r="EL57">
        <v>40.812</v>
      </c>
      <c r="EM57">
        <v>37.6621</v>
      </c>
      <c r="EN57">
        <v>41.4312</v>
      </c>
      <c r="EO57">
        <v>37.9811</v>
      </c>
      <c r="EP57">
        <v>0</v>
      </c>
      <c r="EQ57">
        <v>0</v>
      </c>
      <c r="ER57">
        <v>0</v>
      </c>
      <c r="ES57">
        <v>1659043435.3</v>
      </c>
      <c r="ET57">
        <v>0</v>
      </c>
      <c r="EU57">
        <v>670.186</v>
      </c>
      <c r="EV57">
        <v>-0.4615386237279515</v>
      </c>
      <c r="EW57">
        <v>9.292307925812132</v>
      </c>
      <c r="EX57">
        <v>-2.898</v>
      </c>
      <c r="EY57">
        <v>15</v>
      </c>
      <c r="EZ57">
        <v>0</v>
      </c>
      <c r="FA57" t="s">
        <v>419</v>
      </c>
      <c r="FB57">
        <v>1655239120</v>
      </c>
      <c r="FC57">
        <v>1655239135</v>
      </c>
      <c r="FD57">
        <v>0</v>
      </c>
      <c r="FE57">
        <v>-0.075</v>
      </c>
      <c r="FF57">
        <v>-0.027</v>
      </c>
      <c r="FG57">
        <v>1.986</v>
      </c>
      <c r="FH57">
        <v>0.139</v>
      </c>
      <c r="FI57">
        <v>420</v>
      </c>
      <c r="FJ57">
        <v>22</v>
      </c>
      <c r="FK57">
        <v>0.12</v>
      </c>
      <c r="FL57">
        <v>0.02</v>
      </c>
      <c r="FM57">
        <v>3.006112682926829</v>
      </c>
      <c r="FN57">
        <v>0.07109289198606485</v>
      </c>
      <c r="FO57">
        <v>0.03800143258046673</v>
      </c>
      <c r="FP57">
        <v>1</v>
      </c>
      <c r="FQ57">
        <v>670.1514705882353</v>
      </c>
      <c r="FR57">
        <v>-3.262796013886873</v>
      </c>
      <c r="FS57">
        <v>4.803560035415483</v>
      </c>
      <c r="FT57">
        <v>0</v>
      </c>
      <c r="FU57">
        <v>0.9414641219512195</v>
      </c>
      <c r="FV57">
        <v>0.01853176306620196</v>
      </c>
      <c r="FW57">
        <v>0.006064204454671248</v>
      </c>
      <c r="FX57">
        <v>1</v>
      </c>
      <c r="FY57">
        <v>2</v>
      </c>
      <c r="FZ57">
        <v>3</v>
      </c>
      <c r="GA57" t="s">
        <v>429</v>
      </c>
      <c r="GB57">
        <v>2.98083</v>
      </c>
      <c r="GC57">
        <v>2.72866</v>
      </c>
      <c r="GD57">
        <v>0.08619930000000001</v>
      </c>
      <c r="GE57">
        <v>0.0867098</v>
      </c>
      <c r="GF57">
        <v>0.089709</v>
      </c>
      <c r="GG57">
        <v>0.087237</v>
      </c>
      <c r="GH57">
        <v>27436.9</v>
      </c>
      <c r="GI57">
        <v>26999.4</v>
      </c>
      <c r="GJ57">
        <v>30550</v>
      </c>
      <c r="GK57">
        <v>29804.2</v>
      </c>
      <c r="GL57">
        <v>38374.6</v>
      </c>
      <c r="GM57">
        <v>35824.1</v>
      </c>
      <c r="GN57">
        <v>46729</v>
      </c>
      <c r="GO57">
        <v>44328.5</v>
      </c>
      <c r="GP57">
        <v>1.88622</v>
      </c>
      <c r="GQ57">
        <v>1.86217</v>
      </c>
      <c r="GR57">
        <v>0.0542216</v>
      </c>
      <c r="GS57">
        <v>0</v>
      </c>
      <c r="GT57">
        <v>24.1805</v>
      </c>
      <c r="GU57">
        <v>999.9</v>
      </c>
      <c r="GV57">
        <v>42.1</v>
      </c>
      <c r="GW57">
        <v>31.7</v>
      </c>
      <c r="GX57">
        <v>21.897</v>
      </c>
      <c r="GY57">
        <v>63.0167</v>
      </c>
      <c r="GZ57">
        <v>22.7965</v>
      </c>
      <c r="HA57">
        <v>1</v>
      </c>
      <c r="HB57">
        <v>-0.111433</v>
      </c>
      <c r="HC57">
        <v>-0.270719</v>
      </c>
      <c r="HD57">
        <v>20.215</v>
      </c>
      <c r="HE57">
        <v>5.24065</v>
      </c>
      <c r="HF57">
        <v>11.968</v>
      </c>
      <c r="HG57">
        <v>4.97345</v>
      </c>
      <c r="HH57">
        <v>3.29093</v>
      </c>
      <c r="HI57">
        <v>9550.299999999999</v>
      </c>
      <c r="HJ57">
        <v>9999</v>
      </c>
      <c r="HK57">
        <v>9999</v>
      </c>
      <c r="HL57">
        <v>300.7</v>
      </c>
      <c r="HM57">
        <v>4.97291</v>
      </c>
      <c r="HN57">
        <v>1.8774</v>
      </c>
      <c r="HO57">
        <v>1.87546</v>
      </c>
      <c r="HP57">
        <v>1.87835</v>
      </c>
      <c r="HQ57">
        <v>1.87502</v>
      </c>
      <c r="HR57">
        <v>1.87863</v>
      </c>
      <c r="HS57">
        <v>1.87565</v>
      </c>
      <c r="HT57">
        <v>1.87683</v>
      </c>
      <c r="HU57">
        <v>0</v>
      </c>
      <c r="HV57">
        <v>0</v>
      </c>
      <c r="HW57">
        <v>0</v>
      </c>
      <c r="HX57">
        <v>0</v>
      </c>
      <c r="HY57" t="s">
        <v>421</v>
      </c>
      <c r="HZ57" t="s">
        <v>422</v>
      </c>
      <c r="IA57" t="s">
        <v>423</v>
      </c>
      <c r="IB57" t="s">
        <v>423</v>
      </c>
      <c r="IC57" t="s">
        <v>423</v>
      </c>
      <c r="ID57" t="s">
        <v>423</v>
      </c>
      <c r="IE57">
        <v>0</v>
      </c>
      <c r="IF57">
        <v>100</v>
      </c>
      <c r="IG57">
        <v>100</v>
      </c>
      <c r="IH57">
        <v>3.434</v>
      </c>
      <c r="II57">
        <v>0.2065</v>
      </c>
      <c r="IJ57">
        <v>1.981763419366358</v>
      </c>
      <c r="IK57">
        <v>0.004159454759036045</v>
      </c>
      <c r="IL57">
        <v>-1.867668404869411E-06</v>
      </c>
      <c r="IM57">
        <v>4.909634042181104E-10</v>
      </c>
      <c r="IN57">
        <v>-0.02325052156973135</v>
      </c>
      <c r="IO57">
        <v>0.005621412097584705</v>
      </c>
      <c r="IP57">
        <v>0.0003643073039241939</v>
      </c>
      <c r="IQ57">
        <v>5.804889560036211E-07</v>
      </c>
      <c r="IR57">
        <v>0</v>
      </c>
      <c r="IS57">
        <v>2100</v>
      </c>
      <c r="IT57">
        <v>1</v>
      </c>
      <c r="IU57">
        <v>26</v>
      </c>
      <c r="IV57">
        <v>63405.2</v>
      </c>
      <c r="IW57">
        <v>63405</v>
      </c>
      <c r="IX57">
        <v>1.09619</v>
      </c>
      <c r="IY57">
        <v>2.57324</v>
      </c>
      <c r="IZ57">
        <v>1.39893</v>
      </c>
      <c r="JA57">
        <v>2.34375</v>
      </c>
      <c r="JB57">
        <v>1.44897</v>
      </c>
      <c r="JC57">
        <v>2.35229</v>
      </c>
      <c r="JD57">
        <v>36.5759</v>
      </c>
      <c r="JE57">
        <v>24.0963</v>
      </c>
      <c r="JF57">
        <v>18</v>
      </c>
      <c r="JG57">
        <v>489.395</v>
      </c>
      <c r="JH57">
        <v>445.536</v>
      </c>
      <c r="JI57">
        <v>25.0002</v>
      </c>
      <c r="JJ57">
        <v>25.6021</v>
      </c>
      <c r="JK57">
        <v>30.0001</v>
      </c>
      <c r="JL57">
        <v>25.4413</v>
      </c>
      <c r="JM57">
        <v>25.523</v>
      </c>
      <c r="JN57">
        <v>21.9882</v>
      </c>
      <c r="JO57">
        <v>22.8038</v>
      </c>
      <c r="JP57">
        <v>0</v>
      </c>
      <c r="JQ57">
        <v>25</v>
      </c>
      <c r="JR57">
        <v>420.1</v>
      </c>
      <c r="JS57">
        <v>17.8017</v>
      </c>
      <c r="JT57">
        <v>100.989</v>
      </c>
      <c r="JU57">
        <v>101.925</v>
      </c>
    </row>
    <row r="58" spans="1:281">
      <c r="A58">
        <v>42</v>
      </c>
      <c r="B58">
        <v>1659043439.1</v>
      </c>
      <c r="C58">
        <v>1328.099999904633</v>
      </c>
      <c r="D58" t="s">
        <v>509</v>
      </c>
      <c r="E58" t="s">
        <v>510</v>
      </c>
      <c r="F58">
        <v>5</v>
      </c>
      <c r="G58" t="s">
        <v>415</v>
      </c>
      <c r="H58" t="s">
        <v>500</v>
      </c>
      <c r="I58">
        <v>1659043436.6</v>
      </c>
      <c r="J58">
        <f>(K58)/1000</f>
        <v>0</v>
      </c>
      <c r="K58">
        <f>IF(CZ58, AN58, AH58)</f>
        <v>0</v>
      </c>
      <c r="L58">
        <f>IF(CZ58, AI58, AG58)</f>
        <v>0</v>
      </c>
      <c r="M58">
        <f>DB58 - IF(AU58&gt;1, L58*CV58*100.0/(AW58*DP58), 0)</f>
        <v>0</v>
      </c>
      <c r="N58">
        <f>((T58-J58/2)*M58-L58)/(T58+J58/2)</f>
        <v>0</v>
      </c>
      <c r="O58">
        <f>N58*(DI58+DJ58)/1000.0</f>
        <v>0</v>
      </c>
      <c r="P58">
        <f>(DB58 - IF(AU58&gt;1, L58*CV58*100.0/(AW58*DP58), 0))*(DI58+DJ58)/1000.0</f>
        <v>0</v>
      </c>
      <c r="Q58">
        <f>2.0/((1/S58-1/R58)+SIGN(S58)*SQRT((1/S58-1/R58)*(1/S58-1/R58) + 4*CW58/((CW58+1)*(CW58+1))*(2*1/S58*1/R58-1/R58*1/R58)))</f>
        <v>0</v>
      </c>
      <c r="R58">
        <f>IF(LEFT(CX58,1)&lt;&gt;"0",IF(LEFT(CX58,1)="1",3.0,CY58),$D$5+$E$5*(DP58*DI58/($K$5*1000))+$F$5*(DP58*DI58/($K$5*1000))*MAX(MIN(CV58,$J$5),$I$5)*MAX(MIN(CV58,$J$5),$I$5)+$G$5*MAX(MIN(CV58,$J$5),$I$5)*(DP58*DI58/($K$5*1000))+$H$5*(DP58*DI58/($K$5*1000))*(DP58*DI58/($K$5*1000)))</f>
        <v>0</v>
      </c>
      <c r="S58">
        <f>J58*(1000-(1000*0.61365*exp(17.502*W58/(240.97+W58))/(DI58+DJ58)+DD58)/2)/(1000*0.61365*exp(17.502*W58/(240.97+W58))/(DI58+DJ58)-DD58)</f>
        <v>0</v>
      </c>
      <c r="T58">
        <f>1/((CW58+1)/(Q58/1.6)+1/(R58/1.37)) + CW58/((CW58+1)/(Q58/1.6) + CW58/(R58/1.37))</f>
        <v>0</v>
      </c>
      <c r="U58">
        <f>(CR58*CU58)</f>
        <v>0</v>
      </c>
      <c r="V58">
        <f>(DK58+(U58+2*0.95*5.67E-8*(((DK58+$B$7)+273)^4-(DK58+273)^4)-44100*J58)/(1.84*29.3*R58+8*0.95*5.67E-8*(DK58+273)^3))</f>
        <v>0</v>
      </c>
      <c r="W58">
        <f>($C$7*DL58+$D$7*DM58+$E$7*V58)</f>
        <v>0</v>
      </c>
      <c r="X58">
        <f>0.61365*exp(17.502*W58/(240.97+W58))</f>
        <v>0</v>
      </c>
      <c r="Y58">
        <f>(Z58/AA58*100)</f>
        <v>0</v>
      </c>
      <c r="Z58">
        <f>DD58*(DI58+DJ58)/1000</f>
        <v>0</v>
      </c>
      <c r="AA58">
        <f>0.61365*exp(17.502*DK58/(240.97+DK58))</f>
        <v>0</v>
      </c>
      <c r="AB58">
        <f>(X58-DD58*(DI58+DJ58)/1000)</f>
        <v>0</v>
      </c>
      <c r="AC58">
        <f>(-J58*44100)</f>
        <v>0</v>
      </c>
      <c r="AD58">
        <f>2*29.3*R58*0.92*(DK58-W58)</f>
        <v>0</v>
      </c>
      <c r="AE58">
        <f>2*0.95*5.67E-8*(((DK58+$B$7)+273)^4-(W58+273)^4)</f>
        <v>0</v>
      </c>
      <c r="AF58">
        <f>U58+AE58+AC58+AD58</f>
        <v>0</v>
      </c>
      <c r="AG58">
        <f>DH58*AU58*(DC58-DB58*(1000-AU58*DE58)/(1000-AU58*DD58))/(100*CV58)</f>
        <v>0</v>
      </c>
      <c r="AH58">
        <f>1000*DH58*AU58*(DD58-DE58)/(100*CV58*(1000-AU58*DD58))</f>
        <v>0</v>
      </c>
      <c r="AI58">
        <f>(AJ58 - AK58 - DI58*1E3/(8.314*(DK58+273.15)) * AM58/DH58 * AL58) * DH58/(100*CV58) * (1000 - DE58)/1000</f>
        <v>0</v>
      </c>
      <c r="AJ58">
        <v>427.6141080900083</v>
      </c>
      <c r="AK58">
        <v>431.0897393939392</v>
      </c>
      <c r="AL58">
        <v>-0.0001037109249255654</v>
      </c>
      <c r="AM58">
        <v>64.87119049471627</v>
      </c>
      <c r="AN58">
        <f>(AP58 - AO58 + DI58*1E3/(8.314*(DK58+273.15)) * AR58/DH58 * AQ58) * DH58/(100*CV58) * 1000/(1000 - AP58)</f>
        <v>0</v>
      </c>
      <c r="AO58">
        <v>17.68418336005845</v>
      </c>
      <c r="AP58">
        <v>18.59690489510491</v>
      </c>
      <c r="AQ58">
        <v>0.0001139358262872277</v>
      </c>
      <c r="AR58">
        <v>84.68855460494387</v>
      </c>
      <c r="AS58">
        <v>2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MAX(0,($B$13+$C$13*DP58)/(1+$D$13*DP58)*DI58/(DK58+273)*$E$13)</f>
        <v>0</v>
      </c>
      <c r="AX58" t="s">
        <v>417</v>
      </c>
      <c r="AY58" t="s">
        <v>417</v>
      </c>
      <c r="AZ58">
        <v>0</v>
      </c>
      <c r="BA58">
        <v>0</v>
      </c>
      <c r="BB58">
        <f>1-AZ58/BA58</f>
        <v>0</v>
      </c>
      <c r="BC58">
        <v>0</v>
      </c>
      <c r="BD58" t="s">
        <v>417</v>
      </c>
      <c r="BE58" t="s">
        <v>417</v>
      </c>
      <c r="BF58">
        <v>0</v>
      </c>
      <c r="BG58">
        <v>0</v>
      </c>
      <c r="BH58">
        <f>1-BF58/BG58</f>
        <v>0</v>
      </c>
      <c r="BI58">
        <v>0.5</v>
      </c>
      <c r="BJ58">
        <f>CS58</f>
        <v>0</v>
      </c>
      <c r="BK58">
        <f>L58</f>
        <v>0</v>
      </c>
      <c r="BL58">
        <f>BH58*BI58*BJ58</f>
        <v>0</v>
      </c>
      <c r="BM58">
        <f>(BK58-BC58)/BJ58</f>
        <v>0</v>
      </c>
      <c r="BN58">
        <f>(BA58-BG58)/BG58</f>
        <v>0</v>
      </c>
      <c r="BO58">
        <f>AZ58/(BB58+AZ58/BG58)</f>
        <v>0</v>
      </c>
      <c r="BP58" t="s">
        <v>417</v>
      </c>
      <c r="BQ58">
        <v>0</v>
      </c>
      <c r="BR58">
        <f>IF(BQ58&lt;&gt;0, BQ58, BO58)</f>
        <v>0</v>
      </c>
      <c r="BS58">
        <f>1-BR58/BG58</f>
        <v>0</v>
      </c>
      <c r="BT58">
        <f>(BG58-BF58)/(BG58-BR58)</f>
        <v>0</v>
      </c>
      <c r="BU58">
        <f>(BA58-BG58)/(BA58-BR58)</f>
        <v>0</v>
      </c>
      <c r="BV58">
        <f>(BG58-BF58)/(BG58-AZ58)</f>
        <v>0</v>
      </c>
      <c r="BW58">
        <f>(BA58-BG58)/(BA58-AZ58)</f>
        <v>0</v>
      </c>
      <c r="BX58">
        <f>(BT58*BR58/BF58)</f>
        <v>0</v>
      </c>
      <c r="BY58">
        <f>(1-BX58)</f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f>$B$11*DQ58+$C$11*DR58+$F$11*EC58*(1-EF58)</f>
        <v>0</v>
      </c>
      <c r="CS58">
        <f>CR58*CT58</f>
        <v>0</v>
      </c>
      <c r="CT58">
        <f>($B$11*$D$9+$C$11*$D$9+$F$11*((EP58+EH58)/MAX(EP58+EH58+EQ58, 0.1)*$I$9+EQ58/MAX(EP58+EH58+EQ58, 0.1)*$J$9))/($B$11+$C$11+$F$11)</f>
        <v>0</v>
      </c>
      <c r="CU58">
        <f>($B$11*$K$9+$C$11*$K$9+$F$11*((EP58+EH58)/MAX(EP58+EH58+EQ58, 0.1)*$P$9+EQ58/MAX(EP58+EH58+EQ58, 0.1)*$Q$9))/($B$11+$C$11+$F$11)</f>
        <v>0</v>
      </c>
      <c r="CV58">
        <v>6</v>
      </c>
      <c r="CW58">
        <v>0.5</v>
      </c>
      <c r="CX58" t="s">
        <v>418</v>
      </c>
      <c r="CY58">
        <v>2</v>
      </c>
      <c r="CZ58" t="b">
        <v>1</v>
      </c>
      <c r="DA58">
        <v>1659043436.6</v>
      </c>
      <c r="DB58">
        <v>423.0795555555555</v>
      </c>
      <c r="DC58">
        <v>420.0588888888889</v>
      </c>
      <c r="DD58">
        <v>18.58364444444445</v>
      </c>
      <c r="DE58">
        <v>17.69473333333333</v>
      </c>
      <c r="DF58">
        <v>419.6452222222222</v>
      </c>
      <c r="DG58">
        <v>18.37696666666666</v>
      </c>
      <c r="DH58">
        <v>500.1221111111111</v>
      </c>
      <c r="DI58">
        <v>90.26647777777777</v>
      </c>
      <c r="DJ58">
        <v>0.09996754444444444</v>
      </c>
      <c r="DK58">
        <v>25.62354444444444</v>
      </c>
      <c r="DL58">
        <v>25.07317777777778</v>
      </c>
      <c r="DM58">
        <v>999.9000000000001</v>
      </c>
      <c r="DN58">
        <v>0</v>
      </c>
      <c r="DO58">
        <v>0</v>
      </c>
      <c r="DP58">
        <v>9998.534444444444</v>
      </c>
      <c r="DQ58">
        <v>0</v>
      </c>
      <c r="DR58">
        <v>5.3693</v>
      </c>
      <c r="DS58">
        <v>3.020833333333333</v>
      </c>
      <c r="DT58">
        <v>431.0907777777778</v>
      </c>
      <c r="DU58">
        <v>427.6254444444444</v>
      </c>
      <c r="DV58">
        <v>0.8889127777777779</v>
      </c>
      <c r="DW58">
        <v>420.0588888888889</v>
      </c>
      <c r="DX58">
        <v>17.69473333333333</v>
      </c>
      <c r="DY58">
        <v>1.67748</v>
      </c>
      <c r="DZ58">
        <v>1.597242222222222</v>
      </c>
      <c r="EA58">
        <v>14.68958888888889</v>
      </c>
      <c r="EB58">
        <v>13.93221111111111</v>
      </c>
      <c r="EC58">
        <v>0.0100011</v>
      </c>
      <c r="ED58">
        <v>0</v>
      </c>
      <c r="EE58">
        <v>0</v>
      </c>
      <c r="EF58">
        <v>0</v>
      </c>
      <c r="EG58">
        <v>671.1111111111111</v>
      </c>
      <c r="EH58">
        <v>0.0100011</v>
      </c>
      <c r="EI58">
        <v>-2.088888888888889</v>
      </c>
      <c r="EJ58">
        <v>-1.722222222222222</v>
      </c>
      <c r="EK58">
        <v>34.85377777777777</v>
      </c>
      <c r="EL58">
        <v>40.875</v>
      </c>
      <c r="EM58">
        <v>37.65255555555555</v>
      </c>
      <c r="EN58">
        <v>41.493</v>
      </c>
      <c r="EO58">
        <v>38.04133333333333</v>
      </c>
      <c r="EP58">
        <v>0</v>
      </c>
      <c r="EQ58">
        <v>0</v>
      </c>
      <c r="ER58">
        <v>0</v>
      </c>
      <c r="ES58">
        <v>1659043440.7</v>
      </c>
      <c r="ET58">
        <v>0</v>
      </c>
      <c r="EU58">
        <v>670.3423076923077</v>
      </c>
      <c r="EV58">
        <v>4.991452972734292</v>
      </c>
      <c r="EW58">
        <v>-5.13846139061381</v>
      </c>
      <c r="EX58">
        <v>-2.592307692307692</v>
      </c>
      <c r="EY58">
        <v>15</v>
      </c>
      <c r="EZ58">
        <v>0</v>
      </c>
      <c r="FA58" t="s">
        <v>419</v>
      </c>
      <c r="FB58">
        <v>1655239120</v>
      </c>
      <c r="FC58">
        <v>1655239135</v>
      </c>
      <c r="FD58">
        <v>0</v>
      </c>
      <c r="FE58">
        <v>-0.075</v>
      </c>
      <c r="FF58">
        <v>-0.027</v>
      </c>
      <c r="FG58">
        <v>1.986</v>
      </c>
      <c r="FH58">
        <v>0.139</v>
      </c>
      <c r="FI58">
        <v>420</v>
      </c>
      <c r="FJ58">
        <v>22</v>
      </c>
      <c r="FK58">
        <v>0.12</v>
      </c>
      <c r="FL58">
        <v>0.02</v>
      </c>
      <c r="FM58">
        <v>3.01302243902439</v>
      </c>
      <c r="FN58">
        <v>0.07394048780487465</v>
      </c>
      <c r="FO58">
        <v>0.04010923747263873</v>
      </c>
      <c r="FP58">
        <v>1</v>
      </c>
      <c r="FQ58">
        <v>670.3308823529412</v>
      </c>
      <c r="FR58">
        <v>-0.9648586796652511</v>
      </c>
      <c r="FS58">
        <v>5.002249710143404</v>
      </c>
      <c r="FT58">
        <v>1</v>
      </c>
      <c r="FU58">
        <v>0.933495731707317</v>
      </c>
      <c r="FV58">
        <v>-0.1445316167247399</v>
      </c>
      <c r="FW58">
        <v>0.02060425971234765</v>
      </c>
      <c r="FX58">
        <v>0</v>
      </c>
      <c r="FY58">
        <v>2</v>
      </c>
      <c r="FZ58">
        <v>3</v>
      </c>
      <c r="GA58" t="s">
        <v>429</v>
      </c>
      <c r="GB58">
        <v>2.98113</v>
      </c>
      <c r="GC58">
        <v>2.72873</v>
      </c>
      <c r="GD58">
        <v>0.0861995</v>
      </c>
      <c r="GE58">
        <v>0.0867174</v>
      </c>
      <c r="GF58">
        <v>0.08980929999999999</v>
      </c>
      <c r="GG58">
        <v>0.087459</v>
      </c>
      <c r="GH58">
        <v>27437.2</v>
      </c>
      <c r="GI58">
        <v>26999.4</v>
      </c>
      <c r="GJ58">
        <v>30550.3</v>
      </c>
      <c r="GK58">
        <v>29804.4</v>
      </c>
      <c r="GL58">
        <v>38370.9</v>
      </c>
      <c r="GM58">
        <v>35815.6</v>
      </c>
      <c r="GN58">
        <v>46729.6</v>
      </c>
      <c r="GO58">
        <v>44328.9</v>
      </c>
      <c r="GP58">
        <v>1.88633</v>
      </c>
      <c r="GQ58">
        <v>1.86227</v>
      </c>
      <c r="GR58">
        <v>0.0541657</v>
      </c>
      <c r="GS58">
        <v>0</v>
      </c>
      <c r="GT58">
        <v>24.1835</v>
      </c>
      <c r="GU58">
        <v>999.9</v>
      </c>
      <c r="GV58">
        <v>42.1</v>
      </c>
      <c r="GW58">
        <v>31.6</v>
      </c>
      <c r="GX58">
        <v>21.7711</v>
      </c>
      <c r="GY58">
        <v>62.9667</v>
      </c>
      <c r="GZ58">
        <v>22.5361</v>
      </c>
      <c r="HA58">
        <v>1</v>
      </c>
      <c r="HB58">
        <v>-0.24063</v>
      </c>
      <c r="HC58">
        <v>-0.129349</v>
      </c>
      <c r="HD58">
        <v>20.2152</v>
      </c>
      <c r="HE58">
        <v>5.2408</v>
      </c>
      <c r="HF58">
        <v>11.968</v>
      </c>
      <c r="HG58">
        <v>4.9734</v>
      </c>
      <c r="HH58">
        <v>3.291</v>
      </c>
      <c r="HI58">
        <v>9550.5</v>
      </c>
      <c r="HJ58">
        <v>9999</v>
      </c>
      <c r="HK58">
        <v>9999</v>
      </c>
      <c r="HL58">
        <v>300.7</v>
      </c>
      <c r="HM58">
        <v>4.9729</v>
      </c>
      <c r="HN58">
        <v>1.87735</v>
      </c>
      <c r="HO58">
        <v>1.87546</v>
      </c>
      <c r="HP58">
        <v>1.87833</v>
      </c>
      <c r="HQ58">
        <v>1.875</v>
      </c>
      <c r="HR58">
        <v>1.8786</v>
      </c>
      <c r="HS58">
        <v>1.87561</v>
      </c>
      <c r="HT58">
        <v>1.87683</v>
      </c>
      <c r="HU58">
        <v>0</v>
      </c>
      <c r="HV58">
        <v>0</v>
      </c>
      <c r="HW58">
        <v>0</v>
      </c>
      <c r="HX58">
        <v>0</v>
      </c>
      <c r="HY58" t="s">
        <v>421</v>
      </c>
      <c r="HZ58" t="s">
        <v>422</v>
      </c>
      <c r="IA58" t="s">
        <v>423</v>
      </c>
      <c r="IB58" t="s">
        <v>423</v>
      </c>
      <c r="IC58" t="s">
        <v>423</v>
      </c>
      <c r="ID58" t="s">
        <v>423</v>
      </c>
      <c r="IE58">
        <v>0</v>
      </c>
      <c r="IF58">
        <v>100</v>
      </c>
      <c r="IG58">
        <v>100</v>
      </c>
      <c r="IH58">
        <v>3.434</v>
      </c>
      <c r="II58">
        <v>0.207</v>
      </c>
      <c r="IJ58">
        <v>1.981763419366358</v>
      </c>
      <c r="IK58">
        <v>0.004159454759036045</v>
      </c>
      <c r="IL58">
        <v>-1.867668404869411E-06</v>
      </c>
      <c r="IM58">
        <v>4.909634042181104E-10</v>
      </c>
      <c r="IN58">
        <v>-0.02325052156973135</v>
      </c>
      <c r="IO58">
        <v>0.005621412097584705</v>
      </c>
      <c r="IP58">
        <v>0.0003643073039241939</v>
      </c>
      <c r="IQ58">
        <v>5.804889560036211E-07</v>
      </c>
      <c r="IR58">
        <v>0</v>
      </c>
      <c r="IS58">
        <v>2100</v>
      </c>
      <c r="IT58">
        <v>1</v>
      </c>
      <c r="IU58">
        <v>26</v>
      </c>
      <c r="IV58">
        <v>63405.3</v>
      </c>
      <c r="IW58">
        <v>63405.1</v>
      </c>
      <c r="IX58">
        <v>1.09619</v>
      </c>
      <c r="IY58">
        <v>2.56226</v>
      </c>
      <c r="IZ58">
        <v>1.39893</v>
      </c>
      <c r="JA58">
        <v>2.34375</v>
      </c>
      <c r="JB58">
        <v>1.44897</v>
      </c>
      <c r="JC58">
        <v>2.44995</v>
      </c>
      <c r="JD58">
        <v>36.5996</v>
      </c>
      <c r="JE58">
        <v>24.105</v>
      </c>
      <c r="JF58">
        <v>18</v>
      </c>
      <c r="JG58">
        <v>489.449</v>
      </c>
      <c r="JH58">
        <v>445.598</v>
      </c>
      <c r="JI58">
        <v>24.9999</v>
      </c>
      <c r="JJ58">
        <v>25.6021</v>
      </c>
      <c r="JK58">
        <v>30</v>
      </c>
      <c r="JL58">
        <v>25.4413</v>
      </c>
      <c r="JM58">
        <v>25.523</v>
      </c>
      <c r="JN58">
        <v>21.9889</v>
      </c>
      <c r="JO58">
        <v>22.5155</v>
      </c>
      <c r="JP58">
        <v>0</v>
      </c>
      <c r="JQ58">
        <v>25</v>
      </c>
      <c r="JR58">
        <v>420.1</v>
      </c>
      <c r="JS58">
        <v>17.816</v>
      </c>
      <c r="JT58">
        <v>100.991</v>
      </c>
      <c r="JU58">
        <v>101.926</v>
      </c>
    </row>
    <row r="59" spans="1:281">
      <c r="A59">
        <v>43</v>
      </c>
      <c r="B59">
        <v>1659043444.1</v>
      </c>
      <c r="C59">
        <v>1333.099999904633</v>
      </c>
      <c r="D59" t="s">
        <v>511</v>
      </c>
      <c r="E59" t="s">
        <v>512</v>
      </c>
      <c r="F59">
        <v>5</v>
      </c>
      <c r="G59" t="s">
        <v>415</v>
      </c>
      <c r="H59" t="s">
        <v>500</v>
      </c>
      <c r="I59">
        <v>1659043441.3</v>
      </c>
      <c r="J59">
        <f>(K59)/1000</f>
        <v>0</v>
      </c>
      <c r="K59">
        <f>IF(CZ59, AN59, AH59)</f>
        <v>0</v>
      </c>
      <c r="L59">
        <f>IF(CZ59, AI59, AG59)</f>
        <v>0</v>
      </c>
      <c r="M59">
        <f>DB59 - IF(AU59&gt;1, L59*CV59*100.0/(AW59*DP59), 0)</f>
        <v>0</v>
      </c>
      <c r="N59">
        <f>((T59-J59/2)*M59-L59)/(T59+J59/2)</f>
        <v>0</v>
      </c>
      <c r="O59">
        <f>N59*(DI59+DJ59)/1000.0</f>
        <v>0</v>
      </c>
      <c r="P59">
        <f>(DB59 - IF(AU59&gt;1, L59*CV59*100.0/(AW59*DP59), 0))*(DI59+DJ59)/1000.0</f>
        <v>0</v>
      </c>
      <c r="Q59">
        <f>2.0/((1/S59-1/R59)+SIGN(S59)*SQRT((1/S59-1/R59)*(1/S59-1/R59) + 4*CW59/((CW59+1)*(CW59+1))*(2*1/S59*1/R59-1/R59*1/R59)))</f>
        <v>0</v>
      </c>
      <c r="R59">
        <f>IF(LEFT(CX59,1)&lt;&gt;"0",IF(LEFT(CX59,1)="1",3.0,CY59),$D$5+$E$5*(DP59*DI59/($K$5*1000))+$F$5*(DP59*DI59/($K$5*1000))*MAX(MIN(CV59,$J$5),$I$5)*MAX(MIN(CV59,$J$5),$I$5)+$G$5*MAX(MIN(CV59,$J$5),$I$5)*(DP59*DI59/($K$5*1000))+$H$5*(DP59*DI59/($K$5*1000))*(DP59*DI59/($K$5*1000)))</f>
        <v>0</v>
      </c>
      <c r="S59">
        <f>J59*(1000-(1000*0.61365*exp(17.502*W59/(240.97+W59))/(DI59+DJ59)+DD59)/2)/(1000*0.61365*exp(17.502*W59/(240.97+W59))/(DI59+DJ59)-DD59)</f>
        <v>0</v>
      </c>
      <c r="T59">
        <f>1/((CW59+1)/(Q59/1.6)+1/(R59/1.37)) + CW59/((CW59+1)/(Q59/1.6) + CW59/(R59/1.37))</f>
        <v>0</v>
      </c>
      <c r="U59">
        <f>(CR59*CU59)</f>
        <v>0</v>
      </c>
      <c r="V59">
        <f>(DK59+(U59+2*0.95*5.67E-8*(((DK59+$B$7)+273)^4-(DK59+273)^4)-44100*J59)/(1.84*29.3*R59+8*0.95*5.67E-8*(DK59+273)^3))</f>
        <v>0</v>
      </c>
      <c r="W59">
        <f>($C$7*DL59+$D$7*DM59+$E$7*V59)</f>
        <v>0</v>
      </c>
      <c r="X59">
        <f>0.61365*exp(17.502*W59/(240.97+W59))</f>
        <v>0</v>
      </c>
      <c r="Y59">
        <f>(Z59/AA59*100)</f>
        <v>0</v>
      </c>
      <c r="Z59">
        <f>DD59*(DI59+DJ59)/1000</f>
        <v>0</v>
      </c>
      <c r="AA59">
        <f>0.61365*exp(17.502*DK59/(240.97+DK59))</f>
        <v>0</v>
      </c>
      <c r="AB59">
        <f>(X59-DD59*(DI59+DJ59)/1000)</f>
        <v>0</v>
      </c>
      <c r="AC59">
        <f>(-J59*44100)</f>
        <v>0</v>
      </c>
      <c r="AD59">
        <f>2*29.3*R59*0.92*(DK59-W59)</f>
        <v>0</v>
      </c>
      <c r="AE59">
        <f>2*0.95*5.67E-8*(((DK59+$B$7)+273)^4-(W59+273)^4)</f>
        <v>0</v>
      </c>
      <c r="AF59">
        <f>U59+AE59+AC59+AD59</f>
        <v>0</v>
      </c>
      <c r="AG59">
        <f>DH59*AU59*(DC59-DB59*(1000-AU59*DE59)/(1000-AU59*DD59))/(100*CV59)</f>
        <v>0</v>
      </c>
      <c r="AH59">
        <f>1000*DH59*AU59*(DD59-DE59)/(100*CV59*(1000-AU59*DD59))</f>
        <v>0</v>
      </c>
      <c r="AI59">
        <f>(AJ59 - AK59 - DI59*1E3/(8.314*(DK59+273.15)) * AM59/DH59 * AL59) * DH59/(100*CV59) * (1000 - DE59)/1000</f>
        <v>0</v>
      </c>
      <c r="AJ59">
        <v>427.6817508590676</v>
      </c>
      <c r="AK59">
        <v>431.1296848484849</v>
      </c>
      <c r="AL59">
        <v>0.002038665700965449</v>
      </c>
      <c r="AM59">
        <v>64.87119049471627</v>
      </c>
      <c r="AN59">
        <f>(AP59 - AO59 + DI59*1E3/(8.314*(DK59+273.15)) * AR59/DH59 * AQ59) * DH59/(100*CV59) * 1000/(1000 - AP59)</f>
        <v>0</v>
      </c>
      <c r="AO59">
        <v>17.7329153062009</v>
      </c>
      <c r="AP59">
        <v>18.62944965034966</v>
      </c>
      <c r="AQ59">
        <v>0.007285022412385103</v>
      </c>
      <c r="AR59">
        <v>84.68855460494387</v>
      </c>
      <c r="AS59">
        <v>2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MAX(0,($B$13+$C$13*DP59)/(1+$D$13*DP59)*DI59/(DK59+273)*$E$13)</f>
        <v>0</v>
      </c>
      <c r="AX59" t="s">
        <v>417</v>
      </c>
      <c r="AY59" t="s">
        <v>417</v>
      </c>
      <c r="AZ59">
        <v>0</v>
      </c>
      <c r="BA59">
        <v>0</v>
      </c>
      <c r="BB59">
        <f>1-AZ59/BA59</f>
        <v>0</v>
      </c>
      <c r="BC59">
        <v>0</v>
      </c>
      <c r="BD59" t="s">
        <v>417</v>
      </c>
      <c r="BE59" t="s">
        <v>417</v>
      </c>
      <c r="BF59">
        <v>0</v>
      </c>
      <c r="BG59">
        <v>0</v>
      </c>
      <c r="BH59">
        <f>1-BF59/BG59</f>
        <v>0</v>
      </c>
      <c r="BI59">
        <v>0.5</v>
      </c>
      <c r="BJ59">
        <f>CS59</f>
        <v>0</v>
      </c>
      <c r="BK59">
        <f>L59</f>
        <v>0</v>
      </c>
      <c r="BL59">
        <f>BH59*BI59*BJ59</f>
        <v>0</v>
      </c>
      <c r="BM59">
        <f>(BK59-BC59)/BJ59</f>
        <v>0</v>
      </c>
      <c r="BN59">
        <f>(BA59-BG59)/BG59</f>
        <v>0</v>
      </c>
      <c r="BO59">
        <f>AZ59/(BB59+AZ59/BG59)</f>
        <v>0</v>
      </c>
      <c r="BP59" t="s">
        <v>417</v>
      </c>
      <c r="BQ59">
        <v>0</v>
      </c>
      <c r="BR59">
        <f>IF(BQ59&lt;&gt;0, BQ59, BO59)</f>
        <v>0</v>
      </c>
      <c r="BS59">
        <f>1-BR59/BG59</f>
        <v>0</v>
      </c>
      <c r="BT59">
        <f>(BG59-BF59)/(BG59-BR59)</f>
        <v>0</v>
      </c>
      <c r="BU59">
        <f>(BA59-BG59)/(BA59-BR59)</f>
        <v>0</v>
      </c>
      <c r="BV59">
        <f>(BG59-BF59)/(BG59-AZ59)</f>
        <v>0</v>
      </c>
      <c r="BW59">
        <f>(BA59-BG59)/(BA59-AZ59)</f>
        <v>0</v>
      </c>
      <c r="BX59">
        <f>(BT59*BR59/BF59)</f>
        <v>0</v>
      </c>
      <c r="BY59">
        <f>(1-BX59)</f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f>$B$11*DQ59+$C$11*DR59+$F$11*EC59*(1-EF59)</f>
        <v>0</v>
      </c>
      <c r="CS59">
        <f>CR59*CT59</f>
        <v>0</v>
      </c>
      <c r="CT59">
        <f>($B$11*$D$9+$C$11*$D$9+$F$11*((EP59+EH59)/MAX(EP59+EH59+EQ59, 0.1)*$I$9+EQ59/MAX(EP59+EH59+EQ59, 0.1)*$J$9))/($B$11+$C$11+$F$11)</f>
        <v>0</v>
      </c>
      <c r="CU59">
        <f>($B$11*$K$9+$C$11*$K$9+$F$11*((EP59+EH59)/MAX(EP59+EH59+EQ59, 0.1)*$P$9+EQ59/MAX(EP59+EH59+EQ59, 0.1)*$Q$9))/($B$11+$C$11+$F$11)</f>
        <v>0</v>
      </c>
      <c r="CV59">
        <v>6</v>
      </c>
      <c r="CW59">
        <v>0.5</v>
      </c>
      <c r="CX59" t="s">
        <v>418</v>
      </c>
      <c r="CY59">
        <v>2</v>
      </c>
      <c r="CZ59" t="b">
        <v>1</v>
      </c>
      <c r="DA59">
        <v>1659043441.3</v>
      </c>
      <c r="DB59">
        <v>423.0704000000001</v>
      </c>
      <c r="DC59">
        <v>420.105</v>
      </c>
      <c r="DD59">
        <v>18.61467</v>
      </c>
      <c r="DE59">
        <v>17.73307</v>
      </c>
      <c r="DF59">
        <v>419.6360000000001</v>
      </c>
      <c r="DG59">
        <v>18.40738</v>
      </c>
      <c r="DH59">
        <v>500.1364</v>
      </c>
      <c r="DI59">
        <v>90.26755</v>
      </c>
      <c r="DJ59">
        <v>0.1002908</v>
      </c>
      <c r="DK59">
        <v>25.62649</v>
      </c>
      <c r="DL59">
        <v>25.07439</v>
      </c>
      <c r="DM59">
        <v>999.9</v>
      </c>
      <c r="DN59">
        <v>0</v>
      </c>
      <c r="DO59">
        <v>0</v>
      </c>
      <c r="DP59">
        <v>9995.617000000002</v>
      </c>
      <c r="DQ59">
        <v>0</v>
      </c>
      <c r="DR59">
        <v>4.231497</v>
      </c>
      <c r="DS59">
        <v>2.965484</v>
      </c>
      <c r="DT59">
        <v>431.0952</v>
      </c>
      <c r="DU59">
        <v>427.6892</v>
      </c>
      <c r="DV59">
        <v>0.8815903</v>
      </c>
      <c r="DW59">
        <v>420.105</v>
      </c>
      <c r="DX59">
        <v>17.73307</v>
      </c>
      <c r="DY59">
        <v>1.680299</v>
      </c>
      <c r="DZ59">
        <v>1.600722</v>
      </c>
      <c r="EA59">
        <v>14.71561</v>
      </c>
      <c r="EB59">
        <v>13.96574</v>
      </c>
      <c r="EC59">
        <v>0.0100011</v>
      </c>
      <c r="ED59">
        <v>0</v>
      </c>
      <c r="EE59">
        <v>0</v>
      </c>
      <c r="EF59">
        <v>0</v>
      </c>
      <c r="EG59">
        <v>670.1900000000001</v>
      </c>
      <c r="EH59">
        <v>0.0100011</v>
      </c>
      <c r="EI59">
        <v>-2.355</v>
      </c>
      <c r="EJ59">
        <v>-1.555</v>
      </c>
      <c r="EK59">
        <v>34.99339999999999</v>
      </c>
      <c r="EL59">
        <v>40.8812</v>
      </c>
      <c r="EM59">
        <v>37.7123</v>
      </c>
      <c r="EN59">
        <v>41.5372</v>
      </c>
      <c r="EO59">
        <v>38.0558</v>
      </c>
      <c r="EP59">
        <v>0</v>
      </c>
      <c r="EQ59">
        <v>0</v>
      </c>
      <c r="ER59">
        <v>0</v>
      </c>
      <c r="ES59">
        <v>1659043445.5</v>
      </c>
      <c r="ET59">
        <v>0</v>
      </c>
      <c r="EU59">
        <v>670.8673076923077</v>
      </c>
      <c r="EV59">
        <v>6.032478348735071</v>
      </c>
      <c r="EW59">
        <v>-8.495726377547712</v>
      </c>
      <c r="EX59">
        <v>-2.68076923076923</v>
      </c>
      <c r="EY59">
        <v>15</v>
      </c>
      <c r="EZ59">
        <v>0</v>
      </c>
      <c r="FA59" t="s">
        <v>419</v>
      </c>
      <c r="FB59">
        <v>1655239120</v>
      </c>
      <c r="FC59">
        <v>1655239135</v>
      </c>
      <c r="FD59">
        <v>0</v>
      </c>
      <c r="FE59">
        <v>-0.075</v>
      </c>
      <c r="FF59">
        <v>-0.027</v>
      </c>
      <c r="FG59">
        <v>1.986</v>
      </c>
      <c r="FH59">
        <v>0.139</v>
      </c>
      <c r="FI59">
        <v>420</v>
      </c>
      <c r="FJ59">
        <v>22</v>
      </c>
      <c r="FK59">
        <v>0.12</v>
      </c>
      <c r="FL59">
        <v>0.02</v>
      </c>
      <c r="FM59">
        <v>3.00072875</v>
      </c>
      <c r="FN59">
        <v>-0.1078758348968171</v>
      </c>
      <c r="FO59">
        <v>0.04551879151446686</v>
      </c>
      <c r="FP59">
        <v>1</v>
      </c>
      <c r="FQ59">
        <v>670.5808823529412</v>
      </c>
      <c r="FR59">
        <v>1.015278737324574</v>
      </c>
      <c r="FS59">
        <v>4.976090106787162</v>
      </c>
      <c r="FT59">
        <v>0</v>
      </c>
      <c r="FU59">
        <v>0.91632425</v>
      </c>
      <c r="FV59">
        <v>-0.2849649005628552</v>
      </c>
      <c r="FW59">
        <v>0.02985766154837816</v>
      </c>
      <c r="FX59">
        <v>0</v>
      </c>
      <c r="FY59">
        <v>1</v>
      </c>
      <c r="FZ59">
        <v>3</v>
      </c>
      <c r="GA59" t="s">
        <v>426</v>
      </c>
      <c r="GB59">
        <v>2.98083</v>
      </c>
      <c r="GC59">
        <v>2.72853</v>
      </c>
      <c r="GD59">
        <v>0.0862034</v>
      </c>
      <c r="GE59">
        <v>0.0867185</v>
      </c>
      <c r="GF59">
        <v>0.0899161</v>
      </c>
      <c r="GG59">
        <v>0.0875201</v>
      </c>
      <c r="GH59">
        <v>27437.2</v>
      </c>
      <c r="GI59">
        <v>26999.2</v>
      </c>
      <c r="GJ59">
        <v>30550.5</v>
      </c>
      <c r="GK59">
        <v>29804.3</v>
      </c>
      <c r="GL59">
        <v>38366.3</v>
      </c>
      <c r="GM59">
        <v>35813</v>
      </c>
      <c r="GN59">
        <v>46729.5</v>
      </c>
      <c r="GO59">
        <v>44328.7</v>
      </c>
      <c r="GP59">
        <v>1.88617</v>
      </c>
      <c r="GQ59">
        <v>1.86213</v>
      </c>
      <c r="GR59">
        <v>0.0544079</v>
      </c>
      <c r="GS59">
        <v>0</v>
      </c>
      <c r="GT59">
        <v>24.1867</v>
      </c>
      <c r="GU59">
        <v>999.9</v>
      </c>
      <c r="GV59">
        <v>42.1</v>
      </c>
      <c r="GW59">
        <v>31.7</v>
      </c>
      <c r="GX59">
        <v>21.8951</v>
      </c>
      <c r="GY59">
        <v>63.2467</v>
      </c>
      <c r="GZ59">
        <v>22.4319</v>
      </c>
      <c r="HA59">
        <v>1</v>
      </c>
      <c r="HB59">
        <v>-0.111402</v>
      </c>
      <c r="HC59">
        <v>-0.270071</v>
      </c>
      <c r="HD59">
        <v>20.2152</v>
      </c>
      <c r="HE59">
        <v>5.2411</v>
      </c>
      <c r="HF59">
        <v>11.968</v>
      </c>
      <c r="HG59">
        <v>4.97355</v>
      </c>
      <c r="HH59">
        <v>3.291</v>
      </c>
      <c r="HI59">
        <v>9550.5</v>
      </c>
      <c r="HJ59">
        <v>9999</v>
      </c>
      <c r="HK59">
        <v>9999</v>
      </c>
      <c r="HL59">
        <v>300.7</v>
      </c>
      <c r="HM59">
        <v>4.97291</v>
      </c>
      <c r="HN59">
        <v>1.87731</v>
      </c>
      <c r="HO59">
        <v>1.87543</v>
      </c>
      <c r="HP59">
        <v>1.87829</v>
      </c>
      <c r="HQ59">
        <v>1.875</v>
      </c>
      <c r="HR59">
        <v>1.87859</v>
      </c>
      <c r="HS59">
        <v>1.87561</v>
      </c>
      <c r="HT59">
        <v>1.87683</v>
      </c>
      <c r="HU59">
        <v>0</v>
      </c>
      <c r="HV59">
        <v>0</v>
      </c>
      <c r="HW59">
        <v>0</v>
      </c>
      <c r="HX59">
        <v>0</v>
      </c>
      <c r="HY59" t="s">
        <v>421</v>
      </c>
      <c r="HZ59" t="s">
        <v>422</v>
      </c>
      <c r="IA59" t="s">
        <v>423</v>
      </c>
      <c r="IB59" t="s">
        <v>423</v>
      </c>
      <c r="IC59" t="s">
        <v>423</v>
      </c>
      <c r="ID59" t="s">
        <v>423</v>
      </c>
      <c r="IE59">
        <v>0</v>
      </c>
      <c r="IF59">
        <v>100</v>
      </c>
      <c r="IG59">
        <v>100</v>
      </c>
      <c r="IH59">
        <v>3.435</v>
      </c>
      <c r="II59">
        <v>0.2076</v>
      </c>
      <c r="IJ59">
        <v>1.981763419366358</v>
      </c>
      <c r="IK59">
        <v>0.004159454759036045</v>
      </c>
      <c r="IL59">
        <v>-1.867668404869411E-06</v>
      </c>
      <c r="IM59">
        <v>4.909634042181104E-10</v>
      </c>
      <c r="IN59">
        <v>-0.02325052156973135</v>
      </c>
      <c r="IO59">
        <v>0.005621412097584705</v>
      </c>
      <c r="IP59">
        <v>0.0003643073039241939</v>
      </c>
      <c r="IQ59">
        <v>5.804889560036211E-07</v>
      </c>
      <c r="IR59">
        <v>0</v>
      </c>
      <c r="IS59">
        <v>2100</v>
      </c>
      <c r="IT59">
        <v>1</v>
      </c>
      <c r="IU59">
        <v>26</v>
      </c>
      <c r="IV59">
        <v>63405.4</v>
      </c>
      <c r="IW59">
        <v>63405.2</v>
      </c>
      <c r="IX59">
        <v>1.09741</v>
      </c>
      <c r="IY59">
        <v>2.56348</v>
      </c>
      <c r="IZ59">
        <v>1.39893</v>
      </c>
      <c r="JA59">
        <v>2.34253</v>
      </c>
      <c r="JB59">
        <v>1.44897</v>
      </c>
      <c r="JC59">
        <v>2.41943</v>
      </c>
      <c r="JD59">
        <v>36.5996</v>
      </c>
      <c r="JE59">
        <v>24.0963</v>
      </c>
      <c r="JF59">
        <v>18</v>
      </c>
      <c r="JG59">
        <v>489.368</v>
      </c>
      <c r="JH59">
        <v>445.505</v>
      </c>
      <c r="JI59">
        <v>25.0001</v>
      </c>
      <c r="JJ59">
        <v>25.6021</v>
      </c>
      <c r="JK59">
        <v>30.0001</v>
      </c>
      <c r="JL59">
        <v>25.4413</v>
      </c>
      <c r="JM59">
        <v>25.523</v>
      </c>
      <c r="JN59">
        <v>21.9878</v>
      </c>
      <c r="JO59">
        <v>22.2274</v>
      </c>
      <c r="JP59">
        <v>0</v>
      </c>
      <c r="JQ59">
        <v>25</v>
      </c>
      <c r="JR59">
        <v>420.1</v>
      </c>
      <c r="JS59">
        <v>17.8268</v>
      </c>
      <c r="JT59">
        <v>100.991</v>
      </c>
      <c r="JU59">
        <v>101.925</v>
      </c>
    </row>
    <row r="60" spans="1:281">
      <c r="A60">
        <v>44</v>
      </c>
      <c r="B60">
        <v>1659043449.1</v>
      </c>
      <c r="C60">
        <v>1338.099999904633</v>
      </c>
      <c r="D60" t="s">
        <v>513</v>
      </c>
      <c r="E60" t="s">
        <v>514</v>
      </c>
      <c r="F60">
        <v>5</v>
      </c>
      <c r="G60" t="s">
        <v>415</v>
      </c>
      <c r="H60" t="s">
        <v>500</v>
      </c>
      <c r="I60">
        <v>1659043446.6</v>
      </c>
      <c r="J60">
        <f>(K60)/1000</f>
        <v>0</v>
      </c>
      <c r="K60">
        <f>IF(CZ60, AN60, AH60)</f>
        <v>0</v>
      </c>
      <c r="L60">
        <f>IF(CZ60, AI60, AG60)</f>
        <v>0</v>
      </c>
      <c r="M60">
        <f>DB60 - IF(AU60&gt;1, L60*CV60*100.0/(AW60*DP60), 0)</f>
        <v>0</v>
      </c>
      <c r="N60">
        <f>((T60-J60/2)*M60-L60)/(T60+J60/2)</f>
        <v>0</v>
      </c>
      <c r="O60">
        <f>N60*(DI60+DJ60)/1000.0</f>
        <v>0</v>
      </c>
      <c r="P60">
        <f>(DB60 - IF(AU60&gt;1, L60*CV60*100.0/(AW60*DP60), 0))*(DI60+DJ60)/1000.0</f>
        <v>0</v>
      </c>
      <c r="Q60">
        <f>2.0/((1/S60-1/R60)+SIGN(S60)*SQRT((1/S60-1/R60)*(1/S60-1/R60) + 4*CW60/((CW60+1)*(CW60+1))*(2*1/S60*1/R60-1/R60*1/R60)))</f>
        <v>0</v>
      </c>
      <c r="R60">
        <f>IF(LEFT(CX60,1)&lt;&gt;"0",IF(LEFT(CX60,1)="1",3.0,CY60),$D$5+$E$5*(DP60*DI60/($K$5*1000))+$F$5*(DP60*DI60/($K$5*1000))*MAX(MIN(CV60,$J$5),$I$5)*MAX(MIN(CV60,$J$5),$I$5)+$G$5*MAX(MIN(CV60,$J$5),$I$5)*(DP60*DI60/($K$5*1000))+$H$5*(DP60*DI60/($K$5*1000))*(DP60*DI60/($K$5*1000)))</f>
        <v>0</v>
      </c>
      <c r="S60">
        <f>J60*(1000-(1000*0.61365*exp(17.502*W60/(240.97+W60))/(DI60+DJ60)+DD60)/2)/(1000*0.61365*exp(17.502*W60/(240.97+W60))/(DI60+DJ60)-DD60)</f>
        <v>0</v>
      </c>
      <c r="T60">
        <f>1/((CW60+1)/(Q60/1.6)+1/(R60/1.37)) + CW60/((CW60+1)/(Q60/1.6) + CW60/(R60/1.37))</f>
        <v>0</v>
      </c>
      <c r="U60">
        <f>(CR60*CU60)</f>
        <v>0</v>
      </c>
      <c r="V60">
        <f>(DK60+(U60+2*0.95*5.67E-8*(((DK60+$B$7)+273)^4-(DK60+273)^4)-44100*J60)/(1.84*29.3*R60+8*0.95*5.67E-8*(DK60+273)^3))</f>
        <v>0</v>
      </c>
      <c r="W60">
        <f>($C$7*DL60+$D$7*DM60+$E$7*V60)</f>
        <v>0</v>
      </c>
      <c r="X60">
        <f>0.61365*exp(17.502*W60/(240.97+W60))</f>
        <v>0</v>
      </c>
      <c r="Y60">
        <f>(Z60/AA60*100)</f>
        <v>0</v>
      </c>
      <c r="Z60">
        <f>DD60*(DI60+DJ60)/1000</f>
        <v>0</v>
      </c>
      <c r="AA60">
        <f>0.61365*exp(17.502*DK60/(240.97+DK60))</f>
        <v>0</v>
      </c>
      <c r="AB60">
        <f>(X60-DD60*(DI60+DJ60)/1000)</f>
        <v>0</v>
      </c>
      <c r="AC60">
        <f>(-J60*44100)</f>
        <v>0</v>
      </c>
      <c r="AD60">
        <f>2*29.3*R60*0.92*(DK60-W60)</f>
        <v>0</v>
      </c>
      <c r="AE60">
        <f>2*0.95*5.67E-8*(((DK60+$B$7)+273)^4-(W60+273)^4)</f>
        <v>0</v>
      </c>
      <c r="AF60">
        <f>U60+AE60+AC60+AD60</f>
        <v>0</v>
      </c>
      <c r="AG60">
        <f>DH60*AU60*(DC60-DB60*(1000-AU60*DE60)/(1000-AU60*DD60))/(100*CV60)</f>
        <v>0</v>
      </c>
      <c r="AH60">
        <f>1000*DH60*AU60*(DD60-DE60)/(100*CV60*(1000-AU60*DD60))</f>
        <v>0</v>
      </c>
      <c r="AI60">
        <f>(AJ60 - AK60 - DI60*1E3/(8.314*(DK60+273.15)) * AM60/DH60 * AL60) * DH60/(100*CV60) * (1000 - DE60)/1000</f>
        <v>0</v>
      </c>
      <c r="AJ60">
        <v>427.6350602033997</v>
      </c>
      <c r="AK60">
        <v>431.0696606060606</v>
      </c>
      <c r="AL60">
        <v>-0.02291968216032947</v>
      </c>
      <c r="AM60">
        <v>64.87119049471627</v>
      </c>
      <c r="AN60">
        <f>(AP60 - AO60 + DI60*1E3/(8.314*(DK60+273.15)) * AR60/DH60 * AQ60) * DH60/(100*CV60) * 1000/(1000 - AP60)</f>
        <v>0</v>
      </c>
      <c r="AO60">
        <v>17.74338761811011</v>
      </c>
      <c r="AP60">
        <v>18.65187412587414</v>
      </c>
      <c r="AQ60">
        <v>0.001988713685483457</v>
      </c>
      <c r="AR60">
        <v>84.68855460494387</v>
      </c>
      <c r="AS60">
        <v>2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MAX(0,($B$13+$C$13*DP60)/(1+$D$13*DP60)*DI60/(DK60+273)*$E$13)</f>
        <v>0</v>
      </c>
      <c r="AX60" t="s">
        <v>417</v>
      </c>
      <c r="AY60" t="s">
        <v>417</v>
      </c>
      <c r="AZ60">
        <v>0</v>
      </c>
      <c r="BA60">
        <v>0</v>
      </c>
      <c r="BB60">
        <f>1-AZ60/BA60</f>
        <v>0</v>
      </c>
      <c r="BC60">
        <v>0</v>
      </c>
      <c r="BD60" t="s">
        <v>417</v>
      </c>
      <c r="BE60" t="s">
        <v>417</v>
      </c>
      <c r="BF60">
        <v>0</v>
      </c>
      <c r="BG60">
        <v>0</v>
      </c>
      <c r="BH60">
        <f>1-BF60/BG60</f>
        <v>0</v>
      </c>
      <c r="BI60">
        <v>0.5</v>
      </c>
      <c r="BJ60">
        <f>CS60</f>
        <v>0</v>
      </c>
      <c r="BK60">
        <f>L60</f>
        <v>0</v>
      </c>
      <c r="BL60">
        <f>BH60*BI60*BJ60</f>
        <v>0</v>
      </c>
      <c r="BM60">
        <f>(BK60-BC60)/BJ60</f>
        <v>0</v>
      </c>
      <c r="BN60">
        <f>(BA60-BG60)/BG60</f>
        <v>0</v>
      </c>
      <c r="BO60">
        <f>AZ60/(BB60+AZ60/BG60)</f>
        <v>0</v>
      </c>
      <c r="BP60" t="s">
        <v>417</v>
      </c>
      <c r="BQ60">
        <v>0</v>
      </c>
      <c r="BR60">
        <f>IF(BQ60&lt;&gt;0, BQ60, BO60)</f>
        <v>0</v>
      </c>
      <c r="BS60">
        <f>1-BR60/BG60</f>
        <v>0</v>
      </c>
      <c r="BT60">
        <f>(BG60-BF60)/(BG60-BR60)</f>
        <v>0</v>
      </c>
      <c r="BU60">
        <f>(BA60-BG60)/(BA60-BR60)</f>
        <v>0</v>
      </c>
      <c r="BV60">
        <f>(BG60-BF60)/(BG60-AZ60)</f>
        <v>0</v>
      </c>
      <c r="BW60">
        <f>(BA60-BG60)/(BA60-AZ60)</f>
        <v>0</v>
      </c>
      <c r="BX60">
        <f>(BT60*BR60/BF60)</f>
        <v>0</v>
      </c>
      <c r="BY60">
        <f>(1-BX60)</f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f>$B$11*DQ60+$C$11*DR60+$F$11*EC60*(1-EF60)</f>
        <v>0</v>
      </c>
      <c r="CS60">
        <f>CR60*CT60</f>
        <v>0</v>
      </c>
      <c r="CT60">
        <f>($B$11*$D$9+$C$11*$D$9+$F$11*((EP60+EH60)/MAX(EP60+EH60+EQ60, 0.1)*$I$9+EQ60/MAX(EP60+EH60+EQ60, 0.1)*$J$9))/($B$11+$C$11+$F$11)</f>
        <v>0</v>
      </c>
      <c r="CU60">
        <f>($B$11*$K$9+$C$11*$K$9+$F$11*((EP60+EH60)/MAX(EP60+EH60+EQ60, 0.1)*$P$9+EQ60/MAX(EP60+EH60+EQ60, 0.1)*$Q$9))/($B$11+$C$11+$F$11)</f>
        <v>0</v>
      </c>
      <c r="CV60">
        <v>6</v>
      </c>
      <c r="CW60">
        <v>0.5</v>
      </c>
      <c r="CX60" t="s">
        <v>418</v>
      </c>
      <c r="CY60">
        <v>2</v>
      </c>
      <c r="CZ60" t="b">
        <v>1</v>
      </c>
      <c r="DA60">
        <v>1659043446.6</v>
      </c>
      <c r="DB60">
        <v>423.082</v>
      </c>
      <c r="DC60">
        <v>420.0505555555555</v>
      </c>
      <c r="DD60">
        <v>18.64183333333334</v>
      </c>
      <c r="DE60">
        <v>17.75722222222223</v>
      </c>
      <c r="DF60">
        <v>419.6474444444445</v>
      </c>
      <c r="DG60">
        <v>18.43402222222223</v>
      </c>
      <c r="DH60">
        <v>500.0794444444444</v>
      </c>
      <c r="DI60">
        <v>90.26771111111111</v>
      </c>
      <c r="DJ60">
        <v>0.1000620333333333</v>
      </c>
      <c r="DK60">
        <v>25.62988888888889</v>
      </c>
      <c r="DL60">
        <v>25.08686666666667</v>
      </c>
      <c r="DM60">
        <v>999.9000000000001</v>
      </c>
      <c r="DN60">
        <v>0</v>
      </c>
      <c r="DO60">
        <v>0</v>
      </c>
      <c r="DP60">
        <v>9988.333333333334</v>
      </c>
      <c r="DQ60">
        <v>0</v>
      </c>
      <c r="DR60">
        <v>4.02698</v>
      </c>
      <c r="DS60">
        <v>3.031442222222222</v>
      </c>
      <c r="DT60">
        <v>431.1188888888889</v>
      </c>
      <c r="DU60">
        <v>427.6444444444444</v>
      </c>
      <c r="DV60">
        <v>0.8845785555555555</v>
      </c>
      <c r="DW60">
        <v>420.0505555555555</v>
      </c>
      <c r="DX60">
        <v>17.75722222222223</v>
      </c>
      <c r="DY60">
        <v>1.682754444444444</v>
      </c>
      <c r="DZ60">
        <v>1.602904444444444</v>
      </c>
      <c r="EA60">
        <v>14.73826666666667</v>
      </c>
      <c r="EB60">
        <v>13.98675555555556</v>
      </c>
      <c r="EC60">
        <v>0.0100011</v>
      </c>
      <c r="ED60">
        <v>0</v>
      </c>
      <c r="EE60">
        <v>0</v>
      </c>
      <c r="EF60">
        <v>0</v>
      </c>
      <c r="EG60">
        <v>672.7166666666667</v>
      </c>
      <c r="EH60">
        <v>0.0100011</v>
      </c>
      <c r="EI60">
        <v>-5.644444444444445</v>
      </c>
      <c r="EJ60">
        <v>-1.9</v>
      </c>
      <c r="EK60">
        <v>34.98577777777778</v>
      </c>
      <c r="EL60">
        <v>40.937</v>
      </c>
      <c r="EM60">
        <v>37.74255555555555</v>
      </c>
      <c r="EN60">
        <v>41.63877777777778</v>
      </c>
      <c r="EO60">
        <v>38.09</v>
      </c>
      <c r="EP60">
        <v>0</v>
      </c>
      <c r="EQ60">
        <v>0</v>
      </c>
      <c r="ER60">
        <v>0</v>
      </c>
      <c r="ES60">
        <v>1659043450.3</v>
      </c>
      <c r="ET60">
        <v>0</v>
      </c>
      <c r="EU60">
        <v>671.2269230769232</v>
      </c>
      <c r="EV60">
        <v>2.738461529829429</v>
      </c>
      <c r="EW60">
        <v>-19.83589773272848</v>
      </c>
      <c r="EX60">
        <v>-3.465384615384616</v>
      </c>
      <c r="EY60">
        <v>15</v>
      </c>
      <c r="EZ60">
        <v>0</v>
      </c>
      <c r="FA60" t="s">
        <v>419</v>
      </c>
      <c r="FB60">
        <v>1655239120</v>
      </c>
      <c r="FC60">
        <v>1655239135</v>
      </c>
      <c r="FD60">
        <v>0</v>
      </c>
      <c r="FE60">
        <v>-0.075</v>
      </c>
      <c r="FF60">
        <v>-0.027</v>
      </c>
      <c r="FG60">
        <v>1.986</v>
      </c>
      <c r="FH60">
        <v>0.139</v>
      </c>
      <c r="FI60">
        <v>420</v>
      </c>
      <c r="FJ60">
        <v>22</v>
      </c>
      <c r="FK60">
        <v>0.12</v>
      </c>
      <c r="FL60">
        <v>0.02</v>
      </c>
      <c r="FM60">
        <v>3.006164390243903</v>
      </c>
      <c r="FN60">
        <v>-0.04286843205575221</v>
      </c>
      <c r="FO60">
        <v>0.03783686098262434</v>
      </c>
      <c r="FP60">
        <v>1</v>
      </c>
      <c r="FQ60">
        <v>671.0735294117646</v>
      </c>
      <c r="FR60">
        <v>6.371275722099917</v>
      </c>
      <c r="FS60">
        <v>4.996413938930098</v>
      </c>
      <c r="FT60">
        <v>0</v>
      </c>
      <c r="FU60">
        <v>0.9008561707317071</v>
      </c>
      <c r="FV60">
        <v>-0.2169130452961703</v>
      </c>
      <c r="FW60">
        <v>0.02626282859387652</v>
      </c>
      <c r="FX60">
        <v>0</v>
      </c>
      <c r="FY60">
        <v>1</v>
      </c>
      <c r="FZ60">
        <v>3</v>
      </c>
      <c r="GA60" t="s">
        <v>426</v>
      </c>
      <c r="GB60">
        <v>2.98061</v>
      </c>
      <c r="GC60">
        <v>2.7283</v>
      </c>
      <c r="GD60">
        <v>0.0861944</v>
      </c>
      <c r="GE60">
        <v>0.08670310000000001</v>
      </c>
      <c r="GF60">
        <v>0.0899995</v>
      </c>
      <c r="GG60">
        <v>0.0877209</v>
      </c>
      <c r="GH60">
        <v>27437.2</v>
      </c>
      <c r="GI60">
        <v>26999.1</v>
      </c>
      <c r="GJ60">
        <v>30550.2</v>
      </c>
      <c r="GK60">
        <v>29803.7</v>
      </c>
      <c r="GL60">
        <v>38362.5</v>
      </c>
      <c r="GM60">
        <v>35804.7</v>
      </c>
      <c r="GN60">
        <v>46729.3</v>
      </c>
      <c r="GO60">
        <v>44328.3</v>
      </c>
      <c r="GP60">
        <v>1.88587</v>
      </c>
      <c r="GQ60">
        <v>1.86262</v>
      </c>
      <c r="GR60">
        <v>0.0546314</v>
      </c>
      <c r="GS60">
        <v>0</v>
      </c>
      <c r="GT60">
        <v>24.1901</v>
      </c>
      <c r="GU60">
        <v>999.9</v>
      </c>
      <c r="GV60">
        <v>42.1</v>
      </c>
      <c r="GW60">
        <v>31.7</v>
      </c>
      <c r="GX60">
        <v>21.8963</v>
      </c>
      <c r="GY60">
        <v>63.1967</v>
      </c>
      <c r="GZ60">
        <v>22.3037</v>
      </c>
      <c r="HA60">
        <v>1</v>
      </c>
      <c r="HB60">
        <v>-0.175988</v>
      </c>
      <c r="HC60">
        <v>-0.198932</v>
      </c>
      <c r="HD60">
        <v>20.2151</v>
      </c>
      <c r="HE60">
        <v>5.24065</v>
      </c>
      <c r="HF60">
        <v>11.968</v>
      </c>
      <c r="HG60">
        <v>4.97335</v>
      </c>
      <c r="HH60">
        <v>3.291</v>
      </c>
      <c r="HI60">
        <v>9550.700000000001</v>
      </c>
      <c r="HJ60">
        <v>9999</v>
      </c>
      <c r="HK60">
        <v>9999</v>
      </c>
      <c r="HL60">
        <v>300.7</v>
      </c>
      <c r="HM60">
        <v>4.9729</v>
      </c>
      <c r="HN60">
        <v>1.87731</v>
      </c>
      <c r="HO60">
        <v>1.87543</v>
      </c>
      <c r="HP60">
        <v>1.87825</v>
      </c>
      <c r="HQ60">
        <v>1.875</v>
      </c>
      <c r="HR60">
        <v>1.87853</v>
      </c>
      <c r="HS60">
        <v>1.87561</v>
      </c>
      <c r="HT60">
        <v>1.87682</v>
      </c>
      <c r="HU60">
        <v>0</v>
      </c>
      <c r="HV60">
        <v>0</v>
      </c>
      <c r="HW60">
        <v>0</v>
      </c>
      <c r="HX60">
        <v>0</v>
      </c>
      <c r="HY60" t="s">
        <v>421</v>
      </c>
      <c r="HZ60" t="s">
        <v>422</v>
      </c>
      <c r="IA60" t="s">
        <v>423</v>
      </c>
      <c r="IB60" t="s">
        <v>423</v>
      </c>
      <c r="IC60" t="s">
        <v>423</v>
      </c>
      <c r="ID60" t="s">
        <v>423</v>
      </c>
      <c r="IE60">
        <v>0</v>
      </c>
      <c r="IF60">
        <v>100</v>
      </c>
      <c r="IG60">
        <v>100</v>
      </c>
      <c r="IH60">
        <v>3.435</v>
      </c>
      <c r="II60">
        <v>0.2081</v>
      </c>
      <c r="IJ60">
        <v>1.981763419366358</v>
      </c>
      <c r="IK60">
        <v>0.004159454759036045</v>
      </c>
      <c r="IL60">
        <v>-1.867668404869411E-06</v>
      </c>
      <c r="IM60">
        <v>4.909634042181104E-10</v>
      </c>
      <c r="IN60">
        <v>-0.02325052156973135</v>
      </c>
      <c r="IO60">
        <v>0.005621412097584705</v>
      </c>
      <c r="IP60">
        <v>0.0003643073039241939</v>
      </c>
      <c r="IQ60">
        <v>5.804889560036211E-07</v>
      </c>
      <c r="IR60">
        <v>0</v>
      </c>
      <c r="IS60">
        <v>2100</v>
      </c>
      <c r="IT60">
        <v>1</v>
      </c>
      <c r="IU60">
        <v>26</v>
      </c>
      <c r="IV60">
        <v>63405.5</v>
      </c>
      <c r="IW60">
        <v>63405.2</v>
      </c>
      <c r="IX60">
        <v>1.09619</v>
      </c>
      <c r="IY60">
        <v>2.5708</v>
      </c>
      <c r="IZ60">
        <v>1.39893</v>
      </c>
      <c r="JA60">
        <v>2.34253</v>
      </c>
      <c r="JB60">
        <v>1.44897</v>
      </c>
      <c r="JC60">
        <v>2.37549</v>
      </c>
      <c r="JD60">
        <v>36.5996</v>
      </c>
      <c r="JE60">
        <v>24.0963</v>
      </c>
      <c r="JF60">
        <v>18</v>
      </c>
      <c r="JG60">
        <v>489.205</v>
      </c>
      <c r="JH60">
        <v>445.813</v>
      </c>
      <c r="JI60">
        <v>25</v>
      </c>
      <c r="JJ60">
        <v>25.6021</v>
      </c>
      <c r="JK60">
        <v>30.0001</v>
      </c>
      <c r="JL60">
        <v>25.4413</v>
      </c>
      <c r="JM60">
        <v>25.523</v>
      </c>
      <c r="JN60">
        <v>21.9922</v>
      </c>
      <c r="JO60">
        <v>22.2274</v>
      </c>
      <c r="JP60">
        <v>0</v>
      </c>
      <c r="JQ60">
        <v>25</v>
      </c>
      <c r="JR60">
        <v>420.1</v>
      </c>
      <c r="JS60">
        <v>17.8226</v>
      </c>
      <c r="JT60">
        <v>100.99</v>
      </c>
      <c r="JU60">
        <v>101.924</v>
      </c>
    </row>
    <row r="61" spans="1:281">
      <c r="A61">
        <v>45</v>
      </c>
      <c r="B61">
        <v>1659043454.1</v>
      </c>
      <c r="C61">
        <v>1343.099999904633</v>
      </c>
      <c r="D61" t="s">
        <v>515</v>
      </c>
      <c r="E61" t="s">
        <v>516</v>
      </c>
      <c r="F61">
        <v>5</v>
      </c>
      <c r="G61" t="s">
        <v>415</v>
      </c>
      <c r="H61" t="s">
        <v>500</v>
      </c>
      <c r="I61">
        <v>1659043451.3</v>
      </c>
      <c r="J61">
        <f>(K61)/1000</f>
        <v>0</v>
      </c>
      <c r="K61">
        <f>IF(CZ61, AN61, AH61)</f>
        <v>0</v>
      </c>
      <c r="L61">
        <f>IF(CZ61, AI61, AG61)</f>
        <v>0</v>
      </c>
      <c r="M61">
        <f>DB61 - IF(AU61&gt;1, L61*CV61*100.0/(AW61*DP61), 0)</f>
        <v>0</v>
      </c>
      <c r="N61">
        <f>((T61-J61/2)*M61-L61)/(T61+J61/2)</f>
        <v>0</v>
      </c>
      <c r="O61">
        <f>N61*(DI61+DJ61)/1000.0</f>
        <v>0</v>
      </c>
      <c r="P61">
        <f>(DB61 - IF(AU61&gt;1, L61*CV61*100.0/(AW61*DP61), 0))*(DI61+DJ61)/1000.0</f>
        <v>0</v>
      </c>
      <c r="Q61">
        <f>2.0/((1/S61-1/R61)+SIGN(S61)*SQRT((1/S61-1/R61)*(1/S61-1/R61) + 4*CW61/((CW61+1)*(CW61+1))*(2*1/S61*1/R61-1/R61*1/R61)))</f>
        <v>0</v>
      </c>
      <c r="R61">
        <f>IF(LEFT(CX61,1)&lt;&gt;"0",IF(LEFT(CX61,1)="1",3.0,CY61),$D$5+$E$5*(DP61*DI61/($K$5*1000))+$F$5*(DP61*DI61/($K$5*1000))*MAX(MIN(CV61,$J$5),$I$5)*MAX(MIN(CV61,$J$5),$I$5)+$G$5*MAX(MIN(CV61,$J$5),$I$5)*(DP61*DI61/($K$5*1000))+$H$5*(DP61*DI61/($K$5*1000))*(DP61*DI61/($K$5*1000)))</f>
        <v>0</v>
      </c>
      <c r="S61">
        <f>J61*(1000-(1000*0.61365*exp(17.502*W61/(240.97+W61))/(DI61+DJ61)+DD61)/2)/(1000*0.61365*exp(17.502*W61/(240.97+W61))/(DI61+DJ61)-DD61)</f>
        <v>0</v>
      </c>
      <c r="T61">
        <f>1/((CW61+1)/(Q61/1.6)+1/(R61/1.37)) + CW61/((CW61+1)/(Q61/1.6) + CW61/(R61/1.37))</f>
        <v>0</v>
      </c>
      <c r="U61">
        <f>(CR61*CU61)</f>
        <v>0</v>
      </c>
      <c r="V61">
        <f>(DK61+(U61+2*0.95*5.67E-8*(((DK61+$B$7)+273)^4-(DK61+273)^4)-44100*J61)/(1.84*29.3*R61+8*0.95*5.67E-8*(DK61+273)^3))</f>
        <v>0</v>
      </c>
      <c r="W61">
        <f>($C$7*DL61+$D$7*DM61+$E$7*V61)</f>
        <v>0</v>
      </c>
      <c r="X61">
        <f>0.61365*exp(17.502*W61/(240.97+W61))</f>
        <v>0</v>
      </c>
      <c r="Y61">
        <f>(Z61/AA61*100)</f>
        <v>0</v>
      </c>
      <c r="Z61">
        <f>DD61*(DI61+DJ61)/1000</f>
        <v>0</v>
      </c>
      <c r="AA61">
        <f>0.61365*exp(17.502*DK61/(240.97+DK61))</f>
        <v>0</v>
      </c>
      <c r="AB61">
        <f>(X61-DD61*(DI61+DJ61)/1000)</f>
        <v>0</v>
      </c>
      <c r="AC61">
        <f>(-J61*44100)</f>
        <v>0</v>
      </c>
      <c r="AD61">
        <f>2*29.3*R61*0.92*(DK61-W61)</f>
        <v>0</v>
      </c>
      <c r="AE61">
        <f>2*0.95*5.67E-8*(((DK61+$B$7)+273)^4-(W61+273)^4)</f>
        <v>0</v>
      </c>
      <c r="AF61">
        <f>U61+AE61+AC61+AD61</f>
        <v>0</v>
      </c>
      <c r="AG61">
        <f>DH61*AU61*(DC61-DB61*(1000-AU61*DE61)/(1000-AU61*DD61))/(100*CV61)</f>
        <v>0</v>
      </c>
      <c r="AH61">
        <f>1000*DH61*AU61*(DD61-DE61)/(100*CV61*(1000-AU61*DD61))</f>
        <v>0</v>
      </c>
      <c r="AI61">
        <f>(AJ61 - AK61 - DI61*1E3/(8.314*(DK61+273.15)) * AM61/DH61 * AL61) * DH61/(100*CV61) * (1000 - DE61)/1000</f>
        <v>0</v>
      </c>
      <c r="AJ61">
        <v>427.686621681126</v>
      </c>
      <c r="AK61">
        <v>431.1064969696969</v>
      </c>
      <c r="AL61">
        <v>0.003726594938501875</v>
      </c>
      <c r="AM61">
        <v>64.87119049471627</v>
      </c>
      <c r="AN61">
        <f>(AP61 - AO61 + DI61*1E3/(8.314*(DK61+273.15)) * AR61/DH61 * AQ61) * DH61/(100*CV61) * 1000/(1000 - AP61)</f>
        <v>0</v>
      </c>
      <c r="AO61">
        <v>17.81182749539574</v>
      </c>
      <c r="AP61">
        <v>18.68943986013988</v>
      </c>
      <c r="AQ61">
        <v>0.007760291582133997</v>
      </c>
      <c r="AR61">
        <v>84.68855460494387</v>
      </c>
      <c r="AS61">
        <v>2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MAX(0,($B$13+$C$13*DP61)/(1+$D$13*DP61)*DI61/(DK61+273)*$E$13)</f>
        <v>0</v>
      </c>
      <c r="AX61" t="s">
        <v>417</v>
      </c>
      <c r="AY61" t="s">
        <v>417</v>
      </c>
      <c r="AZ61">
        <v>0</v>
      </c>
      <c r="BA61">
        <v>0</v>
      </c>
      <c r="BB61">
        <f>1-AZ61/BA61</f>
        <v>0</v>
      </c>
      <c r="BC61">
        <v>0</v>
      </c>
      <c r="BD61" t="s">
        <v>417</v>
      </c>
      <c r="BE61" t="s">
        <v>417</v>
      </c>
      <c r="BF61">
        <v>0</v>
      </c>
      <c r="BG61">
        <v>0</v>
      </c>
      <c r="BH61">
        <f>1-BF61/BG61</f>
        <v>0</v>
      </c>
      <c r="BI61">
        <v>0.5</v>
      </c>
      <c r="BJ61">
        <f>CS61</f>
        <v>0</v>
      </c>
      <c r="BK61">
        <f>L61</f>
        <v>0</v>
      </c>
      <c r="BL61">
        <f>BH61*BI61*BJ61</f>
        <v>0</v>
      </c>
      <c r="BM61">
        <f>(BK61-BC61)/BJ61</f>
        <v>0</v>
      </c>
      <c r="BN61">
        <f>(BA61-BG61)/BG61</f>
        <v>0</v>
      </c>
      <c r="BO61">
        <f>AZ61/(BB61+AZ61/BG61)</f>
        <v>0</v>
      </c>
      <c r="BP61" t="s">
        <v>417</v>
      </c>
      <c r="BQ61">
        <v>0</v>
      </c>
      <c r="BR61">
        <f>IF(BQ61&lt;&gt;0, BQ61, BO61)</f>
        <v>0</v>
      </c>
      <c r="BS61">
        <f>1-BR61/BG61</f>
        <v>0</v>
      </c>
      <c r="BT61">
        <f>(BG61-BF61)/(BG61-BR61)</f>
        <v>0</v>
      </c>
      <c r="BU61">
        <f>(BA61-BG61)/(BA61-BR61)</f>
        <v>0</v>
      </c>
      <c r="BV61">
        <f>(BG61-BF61)/(BG61-AZ61)</f>
        <v>0</v>
      </c>
      <c r="BW61">
        <f>(BA61-BG61)/(BA61-AZ61)</f>
        <v>0</v>
      </c>
      <c r="BX61">
        <f>(BT61*BR61/BF61)</f>
        <v>0</v>
      </c>
      <c r="BY61">
        <f>(1-BX61)</f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f>$B$11*DQ61+$C$11*DR61+$F$11*EC61*(1-EF61)</f>
        <v>0</v>
      </c>
      <c r="CS61">
        <f>CR61*CT61</f>
        <v>0</v>
      </c>
      <c r="CT61">
        <f>($B$11*$D$9+$C$11*$D$9+$F$11*((EP61+EH61)/MAX(EP61+EH61+EQ61, 0.1)*$I$9+EQ61/MAX(EP61+EH61+EQ61, 0.1)*$J$9))/($B$11+$C$11+$F$11)</f>
        <v>0</v>
      </c>
      <c r="CU61">
        <f>($B$11*$K$9+$C$11*$K$9+$F$11*((EP61+EH61)/MAX(EP61+EH61+EQ61, 0.1)*$P$9+EQ61/MAX(EP61+EH61+EQ61, 0.1)*$Q$9))/($B$11+$C$11+$F$11)</f>
        <v>0</v>
      </c>
      <c r="CV61">
        <v>6</v>
      </c>
      <c r="CW61">
        <v>0.5</v>
      </c>
      <c r="CX61" t="s">
        <v>418</v>
      </c>
      <c r="CY61">
        <v>2</v>
      </c>
      <c r="CZ61" t="b">
        <v>1</v>
      </c>
      <c r="DA61">
        <v>1659043451.3</v>
      </c>
      <c r="DB61">
        <v>423.0317</v>
      </c>
      <c r="DC61">
        <v>420.0699000000001</v>
      </c>
      <c r="DD61">
        <v>18.67242</v>
      </c>
      <c r="DE61">
        <v>17.81083</v>
      </c>
      <c r="DF61">
        <v>419.5972</v>
      </c>
      <c r="DG61">
        <v>18.46402</v>
      </c>
      <c r="DH61">
        <v>500.0582000000001</v>
      </c>
      <c r="DI61">
        <v>90.26831000000001</v>
      </c>
      <c r="DJ61">
        <v>0.09996552</v>
      </c>
      <c r="DK61">
        <v>25.63173</v>
      </c>
      <c r="DL61">
        <v>25.08795</v>
      </c>
      <c r="DM61">
        <v>999.9</v>
      </c>
      <c r="DN61">
        <v>0</v>
      </c>
      <c r="DO61">
        <v>0</v>
      </c>
      <c r="DP61">
        <v>10000.5</v>
      </c>
      <c r="DQ61">
        <v>0</v>
      </c>
      <c r="DR61">
        <v>4.02698</v>
      </c>
      <c r="DS61">
        <v>2.961938</v>
      </c>
      <c r="DT61">
        <v>431.081</v>
      </c>
      <c r="DU61">
        <v>427.6872999999999</v>
      </c>
      <c r="DV61">
        <v>0.8615843999999999</v>
      </c>
      <c r="DW61">
        <v>420.0699000000001</v>
      </c>
      <c r="DX61">
        <v>17.81083</v>
      </c>
      <c r="DY61">
        <v>1.685527</v>
      </c>
      <c r="DZ61">
        <v>1.607754</v>
      </c>
      <c r="EA61">
        <v>14.76378</v>
      </c>
      <c r="EB61">
        <v>14.03333</v>
      </c>
      <c r="EC61">
        <v>0.0100011</v>
      </c>
      <c r="ED61">
        <v>0</v>
      </c>
      <c r="EE61">
        <v>0</v>
      </c>
      <c r="EF61">
        <v>0</v>
      </c>
      <c r="EG61">
        <v>673.4349999999999</v>
      </c>
      <c r="EH61">
        <v>0.0100011</v>
      </c>
      <c r="EI61">
        <v>-2.105</v>
      </c>
      <c r="EJ61">
        <v>-1.62</v>
      </c>
      <c r="EK61">
        <v>35.0872</v>
      </c>
      <c r="EL61">
        <v>40.9748</v>
      </c>
      <c r="EM61">
        <v>37.7495</v>
      </c>
      <c r="EN61">
        <v>41.6934</v>
      </c>
      <c r="EO61">
        <v>38.0809</v>
      </c>
      <c r="EP61">
        <v>0</v>
      </c>
      <c r="EQ61">
        <v>0</v>
      </c>
      <c r="ER61">
        <v>0</v>
      </c>
      <c r="ES61">
        <v>1659043455.7</v>
      </c>
      <c r="ET61">
        <v>0</v>
      </c>
      <c r="EU61">
        <v>671.904</v>
      </c>
      <c r="EV61">
        <v>8.903846233319928</v>
      </c>
      <c r="EW61">
        <v>-8.661538738470831</v>
      </c>
      <c r="EX61">
        <v>-3.394</v>
      </c>
      <c r="EY61">
        <v>15</v>
      </c>
      <c r="EZ61">
        <v>0</v>
      </c>
      <c r="FA61" t="s">
        <v>419</v>
      </c>
      <c r="FB61">
        <v>1655239120</v>
      </c>
      <c r="FC61">
        <v>1655239135</v>
      </c>
      <c r="FD61">
        <v>0</v>
      </c>
      <c r="FE61">
        <v>-0.075</v>
      </c>
      <c r="FF61">
        <v>-0.027</v>
      </c>
      <c r="FG61">
        <v>1.986</v>
      </c>
      <c r="FH61">
        <v>0.139</v>
      </c>
      <c r="FI61">
        <v>420</v>
      </c>
      <c r="FJ61">
        <v>22</v>
      </c>
      <c r="FK61">
        <v>0.12</v>
      </c>
      <c r="FL61">
        <v>0.02</v>
      </c>
      <c r="FM61">
        <v>2.9952395</v>
      </c>
      <c r="FN61">
        <v>-0.1303801125703625</v>
      </c>
      <c r="FO61">
        <v>0.03944851010811432</v>
      </c>
      <c r="FP61">
        <v>1</v>
      </c>
      <c r="FQ61">
        <v>671.5161764705882</v>
      </c>
      <c r="FR61">
        <v>13.39572193817075</v>
      </c>
      <c r="FS61">
        <v>4.183031559489088</v>
      </c>
      <c r="FT61">
        <v>0</v>
      </c>
      <c r="FU61">
        <v>0.8809646250000001</v>
      </c>
      <c r="FV61">
        <v>-0.1181468555347112</v>
      </c>
      <c r="FW61">
        <v>0.01537209276690636</v>
      </c>
      <c r="FX61">
        <v>0</v>
      </c>
      <c r="FY61">
        <v>1</v>
      </c>
      <c r="FZ61">
        <v>3</v>
      </c>
      <c r="GA61" t="s">
        <v>426</v>
      </c>
      <c r="GB61">
        <v>2.9807</v>
      </c>
      <c r="GC61">
        <v>2.72832</v>
      </c>
      <c r="GD61">
        <v>0.0861986</v>
      </c>
      <c r="GE61">
        <v>0.08672000000000001</v>
      </c>
      <c r="GF61">
        <v>0.0901248</v>
      </c>
      <c r="GG61">
        <v>0.0877946</v>
      </c>
      <c r="GH61">
        <v>27436.8</v>
      </c>
      <c r="GI61">
        <v>26998.5</v>
      </c>
      <c r="GJ61">
        <v>30549.9</v>
      </c>
      <c r="GK61">
        <v>29803.5</v>
      </c>
      <c r="GL61">
        <v>38356.7</v>
      </c>
      <c r="GM61">
        <v>35801.2</v>
      </c>
      <c r="GN61">
        <v>46728.8</v>
      </c>
      <c r="GO61">
        <v>44327.6</v>
      </c>
      <c r="GP61">
        <v>1.88612</v>
      </c>
      <c r="GQ61">
        <v>1.86262</v>
      </c>
      <c r="GR61">
        <v>0.0547059</v>
      </c>
      <c r="GS61">
        <v>0</v>
      </c>
      <c r="GT61">
        <v>24.191</v>
      </c>
      <c r="GU61">
        <v>999.9</v>
      </c>
      <c r="GV61">
        <v>42.1</v>
      </c>
      <c r="GW61">
        <v>31.7</v>
      </c>
      <c r="GX61">
        <v>21.8954</v>
      </c>
      <c r="GY61">
        <v>63.2067</v>
      </c>
      <c r="GZ61">
        <v>22.3317</v>
      </c>
      <c r="HA61">
        <v>1</v>
      </c>
      <c r="HB61">
        <v>-0.111423</v>
      </c>
      <c r="HC61">
        <v>-0.269442</v>
      </c>
      <c r="HD61">
        <v>20.2151</v>
      </c>
      <c r="HE61">
        <v>5.2411</v>
      </c>
      <c r="HF61">
        <v>11.968</v>
      </c>
      <c r="HG61">
        <v>4.9734</v>
      </c>
      <c r="HH61">
        <v>3.291</v>
      </c>
      <c r="HI61">
        <v>9550.700000000001</v>
      </c>
      <c r="HJ61">
        <v>9999</v>
      </c>
      <c r="HK61">
        <v>9999</v>
      </c>
      <c r="HL61">
        <v>300.7</v>
      </c>
      <c r="HM61">
        <v>4.9729</v>
      </c>
      <c r="HN61">
        <v>1.87732</v>
      </c>
      <c r="HO61">
        <v>1.87545</v>
      </c>
      <c r="HP61">
        <v>1.87828</v>
      </c>
      <c r="HQ61">
        <v>1.875</v>
      </c>
      <c r="HR61">
        <v>1.87857</v>
      </c>
      <c r="HS61">
        <v>1.87562</v>
      </c>
      <c r="HT61">
        <v>1.87683</v>
      </c>
      <c r="HU61">
        <v>0</v>
      </c>
      <c r="HV61">
        <v>0</v>
      </c>
      <c r="HW61">
        <v>0</v>
      </c>
      <c r="HX61">
        <v>0</v>
      </c>
      <c r="HY61" t="s">
        <v>421</v>
      </c>
      <c r="HZ61" t="s">
        <v>422</v>
      </c>
      <c r="IA61" t="s">
        <v>423</v>
      </c>
      <c r="IB61" t="s">
        <v>423</v>
      </c>
      <c r="IC61" t="s">
        <v>423</v>
      </c>
      <c r="ID61" t="s">
        <v>423</v>
      </c>
      <c r="IE61">
        <v>0</v>
      </c>
      <c r="IF61">
        <v>100</v>
      </c>
      <c r="IG61">
        <v>100</v>
      </c>
      <c r="IH61">
        <v>3.434</v>
      </c>
      <c r="II61">
        <v>0.2088</v>
      </c>
      <c r="IJ61">
        <v>1.981763419366358</v>
      </c>
      <c r="IK61">
        <v>0.004159454759036045</v>
      </c>
      <c r="IL61">
        <v>-1.867668404869411E-06</v>
      </c>
      <c r="IM61">
        <v>4.909634042181104E-10</v>
      </c>
      <c r="IN61">
        <v>-0.02325052156973135</v>
      </c>
      <c r="IO61">
        <v>0.005621412097584705</v>
      </c>
      <c r="IP61">
        <v>0.0003643073039241939</v>
      </c>
      <c r="IQ61">
        <v>5.804889560036211E-07</v>
      </c>
      <c r="IR61">
        <v>0</v>
      </c>
      <c r="IS61">
        <v>2100</v>
      </c>
      <c r="IT61">
        <v>1</v>
      </c>
      <c r="IU61">
        <v>26</v>
      </c>
      <c r="IV61">
        <v>63405.6</v>
      </c>
      <c r="IW61">
        <v>63405.3</v>
      </c>
      <c r="IX61">
        <v>1.09619</v>
      </c>
      <c r="IY61">
        <v>2.56958</v>
      </c>
      <c r="IZ61">
        <v>1.39893</v>
      </c>
      <c r="JA61">
        <v>2.34253</v>
      </c>
      <c r="JB61">
        <v>1.44897</v>
      </c>
      <c r="JC61">
        <v>2.34131</v>
      </c>
      <c r="JD61">
        <v>36.5996</v>
      </c>
      <c r="JE61">
        <v>24.0963</v>
      </c>
      <c r="JF61">
        <v>18</v>
      </c>
      <c r="JG61">
        <v>489.341</v>
      </c>
      <c r="JH61">
        <v>445.83</v>
      </c>
      <c r="JI61">
        <v>25.0001</v>
      </c>
      <c r="JJ61">
        <v>25.6021</v>
      </c>
      <c r="JK61">
        <v>30.0001</v>
      </c>
      <c r="JL61">
        <v>25.4413</v>
      </c>
      <c r="JM61">
        <v>25.5251</v>
      </c>
      <c r="JN61">
        <v>21.99</v>
      </c>
      <c r="JO61">
        <v>22.2274</v>
      </c>
      <c r="JP61">
        <v>0</v>
      </c>
      <c r="JQ61">
        <v>25</v>
      </c>
      <c r="JR61">
        <v>420.1</v>
      </c>
      <c r="JS61">
        <v>17.8048</v>
      </c>
      <c r="JT61">
        <v>100.989</v>
      </c>
      <c r="JU61">
        <v>101.923</v>
      </c>
    </row>
    <row r="62" spans="1:281">
      <c r="A62">
        <v>46</v>
      </c>
      <c r="B62">
        <v>1659043459.1</v>
      </c>
      <c r="C62">
        <v>1348.099999904633</v>
      </c>
      <c r="D62" t="s">
        <v>517</v>
      </c>
      <c r="E62" t="s">
        <v>518</v>
      </c>
      <c r="F62">
        <v>5</v>
      </c>
      <c r="G62" t="s">
        <v>415</v>
      </c>
      <c r="H62" t="s">
        <v>500</v>
      </c>
      <c r="I62">
        <v>1659043456.6</v>
      </c>
      <c r="J62">
        <f>(K62)/1000</f>
        <v>0</v>
      </c>
      <c r="K62">
        <f>IF(CZ62, AN62, AH62)</f>
        <v>0</v>
      </c>
      <c r="L62">
        <f>IF(CZ62, AI62, AG62)</f>
        <v>0</v>
      </c>
      <c r="M62">
        <f>DB62 - IF(AU62&gt;1, L62*CV62*100.0/(AW62*DP62), 0)</f>
        <v>0</v>
      </c>
      <c r="N62">
        <f>((T62-J62/2)*M62-L62)/(T62+J62/2)</f>
        <v>0</v>
      </c>
      <c r="O62">
        <f>N62*(DI62+DJ62)/1000.0</f>
        <v>0</v>
      </c>
      <c r="P62">
        <f>(DB62 - IF(AU62&gt;1, L62*CV62*100.0/(AW62*DP62), 0))*(DI62+DJ62)/1000.0</f>
        <v>0</v>
      </c>
      <c r="Q62">
        <f>2.0/((1/S62-1/R62)+SIGN(S62)*SQRT((1/S62-1/R62)*(1/S62-1/R62) + 4*CW62/((CW62+1)*(CW62+1))*(2*1/S62*1/R62-1/R62*1/R62)))</f>
        <v>0</v>
      </c>
      <c r="R62">
        <f>IF(LEFT(CX62,1)&lt;&gt;"0",IF(LEFT(CX62,1)="1",3.0,CY62),$D$5+$E$5*(DP62*DI62/($K$5*1000))+$F$5*(DP62*DI62/($K$5*1000))*MAX(MIN(CV62,$J$5),$I$5)*MAX(MIN(CV62,$J$5),$I$5)+$G$5*MAX(MIN(CV62,$J$5),$I$5)*(DP62*DI62/($K$5*1000))+$H$5*(DP62*DI62/($K$5*1000))*(DP62*DI62/($K$5*1000)))</f>
        <v>0</v>
      </c>
      <c r="S62">
        <f>J62*(1000-(1000*0.61365*exp(17.502*W62/(240.97+W62))/(DI62+DJ62)+DD62)/2)/(1000*0.61365*exp(17.502*W62/(240.97+W62))/(DI62+DJ62)-DD62)</f>
        <v>0</v>
      </c>
      <c r="T62">
        <f>1/((CW62+1)/(Q62/1.6)+1/(R62/1.37)) + CW62/((CW62+1)/(Q62/1.6) + CW62/(R62/1.37))</f>
        <v>0</v>
      </c>
      <c r="U62">
        <f>(CR62*CU62)</f>
        <v>0</v>
      </c>
      <c r="V62">
        <f>(DK62+(U62+2*0.95*5.67E-8*(((DK62+$B$7)+273)^4-(DK62+273)^4)-44100*J62)/(1.84*29.3*R62+8*0.95*5.67E-8*(DK62+273)^3))</f>
        <v>0</v>
      </c>
      <c r="W62">
        <f>($C$7*DL62+$D$7*DM62+$E$7*V62)</f>
        <v>0</v>
      </c>
      <c r="X62">
        <f>0.61365*exp(17.502*W62/(240.97+W62))</f>
        <v>0</v>
      </c>
      <c r="Y62">
        <f>(Z62/AA62*100)</f>
        <v>0</v>
      </c>
      <c r="Z62">
        <f>DD62*(DI62+DJ62)/1000</f>
        <v>0</v>
      </c>
      <c r="AA62">
        <f>0.61365*exp(17.502*DK62/(240.97+DK62))</f>
        <v>0</v>
      </c>
      <c r="AB62">
        <f>(X62-DD62*(DI62+DJ62)/1000)</f>
        <v>0</v>
      </c>
      <c r="AC62">
        <f>(-J62*44100)</f>
        <v>0</v>
      </c>
      <c r="AD62">
        <f>2*29.3*R62*0.92*(DK62-W62)</f>
        <v>0</v>
      </c>
      <c r="AE62">
        <f>2*0.95*5.67E-8*(((DK62+$B$7)+273)^4-(W62+273)^4)</f>
        <v>0</v>
      </c>
      <c r="AF62">
        <f>U62+AE62+AC62+AD62</f>
        <v>0</v>
      </c>
      <c r="AG62">
        <f>DH62*AU62*(DC62-DB62*(1000-AU62*DE62)/(1000-AU62*DD62))/(100*CV62)</f>
        <v>0</v>
      </c>
      <c r="AH62">
        <f>1000*DH62*AU62*(DD62-DE62)/(100*CV62*(1000-AU62*DD62))</f>
        <v>0</v>
      </c>
      <c r="AI62">
        <f>(AJ62 - AK62 - DI62*1E3/(8.314*(DK62+273.15)) * AM62/DH62 * AL62) * DH62/(100*CV62) * (1000 - DE62)/1000</f>
        <v>0</v>
      </c>
      <c r="AJ62">
        <v>427.7045708952657</v>
      </c>
      <c r="AK62">
        <v>431.1191999999999</v>
      </c>
      <c r="AL62">
        <v>-0.0005242617636774152</v>
      </c>
      <c r="AM62">
        <v>64.87119049471627</v>
      </c>
      <c r="AN62">
        <f>(AP62 - AO62 + DI62*1E3/(8.314*(DK62+273.15)) * AR62/DH62 * AQ62) * DH62/(100*CV62) * 1000/(1000 - AP62)</f>
        <v>0</v>
      </c>
      <c r="AO62">
        <v>17.81809229912077</v>
      </c>
      <c r="AP62">
        <v>18.71176643356644</v>
      </c>
      <c r="AQ62">
        <v>0.005463388875534705</v>
      </c>
      <c r="AR62">
        <v>84.68855460494387</v>
      </c>
      <c r="AS62">
        <v>2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MAX(0,($B$13+$C$13*DP62)/(1+$D$13*DP62)*DI62/(DK62+273)*$E$13)</f>
        <v>0</v>
      </c>
      <c r="AX62" t="s">
        <v>417</v>
      </c>
      <c r="AY62" t="s">
        <v>417</v>
      </c>
      <c r="AZ62">
        <v>0</v>
      </c>
      <c r="BA62">
        <v>0</v>
      </c>
      <c r="BB62">
        <f>1-AZ62/BA62</f>
        <v>0</v>
      </c>
      <c r="BC62">
        <v>0</v>
      </c>
      <c r="BD62" t="s">
        <v>417</v>
      </c>
      <c r="BE62" t="s">
        <v>417</v>
      </c>
      <c r="BF62">
        <v>0</v>
      </c>
      <c r="BG62">
        <v>0</v>
      </c>
      <c r="BH62">
        <f>1-BF62/BG62</f>
        <v>0</v>
      </c>
      <c r="BI62">
        <v>0.5</v>
      </c>
      <c r="BJ62">
        <f>CS62</f>
        <v>0</v>
      </c>
      <c r="BK62">
        <f>L62</f>
        <v>0</v>
      </c>
      <c r="BL62">
        <f>BH62*BI62*BJ62</f>
        <v>0</v>
      </c>
      <c r="BM62">
        <f>(BK62-BC62)/BJ62</f>
        <v>0</v>
      </c>
      <c r="BN62">
        <f>(BA62-BG62)/BG62</f>
        <v>0</v>
      </c>
      <c r="BO62">
        <f>AZ62/(BB62+AZ62/BG62)</f>
        <v>0</v>
      </c>
      <c r="BP62" t="s">
        <v>417</v>
      </c>
      <c r="BQ62">
        <v>0</v>
      </c>
      <c r="BR62">
        <f>IF(BQ62&lt;&gt;0, BQ62, BO62)</f>
        <v>0</v>
      </c>
      <c r="BS62">
        <f>1-BR62/BG62</f>
        <v>0</v>
      </c>
      <c r="BT62">
        <f>(BG62-BF62)/(BG62-BR62)</f>
        <v>0</v>
      </c>
      <c r="BU62">
        <f>(BA62-BG62)/(BA62-BR62)</f>
        <v>0</v>
      </c>
      <c r="BV62">
        <f>(BG62-BF62)/(BG62-AZ62)</f>
        <v>0</v>
      </c>
      <c r="BW62">
        <f>(BA62-BG62)/(BA62-AZ62)</f>
        <v>0</v>
      </c>
      <c r="BX62">
        <f>(BT62*BR62/BF62)</f>
        <v>0</v>
      </c>
      <c r="BY62">
        <f>(1-BX62)</f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f>$B$11*DQ62+$C$11*DR62+$F$11*EC62*(1-EF62)</f>
        <v>0</v>
      </c>
      <c r="CS62">
        <f>CR62*CT62</f>
        <v>0</v>
      </c>
      <c r="CT62">
        <f>($B$11*$D$9+$C$11*$D$9+$F$11*((EP62+EH62)/MAX(EP62+EH62+EQ62, 0.1)*$I$9+EQ62/MAX(EP62+EH62+EQ62, 0.1)*$J$9))/($B$11+$C$11+$F$11)</f>
        <v>0</v>
      </c>
      <c r="CU62">
        <f>($B$11*$K$9+$C$11*$K$9+$F$11*((EP62+EH62)/MAX(EP62+EH62+EQ62, 0.1)*$P$9+EQ62/MAX(EP62+EH62+EQ62, 0.1)*$Q$9))/($B$11+$C$11+$F$11)</f>
        <v>0</v>
      </c>
      <c r="CV62">
        <v>6</v>
      </c>
      <c r="CW62">
        <v>0.5</v>
      </c>
      <c r="CX62" t="s">
        <v>418</v>
      </c>
      <c r="CY62">
        <v>2</v>
      </c>
      <c r="CZ62" t="b">
        <v>1</v>
      </c>
      <c r="DA62">
        <v>1659043456.6</v>
      </c>
      <c r="DB62">
        <v>423.0616666666667</v>
      </c>
      <c r="DC62">
        <v>420.0871111111111</v>
      </c>
      <c r="DD62">
        <v>18.70386666666667</v>
      </c>
      <c r="DE62">
        <v>17.81808888888889</v>
      </c>
      <c r="DF62">
        <v>419.6267777777778</v>
      </c>
      <c r="DG62">
        <v>18.49488888888889</v>
      </c>
      <c r="DH62">
        <v>500.0607777777777</v>
      </c>
      <c r="DI62">
        <v>90.26956666666666</v>
      </c>
      <c r="DJ62">
        <v>0.09994806666666667</v>
      </c>
      <c r="DK62">
        <v>25.63408888888889</v>
      </c>
      <c r="DL62">
        <v>25.09457777777778</v>
      </c>
      <c r="DM62">
        <v>999.9000000000001</v>
      </c>
      <c r="DN62">
        <v>0</v>
      </c>
      <c r="DO62">
        <v>0</v>
      </c>
      <c r="DP62">
        <v>10001.73888888889</v>
      </c>
      <c r="DQ62">
        <v>0</v>
      </c>
      <c r="DR62">
        <v>5.006595555555555</v>
      </c>
      <c r="DS62">
        <v>2.974246666666667</v>
      </c>
      <c r="DT62">
        <v>431.1253333333333</v>
      </c>
      <c r="DU62">
        <v>427.7082222222222</v>
      </c>
      <c r="DV62">
        <v>0.8857964444444444</v>
      </c>
      <c r="DW62">
        <v>420.0871111111111</v>
      </c>
      <c r="DX62">
        <v>17.81808888888889</v>
      </c>
      <c r="DY62">
        <v>1.68839</v>
      </c>
      <c r="DZ62">
        <v>1.608428888888889</v>
      </c>
      <c r="EA62">
        <v>14.79011111111111</v>
      </c>
      <c r="EB62">
        <v>14.0398</v>
      </c>
      <c r="EC62">
        <v>0.0100011</v>
      </c>
      <c r="ED62">
        <v>0</v>
      </c>
      <c r="EE62">
        <v>0</v>
      </c>
      <c r="EF62">
        <v>0</v>
      </c>
      <c r="EG62">
        <v>670.9666666666667</v>
      </c>
      <c r="EH62">
        <v>0.0100011</v>
      </c>
      <c r="EI62">
        <v>-3.916666666666667</v>
      </c>
      <c r="EJ62">
        <v>-1.95</v>
      </c>
      <c r="EK62">
        <v>35.06911111111111</v>
      </c>
      <c r="EL62">
        <v>41</v>
      </c>
      <c r="EM62">
        <v>37.80555555555556</v>
      </c>
      <c r="EN62">
        <v>41.78455555555556</v>
      </c>
      <c r="EO62">
        <v>38.15933333333333</v>
      </c>
      <c r="EP62">
        <v>0</v>
      </c>
      <c r="EQ62">
        <v>0</v>
      </c>
      <c r="ER62">
        <v>0</v>
      </c>
      <c r="ES62">
        <v>1659043460.5</v>
      </c>
      <c r="ET62">
        <v>0</v>
      </c>
      <c r="EU62">
        <v>671.9159999999999</v>
      </c>
      <c r="EV62">
        <v>-5.576922729148439</v>
      </c>
      <c r="EW62">
        <v>10.42307659716765</v>
      </c>
      <c r="EX62">
        <v>-3.366</v>
      </c>
      <c r="EY62">
        <v>15</v>
      </c>
      <c r="EZ62">
        <v>0</v>
      </c>
      <c r="FA62" t="s">
        <v>419</v>
      </c>
      <c r="FB62">
        <v>1655239120</v>
      </c>
      <c r="FC62">
        <v>1655239135</v>
      </c>
      <c r="FD62">
        <v>0</v>
      </c>
      <c r="FE62">
        <v>-0.075</v>
      </c>
      <c r="FF62">
        <v>-0.027</v>
      </c>
      <c r="FG62">
        <v>1.986</v>
      </c>
      <c r="FH62">
        <v>0.139</v>
      </c>
      <c r="FI62">
        <v>420</v>
      </c>
      <c r="FJ62">
        <v>22</v>
      </c>
      <c r="FK62">
        <v>0.12</v>
      </c>
      <c r="FL62">
        <v>0.02</v>
      </c>
      <c r="FM62">
        <v>2.98081225</v>
      </c>
      <c r="FN62">
        <v>-0.04369834896811455</v>
      </c>
      <c r="FO62">
        <v>0.03537965817298829</v>
      </c>
      <c r="FP62">
        <v>1</v>
      </c>
      <c r="FQ62">
        <v>671.7720588235294</v>
      </c>
      <c r="FR62">
        <v>2.365928236068624</v>
      </c>
      <c r="FS62">
        <v>3.558713233584962</v>
      </c>
      <c r="FT62">
        <v>0</v>
      </c>
      <c r="FU62">
        <v>0.87776015</v>
      </c>
      <c r="FV62">
        <v>-0.02015308818011572</v>
      </c>
      <c r="FW62">
        <v>0.01202186971429569</v>
      </c>
      <c r="FX62">
        <v>1</v>
      </c>
      <c r="FY62">
        <v>2</v>
      </c>
      <c r="FZ62">
        <v>3</v>
      </c>
      <c r="GA62" t="s">
        <v>429</v>
      </c>
      <c r="GB62">
        <v>2.98048</v>
      </c>
      <c r="GC62">
        <v>2.72825</v>
      </c>
      <c r="GD62">
        <v>0.0861975</v>
      </c>
      <c r="GE62">
        <v>0.0867189</v>
      </c>
      <c r="GF62">
        <v>0.09020010000000001</v>
      </c>
      <c r="GG62">
        <v>0.0877985</v>
      </c>
      <c r="GH62">
        <v>27437.5</v>
      </c>
      <c r="GI62">
        <v>26998.4</v>
      </c>
      <c r="GJ62">
        <v>30550.6</v>
      </c>
      <c r="GK62">
        <v>29803.4</v>
      </c>
      <c r="GL62">
        <v>38354.4</v>
      </c>
      <c r="GM62">
        <v>35801</v>
      </c>
      <c r="GN62">
        <v>46729.9</v>
      </c>
      <c r="GO62">
        <v>44327.5</v>
      </c>
      <c r="GP62">
        <v>1.8859</v>
      </c>
      <c r="GQ62">
        <v>1.86278</v>
      </c>
      <c r="GR62">
        <v>0.0550412</v>
      </c>
      <c r="GS62">
        <v>0</v>
      </c>
      <c r="GT62">
        <v>24.191</v>
      </c>
      <c r="GU62">
        <v>999.9</v>
      </c>
      <c r="GV62">
        <v>42.1</v>
      </c>
      <c r="GW62">
        <v>31.6</v>
      </c>
      <c r="GX62">
        <v>21.7696</v>
      </c>
      <c r="GY62">
        <v>63.1867</v>
      </c>
      <c r="GZ62">
        <v>22.7043</v>
      </c>
      <c r="HA62">
        <v>1</v>
      </c>
      <c r="HB62">
        <v>-0.175937</v>
      </c>
      <c r="HC62">
        <v>-0.198328</v>
      </c>
      <c r="HD62">
        <v>20.215</v>
      </c>
      <c r="HE62">
        <v>5.24005</v>
      </c>
      <c r="HF62">
        <v>11.968</v>
      </c>
      <c r="HG62">
        <v>4.97355</v>
      </c>
      <c r="HH62">
        <v>3.29078</v>
      </c>
      <c r="HI62">
        <v>9550.9</v>
      </c>
      <c r="HJ62">
        <v>9999</v>
      </c>
      <c r="HK62">
        <v>9999</v>
      </c>
      <c r="HL62">
        <v>300.7</v>
      </c>
      <c r="HM62">
        <v>4.9729</v>
      </c>
      <c r="HN62">
        <v>1.87729</v>
      </c>
      <c r="HO62">
        <v>1.8754</v>
      </c>
      <c r="HP62">
        <v>1.87825</v>
      </c>
      <c r="HQ62">
        <v>1.87499</v>
      </c>
      <c r="HR62">
        <v>1.87854</v>
      </c>
      <c r="HS62">
        <v>1.87562</v>
      </c>
      <c r="HT62">
        <v>1.8768</v>
      </c>
      <c r="HU62">
        <v>0</v>
      </c>
      <c r="HV62">
        <v>0</v>
      </c>
      <c r="HW62">
        <v>0</v>
      </c>
      <c r="HX62">
        <v>0</v>
      </c>
      <c r="HY62" t="s">
        <v>421</v>
      </c>
      <c r="HZ62" t="s">
        <v>422</v>
      </c>
      <c r="IA62" t="s">
        <v>423</v>
      </c>
      <c r="IB62" t="s">
        <v>423</v>
      </c>
      <c r="IC62" t="s">
        <v>423</v>
      </c>
      <c r="ID62" t="s">
        <v>423</v>
      </c>
      <c r="IE62">
        <v>0</v>
      </c>
      <c r="IF62">
        <v>100</v>
      </c>
      <c r="IG62">
        <v>100</v>
      </c>
      <c r="IH62">
        <v>3.434</v>
      </c>
      <c r="II62">
        <v>0.2091</v>
      </c>
      <c r="IJ62">
        <v>1.981763419366358</v>
      </c>
      <c r="IK62">
        <v>0.004159454759036045</v>
      </c>
      <c r="IL62">
        <v>-1.867668404869411E-06</v>
      </c>
      <c r="IM62">
        <v>4.909634042181104E-10</v>
      </c>
      <c r="IN62">
        <v>-0.02325052156973135</v>
      </c>
      <c r="IO62">
        <v>0.005621412097584705</v>
      </c>
      <c r="IP62">
        <v>0.0003643073039241939</v>
      </c>
      <c r="IQ62">
        <v>5.804889560036211E-07</v>
      </c>
      <c r="IR62">
        <v>0</v>
      </c>
      <c r="IS62">
        <v>2100</v>
      </c>
      <c r="IT62">
        <v>1</v>
      </c>
      <c r="IU62">
        <v>26</v>
      </c>
      <c r="IV62">
        <v>63405.7</v>
      </c>
      <c r="IW62">
        <v>63405.4</v>
      </c>
      <c r="IX62">
        <v>1.09619</v>
      </c>
      <c r="IY62">
        <v>2.56348</v>
      </c>
      <c r="IZ62">
        <v>1.39893</v>
      </c>
      <c r="JA62">
        <v>2.34253</v>
      </c>
      <c r="JB62">
        <v>1.44897</v>
      </c>
      <c r="JC62">
        <v>2.37427</v>
      </c>
      <c r="JD62">
        <v>36.5996</v>
      </c>
      <c r="JE62">
        <v>24.0963</v>
      </c>
      <c r="JF62">
        <v>18</v>
      </c>
      <c r="JG62">
        <v>489.218</v>
      </c>
      <c r="JH62">
        <v>445.922</v>
      </c>
      <c r="JI62">
        <v>25</v>
      </c>
      <c r="JJ62">
        <v>25.6021</v>
      </c>
      <c r="JK62">
        <v>30.0002</v>
      </c>
      <c r="JL62">
        <v>25.4413</v>
      </c>
      <c r="JM62">
        <v>25.5251</v>
      </c>
      <c r="JN62">
        <v>21.9901</v>
      </c>
      <c r="JO62">
        <v>22.2274</v>
      </c>
      <c r="JP62">
        <v>0</v>
      </c>
      <c r="JQ62">
        <v>25</v>
      </c>
      <c r="JR62">
        <v>420.1</v>
      </c>
      <c r="JS62">
        <v>17.8021</v>
      </c>
      <c r="JT62">
        <v>100.992</v>
      </c>
      <c r="JU62">
        <v>101.923</v>
      </c>
    </row>
    <row r="63" spans="1:281">
      <c r="A63">
        <v>47</v>
      </c>
      <c r="B63">
        <v>1659043464.1</v>
      </c>
      <c r="C63">
        <v>1353.099999904633</v>
      </c>
      <c r="D63" t="s">
        <v>519</v>
      </c>
      <c r="E63" t="s">
        <v>520</v>
      </c>
      <c r="F63">
        <v>5</v>
      </c>
      <c r="G63" t="s">
        <v>415</v>
      </c>
      <c r="H63" t="s">
        <v>500</v>
      </c>
      <c r="I63">
        <v>1659043461.3</v>
      </c>
      <c r="J63">
        <f>(K63)/1000</f>
        <v>0</v>
      </c>
      <c r="K63">
        <f>IF(CZ63, AN63, AH63)</f>
        <v>0</v>
      </c>
      <c r="L63">
        <f>IF(CZ63, AI63, AG63)</f>
        <v>0</v>
      </c>
      <c r="M63">
        <f>DB63 - IF(AU63&gt;1, L63*CV63*100.0/(AW63*DP63), 0)</f>
        <v>0</v>
      </c>
      <c r="N63">
        <f>((T63-J63/2)*M63-L63)/(T63+J63/2)</f>
        <v>0</v>
      </c>
      <c r="O63">
        <f>N63*(DI63+DJ63)/1000.0</f>
        <v>0</v>
      </c>
      <c r="P63">
        <f>(DB63 - IF(AU63&gt;1, L63*CV63*100.0/(AW63*DP63), 0))*(DI63+DJ63)/1000.0</f>
        <v>0</v>
      </c>
      <c r="Q63">
        <f>2.0/((1/S63-1/R63)+SIGN(S63)*SQRT((1/S63-1/R63)*(1/S63-1/R63) + 4*CW63/((CW63+1)*(CW63+1))*(2*1/S63*1/R63-1/R63*1/R63)))</f>
        <v>0</v>
      </c>
      <c r="R63">
        <f>IF(LEFT(CX63,1)&lt;&gt;"0",IF(LEFT(CX63,1)="1",3.0,CY63),$D$5+$E$5*(DP63*DI63/($K$5*1000))+$F$5*(DP63*DI63/($K$5*1000))*MAX(MIN(CV63,$J$5),$I$5)*MAX(MIN(CV63,$J$5),$I$5)+$G$5*MAX(MIN(CV63,$J$5),$I$5)*(DP63*DI63/($K$5*1000))+$H$5*(DP63*DI63/($K$5*1000))*(DP63*DI63/($K$5*1000)))</f>
        <v>0</v>
      </c>
      <c r="S63">
        <f>J63*(1000-(1000*0.61365*exp(17.502*W63/(240.97+W63))/(DI63+DJ63)+DD63)/2)/(1000*0.61365*exp(17.502*W63/(240.97+W63))/(DI63+DJ63)-DD63)</f>
        <v>0</v>
      </c>
      <c r="T63">
        <f>1/((CW63+1)/(Q63/1.6)+1/(R63/1.37)) + CW63/((CW63+1)/(Q63/1.6) + CW63/(R63/1.37))</f>
        <v>0</v>
      </c>
      <c r="U63">
        <f>(CR63*CU63)</f>
        <v>0</v>
      </c>
      <c r="V63">
        <f>(DK63+(U63+2*0.95*5.67E-8*(((DK63+$B$7)+273)^4-(DK63+273)^4)-44100*J63)/(1.84*29.3*R63+8*0.95*5.67E-8*(DK63+273)^3))</f>
        <v>0</v>
      </c>
      <c r="W63">
        <f>($C$7*DL63+$D$7*DM63+$E$7*V63)</f>
        <v>0</v>
      </c>
      <c r="X63">
        <f>0.61365*exp(17.502*W63/(240.97+W63))</f>
        <v>0</v>
      </c>
      <c r="Y63">
        <f>(Z63/AA63*100)</f>
        <v>0</v>
      </c>
      <c r="Z63">
        <f>DD63*(DI63+DJ63)/1000</f>
        <v>0</v>
      </c>
      <c r="AA63">
        <f>0.61365*exp(17.502*DK63/(240.97+DK63))</f>
        <v>0</v>
      </c>
      <c r="AB63">
        <f>(X63-DD63*(DI63+DJ63)/1000)</f>
        <v>0</v>
      </c>
      <c r="AC63">
        <f>(-J63*44100)</f>
        <v>0</v>
      </c>
      <c r="AD63">
        <f>2*29.3*R63*0.92*(DK63-W63)</f>
        <v>0</v>
      </c>
      <c r="AE63">
        <f>2*0.95*5.67E-8*(((DK63+$B$7)+273)^4-(W63+273)^4)</f>
        <v>0</v>
      </c>
      <c r="AF63">
        <f>U63+AE63+AC63+AD63</f>
        <v>0</v>
      </c>
      <c r="AG63">
        <f>DH63*AU63*(DC63-DB63*(1000-AU63*DE63)/(1000-AU63*DD63))/(100*CV63)</f>
        <v>0</v>
      </c>
      <c r="AH63">
        <f>1000*DH63*AU63*(DD63-DE63)/(100*CV63*(1000-AU63*DD63))</f>
        <v>0</v>
      </c>
      <c r="AI63">
        <f>(AJ63 - AK63 - DI63*1E3/(8.314*(DK63+273.15)) * AM63/DH63 * AL63) * DH63/(100*CV63) * (1000 - DE63)/1000</f>
        <v>0</v>
      </c>
      <c r="AJ63">
        <v>427.7088640802161</v>
      </c>
      <c r="AK63">
        <v>431.1186181818181</v>
      </c>
      <c r="AL63">
        <v>6.620469726142323E-05</v>
      </c>
      <c r="AM63">
        <v>64.87119049471627</v>
      </c>
      <c r="AN63">
        <f>(AP63 - AO63 + DI63*1E3/(8.314*(DK63+273.15)) * AR63/DH63 * AQ63) * DH63/(100*CV63) * 1000/(1000 - AP63)</f>
        <v>0</v>
      </c>
      <c r="AO63">
        <v>17.81834810807456</v>
      </c>
      <c r="AP63">
        <v>18.72065734265735</v>
      </c>
      <c r="AQ63">
        <v>0.0007723810457847365</v>
      </c>
      <c r="AR63">
        <v>84.68855460494387</v>
      </c>
      <c r="AS63">
        <v>2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MAX(0,($B$13+$C$13*DP63)/(1+$D$13*DP63)*DI63/(DK63+273)*$E$13)</f>
        <v>0</v>
      </c>
      <c r="AX63" t="s">
        <v>417</v>
      </c>
      <c r="AY63" t="s">
        <v>417</v>
      </c>
      <c r="AZ63">
        <v>0</v>
      </c>
      <c r="BA63">
        <v>0</v>
      </c>
      <c r="BB63">
        <f>1-AZ63/BA63</f>
        <v>0</v>
      </c>
      <c r="BC63">
        <v>0</v>
      </c>
      <c r="BD63" t="s">
        <v>417</v>
      </c>
      <c r="BE63" t="s">
        <v>417</v>
      </c>
      <c r="BF63">
        <v>0</v>
      </c>
      <c r="BG63">
        <v>0</v>
      </c>
      <c r="BH63">
        <f>1-BF63/BG63</f>
        <v>0</v>
      </c>
      <c r="BI63">
        <v>0.5</v>
      </c>
      <c r="BJ63">
        <f>CS63</f>
        <v>0</v>
      </c>
      <c r="BK63">
        <f>L63</f>
        <v>0</v>
      </c>
      <c r="BL63">
        <f>BH63*BI63*BJ63</f>
        <v>0</v>
      </c>
      <c r="BM63">
        <f>(BK63-BC63)/BJ63</f>
        <v>0</v>
      </c>
      <c r="BN63">
        <f>(BA63-BG63)/BG63</f>
        <v>0</v>
      </c>
      <c r="BO63">
        <f>AZ63/(BB63+AZ63/BG63)</f>
        <v>0</v>
      </c>
      <c r="BP63" t="s">
        <v>417</v>
      </c>
      <c r="BQ63">
        <v>0</v>
      </c>
      <c r="BR63">
        <f>IF(BQ63&lt;&gt;0, BQ63, BO63)</f>
        <v>0</v>
      </c>
      <c r="BS63">
        <f>1-BR63/BG63</f>
        <v>0</v>
      </c>
      <c r="BT63">
        <f>(BG63-BF63)/(BG63-BR63)</f>
        <v>0</v>
      </c>
      <c r="BU63">
        <f>(BA63-BG63)/(BA63-BR63)</f>
        <v>0</v>
      </c>
      <c r="BV63">
        <f>(BG63-BF63)/(BG63-AZ63)</f>
        <v>0</v>
      </c>
      <c r="BW63">
        <f>(BA63-BG63)/(BA63-AZ63)</f>
        <v>0</v>
      </c>
      <c r="BX63">
        <f>(BT63*BR63/BF63)</f>
        <v>0</v>
      </c>
      <c r="BY63">
        <f>(1-BX63)</f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f>$B$11*DQ63+$C$11*DR63+$F$11*EC63*(1-EF63)</f>
        <v>0</v>
      </c>
      <c r="CS63">
        <f>CR63*CT63</f>
        <v>0</v>
      </c>
      <c r="CT63">
        <f>($B$11*$D$9+$C$11*$D$9+$F$11*((EP63+EH63)/MAX(EP63+EH63+EQ63, 0.1)*$I$9+EQ63/MAX(EP63+EH63+EQ63, 0.1)*$J$9))/($B$11+$C$11+$F$11)</f>
        <v>0</v>
      </c>
      <c r="CU63">
        <f>($B$11*$K$9+$C$11*$K$9+$F$11*((EP63+EH63)/MAX(EP63+EH63+EQ63, 0.1)*$P$9+EQ63/MAX(EP63+EH63+EQ63, 0.1)*$Q$9))/($B$11+$C$11+$F$11)</f>
        <v>0</v>
      </c>
      <c r="CV63">
        <v>6</v>
      </c>
      <c r="CW63">
        <v>0.5</v>
      </c>
      <c r="CX63" t="s">
        <v>418</v>
      </c>
      <c r="CY63">
        <v>2</v>
      </c>
      <c r="CZ63" t="b">
        <v>1</v>
      </c>
      <c r="DA63">
        <v>1659043461.3</v>
      </c>
      <c r="DB63">
        <v>423.0479</v>
      </c>
      <c r="DC63">
        <v>420.0885</v>
      </c>
      <c r="DD63">
        <v>18.71733</v>
      </c>
      <c r="DE63">
        <v>17.81812</v>
      </c>
      <c r="DF63">
        <v>419.6136</v>
      </c>
      <c r="DG63">
        <v>18.50806</v>
      </c>
      <c r="DH63">
        <v>500.0267999999999</v>
      </c>
      <c r="DI63">
        <v>90.2702</v>
      </c>
      <c r="DJ63">
        <v>0.09979631000000001</v>
      </c>
      <c r="DK63">
        <v>25.63685</v>
      </c>
      <c r="DL63">
        <v>25.09684</v>
      </c>
      <c r="DM63">
        <v>999.9</v>
      </c>
      <c r="DN63">
        <v>0</v>
      </c>
      <c r="DO63">
        <v>0</v>
      </c>
      <c r="DP63">
        <v>10002.183</v>
      </c>
      <c r="DQ63">
        <v>0</v>
      </c>
      <c r="DR63">
        <v>4.615162</v>
      </c>
      <c r="DS63">
        <v>2.959369</v>
      </c>
      <c r="DT63">
        <v>431.1174</v>
      </c>
      <c r="DU63">
        <v>427.7098</v>
      </c>
      <c r="DV63">
        <v>0.8992279</v>
      </c>
      <c r="DW63">
        <v>420.0885</v>
      </c>
      <c r="DX63">
        <v>17.81812</v>
      </c>
      <c r="DY63">
        <v>1.689619</v>
      </c>
      <c r="DZ63">
        <v>1.608444</v>
      </c>
      <c r="EA63">
        <v>14.80138</v>
      </c>
      <c r="EB63">
        <v>14.03993</v>
      </c>
      <c r="EC63">
        <v>0.0100011</v>
      </c>
      <c r="ED63">
        <v>0</v>
      </c>
      <c r="EE63">
        <v>0</v>
      </c>
      <c r="EF63">
        <v>0</v>
      </c>
      <c r="EG63">
        <v>669.7300000000001</v>
      </c>
      <c r="EH63">
        <v>0.0100011</v>
      </c>
      <c r="EI63">
        <v>0.08000000000000015</v>
      </c>
      <c r="EJ63">
        <v>-1.47</v>
      </c>
      <c r="EK63">
        <v>35.13719999999999</v>
      </c>
      <c r="EL63">
        <v>41.04340000000001</v>
      </c>
      <c r="EM63">
        <v>37.8186</v>
      </c>
      <c r="EN63">
        <v>41.7996</v>
      </c>
      <c r="EO63">
        <v>38.1496</v>
      </c>
      <c r="EP63">
        <v>0</v>
      </c>
      <c r="EQ63">
        <v>0</v>
      </c>
      <c r="ER63">
        <v>0</v>
      </c>
      <c r="ES63">
        <v>1659043465.3</v>
      </c>
      <c r="ET63">
        <v>0</v>
      </c>
      <c r="EU63">
        <v>671.22</v>
      </c>
      <c r="EV63">
        <v>-27.58461536225376</v>
      </c>
      <c r="EW63">
        <v>14.26538447895228</v>
      </c>
      <c r="EX63">
        <v>-1.734</v>
      </c>
      <c r="EY63">
        <v>15</v>
      </c>
      <c r="EZ63">
        <v>0</v>
      </c>
      <c r="FA63" t="s">
        <v>419</v>
      </c>
      <c r="FB63">
        <v>1655239120</v>
      </c>
      <c r="FC63">
        <v>1655239135</v>
      </c>
      <c r="FD63">
        <v>0</v>
      </c>
      <c r="FE63">
        <v>-0.075</v>
      </c>
      <c r="FF63">
        <v>-0.027</v>
      </c>
      <c r="FG63">
        <v>1.986</v>
      </c>
      <c r="FH63">
        <v>0.139</v>
      </c>
      <c r="FI63">
        <v>420</v>
      </c>
      <c r="FJ63">
        <v>22</v>
      </c>
      <c r="FK63">
        <v>0.12</v>
      </c>
      <c r="FL63">
        <v>0.02</v>
      </c>
      <c r="FM63">
        <v>2.979942</v>
      </c>
      <c r="FN63">
        <v>-0.2107346341463537</v>
      </c>
      <c r="FO63">
        <v>0.03608927251968371</v>
      </c>
      <c r="FP63">
        <v>1</v>
      </c>
      <c r="FQ63">
        <v>671.6573529411764</v>
      </c>
      <c r="FR63">
        <v>-7.721161120374113</v>
      </c>
      <c r="FS63">
        <v>3.036617999589769</v>
      </c>
      <c r="FT63">
        <v>0</v>
      </c>
      <c r="FU63">
        <v>0.882273275</v>
      </c>
      <c r="FV63">
        <v>0.0643343302063777</v>
      </c>
      <c r="FW63">
        <v>0.01507081511894347</v>
      </c>
      <c r="FX63">
        <v>1</v>
      </c>
      <c r="FY63">
        <v>2</v>
      </c>
      <c r="FZ63">
        <v>3</v>
      </c>
      <c r="GA63" t="s">
        <v>429</v>
      </c>
      <c r="GB63">
        <v>2.9807</v>
      </c>
      <c r="GC63">
        <v>2.72839</v>
      </c>
      <c r="GD63">
        <v>0.0861961</v>
      </c>
      <c r="GE63">
        <v>0.0867213</v>
      </c>
      <c r="GF63">
        <v>0.09022570000000001</v>
      </c>
      <c r="GG63">
        <v>0.08779530000000001</v>
      </c>
      <c r="GH63">
        <v>27437.3</v>
      </c>
      <c r="GI63">
        <v>26999.1</v>
      </c>
      <c r="GJ63">
        <v>30550.3</v>
      </c>
      <c r="GK63">
        <v>29804.3</v>
      </c>
      <c r="GL63">
        <v>38353</v>
      </c>
      <c r="GM63">
        <v>35802.2</v>
      </c>
      <c r="GN63">
        <v>46729.5</v>
      </c>
      <c r="GO63">
        <v>44328.8</v>
      </c>
      <c r="GP63">
        <v>1.8862</v>
      </c>
      <c r="GQ63">
        <v>1.86278</v>
      </c>
      <c r="GR63">
        <v>0.0551529</v>
      </c>
      <c r="GS63">
        <v>0</v>
      </c>
      <c r="GT63">
        <v>24.191</v>
      </c>
      <c r="GU63">
        <v>999.9</v>
      </c>
      <c r="GV63">
        <v>42.1</v>
      </c>
      <c r="GW63">
        <v>31.7</v>
      </c>
      <c r="GX63">
        <v>21.8953</v>
      </c>
      <c r="GY63">
        <v>62.9567</v>
      </c>
      <c r="GZ63">
        <v>22.9367</v>
      </c>
      <c r="HA63">
        <v>1</v>
      </c>
      <c r="HB63">
        <v>-0.111413</v>
      </c>
      <c r="HC63">
        <v>-0.268284</v>
      </c>
      <c r="HD63">
        <v>20.2151</v>
      </c>
      <c r="HE63">
        <v>5.2411</v>
      </c>
      <c r="HF63">
        <v>11.968</v>
      </c>
      <c r="HG63">
        <v>4.9739</v>
      </c>
      <c r="HH63">
        <v>3.291</v>
      </c>
      <c r="HI63">
        <v>9550.9</v>
      </c>
      <c r="HJ63">
        <v>9999</v>
      </c>
      <c r="HK63">
        <v>9999</v>
      </c>
      <c r="HL63">
        <v>300.7</v>
      </c>
      <c r="HM63">
        <v>4.9729</v>
      </c>
      <c r="HN63">
        <v>1.8773</v>
      </c>
      <c r="HO63">
        <v>1.87539</v>
      </c>
      <c r="HP63">
        <v>1.87824</v>
      </c>
      <c r="HQ63">
        <v>1.87499</v>
      </c>
      <c r="HR63">
        <v>1.87854</v>
      </c>
      <c r="HS63">
        <v>1.87561</v>
      </c>
      <c r="HT63">
        <v>1.8768</v>
      </c>
      <c r="HU63">
        <v>0</v>
      </c>
      <c r="HV63">
        <v>0</v>
      </c>
      <c r="HW63">
        <v>0</v>
      </c>
      <c r="HX63">
        <v>0</v>
      </c>
      <c r="HY63" t="s">
        <v>421</v>
      </c>
      <c r="HZ63" t="s">
        <v>422</v>
      </c>
      <c r="IA63" t="s">
        <v>423</v>
      </c>
      <c r="IB63" t="s">
        <v>423</v>
      </c>
      <c r="IC63" t="s">
        <v>423</v>
      </c>
      <c r="ID63" t="s">
        <v>423</v>
      </c>
      <c r="IE63">
        <v>0</v>
      </c>
      <c r="IF63">
        <v>100</v>
      </c>
      <c r="IG63">
        <v>100</v>
      </c>
      <c r="IH63">
        <v>3.435</v>
      </c>
      <c r="II63">
        <v>0.2093</v>
      </c>
      <c r="IJ63">
        <v>1.981763419366358</v>
      </c>
      <c r="IK63">
        <v>0.004159454759036045</v>
      </c>
      <c r="IL63">
        <v>-1.867668404869411E-06</v>
      </c>
      <c r="IM63">
        <v>4.909634042181104E-10</v>
      </c>
      <c r="IN63">
        <v>-0.02325052156973135</v>
      </c>
      <c r="IO63">
        <v>0.005621412097584705</v>
      </c>
      <c r="IP63">
        <v>0.0003643073039241939</v>
      </c>
      <c r="IQ63">
        <v>5.804889560036211E-07</v>
      </c>
      <c r="IR63">
        <v>0</v>
      </c>
      <c r="IS63">
        <v>2100</v>
      </c>
      <c r="IT63">
        <v>1</v>
      </c>
      <c r="IU63">
        <v>26</v>
      </c>
      <c r="IV63">
        <v>63405.7</v>
      </c>
      <c r="IW63">
        <v>63405.5</v>
      </c>
      <c r="IX63">
        <v>1.09619</v>
      </c>
      <c r="IY63">
        <v>2.55005</v>
      </c>
      <c r="IZ63">
        <v>1.39893</v>
      </c>
      <c r="JA63">
        <v>2.34375</v>
      </c>
      <c r="JB63">
        <v>1.44897</v>
      </c>
      <c r="JC63">
        <v>2.43286</v>
      </c>
      <c r="JD63">
        <v>36.5996</v>
      </c>
      <c r="JE63">
        <v>24.105</v>
      </c>
      <c r="JF63">
        <v>18</v>
      </c>
      <c r="JG63">
        <v>489.381</v>
      </c>
      <c r="JH63">
        <v>445.922</v>
      </c>
      <c r="JI63">
        <v>25</v>
      </c>
      <c r="JJ63">
        <v>25.6021</v>
      </c>
      <c r="JK63">
        <v>30.0001</v>
      </c>
      <c r="JL63">
        <v>25.4413</v>
      </c>
      <c r="JM63">
        <v>25.5251</v>
      </c>
      <c r="JN63">
        <v>21.9918</v>
      </c>
      <c r="JO63">
        <v>22.2274</v>
      </c>
      <c r="JP63">
        <v>0</v>
      </c>
      <c r="JQ63">
        <v>25</v>
      </c>
      <c r="JR63">
        <v>420.1</v>
      </c>
      <c r="JS63">
        <v>17.8021</v>
      </c>
      <c r="JT63">
        <v>100.991</v>
      </c>
      <c r="JU63">
        <v>101.926</v>
      </c>
    </row>
    <row r="64" spans="1:281">
      <c r="A64">
        <v>48</v>
      </c>
      <c r="B64">
        <v>1659043469.1</v>
      </c>
      <c r="C64">
        <v>1358.099999904633</v>
      </c>
      <c r="D64" t="s">
        <v>521</v>
      </c>
      <c r="E64" t="s">
        <v>522</v>
      </c>
      <c r="F64">
        <v>5</v>
      </c>
      <c r="G64" t="s">
        <v>415</v>
      </c>
      <c r="H64" t="s">
        <v>500</v>
      </c>
      <c r="I64">
        <v>1659043466.6</v>
      </c>
      <c r="J64">
        <f>(K64)/1000</f>
        <v>0</v>
      </c>
      <c r="K64">
        <f>IF(CZ64, AN64, AH64)</f>
        <v>0</v>
      </c>
      <c r="L64">
        <f>IF(CZ64, AI64, AG64)</f>
        <v>0</v>
      </c>
      <c r="M64">
        <f>DB64 - IF(AU64&gt;1, L64*CV64*100.0/(AW64*DP64), 0)</f>
        <v>0</v>
      </c>
      <c r="N64">
        <f>((T64-J64/2)*M64-L64)/(T64+J64/2)</f>
        <v>0</v>
      </c>
      <c r="O64">
        <f>N64*(DI64+DJ64)/1000.0</f>
        <v>0</v>
      </c>
      <c r="P64">
        <f>(DB64 - IF(AU64&gt;1, L64*CV64*100.0/(AW64*DP64), 0))*(DI64+DJ64)/1000.0</f>
        <v>0</v>
      </c>
      <c r="Q64">
        <f>2.0/((1/S64-1/R64)+SIGN(S64)*SQRT((1/S64-1/R64)*(1/S64-1/R64) + 4*CW64/((CW64+1)*(CW64+1))*(2*1/S64*1/R64-1/R64*1/R64)))</f>
        <v>0</v>
      </c>
      <c r="R64">
        <f>IF(LEFT(CX64,1)&lt;&gt;"0",IF(LEFT(CX64,1)="1",3.0,CY64),$D$5+$E$5*(DP64*DI64/($K$5*1000))+$F$5*(DP64*DI64/($K$5*1000))*MAX(MIN(CV64,$J$5),$I$5)*MAX(MIN(CV64,$J$5),$I$5)+$G$5*MAX(MIN(CV64,$J$5),$I$5)*(DP64*DI64/($K$5*1000))+$H$5*(DP64*DI64/($K$5*1000))*(DP64*DI64/($K$5*1000)))</f>
        <v>0</v>
      </c>
      <c r="S64">
        <f>J64*(1000-(1000*0.61365*exp(17.502*W64/(240.97+W64))/(DI64+DJ64)+DD64)/2)/(1000*0.61365*exp(17.502*W64/(240.97+W64))/(DI64+DJ64)-DD64)</f>
        <v>0</v>
      </c>
      <c r="T64">
        <f>1/((CW64+1)/(Q64/1.6)+1/(R64/1.37)) + CW64/((CW64+1)/(Q64/1.6) + CW64/(R64/1.37))</f>
        <v>0</v>
      </c>
      <c r="U64">
        <f>(CR64*CU64)</f>
        <v>0</v>
      </c>
      <c r="V64">
        <f>(DK64+(U64+2*0.95*5.67E-8*(((DK64+$B$7)+273)^4-(DK64+273)^4)-44100*J64)/(1.84*29.3*R64+8*0.95*5.67E-8*(DK64+273)^3))</f>
        <v>0</v>
      </c>
      <c r="W64">
        <f>($C$7*DL64+$D$7*DM64+$E$7*V64)</f>
        <v>0</v>
      </c>
      <c r="X64">
        <f>0.61365*exp(17.502*W64/(240.97+W64))</f>
        <v>0</v>
      </c>
      <c r="Y64">
        <f>(Z64/AA64*100)</f>
        <v>0</v>
      </c>
      <c r="Z64">
        <f>DD64*(DI64+DJ64)/1000</f>
        <v>0</v>
      </c>
      <c r="AA64">
        <f>0.61365*exp(17.502*DK64/(240.97+DK64))</f>
        <v>0</v>
      </c>
      <c r="AB64">
        <f>(X64-DD64*(DI64+DJ64)/1000)</f>
        <v>0</v>
      </c>
      <c r="AC64">
        <f>(-J64*44100)</f>
        <v>0</v>
      </c>
      <c r="AD64">
        <f>2*29.3*R64*0.92*(DK64-W64)</f>
        <v>0</v>
      </c>
      <c r="AE64">
        <f>2*0.95*5.67E-8*(((DK64+$B$7)+273)^4-(W64+273)^4)</f>
        <v>0</v>
      </c>
      <c r="AF64">
        <f>U64+AE64+AC64+AD64</f>
        <v>0</v>
      </c>
      <c r="AG64">
        <f>DH64*AU64*(DC64-DB64*(1000-AU64*DE64)/(1000-AU64*DD64))/(100*CV64)</f>
        <v>0</v>
      </c>
      <c r="AH64">
        <f>1000*DH64*AU64*(DD64-DE64)/(100*CV64*(1000-AU64*DD64))</f>
        <v>0</v>
      </c>
      <c r="AI64">
        <f>(AJ64 - AK64 - DI64*1E3/(8.314*(DK64+273.15)) * AM64/DH64 * AL64) * DH64/(100*CV64) * (1000 - DE64)/1000</f>
        <v>0</v>
      </c>
      <c r="AJ64">
        <v>427.6886706946368</v>
      </c>
      <c r="AK64">
        <v>431.1293454545453</v>
      </c>
      <c r="AL64">
        <v>0.0005473291234755092</v>
      </c>
      <c r="AM64">
        <v>64.87119049471627</v>
      </c>
      <c r="AN64">
        <f>(AP64 - AO64 + DI64*1E3/(8.314*(DK64+273.15)) * AR64/DH64 * AQ64) * DH64/(100*CV64) * 1000/(1000 - AP64)</f>
        <v>0</v>
      </c>
      <c r="AO64">
        <v>17.81682759027415</v>
      </c>
      <c r="AP64">
        <v>18.72672307692309</v>
      </c>
      <c r="AQ64">
        <v>0.0002523030658494479</v>
      </c>
      <c r="AR64">
        <v>84.68855460494387</v>
      </c>
      <c r="AS64">
        <v>2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MAX(0,($B$13+$C$13*DP64)/(1+$D$13*DP64)*DI64/(DK64+273)*$E$13)</f>
        <v>0</v>
      </c>
      <c r="AX64" t="s">
        <v>417</v>
      </c>
      <c r="AY64" t="s">
        <v>417</v>
      </c>
      <c r="AZ64">
        <v>0</v>
      </c>
      <c r="BA64">
        <v>0</v>
      </c>
      <c r="BB64">
        <f>1-AZ64/BA64</f>
        <v>0</v>
      </c>
      <c r="BC64">
        <v>0</v>
      </c>
      <c r="BD64" t="s">
        <v>417</v>
      </c>
      <c r="BE64" t="s">
        <v>417</v>
      </c>
      <c r="BF64">
        <v>0</v>
      </c>
      <c r="BG64">
        <v>0</v>
      </c>
      <c r="BH64">
        <f>1-BF64/BG64</f>
        <v>0</v>
      </c>
      <c r="BI64">
        <v>0.5</v>
      </c>
      <c r="BJ64">
        <f>CS64</f>
        <v>0</v>
      </c>
      <c r="BK64">
        <f>L64</f>
        <v>0</v>
      </c>
      <c r="BL64">
        <f>BH64*BI64*BJ64</f>
        <v>0</v>
      </c>
      <c r="BM64">
        <f>(BK64-BC64)/BJ64</f>
        <v>0</v>
      </c>
      <c r="BN64">
        <f>(BA64-BG64)/BG64</f>
        <v>0</v>
      </c>
      <c r="BO64">
        <f>AZ64/(BB64+AZ64/BG64)</f>
        <v>0</v>
      </c>
      <c r="BP64" t="s">
        <v>417</v>
      </c>
      <c r="BQ64">
        <v>0</v>
      </c>
      <c r="BR64">
        <f>IF(BQ64&lt;&gt;0, BQ64, BO64)</f>
        <v>0</v>
      </c>
      <c r="BS64">
        <f>1-BR64/BG64</f>
        <v>0</v>
      </c>
      <c r="BT64">
        <f>(BG64-BF64)/(BG64-BR64)</f>
        <v>0</v>
      </c>
      <c r="BU64">
        <f>(BA64-BG64)/(BA64-BR64)</f>
        <v>0</v>
      </c>
      <c r="BV64">
        <f>(BG64-BF64)/(BG64-AZ64)</f>
        <v>0</v>
      </c>
      <c r="BW64">
        <f>(BA64-BG64)/(BA64-AZ64)</f>
        <v>0</v>
      </c>
      <c r="BX64">
        <f>(BT64*BR64/BF64)</f>
        <v>0</v>
      </c>
      <c r="BY64">
        <f>(1-BX64)</f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f>$B$11*DQ64+$C$11*DR64+$F$11*EC64*(1-EF64)</f>
        <v>0</v>
      </c>
      <c r="CS64">
        <f>CR64*CT64</f>
        <v>0</v>
      </c>
      <c r="CT64">
        <f>($B$11*$D$9+$C$11*$D$9+$F$11*((EP64+EH64)/MAX(EP64+EH64+EQ64, 0.1)*$I$9+EQ64/MAX(EP64+EH64+EQ64, 0.1)*$J$9))/($B$11+$C$11+$F$11)</f>
        <v>0</v>
      </c>
      <c r="CU64">
        <f>($B$11*$K$9+$C$11*$K$9+$F$11*((EP64+EH64)/MAX(EP64+EH64+EQ64, 0.1)*$P$9+EQ64/MAX(EP64+EH64+EQ64, 0.1)*$Q$9))/($B$11+$C$11+$F$11)</f>
        <v>0</v>
      </c>
      <c r="CV64">
        <v>6</v>
      </c>
      <c r="CW64">
        <v>0.5</v>
      </c>
      <c r="CX64" t="s">
        <v>418</v>
      </c>
      <c r="CY64">
        <v>2</v>
      </c>
      <c r="CZ64" t="b">
        <v>1</v>
      </c>
      <c r="DA64">
        <v>1659043466.6</v>
      </c>
      <c r="DB64">
        <v>423.0465555555555</v>
      </c>
      <c r="DC64">
        <v>420.0714444444445</v>
      </c>
      <c r="DD64">
        <v>18.72461111111111</v>
      </c>
      <c r="DE64">
        <v>17.81675555555556</v>
      </c>
      <c r="DF64">
        <v>419.6118888888889</v>
      </c>
      <c r="DG64">
        <v>18.51518888888889</v>
      </c>
      <c r="DH64">
        <v>500.0606666666667</v>
      </c>
      <c r="DI64">
        <v>90.26861111111111</v>
      </c>
      <c r="DJ64">
        <v>0.1000456222222222</v>
      </c>
      <c r="DK64">
        <v>25.63947777777777</v>
      </c>
      <c r="DL64">
        <v>25.09757777777778</v>
      </c>
      <c r="DM64">
        <v>999.9000000000001</v>
      </c>
      <c r="DN64">
        <v>0</v>
      </c>
      <c r="DO64">
        <v>0</v>
      </c>
      <c r="DP64">
        <v>10001.51111111111</v>
      </c>
      <c r="DQ64">
        <v>0</v>
      </c>
      <c r="DR64">
        <v>4.02698</v>
      </c>
      <c r="DS64">
        <v>2.975131111111111</v>
      </c>
      <c r="DT64">
        <v>431.1191111111111</v>
      </c>
      <c r="DU64">
        <v>427.6912222222222</v>
      </c>
      <c r="DV64">
        <v>0.9078401111111111</v>
      </c>
      <c r="DW64">
        <v>420.0714444444445</v>
      </c>
      <c r="DX64">
        <v>17.81675555555556</v>
      </c>
      <c r="DY64">
        <v>1.690243333333333</v>
      </c>
      <c r="DZ64">
        <v>1.608294444444444</v>
      </c>
      <c r="EA64">
        <v>14.80713333333333</v>
      </c>
      <c r="EB64">
        <v>14.03848888888889</v>
      </c>
      <c r="EC64">
        <v>0.0100011</v>
      </c>
      <c r="ED64">
        <v>0</v>
      </c>
      <c r="EE64">
        <v>0</v>
      </c>
      <c r="EF64">
        <v>0</v>
      </c>
      <c r="EG64">
        <v>668.3499999999999</v>
      </c>
      <c r="EH64">
        <v>0.0100011</v>
      </c>
      <c r="EI64">
        <v>-0.6000000000000001</v>
      </c>
      <c r="EJ64">
        <v>-1.805555555555556</v>
      </c>
      <c r="EK64">
        <v>35.11777777777777</v>
      </c>
      <c r="EL64">
        <v>41.09</v>
      </c>
      <c r="EM64">
        <v>37.86755555555555</v>
      </c>
      <c r="EN64">
        <v>41.85400000000001</v>
      </c>
      <c r="EO64">
        <v>38.208</v>
      </c>
      <c r="EP64">
        <v>0</v>
      </c>
      <c r="EQ64">
        <v>0</v>
      </c>
      <c r="ER64">
        <v>0</v>
      </c>
      <c r="ES64">
        <v>1659043470.7</v>
      </c>
      <c r="ET64">
        <v>0</v>
      </c>
      <c r="EU64">
        <v>669.3999999999999</v>
      </c>
      <c r="EV64">
        <v>-20.47863257302038</v>
      </c>
      <c r="EW64">
        <v>26.27692280453126</v>
      </c>
      <c r="EX64">
        <v>-0.9538461538461538</v>
      </c>
      <c r="EY64">
        <v>15</v>
      </c>
      <c r="EZ64">
        <v>0</v>
      </c>
      <c r="FA64" t="s">
        <v>419</v>
      </c>
      <c r="FB64">
        <v>1655239120</v>
      </c>
      <c r="FC64">
        <v>1655239135</v>
      </c>
      <c r="FD64">
        <v>0</v>
      </c>
      <c r="FE64">
        <v>-0.075</v>
      </c>
      <c r="FF64">
        <v>-0.027</v>
      </c>
      <c r="FG64">
        <v>1.986</v>
      </c>
      <c r="FH64">
        <v>0.139</v>
      </c>
      <c r="FI64">
        <v>420</v>
      </c>
      <c r="FJ64">
        <v>22</v>
      </c>
      <c r="FK64">
        <v>0.12</v>
      </c>
      <c r="FL64">
        <v>0.02</v>
      </c>
      <c r="FM64">
        <v>2.965709024390244</v>
      </c>
      <c r="FN64">
        <v>-0.007552055749128176</v>
      </c>
      <c r="FO64">
        <v>0.03027936001553904</v>
      </c>
      <c r="FP64">
        <v>1</v>
      </c>
      <c r="FQ64">
        <v>670.3544117647059</v>
      </c>
      <c r="FR64">
        <v>-18.33078683776566</v>
      </c>
      <c r="FS64">
        <v>4.222460386173308</v>
      </c>
      <c r="FT64">
        <v>0</v>
      </c>
      <c r="FU64">
        <v>0.8875856341463414</v>
      </c>
      <c r="FV64">
        <v>0.1800314425087116</v>
      </c>
      <c r="FW64">
        <v>0.01838018580382757</v>
      </c>
      <c r="FX64">
        <v>0</v>
      </c>
      <c r="FY64">
        <v>1</v>
      </c>
      <c r="FZ64">
        <v>3</v>
      </c>
      <c r="GA64" t="s">
        <v>426</v>
      </c>
      <c r="GB64">
        <v>2.98068</v>
      </c>
      <c r="GC64">
        <v>2.72855</v>
      </c>
      <c r="GD64">
        <v>0.0862005</v>
      </c>
      <c r="GE64">
        <v>0.08671139999999999</v>
      </c>
      <c r="GF64">
        <v>0.0902418</v>
      </c>
      <c r="GG64">
        <v>0.0877931</v>
      </c>
      <c r="GH64">
        <v>27437.2</v>
      </c>
      <c r="GI64">
        <v>26999.7</v>
      </c>
      <c r="GJ64">
        <v>30550.3</v>
      </c>
      <c r="GK64">
        <v>29804.6</v>
      </c>
      <c r="GL64">
        <v>38352.2</v>
      </c>
      <c r="GM64">
        <v>35802.6</v>
      </c>
      <c r="GN64">
        <v>46729.4</v>
      </c>
      <c r="GO64">
        <v>44329.3</v>
      </c>
      <c r="GP64">
        <v>1.8861</v>
      </c>
      <c r="GQ64">
        <v>1.8628</v>
      </c>
      <c r="GR64">
        <v>0.0559539</v>
      </c>
      <c r="GS64">
        <v>0</v>
      </c>
      <c r="GT64">
        <v>24.191</v>
      </c>
      <c r="GU64">
        <v>999.9</v>
      </c>
      <c r="GV64">
        <v>42.1</v>
      </c>
      <c r="GW64">
        <v>31.7</v>
      </c>
      <c r="GX64">
        <v>21.8941</v>
      </c>
      <c r="GY64">
        <v>63.1467</v>
      </c>
      <c r="GZ64">
        <v>22.8726</v>
      </c>
      <c r="HA64">
        <v>1</v>
      </c>
      <c r="HB64">
        <v>-0.111408</v>
      </c>
      <c r="HC64">
        <v>-0.269346</v>
      </c>
      <c r="HD64">
        <v>20.215</v>
      </c>
      <c r="HE64">
        <v>5.2411</v>
      </c>
      <c r="HF64">
        <v>11.968</v>
      </c>
      <c r="HG64">
        <v>4.97395</v>
      </c>
      <c r="HH64">
        <v>3.291</v>
      </c>
      <c r="HI64">
        <v>9551.200000000001</v>
      </c>
      <c r="HJ64">
        <v>9999</v>
      </c>
      <c r="HK64">
        <v>9999</v>
      </c>
      <c r="HL64">
        <v>300.7</v>
      </c>
      <c r="HM64">
        <v>4.9729</v>
      </c>
      <c r="HN64">
        <v>1.87732</v>
      </c>
      <c r="HO64">
        <v>1.87545</v>
      </c>
      <c r="HP64">
        <v>1.87827</v>
      </c>
      <c r="HQ64">
        <v>1.87499</v>
      </c>
      <c r="HR64">
        <v>1.87856</v>
      </c>
      <c r="HS64">
        <v>1.87562</v>
      </c>
      <c r="HT64">
        <v>1.87682</v>
      </c>
      <c r="HU64">
        <v>0</v>
      </c>
      <c r="HV64">
        <v>0</v>
      </c>
      <c r="HW64">
        <v>0</v>
      </c>
      <c r="HX64">
        <v>0</v>
      </c>
      <c r="HY64" t="s">
        <v>421</v>
      </c>
      <c r="HZ64" t="s">
        <v>422</v>
      </c>
      <c r="IA64" t="s">
        <v>423</v>
      </c>
      <c r="IB64" t="s">
        <v>423</v>
      </c>
      <c r="IC64" t="s">
        <v>423</v>
      </c>
      <c r="ID64" t="s">
        <v>423</v>
      </c>
      <c r="IE64">
        <v>0</v>
      </c>
      <c r="IF64">
        <v>100</v>
      </c>
      <c r="IG64">
        <v>100</v>
      </c>
      <c r="IH64">
        <v>3.435</v>
      </c>
      <c r="II64">
        <v>0.2095</v>
      </c>
      <c r="IJ64">
        <v>1.981763419366358</v>
      </c>
      <c r="IK64">
        <v>0.004159454759036045</v>
      </c>
      <c r="IL64">
        <v>-1.867668404869411E-06</v>
      </c>
      <c r="IM64">
        <v>4.909634042181104E-10</v>
      </c>
      <c r="IN64">
        <v>-0.02325052156973135</v>
      </c>
      <c r="IO64">
        <v>0.005621412097584705</v>
      </c>
      <c r="IP64">
        <v>0.0003643073039241939</v>
      </c>
      <c r="IQ64">
        <v>5.804889560036211E-07</v>
      </c>
      <c r="IR64">
        <v>0</v>
      </c>
      <c r="IS64">
        <v>2100</v>
      </c>
      <c r="IT64">
        <v>1</v>
      </c>
      <c r="IU64">
        <v>26</v>
      </c>
      <c r="IV64">
        <v>63405.8</v>
      </c>
      <c r="IW64">
        <v>63405.6</v>
      </c>
      <c r="IX64">
        <v>1.09619</v>
      </c>
      <c r="IY64">
        <v>2.55615</v>
      </c>
      <c r="IZ64">
        <v>1.39893</v>
      </c>
      <c r="JA64">
        <v>2.34375</v>
      </c>
      <c r="JB64">
        <v>1.44897</v>
      </c>
      <c r="JC64">
        <v>2.4646</v>
      </c>
      <c r="JD64">
        <v>36.5996</v>
      </c>
      <c r="JE64">
        <v>24.105</v>
      </c>
      <c r="JF64">
        <v>18</v>
      </c>
      <c r="JG64">
        <v>489.338</v>
      </c>
      <c r="JH64">
        <v>445.937</v>
      </c>
      <c r="JI64">
        <v>24.9998</v>
      </c>
      <c r="JJ64">
        <v>25.6021</v>
      </c>
      <c r="JK64">
        <v>30.0001</v>
      </c>
      <c r="JL64">
        <v>25.4429</v>
      </c>
      <c r="JM64">
        <v>25.5251</v>
      </c>
      <c r="JN64">
        <v>21.9932</v>
      </c>
      <c r="JO64">
        <v>22.2274</v>
      </c>
      <c r="JP64">
        <v>0</v>
      </c>
      <c r="JQ64">
        <v>25</v>
      </c>
      <c r="JR64">
        <v>420.1</v>
      </c>
      <c r="JS64">
        <v>17.8021</v>
      </c>
      <c r="JT64">
        <v>100.991</v>
      </c>
      <c r="JU64">
        <v>101.927</v>
      </c>
    </row>
    <row r="65" spans="1:281">
      <c r="A65">
        <v>49</v>
      </c>
      <c r="B65">
        <v>1659043878.1</v>
      </c>
      <c r="C65">
        <v>1767.099999904633</v>
      </c>
      <c r="D65" t="s">
        <v>523</v>
      </c>
      <c r="E65" t="s">
        <v>524</v>
      </c>
      <c r="F65">
        <v>5</v>
      </c>
      <c r="G65" t="s">
        <v>415</v>
      </c>
      <c r="H65" t="s">
        <v>525</v>
      </c>
      <c r="I65">
        <v>1659043875.1</v>
      </c>
      <c r="J65">
        <f>(K65)/1000</f>
        <v>0</v>
      </c>
      <c r="K65">
        <f>IF(CZ65, AN65, AH65)</f>
        <v>0</v>
      </c>
      <c r="L65">
        <f>IF(CZ65, AI65, AG65)</f>
        <v>0</v>
      </c>
      <c r="M65">
        <f>DB65 - IF(AU65&gt;1, L65*CV65*100.0/(AW65*DP65), 0)</f>
        <v>0</v>
      </c>
      <c r="N65">
        <f>((T65-J65/2)*M65-L65)/(T65+J65/2)</f>
        <v>0</v>
      </c>
      <c r="O65">
        <f>N65*(DI65+DJ65)/1000.0</f>
        <v>0</v>
      </c>
      <c r="P65">
        <f>(DB65 - IF(AU65&gt;1, L65*CV65*100.0/(AW65*DP65), 0))*(DI65+DJ65)/1000.0</f>
        <v>0</v>
      </c>
      <c r="Q65">
        <f>2.0/((1/S65-1/R65)+SIGN(S65)*SQRT((1/S65-1/R65)*(1/S65-1/R65) + 4*CW65/((CW65+1)*(CW65+1))*(2*1/S65*1/R65-1/R65*1/R65)))</f>
        <v>0</v>
      </c>
      <c r="R65">
        <f>IF(LEFT(CX65,1)&lt;&gt;"0",IF(LEFT(CX65,1)="1",3.0,CY65),$D$5+$E$5*(DP65*DI65/($K$5*1000))+$F$5*(DP65*DI65/($K$5*1000))*MAX(MIN(CV65,$J$5),$I$5)*MAX(MIN(CV65,$J$5),$I$5)+$G$5*MAX(MIN(CV65,$J$5),$I$5)*(DP65*DI65/($K$5*1000))+$H$5*(DP65*DI65/($K$5*1000))*(DP65*DI65/($K$5*1000)))</f>
        <v>0</v>
      </c>
      <c r="S65">
        <f>J65*(1000-(1000*0.61365*exp(17.502*W65/(240.97+W65))/(DI65+DJ65)+DD65)/2)/(1000*0.61365*exp(17.502*W65/(240.97+W65))/(DI65+DJ65)-DD65)</f>
        <v>0</v>
      </c>
      <c r="T65">
        <f>1/((CW65+1)/(Q65/1.6)+1/(R65/1.37)) + CW65/((CW65+1)/(Q65/1.6) + CW65/(R65/1.37))</f>
        <v>0</v>
      </c>
      <c r="U65">
        <f>(CR65*CU65)</f>
        <v>0</v>
      </c>
      <c r="V65">
        <f>(DK65+(U65+2*0.95*5.67E-8*(((DK65+$B$7)+273)^4-(DK65+273)^4)-44100*J65)/(1.84*29.3*R65+8*0.95*5.67E-8*(DK65+273)^3))</f>
        <v>0</v>
      </c>
      <c r="W65">
        <f>($C$7*DL65+$D$7*DM65+$E$7*V65)</f>
        <v>0</v>
      </c>
      <c r="X65">
        <f>0.61365*exp(17.502*W65/(240.97+W65))</f>
        <v>0</v>
      </c>
      <c r="Y65">
        <f>(Z65/AA65*100)</f>
        <v>0</v>
      </c>
      <c r="Z65">
        <f>DD65*(DI65+DJ65)/1000</f>
        <v>0</v>
      </c>
      <c r="AA65">
        <f>0.61365*exp(17.502*DK65/(240.97+DK65))</f>
        <v>0</v>
      </c>
      <c r="AB65">
        <f>(X65-DD65*(DI65+DJ65)/1000)</f>
        <v>0</v>
      </c>
      <c r="AC65">
        <f>(-J65*44100)</f>
        <v>0</v>
      </c>
      <c r="AD65">
        <f>2*29.3*R65*0.92*(DK65-W65)</f>
        <v>0</v>
      </c>
      <c r="AE65">
        <f>2*0.95*5.67E-8*(((DK65+$B$7)+273)^4-(W65+273)^4)</f>
        <v>0</v>
      </c>
      <c r="AF65">
        <f>U65+AE65+AC65+AD65</f>
        <v>0</v>
      </c>
      <c r="AG65">
        <f>DH65*AU65*(DC65-DB65*(1000-AU65*DE65)/(1000-AU65*DD65))/(100*CV65)</f>
        <v>0</v>
      </c>
      <c r="AH65">
        <f>1000*DH65*AU65*(DD65-DE65)/(100*CV65*(1000-AU65*DD65))</f>
        <v>0</v>
      </c>
      <c r="AI65">
        <f>(AJ65 - AK65 - DI65*1E3/(8.314*(DK65+273.15)) * AM65/DH65 * AL65) * DH65/(100*CV65) * (1000 - DE65)/1000</f>
        <v>0</v>
      </c>
      <c r="AJ65">
        <v>427.4213382534626</v>
      </c>
      <c r="AK65">
        <v>431.2112666666667</v>
      </c>
      <c r="AL65">
        <v>0.02150423731042387</v>
      </c>
      <c r="AM65">
        <v>64.88834834615226</v>
      </c>
      <c r="AN65">
        <f>(AP65 - AO65 + DI65*1E3/(8.314*(DK65+273.15)) * AR65/DH65 * AQ65) * DH65/(100*CV65) * 1000/(1000 - AP65)</f>
        <v>0</v>
      </c>
      <c r="AO65">
        <v>17.20074173078142</v>
      </c>
      <c r="AP65">
        <v>18.51567132867134</v>
      </c>
      <c r="AQ65">
        <v>8.81404564397615E-05</v>
      </c>
      <c r="AR65">
        <v>84.43425908019066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MAX(0,($B$13+$C$13*DP65)/(1+$D$13*DP65)*DI65/(DK65+273)*$E$13)</f>
        <v>0</v>
      </c>
      <c r="AX65" t="s">
        <v>417</v>
      </c>
      <c r="AY65" t="s">
        <v>417</v>
      </c>
      <c r="AZ65">
        <v>0</v>
      </c>
      <c r="BA65">
        <v>0</v>
      </c>
      <c r="BB65">
        <f>1-AZ65/BA65</f>
        <v>0</v>
      </c>
      <c r="BC65">
        <v>0</v>
      </c>
      <c r="BD65" t="s">
        <v>417</v>
      </c>
      <c r="BE65" t="s">
        <v>417</v>
      </c>
      <c r="BF65">
        <v>0</v>
      </c>
      <c r="BG65">
        <v>0</v>
      </c>
      <c r="BH65">
        <f>1-BF65/BG65</f>
        <v>0</v>
      </c>
      <c r="BI65">
        <v>0.5</v>
      </c>
      <c r="BJ65">
        <f>CS65</f>
        <v>0</v>
      </c>
      <c r="BK65">
        <f>L65</f>
        <v>0</v>
      </c>
      <c r="BL65">
        <f>BH65*BI65*BJ65</f>
        <v>0</v>
      </c>
      <c r="BM65">
        <f>(BK65-BC65)/BJ65</f>
        <v>0</v>
      </c>
      <c r="BN65">
        <f>(BA65-BG65)/BG65</f>
        <v>0</v>
      </c>
      <c r="BO65">
        <f>AZ65/(BB65+AZ65/BG65)</f>
        <v>0</v>
      </c>
      <c r="BP65" t="s">
        <v>417</v>
      </c>
      <c r="BQ65">
        <v>0</v>
      </c>
      <c r="BR65">
        <f>IF(BQ65&lt;&gt;0, BQ65, BO65)</f>
        <v>0</v>
      </c>
      <c r="BS65">
        <f>1-BR65/BG65</f>
        <v>0</v>
      </c>
      <c r="BT65">
        <f>(BG65-BF65)/(BG65-BR65)</f>
        <v>0</v>
      </c>
      <c r="BU65">
        <f>(BA65-BG65)/(BA65-BR65)</f>
        <v>0</v>
      </c>
      <c r="BV65">
        <f>(BG65-BF65)/(BG65-AZ65)</f>
        <v>0</v>
      </c>
      <c r="BW65">
        <f>(BA65-BG65)/(BA65-AZ65)</f>
        <v>0</v>
      </c>
      <c r="BX65">
        <f>(BT65*BR65/BF65)</f>
        <v>0</v>
      </c>
      <c r="BY65">
        <f>(1-BX65)</f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f>$B$11*DQ65+$C$11*DR65+$F$11*EC65*(1-EF65)</f>
        <v>0</v>
      </c>
      <c r="CS65">
        <f>CR65*CT65</f>
        <v>0</v>
      </c>
      <c r="CT65">
        <f>($B$11*$D$9+$C$11*$D$9+$F$11*((EP65+EH65)/MAX(EP65+EH65+EQ65, 0.1)*$I$9+EQ65/MAX(EP65+EH65+EQ65, 0.1)*$J$9))/($B$11+$C$11+$F$11)</f>
        <v>0</v>
      </c>
      <c r="CU65">
        <f>($B$11*$K$9+$C$11*$K$9+$F$11*((EP65+EH65)/MAX(EP65+EH65+EQ65, 0.1)*$P$9+EQ65/MAX(EP65+EH65+EQ65, 0.1)*$Q$9))/($B$11+$C$11+$F$11)</f>
        <v>0</v>
      </c>
      <c r="CV65">
        <v>6</v>
      </c>
      <c r="CW65">
        <v>0.5</v>
      </c>
      <c r="CX65" t="s">
        <v>418</v>
      </c>
      <c r="CY65">
        <v>2</v>
      </c>
      <c r="CZ65" t="b">
        <v>1</v>
      </c>
      <c r="DA65">
        <v>1659043875.1</v>
      </c>
      <c r="DB65">
        <v>423.1797272727272</v>
      </c>
      <c r="DC65">
        <v>420.0831818181819</v>
      </c>
      <c r="DD65">
        <v>18.51289090909091</v>
      </c>
      <c r="DE65">
        <v>17.20054545454546</v>
      </c>
      <c r="DF65">
        <v>419.7447272727273</v>
      </c>
      <c r="DG65">
        <v>18.30757272727273</v>
      </c>
      <c r="DH65">
        <v>500.1107272727273</v>
      </c>
      <c r="DI65">
        <v>90.26233636363636</v>
      </c>
      <c r="DJ65">
        <v>0.1000596</v>
      </c>
      <c r="DK65">
        <v>25.66194545454546</v>
      </c>
      <c r="DL65">
        <v>25.00673636363636</v>
      </c>
      <c r="DM65">
        <v>999.9</v>
      </c>
      <c r="DN65">
        <v>0</v>
      </c>
      <c r="DO65">
        <v>0</v>
      </c>
      <c r="DP65">
        <v>10005.44545454546</v>
      </c>
      <c r="DQ65">
        <v>0</v>
      </c>
      <c r="DR65">
        <v>4.026980000000001</v>
      </c>
      <c r="DS65">
        <v>3.096601818181818</v>
      </c>
      <c r="DT65">
        <v>431.1616363636364</v>
      </c>
      <c r="DU65">
        <v>427.4351818181818</v>
      </c>
      <c r="DV65">
        <v>1.312345454545454</v>
      </c>
      <c r="DW65">
        <v>420.0831818181819</v>
      </c>
      <c r="DX65">
        <v>17.20054545454546</v>
      </c>
      <c r="DY65">
        <v>1.671017272727273</v>
      </c>
      <c r="DZ65">
        <v>1.55256</v>
      </c>
      <c r="EA65">
        <v>14.62978181818182</v>
      </c>
      <c r="EB65">
        <v>13.49588181818182</v>
      </c>
      <c r="EC65">
        <v>0.0100011</v>
      </c>
      <c r="ED65">
        <v>0</v>
      </c>
      <c r="EE65">
        <v>0</v>
      </c>
      <c r="EF65">
        <v>0</v>
      </c>
      <c r="EG65">
        <v>695.0909090909091</v>
      </c>
      <c r="EH65">
        <v>0.0100011</v>
      </c>
      <c r="EI65">
        <v>-2.3</v>
      </c>
      <c r="EJ65">
        <v>-2.059090909090909</v>
      </c>
      <c r="EK65">
        <v>35.56772727272728</v>
      </c>
      <c r="EL65">
        <v>40.48272727272727</v>
      </c>
      <c r="EM65">
        <v>37.619</v>
      </c>
      <c r="EN65">
        <v>40.82354545454545</v>
      </c>
      <c r="EO65">
        <v>37.85772727272728</v>
      </c>
      <c r="EP65">
        <v>0</v>
      </c>
      <c r="EQ65">
        <v>0</v>
      </c>
      <c r="ER65">
        <v>0</v>
      </c>
      <c r="ES65">
        <v>1659043879.3</v>
      </c>
      <c r="ET65">
        <v>0</v>
      </c>
      <c r="EU65">
        <v>697.5179999999999</v>
      </c>
      <c r="EV65">
        <v>-31.29230799611781</v>
      </c>
      <c r="EW65">
        <v>24.4807696882907</v>
      </c>
      <c r="EX65">
        <v>-2.262</v>
      </c>
      <c r="EY65">
        <v>15</v>
      </c>
      <c r="EZ65">
        <v>0</v>
      </c>
      <c r="FA65" t="s">
        <v>419</v>
      </c>
      <c r="FB65">
        <v>1655239120</v>
      </c>
      <c r="FC65">
        <v>1655239135</v>
      </c>
      <c r="FD65">
        <v>0</v>
      </c>
      <c r="FE65">
        <v>-0.075</v>
      </c>
      <c r="FF65">
        <v>-0.027</v>
      </c>
      <c r="FG65">
        <v>1.986</v>
      </c>
      <c r="FH65">
        <v>0.139</v>
      </c>
      <c r="FI65">
        <v>420</v>
      </c>
      <c r="FJ65">
        <v>22</v>
      </c>
      <c r="FK65">
        <v>0.12</v>
      </c>
      <c r="FL65">
        <v>0.02</v>
      </c>
      <c r="FM65">
        <v>3.079326097560976</v>
      </c>
      <c r="FN65">
        <v>0.08074912891985604</v>
      </c>
      <c r="FO65">
        <v>0.03995062720457919</v>
      </c>
      <c r="FP65">
        <v>1</v>
      </c>
      <c r="FQ65">
        <v>698.1323529411764</v>
      </c>
      <c r="FR65">
        <v>-16.18029043707938</v>
      </c>
      <c r="FS65">
        <v>4.366380287676384</v>
      </c>
      <c r="FT65">
        <v>0</v>
      </c>
      <c r="FU65">
        <v>1.312919024390244</v>
      </c>
      <c r="FV65">
        <v>-0.05655951219511831</v>
      </c>
      <c r="FW65">
        <v>0.01060563904420617</v>
      </c>
      <c r="FX65">
        <v>1</v>
      </c>
      <c r="FY65">
        <v>2</v>
      </c>
      <c r="FZ65">
        <v>3</v>
      </c>
      <c r="GA65" t="s">
        <v>429</v>
      </c>
      <c r="GB65">
        <v>2.98082</v>
      </c>
      <c r="GC65">
        <v>2.72842</v>
      </c>
      <c r="GD65">
        <v>0.0862144</v>
      </c>
      <c r="GE65">
        <v>0.08670700000000001</v>
      </c>
      <c r="GF65">
        <v>0.0895189</v>
      </c>
      <c r="GG65">
        <v>0.0856176</v>
      </c>
      <c r="GH65">
        <v>27436.5</v>
      </c>
      <c r="GI65">
        <v>26999.3</v>
      </c>
      <c r="GJ65">
        <v>30550.1</v>
      </c>
      <c r="GK65">
        <v>29804</v>
      </c>
      <c r="GL65">
        <v>38382.9</v>
      </c>
      <c r="GM65">
        <v>35888.6</v>
      </c>
      <c r="GN65">
        <v>46729.1</v>
      </c>
      <c r="GO65">
        <v>44328.5</v>
      </c>
      <c r="GP65">
        <v>1.88997</v>
      </c>
      <c r="GQ65">
        <v>1.86135</v>
      </c>
      <c r="GR65">
        <v>0.0463426</v>
      </c>
      <c r="GS65">
        <v>0</v>
      </c>
      <c r="GT65">
        <v>24.2467</v>
      </c>
      <c r="GU65">
        <v>999.9</v>
      </c>
      <c r="GV65">
        <v>42</v>
      </c>
      <c r="GW65">
        <v>31.6</v>
      </c>
      <c r="GX65">
        <v>21.7212</v>
      </c>
      <c r="GY65">
        <v>63.1368</v>
      </c>
      <c r="GZ65">
        <v>22.3037</v>
      </c>
      <c r="HA65">
        <v>1</v>
      </c>
      <c r="HB65">
        <v>-0.111448</v>
      </c>
      <c r="HC65">
        <v>-0.264406</v>
      </c>
      <c r="HD65">
        <v>20.2134</v>
      </c>
      <c r="HE65">
        <v>5.24035</v>
      </c>
      <c r="HF65">
        <v>11.968</v>
      </c>
      <c r="HG65">
        <v>4.97265</v>
      </c>
      <c r="HH65">
        <v>3.291</v>
      </c>
      <c r="HI65">
        <v>9559.700000000001</v>
      </c>
      <c r="HJ65">
        <v>9999</v>
      </c>
      <c r="HK65">
        <v>9999</v>
      </c>
      <c r="HL65">
        <v>300.8</v>
      </c>
      <c r="HM65">
        <v>4.9729</v>
      </c>
      <c r="HN65">
        <v>1.87736</v>
      </c>
      <c r="HO65">
        <v>1.87546</v>
      </c>
      <c r="HP65">
        <v>1.87826</v>
      </c>
      <c r="HQ65">
        <v>1.875</v>
      </c>
      <c r="HR65">
        <v>1.87855</v>
      </c>
      <c r="HS65">
        <v>1.87563</v>
      </c>
      <c r="HT65">
        <v>1.87682</v>
      </c>
      <c r="HU65">
        <v>0</v>
      </c>
      <c r="HV65">
        <v>0</v>
      </c>
      <c r="HW65">
        <v>0</v>
      </c>
      <c r="HX65">
        <v>0</v>
      </c>
      <c r="HY65" t="s">
        <v>421</v>
      </c>
      <c r="HZ65" t="s">
        <v>422</v>
      </c>
      <c r="IA65" t="s">
        <v>423</v>
      </c>
      <c r="IB65" t="s">
        <v>423</v>
      </c>
      <c r="IC65" t="s">
        <v>423</v>
      </c>
      <c r="ID65" t="s">
        <v>423</v>
      </c>
      <c r="IE65">
        <v>0</v>
      </c>
      <c r="IF65">
        <v>100</v>
      </c>
      <c r="IG65">
        <v>100</v>
      </c>
      <c r="IH65">
        <v>3.435</v>
      </c>
      <c r="II65">
        <v>0.2054</v>
      </c>
      <c r="IJ65">
        <v>1.981763419366358</v>
      </c>
      <c r="IK65">
        <v>0.004159454759036045</v>
      </c>
      <c r="IL65">
        <v>-1.867668404869411E-06</v>
      </c>
      <c r="IM65">
        <v>4.909634042181104E-10</v>
      </c>
      <c r="IN65">
        <v>-0.02325052156973135</v>
      </c>
      <c r="IO65">
        <v>0.005621412097584705</v>
      </c>
      <c r="IP65">
        <v>0.0003643073039241939</v>
      </c>
      <c r="IQ65">
        <v>5.804889560036211E-07</v>
      </c>
      <c r="IR65">
        <v>0</v>
      </c>
      <c r="IS65">
        <v>2100</v>
      </c>
      <c r="IT65">
        <v>1</v>
      </c>
      <c r="IU65">
        <v>26</v>
      </c>
      <c r="IV65">
        <v>63412.6</v>
      </c>
      <c r="IW65">
        <v>63412.4</v>
      </c>
      <c r="IX65">
        <v>1.09741</v>
      </c>
      <c r="IY65">
        <v>2.5708</v>
      </c>
      <c r="IZ65">
        <v>1.39893</v>
      </c>
      <c r="JA65">
        <v>2.34375</v>
      </c>
      <c r="JB65">
        <v>1.44897</v>
      </c>
      <c r="JC65">
        <v>2.40723</v>
      </c>
      <c r="JD65">
        <v>36.6706</v>
      </c>
      <c r="JE65">
        <v>24.0963</v>
      </c>
      <c r="JF65">
        <v>18</v>
      </c>
      <c r="JG65">
        <v>491.512</v>
      </c>
      <c r="JH65">
        <v>445.131</v>
      </c>
      <c r="JI65">
        <v>24.9999</v>
      </c>
      <c r="JJ65">
        <v>25.6107</v>
      </c>
      <c r="JK65">
        <v>30</v>
      </c>
      <c r="JL65">
        <v>25.452</v>
      </c>
      <c r="JM65">
        <v>25.5358</v>
      </c>
      <c r="JN65">
        <v>21.9999</v>
      </c>
      <c r="JO65">
        <v>24.5946</v>
      </c>
      <c r="JP65">
        <v>0</v>
      </c>
      <c r="JQ65">
        <v>25</v>
      </c>
      <c r="JR65">
        <v>420.1</v>
      </c>
      <c r="JS65">
        <v>17.219</v>
      </c>
      <c r="JT65">
        <v>100.99</v>
      </c>
      <c r="JU65">
        <v>101.925</v>
      </c>
    </row>
    <row r="66" spans="1:281">
      <c r="A66">
        <v>50</v>
      </c>
      <c r="B66">
        <v>1659043883.1</v>
      </c>
      <c r="C66">
        <v>1772.099999904633</v>
      </c>
      <c r="D66" t="s">
        <v>526</v>
      </c>
      <c r="E66" t="s">
        <v>527</v>
      </c>
      <c r="F66">
        <v>5</v>
      </c>
      <c r="G66" t="s">
        <v>415</v>
      </c>
      <c r="H66" t="s">
        <v>525</v>
      </c>
      <c r="I66">
        <v>1659043880.6</v>
      </c>
      <c r="J66">
        <f>(K66)/1000</f>
        <v>0</v>
      </c>
      <c r="K66">
        <f>IF(CZ66, AN66, AH66)</f>
        <v>0</v>
      </c>
      <c r="L66">
        <f>IF(CZ66, AI66, AG66)</f>
        <v>0</v>
      </c>
      <c r="M66">
        <f>DB66 - IF(AU66&gt;1, L66*CV66*100.0/(AW66*DP66), 0)</f>
        <v>0</v>
      </c>
      <c r="N66">
        <f>((T66-J66/2)*M66-L66)/(T66+J66/2)</f>
        <v>0</v>
      </c>
      <c r="O66">
        <f>N66*(DI66+DJ66)/1000.0</f>
        <v>0</v>
      </c>
      <c r="P66">
        <f>(DB66 - IF(AU66&gt;1, L66*CV66*100.0/(AW66*DP66), 0))*(DI66+DJ66)/1000.0</f>
        <v>0</v>
      </c>
      <c r="Q66">
        <f>2.0/((1/S66-1/R66)+SIGN(S66)*SQRT((1/S66-1/R66)*(1/S66-1/R66) + 4*CW66/((CW66+1)*(CW66+1))*(2*1/S66*1/R66-1/R66*1/R66)))</f>
        <v>0</v>
      </c>
      <c r="R66">
        <f>IF(LEFT(CX66,1)&lt;&gt;"0",IF(LEFT(CX66,1)="1",3.0,CY66),$D$5+$E$5*(DP66*DI66/($K$5*1000))+$F$5*(DP66*DI66/($K$5*1000))*MAX(MIN(CV66,$J$5),$I$5)*MAX(MIN(CV66,$J$5),$I$5)+$G$5*MAX(MIN(CV66,$J$5),$I$5)*(DP66*DI66/($K$5*1000))+$H$5*(DP66*DI66/($K$5*1000))*(DP66*DI66/($K$5*1000)))</f>
        <v>0</v>
      </c>
      <c r="S66">
        <f>J66*(1000-(1000*0.61365*exp(17.502*W66/(240.97+W66))/(DI66+DJ66)+DD66)/2)/(1000*0.61365*exp(17.502*W66/(240.97+W66))/(DI66+DJ66)-DD66)</f>
        <v>0</v>
      </c>
      <c r="T66">
        <f>1/((CW66+1)/(Q66/1.6)+1/(R66/1.37)) + CW66/((CW66+1)/(Q66/1.6) + CW66/(R66/1.37))</f>
        <v>0</v>
      </c>
      <c r="U66">
        <f>(CR66*CU66)</f>
        <v>0</v>
      </c>
      <c r="V66">
        <f>(DK66+(U66+2*0.95*5.67E-8*(((DK66+$B$7)+273)^4-(DK66+273)^4)-44100*J66)/(1.84*29.3*R66+8*0.95*5.67E-8*(DK66+273)^3))</f>
        <v>0</v>
      </c>
      <c r="W66">
        <f>($C$7*DL66+$D$7*DM66+$E$7*V66)</f>
        <v>0</v>
      </c>
      <c r="X66">
        <f>0.61365*exp(17.502*W66/(240.97+W66))</f>
        <v>0</v>
      </c>
      <c r="Y66">
        <f>(Z66/AA66*100)</f>
        <v>0</v>
      </c>
      <c r="Z66">
        <f>DD66*(DI66+DJ66)/1000</f>
        <v>0</v>
      </c>
      <c r="AA66">
        <f>0.61365*exp(17.502*DK66/(240.97+DK66))</f>
        <v>0</v>
      </c>
      <c r="AB66">
        <f>(X66-DD66*(DI66+DJ66)/1000)</f>
        <v>0</v>
      </c>
      <c r="AC66">
        <f>(-J66*44100)</f>
        <v>0</v>
      </c>
      <c r="AD66">
        <f>2*29.3*R66*0.92*(DK66-W66)</f>
        <v>0</v>
      </c>
      <c r="AE66">
        <f>2*0.95*5.67E-8*(((DK66+$B$7)+273)^4-(W66+273)^4)</f>
        <v>0</v>
      </c>
      <c r="AF66">
        <f>U66+AE66+AC66+AD66</f>
        <v>0</v>
      </c>
      <c r="AG66">
        <f>DH66*AU66*(DC66-DB66*(1000-AU66*DE66)/(1000-AU66*DD66))/(100*CV66)</f>
        <v>0</v>
      </c>
      <c r="AH66">
        <f>1000*DH66*AU66*(DD66-DE66)/(100*CV66*(1000-AU66*DD66))</f>
        <v>0</v>
      </c>
      <c r="AI66">
        <f>(AJ66 - AK66 - DI66*1E3/(8.314*(DK66+273.15)) * AM66/DH66 * AL66) * DH66/(100*CV66) * (1000 - DE66)/1000</f>
        <v>0</v>
      </c>
      <c r="AJ66">
        <v>427.4589689953081</v>
      </c>
      <c r="AK66">
        <v>431.1430606060605</v>
      </c>
      <c r="AL66">
        <v>-0.01333587411158616</v>
      </c>
      <c r="AM66">
        <v>64.88834834615226</v>
      </c>
      <c r="AN66">
        <f>(AP66 - AO66 + DI66*1E3/(8.314*(DK66+273.15)) * AR66/DH66 * AQ66) * DH66/(100*CV66) * 1000/(1000 - AP66)</f>
        <v>0</v>
      </c>
      <c r="AO66">
        <v>17.20060378837766</v>
      </c>
      <c r="AP66">
        <v>18.51868531468533</v>
      </c>
      <c r="AQ66">
        <v>7.047333428741199E-05</v>
      </c>
      <c r="AR66">
        <v>84.43425908019066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MAX(0,($B$13+$C$13*DP66)/(1+$D$13*DP66)*DI66/(DK66+273)*$E$13)</f>
        <v>0</v>
      </c>
      <c r="AX66" t="s">
        <v>417</v>
      </c>
      <c r="AY66" t="s">
        <v>417</v>
      </c>
      <c r="AZ66">
        <v>0</v>
      </c>
      <c r="BA66">
        <v>0</v>
      </c>
      <c r="BB66">
        <f>1-AZ66/BA66</f>
        <v>0</v>
      </c>
      <c r="BC66">
        <v>0</v>
      </c>
      <c r="BD66" t="s">
        <v>417</v>
      </c>
      <c r="BE66" t="s">
        <v>417</v>
      </c>
      <c r="BF66">
        <v>0</v>
      </c>
      <c r="BG66">
        <v>0</v>
      </c>
      <c r="BH66">
        <f>1-BF66/BG66</f>
        <v>0</v>
      </c>
      <c r="BI66">
        <v>0.5</v>
      </c>
      <c r="BJ66">
        <f>CS66</f>
        <v>0</v>
      </c>
      <c r="BK66">
        <f>L66</f>
        <v>0</v>
      </c>
      <c r="BL66">
        <f>BH66*BI66*BJ66</f>
        <v>0</v>
      </c>
      <c r="BM66">
        <f>(BK66-BC66)/BJ66</f>
        <v>0</v>
      </c>
      <c r="BN66">
        <f>(BA66-BG66)/BG66</f>
        <v>0</v>
      </c>
      <c r="BO66">
        <f>AZ66/(BB66+AZ66/BG66)</f>
        <v>0</v>
      </c>
      <c r="BP66" t="s">
        <v>417</v>
      </c>
      <c r="BQ66">
        <v>0</v>
      </c>
      <c r="BR66">
        <f>IF(BQ66&lt;&gt;0, BQ66, BO66)</f>
        <v>0</v>
      </c>
      <c r="BS66">
        <f>1-BR66/BG66</f>
        <v>0</v>
      </c>
      <c r="BT66">
        <f>(BG66-BF66)/(BG66-BR66)</f>
        <v>0</v>
      </c>
      <c r="BU66">
        <f>(BA66-BG66)/(BA66-BR66)</f>
        <v>0</v>
      </c>
      <c r="BV66">
        <f>(BG66-BF66)/(BG66-AZ66)</f>
        <v>0</v>
      </c>
      <c r="BW66">
        <f>(BA66-BG66)/(BA66-AZ66)</f>
        <v>0</v>
      </c>
      <c r="BX66">
        <f>(BT66*BR66/BF66)</f>
        <v>0</v>
      </c>
      <c r="BY66">
        <f>(1-BX66)</f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f>$B$11*DQ66+$C$11*DR66+$F$11*EC66*(1-EF66)</f>
        <v>0</v>
      </c>
      <c r="CS66">
        <f>CR66*CT66</f>
        <v>0</v>
      </c>
      <c r="CT66">
        <f>($B$11*$D$9+$C$11*$D$9+$F$11*((EP66+EH66)/MAX(EP66+EH66+EQ66, 0.1)*$I$9+EQ66/MAX(EP66+EH66+EQ66, 0.1)*$J$9))/($B$11+$C$11+$F$11)</f>
        <v>0</v>
      </c>
      <c r="CU66">
        <f>($B$11*$K$9+$C$11*$K$9+$F$11*((EP66+EH66)/MAX(EP66+EH66+EQ66, 0.1)*$P$9+EQ66/MAX(EP66+EH66+EQ66, 0.1)*$Q$9))/($B$11+$C$11+$F$11)</f>
        <v>0</v>
      </c>
      <c r="CV66">
        <v>6</v>
      </c>
      <c r="CW66">
        <v>0.5</v>
      </c>
      <c r="CX66" t="s">
        <v>418</v>
      </c>
      <c r="CY66">
        <v>2</v>
      </c>
      <c r="CZ66" t="b">
        <v>1</v>
      </c>
      <c r="DA66">
        <v>1659043880.6</v>
      </c>
      <c r="DB66">
        <v>423.1894444444445</v>
      </c>
      <c r="DC66">
        <v>420.1104444444445</v>
      </c>
      <c r="DD66">
        <v>18.5186</v>
      </c>
      <c r="DE66">
        <v>17.20026666666667</v>
      </c>
      <c r="DF66">
        <v>419.7544444444444</v>
      </c>
      <c r="DG66">
        <v>18.31313333333333</v>
      </c>
      <c r="DH66">
        <v>500.0889999999999</v>
      </c>
      <c r="DI66">
        <v>90.26243333333333</v>
      </c>
      <c r="DJ66">
        <v>0.1000762222222222</v>
      </c>
      <c r="DK66">
        <v>25.66394444444445</v>
      </c>
      <c r="DL66">
        <v>25.00424444444445</v>
      </c>
      <c r="DM66">
        <v>999.9000000000001</v>
      </c>
      <c r="DN66">
        <v>0</v>
      </c>
      <c r="DO66">
        <v>0</v>
      </c>
      <c r="DP66">
        <v>9991.462222222221</v>
      </c>
      <c r="DQ66">
        <v>0</v>
      </c>
      <c r="DR66">
        <v>4.02698</v>
      </c>
      <c r="DS66">
        <v>3.07919</v>
      </c>
      <c r="DT66">
        <v>431.1743333333333</v>
      </c>
      <c r="DU66">
        <v>427.4627777777778</v>
      </c>
      <c r="DV66">
        <v>1.318322222222222</v>
      </c>
      <c r="DW66">
        <v>420.1104444444445</v>
      </c>
      <c r="DX66">
        <v>17.20026666666667</v>
      </c>
      <c r="DY66">
        <v>1.671532222222222</v>
      </c>
      <c r="DZ66">
        <v>1.552538888888889</v>
      </c>
      <c r="EA66">
        <v>14.63455555555556</v>
      </c>
      <c r="EB66">
        <v>13.49561111111111</v>
      </c>
      <c r="EC66">
        <v>0.0100011</v>
      </c>
      <c r="ED66">
        <v>0</v>
      </c>
      <c r="EE66">
        <v>0</v>
      </c>
      <c r="EF66">
        <v>0</v>
      </c>
      <c r="EG66">
        <v>697.1111111111111</v>
      </c>
      <c r="EH66">
        <v>0.0100011</v>
      </c>
      <c r="EI66">
        <v>-2.605555555555556</v>
      </c>
      <c r="EJ66">
        <v>-2.355555555555556</v>
      </c>
      <c r="EK66">
        <v>35.50688888888889</v>
      </c>
      <c r="EL66">
        <v>40.26366666666667</v>
      </c>
      <c r="EM66">
        <v>37.50688888888889</v>
      </c>
      <c r="EN66">
        <v>40.49966666666666</v>
      </c>
      <c r="EO66">
        <v>37.74288888888889</v>
      </c>
      <c r="EP66">
        <v>0</v>
      </c>
      <c r="EQ66">
        <v>0</v>
      </c>
      <c r="ER66">
        <v>0</v>
      </c>
      <c r="ES66">
        <v>1659043884.7</v>
      </c>
      <c r="ET66">
        <v>0</v>
      </c>
      <c r="EU66">
        <v>696.7153846153847</v>
      </c>
      <c r="EV66">
        <v>-10.81025649648209</v>
      </c>
      <c r="EW66">
        <v>11.20000007841739</v>
      </c>
      <c r="EX66">
        <v>-1.730769230769231</v>
      </c>
      <c r="EY66">
        <v>15</v>
      </c>
      <c r="EZ66">
        <v>0</v>
      </c>
      <c r="FA66" t="s">
        <v>419</v>
      </c>
      <c r="FB66">
        <v>1655239120</v>
      </c>
      <c r="FC66">
        <v>1655239135</v>
      </c>
      <c r="FD66">
        <v>0</v>
      </c>
      <c r="FE66">
        <v>-0.075</v>
      </c>
      <c r="FF66">
        <v>-0.027</v>
      </c>
      <c r="FG66">
        <v>1.986</v>
      </c>
      <c r="FH66">
        <v>0.139</v>
      </c>
      <c r="FI66">
        <v>420</v>
      </c>
      <c r="FJ66">
        <v>22</v>
      </c>
      <c r="FK66">
        <v>0.12</v>
      </c>
      <c r="FL66">
        <v>0.02</v>
      </c>
      <c r="FM66">
        <v>3.080661463414634</v>
      </c>
      <c r="FN66">
        <v>0.0275924738675874</v>
      </c>
      <c r="FO66">
        <v>0.0365562643232737</v>
      </c>
      <c r="FP66">
        <v>1</v>
      </c>
      <c r="FQ66">
        <v>697.4720588235294</v>
      </c>
      <c r="FR66">
        <v>-14.39190232973088</v>
      </c>
      <c r="FS66">
        <v>4.368994890072645</v>
      </c>
      <c r="FT66">
        <v>0</v>
      </c>
      <c r="FU66">
        <v>1.310525365853659</v>
      </c>
      <c r="FV66">
        <v>0.04061393728222937</v>
      </c>
      <c r="FW66">
        <v>0.007648215509248359</v>
      </c>
      <c r="FX66">
        <v>1</v>
      </c>
      <c r="FY66">
        <v>2</v>
      </c>
      <c r="FZ66">
        <v>3</v>
      </c>
      <c r="GA66" t="s">
        <v>429</v>
      </c>
      <c r="GB66">
        <v>2.9808</v>
      </c>
      <c r="GC66">
        <v>2.7283</v>
      </c>
      <c r="GD66">
        <v>0.0862054</v>
      </c>
      <c r="GE66">
        <v>0.0867082</v>
      </c>
      <c r="GF66">
        <v>0.0895237</v>
      </c>
      <c r="GG66">
        <v>0.0856142</v>
      </c>
      <c r="GH66">
        <v>27436.1</v>
      </c>
      <c r="GI66">
        <v>26998.9</v>
      </c>
      <c r="GJ66">
        <v>30549.3</v>
      </c>
      <c r="GK66">
        <v>29803.7</v>
      </c>
      <c r="GL66">
        <v>38381.9</v>
      </c>
      <c r="GM66">
        <v>35888.4</v>
      </c>
      <c r="GN66">
        <v>46728.2</v>
      </c>
      <c r="GO66">
        <v>44328.1</v>
      </c>
      <c r="GP66">
        <v>1.88988</v>
      </c>
      <c r="GQ66">
        <v>1.8613</v>
      </c>
      <c r="GR66">
        <v>0.0456907</v>
      </c>
      <c r="GS66">
        <v>0</v>
      </c>
      <c r="GT66">
        <v>24.2482</v>
      </c>
      <c r="GU66">
        <v>999.9</v>
      </c>
      <c r="GV66">
        <v>42</v>
      </c>
      <c r="GW66">
        <v>31.6</v>
      </c>
      <c r="GX66">
        <v>21.7212</v>
      </c>
      <c r="GY66">
        <v>62.9068</v>
      </c>
      <c r="GZ66">
        <v>22.3157</v>
      </c>
      <c r="HA66">
        <v>1</v>
      </c>
      <c r="HB66">
        <v>-0.111369</v>
      </c>
      <c r="HC66">
        <v>-0.264651</v>
      </c>
      <c r="HD66">
        <v>20.2134</v>
      </c>
      <c r="HE66">
        <v>5.2393</v>
      </c>
      <c r="HF66">
        <v>11.968</v>
      </c>
      <c r="HG66">
        <v>4.97295</v>
      </c>
      <c r="HH66">
        <v>3.291</v>
      </c>
      <c r="HI66">
        <v>9559.700000000001</v>
      </c>
      <c r="HJ66">
        <v>9999</v>
      </c>
      <c r="HK66">
        <v>9999</v>
      </c>
      <c r="HL66">
        <v>300.8</v>
      </c>
      <c r="HM66">
        <v>4.9729</v>
      </c>
      <c r="HN66">
        <v>1.87731</v>
      </c>
      <c r="HO66">
        <v>1.87543</v>
      </c>
      <c r="HP66">
        <v>1.87821</v>
      </c>
      <c r="HQ66">
        <v>1.87494</v>
      </c>
      <c r="HR66">
        <v>1.87852</v>
      </c>
      <c r="HS66">
        <v>1.87561</v>
      </c>
      <c r="HT66">
        <v>1.8768</v>
      </c>
      <c r="HU66">
        <v>0</v>
      </c>
      <c r="HV66">
        <v>0</v>
      </c>
      <c r="HW66">
        <v>0</v>
      </c>
      <c r="HX66">
        <v>0</v>
      </c>
      <c r="HY66" t="s">
        <v>421</v>
      </c>
      <c r="HZ66" t="s">
        <v>422</v>
      </c>
      <c r="IA66" t="s">
        <v>423</v>
      </c>
      <c r="IB66" t="s">
        <v>423</v>
      </c>
      <c r="IC66" t="s">
        <v>423</v>
      </c>
      <c r="ID66" t="s">
        <v>423</v>
      </c>
      <c r="IE66">
        <v>0</v>
      </c>
      <c r="IF66">
        <v>100</v>
      </c>
      <c r="IG66">
        <v>100</v>
      </c>
      <c r="IH66">
        <v>3.435</v>
      </c>
      <c r="II66">
        <v>0.2055</v>
      </c>
      <c r="IJ66">
        <v>1.981763419366358</v>
      </c>
      <c r="IK66">
        <v>0.004159454759036045</v>
      </c>
      <c r="IL66">
        <v>-1.867668404869411E-06</v>
      </c>
      <c r="IM66">
        <v>4.909634042181104E-10</v>
      </c>
      <c r="IN66">
        <v>-0.02325052156973135</v>
      </c>
      <c r="IO66">
        <v>0.005621412097584705</v>
      </c>
      <c r="IP66">
        <v>0.0003643073039241939</v>
      </c>
      <c r="IQ66">
        <v>5.804889560036211E-07</v>
      </c>
      <c r="IR66">
        <v>0</v>
      </c>
      <c r="IS66">
        <v>2100</v>
      </c>
      <c r="IT66">
        <v>1</v>
      </c>
      <c r="IU66">
        <v>26</v>
      </c>
      <c r="IV66">
        <v>63412.7</v>
      </c>
      <c r="IW66">
        <v>63412.5</v>
      </c>
      <c r="IX66">
        <v>1.09741</v>
      </c>
      <c r="IY66">
        <v>2.57812</v>
      </c>
      <c r="IZ66">
        <v>1.39893</v>
      </c>
      <c r="JA66">
        <v>2.34253</v>
      </c>
      <c r="JB66">
        <v>1.44897</v>
      </c>
      <c r="JC66">
        <v>2.33032</v>
      </c>
      <c r="JD66">
        <v>36.6943</v>
      </c>
      <c r="JE66">
        <v>24.0963</v>
      </c>
      <c r="JF66">
        <v>18</v>
      </c>
      <c r="JG66">
        <v>491.458</v>
      </c>
      <c r="JH66">
        <v>445.1</v>
      </c>
      <c r="JI66">
        <v>24.9998</v>
      </c>
      <c r="JJ66">
        <v>25.6107</v>
      </c>
      <c r="JK66">
        <v>30.0001</v>
      </c>
      <c r="JL66">
        <v>25.452</v>
      </c>
      <c r="JM66">
        <v>25.5358</v>
      </c>
      <c r="JN66">
        <v>21.9999</v>
      </c>
      <c r="JO66">
        <v>24.5946</v>
      </c>
      <c r="JP66">
        <v>0</v>
      </c>
      <c r="JQ66">
        <v>25</v>
      </c>
      <c r="JR66">
        <v>420.1</v>
      </c>
      <c r="JS66">
        <v>17.219</v>
      </c>
      <c r="JT66">
        <v>100.988</v>
      </c>
      <c r="JU66">
        <v>101.924</v>
      </c>
    </row>
    <row r="67" spans="1:281">
      <c r="A67">
        <v>51</v>
      </c>
      <c r="B67">
        <v>1659043888.1</v>
      </c>
      <c r="C67">
        <v>1777.099999904633</v>
      </c>
      <c r="D67" t="s">
        <v>528</v>
      </c>
      <c r="E67" t="s">
        <v>529</v>
      </c>
      <c r="F67">
        <v>5</v>
      </c>
      <c r="G67" t="s">
        <v>415</v>
      </c>
      <c r="H67" t="s">
        <v>525</v>
      </c>
      <c r="I67">
        <v>1659043885.3</v>
      </c>
      <c r="J67">
        <f>(K67)/1000</f>
        <v>0</v>
      </c>
      <c r="K67">
        <f>IF(CZ67, AN67, AH67)</f>
        <v>0</v>
      </c>
      <c r="L67">
        <f>IF(CZ67, AI67, AG67)</f>
        <v>0</v>
      </c>
      <c r="M67">
        <f>DB67 - IF(AU67&gt;1, L67*CV67*100.0/(AW67*DP67), 0)</f>
        <v>0</v>
      </c>
      <c r="N67">
        <f>((T67-J67/2)*M67-L67)/(T67+J67/2)</f>
        <v>0</v>
      </c>
      <c r="O67">
        <f>N67*(DI67+DJ67)/1000.0</f>
        <v>0</v>
      </c>
      <c r="P67">
        <f>(DB67 - IF(AU67&gt;1, L67*CV67*100.0/(AW67*DP67), 0))*(DI67+DJ67)/1000.0</f>
        <v>0</v>
      </c>
      <c r="Q67">
        <f>2.0/((1/S67-1/R67)+SIGN(S67)*SQRT((1/S67-1/R67)*(1/S67-1/R67) + 4*CW67/((CW67+1)*(CW67+1))*(2*1/S67*1/R67-1/R67*1/R67)))</f>
        <v>0</v>
      </c>
      <c r="R67">
        <f>IF(LEFT(CX67,1)&lt;&gt;"0",IF(LEFT(CX67,1)="1",3.0,CY67),$D$5+$E$5*(DP67*DI67/($K$5*1000))+$F$5*(DP67*DI67/($K$5*1000))*MAX(MIN(CV67,$J$5),$I$5)*MAX(MIN(CV67,$J$5),$I$5)+$G$5*MAX(MIN(CV67,$J$5),$I$5)*(DP67*DI67/($K$5*1000))+$H$5*(DP67*DI67/($K$5*1000))*(DP67*DI67/($K$5*1000)))</f>
        <v>0</v>
      </c>
      <c r="S67">
        <f>J67*(1000-(1000*0.61365*exp(17.502*W67/(240.97+W67))/(DI67+DJ67)+DD67)/2)/(1000*0.61365*exp(17.502*W67/(240.97+W67))/(DI67+DJ67)-DD67)</f>
        <v>0</v>
      </c>
      <c r="T67">
        <f>1/((CW67+1)/(Q67/1.6)+1/(R67/1.37)) + CW67/((CW67+1)/(Q67/1.6) + CW67/(R67/1.37))</f>
        <v>0</v>
      </c>
      <c r="U67">
        <f>(CR67*CU67)</f>
        <v>0</v>
      </c>
      <c r="V67">
        <f>(DK67+(U67+2*0.95*5.67E-8*(((DK67+$B$7)+273)^4-(DK67+273)^4)-44100*J67)/(1.84*29.3*R67+8*0.95*5.67E-8*(DK67+273)^3))</f>
        <v>0</v>
      </c>
      <c r="W67">
        <f>($C$7*DL67+$D$7*DM67+$E$7*V67)</f>
        <v>0</v>
      </c>
      <c r="X67">
        <f>0.61365*exp(17.502*W67/(240.97+W67))</f>
        <v>0</v>
      </c>
      <c r="Y67">
        <f>(Z67/AA67*100)</f>
        <v>0</v>
      </c>
      <c r="Z67">
        <f>DD67*(DI67+DJ67)/1000</f>
        <v>0</v>
      </c>
      <c r="AA67">
        <f>0.61365*exp(17.502*DK67/(240.97+DK67))</f>
        <v>0</v>
      </c>
      <c r="AB67">
        <f>(X67-DD67*(DI67+DJ67)/1000)</f>
        <v>0</v>
      </c>
      <c r="AC67">
        <f>(-J67*44100)</f>
        <v>0</v>
      </c>
      <c r="AD67">
        <f>2*29.3*R67*0.92*(DK67-W67)</f>
        <v>0</v>
      </c>
      <c r="AE67">
        <f>2*0.95*5.67E-8*(((DK67+$B$7)+273)^4-(W67+273)^4)</f>
        <v>0</v>
      </c>
      <c r="AF67">
        <f>U67+AE67+AC67+AD67</f>
        <v>0</v>
      </c>
      <c r="AG67">
        <f>DH67*AU67*(DC67-DB67*(1000-AU67*DE67)/(1000-AU67*DD67))/(100*CV67)</f>
        <v>0</v>
      </c>
      <c r="AH67">
        <f>1000*DH67*AU67*(DD67-DE67)/(100*CV67*(1000-AU67*DD67))</f>
        <v>0</v>
      </c>
      <c r="AI67">
        <f>(AJ67 - AK67 - DI67*1E3/(8.314*(DK67+273.15)) * AM67/DH67 * AL67) * DH67/(100*CV67) * (1000 - DE67)/1000</f>
        <v>0</v>
      </c>
      <c r="AJ67">
        <v>427.4830794444559</v>
      </c>
      <c r="AK67">
        <v>431.2104303030303</v>
      </c>
      <c r="AL67">
        <v>0.004613867062963743</v>
      </c>
      <c r="AM67">
        <v>64.88834834615226</v>
      </c>
      <c r="AN67">
        <f>(AP67 - AO67 + DI67*1E3/(8.314*(DK67+273.15)) * AR67/DH67 * AQ67) * DH67/(100*CV67) * 1000/(1000 - AP67)</f>
        <v>0</v>
      </c>
      <c r="AO67">
        <v>17.19921633062718</v>
      </c>
      <c r="AP67">
        <v>18.51655384615385</v>
      </c>
      <c r="AQ67">
        <v>-4.172945875035896E-05</v>
      </c>
      <c r="AR67">
        <v>84.43425908019066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MAX(0,($B$13+$C$13*DP67)/(1+$D$13*DP67)*DI67/(DK67+273)*$E$13)</f>
        <v>0</v>
      </c>
      <c r="AX67" t="s">
        <v>417</v>
      </c>
      <c r="AY67" t="s">
        <v>417</v>
      </c>
      <c r="AZ67">
        <v>0</v>
      </c>
      <c r="BA67">
        <v>0</v>
      </c>
      <c r="BB67">
        <f>1-AZ67/BA67</f>
        <v>0</v>
      </c>
      <c r="BC67">
        <v>0</v>
      </c>
      <c r="BD67" t="s">
        <v>417</v>
      </c>
      <c r="BE67" t="s">
        <v>417</v>
      </c>
      <c r="BF67">
        <v>0</v>
      </c>
      <c r="BG67">
        <v>0</v>
      </c>
      <c r="BH67">
        <f>1-BF67/BG67</f>
        <v>0</v>
      </c>
      <c r="BI67">
        <v>0.5</v>
      </c>
      <c r="BJ67">
        <f>CS67</f>
        <v>0</v>
      </c>
      <c r="BK67">
        <f>L67</f>
        <v>0</v>
      </c>
      <c r="BL67">
        <f>BH67*BI67*BJ67</f>
        <v>0</v>
      </c>
      <c r="BM67">
        <f>(BK67-BC67)/BJ67</f>
        <v>0</v>
      </c>
      <c r="BN67">
        <f>(BA67-BG67)/BG67</f>
        <v>0</v>
      </c>
      <c r="BO67">
        <f>AZ67/(BB67+AZ67/BG67)</f>
        <v>0</v>
      </c>
      <c r="BP67" t="s">
        <v>417</v>
      </c>
      <c r="BQ67">
        <v>0</v>
      </c>
      <c r="BR67">
        <f>IF(BQ67&lt;&gt;0, BQ67, BO67)</f>
        <v>0</v>
      </c>
      <c r="BS67">
        <f>1-BR67/BG67</f>
        <v>0</v>
      </c>
      <c r="BT67">
        <f>(BG67-BF67)/(BG67-BR67)</f>
        <v>0</v>
      </c>
      <c r="BU67">
        <f>(BA67-BG67)/(BA67-BR67)</f>
        <v>0</v>
      </c>
      <c r="BV67">
        <f>(BG67-BF67)/(BG67-AZ67)</f>
        <v>0</v>
      </c>
      <c r="BW67">
        <f>(BA67-BG67)/(BA67-AZ67)</f>
        <v>0</v>
      </c>
      <c r="BX67">
        <f>(BT67*BR67/BF67)</f>
        <v>0</v>
      </c>
      <c r="BY67">
        <f>(1-BX67)</f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f>$B$11*DQ67+$C$11*DR67+$F$11*EC67*(1-EF67)</f>
        <v>0</v>
      </c>
      <c r="CS67">
        <f>CR67*CT67</f>
        <v>0</v>
      </c>
      <c r="CT67">
        <f>($B$11*$D$9+$C$11*$D$9+$F$11*((EP67+EH67)/MAX(EP67+EH67+EQ67, 0.1)*$I$9+EQ67/MAX(EP67+EH67+EQ67, 0.1)*$J$9))/($B$11+$C$11+$F$11)</f>
        <v>0</v>
      </c>
      <c r="CU67">
        <f>($B$11*$K$9+$C$11*$K$9+$F$11*((EP67+EH67)/MAX(EP67+EH67+EQ67, 0.1)*$P$9+EQ67/MAX(EP67+EH67+EQ67, 0.1)*$Q$9))/($B$11+$C$11+$F$11)</f>
        <v>0</v>
      </c>
      <c r="CV67">
        <v>6</v>
      </c>
      <c r="CW67">
        <v>0.5</v>
      </c>
      <c r="CX67" t="s">
        <v>418</v>
      </c>
      <c r="CY67">
        <v>2</v>
      </c>
      <c r="CZ67" t="b">
        <v>1</v>
      </c>
      <c r="DA67">
        <v>1659043885.3</v>
      </c>
      <c r="DB67">
        <v>423.2087</v>
      </c>
      <c r="DC67">
        <v>420.129</v>
      </c>
      <c r="DD67">
        <v>18.51717</v>
      </c>
      <c r="DE67">
        <v>17.19931</v>
      </c>
      <c r="DF67">
        <v>419.7737</v>
      </c>
      <c r="DG67">
        <v>18.31175</v>
      </c>
      <c r="DH67">
        <v>500.0426</v>
      </c>
      <c r="DI67">
        <v>90.26201</v>
      </c>
      <c r="DJ67">
        <v>0.09988360999999998</v>
      </c>
      <c r="DK67">
        <v>25.66433</v>
      </c>
      <c r="DL67">
        <v>25.00418</v>
      </c>
      <c r="DM67">
        <v>999.9</v>
      </c>
      <c r="DN67">
        <v>0</v>
      </c>
      <c r="DO67">
        <v>0</v>
      </c>
      <c r="DP67">
        <v>10002.008</v>
      </c>
      <c r="DQ67">
        <v>0</v>
      </c>
      <c r="DR67">
        <v>4.02698</v>
      </c>
      <c r="DS67">
        <v>3.079695</v>
      </c>
      <c r="DT67">
        <v>431.1931000000001</v>
      </c>
      <c r="DU67">
        <v>427.4813</v>
      </c>
      <c r="DV67">
        <v>1.317861</v>
      </c>
      <c r="DW67">
        <v>420.129</v>
      </c>
      <c r="DX67">
        <v>17.19931</v>
      </c>
      <c r="DY67">
        <v>1.671398</v>
      </c>
      <c r="DZ67">
        <v>1.552445</v>
      </c>
      <c r="EA67">
        <v>14.6333</v>
      </c>
      <c r="EB67">
        <v>13.49471</v>
      </c>
      <c r="EC67">
        <v>0.0100011</v>
      </c>
      <c r="ED67">
        <v>0</v>
      </c>
      <c r="EE67">
        <v>0</v>
      </c>
      <c r="EF67">
        <v>0</v>
      </c>
      <c r="EG67">
        <v>700.105</v>
      </c>
      <c r="EH67">
        <v>0.0100011</v>
      </c>
      <c r="EI67">
        <v>-2.025</v>
      </c>
      <c r="EJ67">
        <v>-1.83</v>
      </c>
      <c r="EK67">
        <v>35.4433</v>
      </c>
      <c r="EL67">
        <v>40.0998</v>
      </c>
      <c r="EM67">
        <v>37.41849999999999</v>
      </c>
      <c r="EN67">
        <v>40.25599999999999</v>
      </c>
      <c r="EO67">
        <v>37.6498</v>
      </c>
      <c r="EP67">
        <v>0</v>
      </c>
      <c r="EQ67">
        <v>0</v>
      </c>
      <c r="ER67">
        <v>0</v>
      </c>
      <c r="ES67">
        <v>1659043889.5</v>
      </c>
      <c r="ET67">
        <v>0</v>
      </c>
      <c r="EU67">
        <v>697.653846153846</v>
      </c>
      <c r="EV67">
        <v>23.35042716336082</v>
      </c>
      <c r="EW67">
        <v>0.760683732805267</v>
      </c>
      <c r="EX67">
        <v>-1.555769230769231</v>
      </c>
      <c r="EY67">
        <v>15</v>
      </c>
      <c r="EZ67">
        <v>0</v>
      </c>
      <c r="FA67" t="s">
        <v>419</v>
      </c>
      <c r="FB67">
        <v>1655239120</v>
      </c>
      <c r="FC67">
        <v>1655239135</v>
      </c>
      <c r="FD67">
        <v>0</v>
      </c>
      <c r="FE67">
        <v>-0.075</v>
      </c>
      <c r="FF67">
        <v>-0.027</v>
      </c>
      <c r="FG67">
        <v>1.986</v>
      </c>
      <c r="FH67">
        <v>0.139</v>
      </c>
      <c r="FI67">
        <v>420</v>
      </c>
      <c r="FJ67">
        <v>22</v>
      </c>
      <c r="FK67">
        <v>0.12</v>
      </c>
      <c r="FL67">
        <v>0.02</v>
      </c>
      <c r="FM67">
        <v>3.076887317073171</v>
      </c>
      <c r="FN67">
        <v>0.08238668989547084</v>
      </c>
      <c r="FO67">
        <v>0.03082110624820076</v>
      </c>
      <c r="FP67">
        <v>1</v>
      </c>
      <c r="FQ67">
        <v>697.2264705882353</v>
      </c>
      <c r="FR67">
        <v>3.443850179051976</v>
      </c>
      <c r="FS67">
        <v>3.931532317911416</v>
      </c>
      <c r="FT67">
        <v>0</v>
      </c>
      <c r="FU67">
        <v>1.311832195121951</v>
      </c>
      <c r="FV67">
        <v>0.06759365853658499</v>
      </c>
      <c r="FW67">
        <v>0.007209034139898356</v>
      </c>
      <c r="FX67">
        <v>1</v>
      </c>
      <c r="FY67">
        <v>2</v>
      </c>
      <c r="FZ67">
        <v>3</v>
      </c>
      <c r="GA67" t="s">
        <v>429</v>
      </c>
      <c r="GB67">
        <v>2.98054</v>
      </c>
      <c r="GC67">
        <v>2.7283</v>
      </c>
      <c r="GD67">
        <v>0.0862131</v>
      </c>
      <c r="GE67">
        <v>0.08670269999999999</v>
      </c>
      <c r="GF67">
        <v>0.0895175</v>
      </c>
      <c r="GG67">
        <v>0.0856118</v>
      </c>
      <c r="GH67">
        <v>27436.2</v>
      </c>
      <c r="GI67">
        <v>26999.1</v>
      </c>
      <c r="GJ67">
        <v>30549.7</v>
      </c>
      <c r="GK67">
        <v>29803.7</v>
      </c>
      <c r="GL67">
        <v>38382.5</v>
      </c>
      <c r="GM67">
        <v>35888.8</v>
      </c>
      <c r="GN67">
        <v>46728.5</v>
      </c>
      <c r="GO67">
        <v>44328.4</v>
      </c>
      <c r="GP67">
        <v>1.8898</v>
      </c>
      <c r="GQ67">
        <v>1.8613</v>
      </c>
      <c r="GR67">
        <v>0.0464357</v>
      </c>
      <c r="GS67">
        <v>0</v>
      </c>
      <c r="GT67">
        <v>24.2494</v>
      </c>
      <c r="GU67">
        <v>999.9</v>
      </c>
      <c r="GV67">
        <v>42</v>
      </c>
      <c r="GW67">
        <v>31.6</v>
      </c>
      <c r="GX67">
        <v>21.722</v>
      </c>
      <c r="GY67">
        <v>63.1568</v>
      </c>
      <c r="GZ67">
        <v>22.5841</v>
      </c>
      <c r="HA67">
        <v>1</v>
      </c>
      <c r="HB67">
        <v>-0.175655</v>
      </c>
      <c r="HC67">
        <v>-0.193873</v>
      </c>
      <c r="HD67">
        <v>20.2136</v>
      </c>
      <c r="HE67">
        <v>5.2399</v>
      </c>
      <c r="HF67">
        <v>11.968</v>
      </c>
      <c r="HG67">
        <v>4.97305</v>
      </c>
      <c r="HH67">
        <v>3.291</v>
      </c>
      <c r="HI67">
        <v>9559.9</v>
      </c>
      <c r="HJ67">
        <v>9999</v>
      </c>
      <c r="HK67">
        <v>9999</v>
      </c>
      <c r="HL67">
        <v>300.8</v>
      </c>
      <c r="HM67">
        <v>4.9729</v>
      </c>
      <c r="HN67">
        <v>1.87735</v>
      </c>
      <c r="HO67">
        <v>1.87545</v>
      </c>
      <c r="HP67">
        <v>1.87824</v>
      </c>
      <c r="HQ67">
        <v>1.87499</v>
      </c>
      <c r="HR67">
        <v>1.87855</v>
      </c>
      <c r="HS67">
        <v>1.87561</v>
      </c>
      <c r="HT67">
        <v>1.87682</v>
      </c>
      <c r="HU67">
        <v>0</v>
      </c>
      <c r="HV67">
        <v>0</v>
      </c>
      <c r="HW67">
        <v>0</v>
      </c>
      <c r="HX67">
        <v>0</v>
      </c>
      <c r="HY67" t="s">
        <v>421</v>
      </c>
      <c r="HZ67" t="s">
        <v>422</v>
      </c>
      <c r="IA67" t="s">
        <v>423</v>
      </c>
      <c r="IB67" t="s">
        <v>423</v>
      </c>
      <c r="IC67" t="s">
        <v>423</v>
      </c>
      <c r="ID67" t="s">
        <v>423</v>
      </c>
      <c r="IE67">
        <v>0</v>
      </c>
      <c r="IF67">
        <v>100</v>
      </c>
      <c r="IG67">
        <v>100</v>
      </c>
      <c r="IH67">
        <v>3.435</v>
      </c>
      <c r="II67">
        <v>0.2054</v>
      </c>
      <c r="IJ67">
        <v>1.981763419366358</v>
      </c>
      <c r="IK67">
        <v>0.004159454759036045</v>
      </c>
      <c r="IL67">
        <v>-1.867668404869411E-06</v>
      </c>
      <c r="IM67">
        <v>4.909634042181104E-10</v>
      </c>
      <c r="IN67">
        <v>-0.02325052156973135</v>
      </c>
      <c r="IO67">
        <v>0.005621412097584705</v>
      </c>
      <c r="IP67">
        <v>0.0003643073039241939</v>
      </c>
      <c r="IQ67">
        <v>5.804889560036211E-07</v>
      </c>
      <c r="IR67">
        <v>0</v>
      </c>
      <c r="IS67">
        <v>2100</v>
      </c>
      <c r="IT67">
        <v>1</v>
      </c>
      <c r="IU67">
        <v>26</v>
      </c>
      <c r="IV67">
        <v>63412.8</v>
      </c>
      <c r="IW67">
        <v>63412.6</v>
      </c>
      <c r="IX67">
        <v>1.09741</v>
      </c>
      <c r="IY67">
        <v>2.56836</v>
      </c>
      <c r="IZ67">
        <v>1.39893</v>
      </c>
      <c r="JA67">
        <v>2.34253</v>
      </c>
      <c r="JB67">
        <v>1.44897</v>
      </c>
      <c r="JC67">
        <v>2.36816</v>
      </c>
      <c r="JD67">
        <v>36.6706</v>
      </c>
      <c r="JE67">
        <v>24.0963</v>
      </c>
      <c r="JF67">
        <v>18</v>
      </c>
      <c r="JG67">
        <v>491.417</v>
      </c>
      <c r="JH67">
        <v>445.1</v>
      </c>
      <c r="JI67">
        <v>24.9999</v>
      </c>
      <c r="JJ67">
        <v>25.6107</v>
      </c>
      <c r="JK67">
        <v>30.0001</v>
      </c>
      <c r="JL67">
        <v>25.452</v>
      </c>
      <c r="JM67">
        <v>25.5358</v>
      </c>
      <c r="JN67">
        <v>21.9998</v>
      </c>
      <c r="JO67">
        <v>24.5946</v>
      </c>
      <c r="JP67">
        <v>0</v>
      </c>
      <c r="JQ67">
        <v>25</v>
      </c>
      <c r="JR67">
        <v>420.1</v>
      </c>
      <c r="JS67">
        <v>17.219</v>
      </c>
      <c r="JT67">
        <v>100.989</v>
      </c>
      <c r="JU67">
        <v>101.924</v>
      </c>
    </row>
    <row r="68" spans="1:281">
      <c r="A68">
        <v>52</v>
      </c>
      <c r="B68">
        <v>1659043893.1</v>
      </c>
      <c r="C68">
        <v>1782.099999904633</v>
      </c>
      <c r="D68" t="s">
        <v>530</v>
      </c>
      <c r="E68" t="s">
        <v>531</v>
      </c>
      <c r="F68">
        <v>5</v>
      </c>
      <c r="G68" t="s">
        <v>415</v>
      </c>
      <c r="H68" t="s">
        <v>525</v>
      </c>
      <c r="I68">
        <v>1659043890.6</v>
      </c>
      <c r="J68">
        <f>(K68)/1000</f>
        <v>0</v>
      </c>
      <c r="K68">
        <f>IF(CZ68, AN68, AH68)</f>
        <v>0</v>
      </c>
      <c r="L68">
        <f>IF(CZ68, AI68, AG68)</f>
        <v>0</v>
      </c>
      <c r="M68">
        <f>DB68 - IF(AU68&gt;1, L68*CV68*100.0/(AW68*DP68), 0)</f>
        <v>0</v>
      </c>
      <c r="N68">
        <f>((T68-J68/2)*M68-L68)/(T68+J68/2)</f>
        <v>0</v>
      </c>
      <c r="O68">
        <f>N68*(DI68+DJ68)/1000.0</f>
        <v>0</v>
      </c>
      <c r="P68">
        <f>(DB68 - IF(AU68&gt;1, L68*CV68*100.0/(AW68*DP68), 0))*(DI68+DJ68)/1000.0</f>
        <v>0</v>
      </c>
      <c r="Q68">
        <f>2.0/((1/S68-1/R68)+SIGN(S68)*SQRT((1/S68-1/R68)*(1/S68-1/R68) + 4*CW68/((CW68+1)*(CW68+1))*(2*1/S68*1/R68-1/R68*1/R68)))</f>
        <v>0</v>
      </c>
      <c r="R68">
        <f>IF(LEFT(CX68,1)&lt;&gt;"0",IF(LEFT(CX68,1)="1",3.0,CY68),$D$5+$E$5*(DP68*DI68/($K$5*1000))+$F$5*(DP68*DI68/($K$5*1000))*MAX(MIN(CV68,$J$5),$I$5)*MAX(MIN(CV68,$J$5),$I$5)+$G$5*MAX(MIN(CV68,$J$5),$I$5)*(DP68*DI68/($K$5*1000))+$H$5*(DP68*DI68/($K$5*1000))*(DP68*DI68/($K$5*1000)))</f>
        <v>0</v>
      </c>
      <c r="S68">
        <f>J68*(1000-(1000*0.61365*exp(17.502*W68/(240.97+W68))/(DI68+DJ68)+DD68)/2)/(1000*0.61365*exp(17.502*W68/(240.97+W68))/(DI68+DJ68)-DD68)</f>
        <v>0</v>
      </c>
      <c r="T68">
        <f>1/((CW68+1)/(Q68/1.6)+1/(R68/1.37)) + CW68/((CW68+1)/(Q68/1.6) + CW68/(R68/1.37))</f>
        <v>0</v>
      </c>
      <c r="U68">
        <f>(CR68*CU68)</f>
        <v>0</v>
      </c>
      <c r="V68">
        <f>(DK68+(U68+2*0.95*5.67E-8*(((DK68+$B$7)+273)^4-(DK68+273)^4)-44100*J68)/(1.84*29.3*R68+8*0.95*5.67E-8*(DK68+273)^3))</f>
        <v>0</v>
      </c>
      <c r="W68">
        <f>($C$7*DL68+$D$7*DM68+$E$7*V68)</f>
        <v>0</v>
      </c>
      <c r="X68">
        <f>0.61365*exp(17.502*W68/(240.97+W68))</f>
        <v>0</v>
      </c>
      <c r="Y68">
        <f>(Z68/AA68*100)</f>
        <v>0</v>
      </c>
      <c r="Z68">
        <f>DD68*(DI68+DJ68)/1000</f>
        <v>0</v>
      </c>
      <c r="AA68">
        <f>0.61365*exp(17.502*DK68/(240.97+DK68))</f>
        <v>0</v>
      </c>
      <c r="AB68">
        <f>(X68-DD68*(DI68+DJ68)/1000)</f>
        <v>0</v>
      </c>
      <c r="AC68">
        <f>(-J68*44100)</f>
        <v>0</v>
      </c>
      <c r="AD68">
        <f>2*29.3*R68*0.92*(DK68-W68)</f>
        <v>0</v>
      </c>
      <c r="AE68">
        <f>2*0.95*5.67E-8*(((DK68+$B$7)+273)^4-(W68+273)^4)</f>
        <v>0</v>
      </c>
      <c r="AF68">
        <f>U68+AE68+AC68+AD68</f>
        <v>0</v>
      </c>
      <c r="AG68">
        <f>DH68*AU68*(DC68-DB68*(1000-AU68*DE68)/(1000-AU68*DD68))/(100*CV68)</f>
        <v>0</v>
      </c>
      <c r="AH68">
        <f>1000*DH68*AU68*(DD68-DE68)/(100*CV68*(1000-AU68*DD68))</f>
        <v>0</v>
      </c>
      <c r="AI68">
        <f>(AJ68 - AK68 - DI68*1E3/(8.314*(DK68+273.15)) * AM68/DH68 * AL68) * DH68/(100*CV68) * (1000 - DE68)/1000</f>
        <v>0</v>
      </c>
      <c r="AJ68">
        <v>427.4339320742723</v>
      </c>
      <c r="AK68">
        <v>431.1466545454545</v>
      </c>
      <c r="AL68">
        <v>-0.002848940403547927</v>
      </c>
      <c r="AM68">
        <v>64.88834834615226</v>
      </c>
      <c r="AN68">
        <f>(AP68 - AO68 + DI68*1E3/(8.314*(DK68+273.15)) * AR68/DH68 * AQ68) * DH68/(100*CV68) * 1000/(1000 - AP68)</f>
        <v>0</v>
      </c>
      <c r="AO68">
        <v>17.19934493632085</v>
      </c>
      <c r="AP68">
        <v>18.51782517482519</v>
      </c>
      <c r="AQ68">
        <v>1.209650502443073E-05</v>
      </c>
      <c r="AR68">
        <v>84.43425908019066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MAX(0,($B$13+$C$13*DP68)/(1+$D$13*DP68)*DI68/(DK68+273)*$E$13)</f>
        <v>0</v>
      </c>
      <c r="AX68" t="s">
        <v>417</v>
      </c>
      <c r="AY68" t="s">
        <v>417</v>
      </c>
      <c r="AZ68">
        <v>0</v>
      </c>
      <c r="BA68">
        <v>0</v>
      </c>
      <c r="BB68">
        <f>1-AZ68/BA68</f>
        <v>0</v>
      </c>
      <c r="BC68">
        <v>0</v>
      </c>
      <c r="BD68" t="s">
        <v>417</v>
      </c>
      <c r="BE68" t="s">
        <v>417</v>
      </c>
      <c r="BF68">
        <v>0</v>
      </c>
      <c r="BG68">
        <v>0</v>
      </c>
      <c r="BH68">
        <f>1-BF68/BG68</f>
        <v>0</v>
      </c>
      <c r="BI68">
        <v>0.5</v>
      </c>
      <c r="BJ68">
        <f>CS68</f>
        <v>0</v>
      </c>
      <c r="BK68">
        <f>L68</f>
        <v>0</v>
      </c>
      <c r="BL68">
        <f>BH68*BI68*BJ68</f>
        <v>0</v>
      </c>
      <c r="BM68">
        <f>(BK68-BC68)/BJ68</f>
        <v>0</v>
      </c>
      <c r="BN68">
        <f>(BA68-BG68)/BG68</f>
        <v>0</v>
      </c>
      <c r="BO68">
        <f>AZ68/(BB68+AZ68/BG68)</f>
        <v>0</v>
      </c>
      <c r="BP68" t="s">
        <v>417</v>
      </c>
      <c r="BQ68">
        <v>0</v>
      </c>
      <c r="BR68">
        <f>IF(BQ68&lt;&gt;0, BQ68, BO68)</f>
        <v>0</v>
      </c>
      <c r="BS68">
        <f>1-BR68/BG68</f>
        <v>0</v>
      </c>
      <c r="BT68">
        <f>(BG68-BF68)/(BG68-BR68)</f>
        <v>0</v>
      </c>
      <c r="BU68">
        <f>(BA68-BG68)/(BA68-BR68)</f>
        <v>0</v>
      </c>
      <c r="BV68">
        <f>(BG68-BF68)/(BG68-AZ68)</f>
        <v>0</v>
      </c>
      <c r="BW68">
        <f>(BA68-BG68)/(BA68-AZ68)</f>
        <v>0</v>
      </c>
      <c r="BX68">
        <f>(BT68*BR68/BF68)</f>
        <v>0</v>
      </c>
      <c r="BY68">
        <f>(1-BX68)</f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f>$B$11*DQ68+$C$11*DR68+$F$11*EC68*(1-EF68)</f>
        <v>0</v>
      </c>
      <c r="CS68">
        <f>CR68*CT68</f>
        <v>0</v>
      </c>
      <c r="CT68">
        <f>($B$11*$D$9+$C$11*$D$9+$F$11*((EP68+EH68)/MAX(EP68+EH68+EQ68, 0.1)*$I$9+EQ68/MAX(EP68+EH68+EQ68, 0.1)*$J$9))/($B$11+$C$11+$F$11)</f>
        <v>0</v>
      </c>
      <c r="CU68">
        <f>($B$11*$K$9+$C$11*$K$9+$F$11*((EP68+EH68)/MAX(EP68+EH68+EQ68, 0.1)*$P$9+EQ68/MAX(EP68+EH68+EQ68, 0.1)*$Q$9))/($B$11+$C$11+$F$11)</f>
        <v>0</v>
      </c>
      <c r="CV68">
        <v>6</v>
      </c>
      <c r="CW68">
        <v>0.5</v>
      </c>
      <c r="CX68" t="s">
        <v>418</v>
      </c>
      <c r="CY68">
        <v>2</v>
      </c>
      <c r="CZ68" t="b">
        <v>1</v>
      </c>
      <c r="DA68">
        <v>1659043890.6</v>
      </c>
      <c r="DB68">
        <v>423.1847777777778</v>
      </c>
      <c r="DC68">
        <v>420.1023333333333</v>
      </c>
      <c r="DD68">
        <v>18.51753333333333</v>
      </c>
      <c r="DE68">
        <v>17.19954444444445</v>
      </c>
      <c r="DF68">
        <v>419.75</v>
      </c>
      <c r="DG68">
        <v>18.31211111111111</v>
      </c>
      <c r="DH68">
        <v>500.0266666666666</v>
      </c>
      <c r="DI68">
        <v>90.25994444444444</v>
      </c>
      <c r="DJ68">
        <v>0.09997730000000001</v>
      </c>
      <c r="DK68">
        <v>25.66183333333333</v>
      </c>
      <c r="DL68">
        <v>25.01532222222222</v>
      </c>
      <c r="DM68">
        <v>999.9000000000001</v>
      </c>
      <c r="DN68">
        <v>0</v>
      </c>
      <c r="DO68">
        <v>0</v>
      </c>
      <c r="DP68">
        <v>10012.13888888889</v>
      </c>
      <c r="DQ68">
        <v>0</v>
      </c>
      <c r="DR68">
        <v>4.028664444444445</v>
      </c>
      <c r="DS68">
        <v>3.082667777777778</v>
      </c>
      <c r="DT68">
        <v>431.1691111111111</v>
      </c>
      <c r="DU68">
        <v>427.4545555555555</v>
      </c>
      <c r="DV68">
        <v>1.317991111111111</v>
      </c>
      <c r="DW68">
        <v>420.1023333333333</v>
      </c>
      <c r="DX68">
        <v>17.19954444444445</v>
      </c>
      <c r="DY68">
        <v>1.671393333333333</v>
      </c>
      <c r="DZ68">
        <v>1.552431111111111</v>
      </c>
      <c r="EA68">
        <v>14.63325555555556</v>
      </c>
      <c r="EB68">
        <v>13.49456666666667</v>
      </c>
      <c r="EC68">
        <v>0.0100011</v>
      </c>
      <c r="ED68">
        <v>0</v>
      </c>
      <c r="EE68">
        <v>0</v>
      </c>
      <c r="EF68">
        <v>0</v>
      </c>
      <c r="EG68">
        <v>697.4333333333333</v>
      </c>
      <c r="EH68">
        <v>0.0100011</v>
      </c>
      <c r="EI68">
        <v>2.944444444444445</v>
      </c>
      <c r="EJ68">
        <v>-1.244444444444444</v>
      </c>
      <c r="EK68">
        <v>35.39566666666666</v>
      </c>
      <c r="EL68">
        <v>39.91644444444444</v>
      </c>
      <c r="EM68">
        <v>37.319</v>
      </c>
      <c r="EN68">
        <v>39.99966666666666</v>
      </c>
      <c r="EO68">
        <v>37.53444444444445</v>
      </c>
      <c r="EP68">
        <v>0</v>
      </c>
      <c r="EQ68">
        <v>0</v>
      </c>
      <c r="ER68">
        <v>0</v>
      </c>
      <c r="ES68">
        <v>1659043894.3</v>
      </c>
      <c r="ET68">
        <v>0</v>
      </c>
      <c r="EU68">
        <v>698.0807692307693</v>
      </c>
      <c r="EV68">
        <v>9.076923093223058</v>
      </c>
      <c r="EW68">
        <v>10.9316238423396</v>
      </c>
      <c r="EX68">
        <v>0.2365384615384618</v>
      </c>
      <c r="EY68">
        <v>15</v>
      </c>
      <c r="EZ68">
        <v>0</v>
      </c>
      <c r="FA68" t="s">
        <v>419</v>
      </c>
      <c r="FB68">
        <v>1655239120</v>
      </c>
      <c r="FC68">
        <v>1655239135</v>
      </c>
      <c r="FD68">
        <v>0</v>
      </c>
      <c r="FE68">
        <v>-0.075</v>
      </c>
      <c r="FF68">
        <v>-0.027</v>
      </c>
      <c r="FG68">
        <v>1.986</v>
      </c>
      <c r="FH68">
        <v>0.139</v>
      </c>
      <c r="FI68">
        <v>420</v>
      </c>
      <c r="FJ68">
        <v>22</v>
      </c>
      <c r="FK68">
        <v>0.12</v>
      </c>
      <c r="FL68">
        <v>0.02</v>
      </c>
      <c r="FM68">
        <v>3.087185499999999</v>
      </c>
      <c r="FN68">
        <v>-0.02528217636022298</v>
      </c>
      <c r="FO68">
        <v>0.02740178397020896</v>
      </c>
      <c r="FP68">
        <v>1</v>
      </c>
      <c r="FQ68">
        <v>697.6073529411765</v>
      </c>
      <c r="FR68">
        <v>12.01451484246238</v>
      </c>
      <c r="FS68">
        <v>3.522848370301845</v>
      </c>
      <c r="FT68">
        <v>0</v>
      </c>
      <c r="FU68">
        <v>1.316423</v>
      </c>
      <c r="FV68">
        <v>0.02158739212007352</v>
      </c>
      <c r="FW68">
        <v>0.00281903724700471</v>
      </c>
      <c r="FX68">
        <v>1</v>
      </c>
      <c r="FY68">
        <v>2</v>
      </c>
      <c r="FZ68">
        <v>3</v>
      </c>
      <c r="GA68" t="s">
        <v>429</v>
      </c>
      <c r="GB68">
        <v>2.98066</v>
      </c>
      <c r="GC68">
        <v>2.72868</v>
      </c>
      <c r="GD68">
        <v>0.08620319999999999</v>
      </c>
      <c r="GE68">
        <v>0.0867059</v>
      </c>
      <c r="GF68">
        <v>0.0895186</v>
      </c>
      <c r="GG68">
        <v>0.0856135</v>
      </c>
      <c r="GH68">
        <v>27436.2</v>
      </c>
      <c r="GI68">
        <v>26999.4</v>
      </c>
      <c r="GJ68">
        <v>30549.4</v>
      </c>
      <c r="GK68">
        <v>29804.1</v>
      </c>
      <c r="GL68">
        <v>38382.2</v>
      </c>
      <c r="GM68">
        <v>35889.2</v>
      </c>
      <c r="GN68">
        <v>46728.2</v>
      </c>
      <c r="GO68">
        <v>44329</v>
      </c>
      <c r="GP68">
        <v>1.88973</v>
      </c>
      <c r="GQ68">
        <v>1.86125</v>
      </c>
      <c r="GR68">
        <v>0.0471622</v>
      </c>
      <c r="GS68">
        <v>0</v>
      </c>
      <c r="GT68">
        <v>24.2474</v>
      </c>
      <c r="GU68">
        <v>999.9</v>
      </c>
      <c r="GV68">
        <v>42</v>
      </c>
      <c r="GW68">
        <v>31.6</v>
      </c>
      <c r="GX68">
        <v>21.7204</v>
      </c>
      <c r="GY68">
        <v>63.1968</v>
      </c>
      <c r="GZ68">
        <v>22.8325</v>
      </c>
      <c r="HA68">
        <v>1</v>
      </c>
      <c r="HB68">
        <v>-0.111329</v>
      </c>
      <c r="HC68">
        <v>-0.263102</v>
      </c>
      <c r="HD68">
        <v>20.2137</v>
      </c>
      <c r="HE68">
        <v>5.2396</v>
      </c>
      <c r="HF68">
        <v>11.968</v>
      </c>
      <c r="HG68">
        <v>4.9732</v>
      </c>
      <c r="HH68">
        <v>3.291</v>
      </c>
      <c r="HI68">
        <v>9559.9</v>
      </c>
      <c r="HJ68">
        <v>9999</v>
      </c>
      <c r="HK68">
        <v>9999</v>
      </c>
      <c r="HL68">
        <v>300.8</v>
      </c>
      <c r="HM68">
        <v>4.9729</v>
      </c>
      <c r="HN68">
        <v>1.87732</v>
      </c>
      <c r="HO68">
        <v>1.87543</v>
      </c>
      <c r="HP68">
        <v>1.87821</v>
      </c>
      <c r="HQ68">
        <v>1.87496</v>
      </c>
      <c r="HR68">
        <v>1.87853</v>
      </c>
      <c r="HS68">
        <v>1.87561</v>
      </c>
      <c r="HT68">
        <v>1.87678</v>
      </c>
      <c r="HU68">
        <v>0</v>
      </c>
      <c r="HV68">
        <v>0</v>
      </c>
      <c r="HW68">
        <v>0</v>
      </c>
      <c r="HX68">
        <v>0</v>
      </c>
      <c r="HY68" t="s">
        <v>421</v>
      </c>
      <c r="HZ68" t="s">
        <v>422</v>
      </c>
      <c r="IA68" t="s">
        <v>423</v>
      </c>
      <c r="IB68" t="s">
        <v>423</v>
      </c>
      <c r="IC68" t="s">
        <v>423</v>
      </c>
      <c r="ID68" t="s">
        <v>423</v>
      </c>
      <c r="IE68">
        <v>0</v>
      </c>
      <c r="IF68">
        <v>100</v>
      </c>
      <c r="IG68">
        <v>100</v>
      </c>
      <c r="IH68">
        <v>3.435</v>
      </c>
      <c r="II68">
        <v>0.2054</v>
      </c>
      <c r="IJ68">
        <v>1.981763419366358</v>
      </c>
      <c r="IK68">
        <v>0.004159454759036045</v>
      </c>
      <c r="IL68">
        <v>-1.867668404869411E-06</v>
      </c>
      <c r="IM68">
        <v>4.909634042181104E-10</v>
      </c>
      <c r="IN68">
        <v>-0.02325052156973135</v>
      </c>
      <c r="IO68">
        <v>0.005621412097584705</v>
      </c>
      <c r="IP68">
        <v>0.0003643073039241939</v>
      </c>
      <c r="IQ68">
        <v>5.804889560036211E-07</v>
      </c>
      <c r="IR68">
        <v>0</v>
      </c>
      <c r="IS68">
        <v>2100</v>
      </c>
      <c r="IT68">
        <v>1</v>
      </c>
      <c r="IU68">
        <v>26</v>
      </c>
      <c r="IV68">
        <v>63412.9</v>
      </c>
      <c r="IW68">
        <v>63412.6</v>
      </c>
      <c r="IX68">
        <v>1.09619</v>
      </c>
      <c r="IY68">
        <v>2.56104</v>
      </c>
      <c r="IZ68">
        <v>1.39893</v>
      </c>
      <c r="JA68">
        <v>2.34253</v>
      </c>
      <c r="JB68">
        <v>1.44897</v>
      </c>
      <c r="JC68">
        <v>2.41089</v>
      </c>
      <c r="JD68">
        <v>36.6943</v>
      </c>
      <c r="JE68">
        <v>24.0963</v>
      </c>
      <c r="JF68">
        <v>18</v>
      </c>
      <c r="JG68">
        <v>491.376</v>
      </c>
      <c r="JH68">
        <v>445.07</v>
      </c>
      <c r="JI68">
        <v>25.0001</v>
      </c>
      <c r="JJ68">
        <v>25.6107</v>
      </c>
      <c r="JK68">
        <v>30.0001</v>
      </c>
      <c r="JL68">
        <v>25.452</v>
      </c>
      <c r="JM68">
        <v>25.5358</v>
      </c>
      <c r="JN68">
        <v>21.9996</v>
      </c>
      <c r="JO68">
        <v>24.5946</v>
      </c>
      <c r="JP68">
        <v>0</v>
      </c>
      <c r="JQ68">
        <v>25</v>
      </c>
      <c r="JR68">
        <v>420.1</v>
      </c>
      <c r="JS68">
        <v>17.219</v>
      </c>
      <c r="JT68">
        <v>100.988</v>
      </c>
      <c r="JU68">
        <v>101.926</v>
      </c>
    </row>
    <row r="69" spans="1:281">
      <c r="A69">
        <v>53</v>
      </c>
      <c r="B69">
        <v>1659043898.1</v>
      </c>
      <c r="C69">
        <v>1787.099999904633</v>
      </c>
      <c r="D69" t="s">
        <v>532</v>
      </c>
      <c r="E69" t="s">
        <v>533</v>
      </c>
      <c r="F69">
        <v>5</v>
      </c>
      <c r="G69" t="s">
        <v>415</v>
      </c>
      <c r="H69" t="s">
        <v>525</v>
      </c>
      <c r="I69">
        <v>1659043895.3</v>
      </c>
      <c r="J69">
        <f>(K69)/1000</f>
        <v>0</v>
      </c>
      <c r="K69">
        <f>IF(CZ69, AN69, AH69)</f>
        <v>0</v>
      </c>
      <c r="L69">
        <f>IF(CZ69, AI69, AG69)</f>
        <v>0</v>
      </c>
      <c r="M69">
        <f>DB69 - IF(AU69&gt;1, L69*CV69*100.0/(AW69*DP69), 0)</f>
        <v>0</v>
      </c>
      <c r="N69">
        <f>((T69-J69/2)*M69-L69)/(T69+J69/2)</f>
        <v>0</v>
      </c>
      <c r="O69">
        <f>N69*(DI69+DJ69)/1000.0</f>
        <v>0</v>
      </c>
      <c r="P69">
        <f>(DB69 - IF(AU69&gt;1, L69*CV69*100.0/(AW69*DP69), 0))*(DI69+DJ69)/1000.0</f>
        <v>0</v>
      </c>
      <c r="Q69">
        <f>2.0/((1/S69-1/R69)+SIGN(S69)*SQRT((1/S69-1/R69)*(1/S69-1/R69) + 4*CW69/((CW69+1)*(CW69+1))*(2*1/S69*1/R69-1/R69*1/R69)))</f>
        <v>0</v>
      </c>
      <c r="R69">
        <f>IF(LEFT(CX69,1)&lt;&gt;"0",IF(LEFT(CX69,1)="1",3.0,CY69),$D$5+$E$5*(DP69*DI69/($K$5*1000))+$F$5*(DP69*DI69/($K$5*1000))*MAX(MIN(CV69,$J$5),$I$5)*MAX(MIN(CV69,$J$5),$I$5)+$G$5*MAX(MIN(CV69,$J$5),$I$5)*(DP69*DI69/($K$5*1000))+$H$5*(DP69*DI69/($K$5*1000))*(DP69*DI69/($K$5*1000)))</f>
        <v>0</v>
      </c>
      <c r="S69">
        <f>J69*(1000-(1000*0.61365*exp(17.502*W69/(240.97+W69))/(DI69+DJ69)+DD69)/2)/(1000*0.61365*exp(17.502*W69/(240.97+W69))/(DI69+DJ69)-DD69)</f>
        <v>0</v>
      </c>
      <c r="T69">
        <f>1/((CW69+1)/(Q69/1.6)+1/(R69/1.37)) + CW69/((CW69+1)/(Q69/1.6) + CW69/(R69/1.37))</f>
        <v>0</v>
      </c>
      <c r="U69">
        <f>(CR69*CU69)</f>
        <v>0</v>
      </c>
      <c r="V69">
        <f>(DK69+(U69+2*0.95*5.67E-8*(((DK69+$B$7)+273)^4-(DK69+273)^4)-44100*J69)/(1.84*29.3*R69+8*0.95*5.67E-8*(DK69+273)^3))</f>
        <v>0</v>
      </c>
      <c r="W69">
        <f>($C$7*DL69+$D$7*DM69+$E$7*V69)</f>
        <v>0</v>
      </c>
      <c r="X69">
        <f>0.61365*exp(17.502*W69/(240.97+W69))</f>
        <v>0</v>
      </c>
      <c r="Y69">
        <f>(Z69/AA69*100)</f>
        <v>0</v>
      </c>
      <c r="Z69">
        <f>DD69*(DI69+DJ69)/1000</f>
        <v>0</v>
      </c>
      <c r="AA69">
        <f>0.61365*exp(17.502*DK69/(240.97+DK69))</f>
        <v>0</v>
      </c>
      <c r="AB69">
        <f>(X69-DD69*(DI69+DJ69)/1000)</f>
        <v>0</v>
      </c>
      <c r="AC69">
        <f>(-J69*44100)</f>
        <v>0</v>
      </c>
      <c r="AD69">
        <f>2*29.3*R69*0.92*(DK69-W69)</f>
        <v>0</v>
      </c>
      <c r="AE69">
        <f>2*0.95*5.67E-8*(((DK69+$B$7)+273)^4-(W69+273)^4)</f>
        <v>0</v>
      </c>
      <c r="AF69">
        <f>U69+AE69+AC69+AD69</f>
        <v>0</v>
      </c>
      <c r="AG69">
        <f>DH69*AU69*(DC69-DB69*(1000-AU69*DE69)/(1000-AU69*DD69))/(100*CV69)</f>
        <v>0</v>
      </c>
      <c r="AH69">
        <f>1000*DH69*AU69*(DD69-DE69)/(100*CV69*(1000-AU69*DD69))</f>
        <v>0</v>
      </c>
      <c r="AI69">
        <f>(AJ69 - AK69 - DI69*1E3/(8.314*(DK69+273.15)) * AM69/DH69 * AL69) * DH69/(100*CV69) * (1000 - DE69)/1000</f>
        <v>0</v>
      </c>
      <c r="AJ69">
        <v>427.4103379914251</v>
      </c>
      <c r="AK69">
        <v>431.1319212121211</v>
      </c>
      <c r="AL69">
        <v>-0.0008678013061744914</v>
      </c>
      <c r="AM69">
        <v>64.88834834615226</v>
      </c>
      <c r="AN69">
        <f>(AP69 - AO69 + DI69*1E3/(8.314*(DK69+273.15)) * AR69/DH69 * AQ69) * DH69/(100*CV69) * 1000/(1000 - AP69)</f>
        <v>0</v>
      </c>
      <c r="AO69">
        <v>17.20056625483555</v>
      </c>
      <c r="AP69">
        <v>18.51728111888113</v>
      </c>
      <c r="AQ69">
        <v>-2.6749791965745E-05</v>
      </c>
      <c r="AR69">
        <v>84.43425908019066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MAX(0,($B$13+$C$13*DP69)/(1+$D$13*DP69)*DI69/(DK69+273)*$E$13)</f>
        <v>0</v>
      </c>
      <c r="AX69" t="s">
        <v>417</v>
      </c>
      <c r="AY69" t="s">
        <v>417</v>
      </c>
      <c r="AZ69">
        <v>0</v>
      </c>
      <c r="BA69">
        <v>0</v>
      </c>
      <c r="BB69">
        <f>1-AZ69/BA69</f>
        <v>0</v>
      </c>
      <c r="BC69">
        <v>0</v>
      </c>
      <c r="BD69" t="s">
        <v>417</v>
      </c>
      <c r="BE69" t="s">
        <v>417</v>
      </c>
      <c r="BF69">
        <v>0</v>
      </c>
      <c r="BG69">
        <v>0</v>
      </c>
      <c r="BH69">
        <f>1-BF69/BG69</f>
        <v>0</v>
      </c>
      <c r="BI69">
        <v>0.5</v>
      </c>
      <c r="BJ69">
        <f>CS69</f>
        <v>0</v>
      </c>
      <c r="BK69">
        <f>L69</f>
        <v>0</v>
      </c>
      <c r="BL69">
        <f>BH69*BI69*BJ69</f>
        <v>0</v>
      </c>
      <c r="BM69">
        <f>(BK69-BC69)/BJ69</f>
        <v>0</v>
      </c>
      <c r="BN69">
        <f>(BA69-BG69)/BG69</f>
        <v>0</v>
      </c>
      <c r="BO69">
        <f>AZ69/(BB69+AZ69/BG69)</f>
        <v>0</v>
      </c>
      <c r="BP69" t="s">
        <v>417</v>
      </c>
      <c r="BQ69">
        <v>0</v>
      </c>
      <c r="BR69">
        <f>IF(BQ69&lt;&gt;0, BQ69, BO69)</f>
        <v>0</v>
      </c>
      <c r="BS69">
        <f>1-BR69/BG69</f>
        <v>0</v>
      </c>
      <c r="BT69">
        <f>(BG69-BF69)/(BG69-BR69)</f>
        <v>0</v>
      </c>
      <c r="BU69">
        <f>(BA69-BG69)/(BA69-BR69)</f>
        <v>0</v>
      </c>
      <c r="BV69">
        <f>(BG69-BF69)/(BG69-AZ69)</f>
        <v>0</v>
      </c>
      <c r="BW69">
        <f>(BA69-BG69)/(BA69-AZ69)</f>
        <v>0</v>
      </c>
      <c r="BX69">
        <f>(BT69*BR69/BF69)</f>
        <v>0</v>
      </c>
      <c r="BY69">
        <f>(1-BX69)</f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f>$B$11*DQ69+$C$11*DR69+$F$11*EC69*(1-EF69)</f>
        <v>0</v>
      </c>
      <c r="CS69">
        <f>CR69*CT69</f>
        <v>0</v>
      </c>
      <c r="CT69">
        <f>($B$11*$D$9+$C$11*$D$9+$F$11*((EP69+EH69)/MAX(EP69+EH69+EQ69, 0.1)*$I$9+EQ69/MAX(EP69+EH69+EQ69, 0.1)*$J$9))/($B$11+$C$11+$F$11)</f>
        <v>0</v>
      </c>
      <c r="CU69">
        <f>($B$11*$K$9+$C$11*$K$9+$F$11*((EP69+EH69)/MAX(EP69+EH69+EQ69, 0.1)*$P$9+EQ69/MAX(EP69+EH69+EQ69, 0.1)*$Q$9))/($B$11+$C$11+$F$11)</f>
        <v>0</v>
      </c>
      <c r="CV69">
        <v>6</v>
      </c>
      <c r="CW69">
        <v>0.5</v>
      </c>
      <c r="CX69" t="s">
        <v>418</v>
      </c>
      <c r="CY69">
        <v>2</v>
      </c>
      <c r="CZ69" t="b">
        <v>1</v>
      </c>
      <c r="DA69">
        <v>1659043895.3</v>
      </c>
      <c r="DB69">
        <v>423.163</v>
      </c>
      <c r="DC69">
        <v>420.0744</v>
      </c>
      <c r="DD69">
        <v>18.51699</v>
      </c>
      <c r="DE69">
        <v>17.20006</v>
      </c>
      <c r="DF69">
        <v>419.7281</v>
      </c>
      <c r="DG69">
        <v>18.31158</v>
      </c>
      <c r="DH69">
        <v>500.0855</v>
      </c>
      <c r="DI69">
        <v>90.26021</v>
      </c>
      <c r="DJ69">
        <v>0.10019105</v>
      </c>
      <c r="DK69">
        <v>25.66057</v>
      </c>
      <c r="DL69">
        <v>25.01441000000001</v>
      </c>
      <c r="DM69">
        <v>999.9</v>
      </c>
      <c r="DN69">
        <v>0</v>
      </c>
      <c r="DO69">
        <v>0</v>
      </c>
      <c r="DP69">
        <v>9993.934999999999</v>
      </c>
      <c r="DQ69">
        <v>0</v>
      </c>
      <c r="DR69">
        <v>4.036218</v>
      </c>
      <c r="DS69">
        <v>3.088625</v>
      </c>
      <c r="DT69">
        <v>431.1465999999999</v>
      </c>
      <c r="DU69">
        <v>427.426</v>
      </c>
      <c r="DV69">
        <v>1.316929</v>
      </c>
      <c r="DW69">
        <v>420.0744</v>
      </c>
      <c r="DX69">
        <v>17.20006</v>
      </c>
      <c r="DY69">
        <v>1.671347</v>
      </c>
      <c r="DZ69">
        <v>1.552479</v>
      </c>
      <c r="EA69">
        <v>14.63285</v>
      </c>
      <c r="EB69">
        <v>13.49507</v>
      </c>
      <c r="EC69">
        <v>0.0100011</v>
      </c>
      <c r="ED69">
        <v>0</v>
      </c>
      <c r="EE69">
        <v>0</v>
      </c>
      <c r="EF69">
        <v>0</v>
      </c>
      <c r="EG69">
        <v>697.6450000000001</v>
      </c>
      <c r="EH69">
        <v>0.0100011</v>
      </c>
      <c r="EI69">
        <v>-3.31</v>
      </c>
      <c r="EJ69">
        <v>-1.175</v>
      </c>
      <c r="EK69">
        <v>35.3372</v>
      </c>
      <c r="EL69">
        <v>39.7561</v>
      </c>
      <c r="EM69">
        <v>37.23100000000001</v>
      </c>
      <c r="EN69">
        <v>39.7934</v>
      </c>
      <c r="EO69">
        <v>37.4748</v>
      </c>
      <c r="EP69">
        <v>0</v>
      </c>
      <c r="EQ69">
        <v>0</v>
      </c>
      <c r="ER69">
        <v>0</v>
      </c>
      <c r="ES69">
        <v>1659043899.7</v>
      </c>
      <c r="ET69">
        <v>0</v>
      </c>
      <c r="EU69">
        <v>698.6080000000001</v>
      </c>
      <c r="EV69">
        <v>-12.77307702333431</v>
      </c>
      <c r="EW69">
        <v>-12.5000000886428</v>
      </c>
      <c r="EX69">
        <v>-0.7159999999999997</v>
      </c>
      <c r="EY69">
        <v>15</v>
      </c>
      <c r="EZ69">
        <v>0</v>
      </c>
      <c r="FA69" t="s">
        <v>419</v>
      </c>
      <c r="FB69">
        <v>1655239120</v>
      </c>
      <c r="FC69">
        <v>1655239135</v>
      </c>
      <c r="FD69">
        <v>0</v>
      </c>
      <c r="FE69">
        <v>-0.075</v>
      </c>
      <c r="FF69">
        <v>-0.027</v>
      </c>
      <c r="FG69">
        <v>1.986</v>
      </c>
      <c r="FH69">
        <v>0.139</v>
      </c>
      <c r="FI69">
        <v>420</v>
      </c>
      <c r="FJ69">
        <v>22</v>
      </c>
      <c r="FK69">
        <v>0.12</v>
      </c>
      <c r="FL69">
        <v>0.02</v>
      </c>
      <c r="FM69">
        <v>3.084667073170732</v>
      </c>
      <c r="FN69">
        <v>0.006807595818810346</v>
      </c>
      <c r="FO69">
        <v>0.02986929186157113</v>
      </c>
      <c r="FP69">
        <v>1</v>
      </c>
      <c r="FQ69">
        <v>698.0161764705883</v>
      </c>
      <c r="FR69">
        <v>4.21313976079634</v>
      </c>
      <c r="FS69">
        <v>3.292409286530856</v>
      </c>
      <c r="FT69">
        <v>0</v>
      </c>
      <c r="FU69">
        <v>1.317647073170732</v>
      </c>
      <c r="FV69">
        <v>-0.002536933797905732</v>
      </c>
      <c r="FW69">
        <v>0.0009689150178004158</v>
      </c>
      <c r="FX69">
        <v>1</v>
      </c>
      <c r="FY69">
        <v>2</v>
      </c>
      <c r="FZ69">
        <v>3</v>
      </c>
      <c r="GA69" t="s">
        <v>429</v>
      </c>
      <c r="GB69">
        <v>2.98067</v>
      </c>
      <c r="GC69">
        <v>2.72839</v>
      </c>
      <c r="GD69">
        <v>0.0861992</v>
      </c>
      <c r="GE69">
        <v>0.08669979999999999</v>
      </c>
      <c r="GF69">
        <v>0.0895181</v>
      </c>
      <c r="GG69">
        <v>0.0856104</v>
      </c>
      <c r="GH69">
        <v>27436.2</v>
      </c>
      <c r="GI69">
        <v>26999.7</v>
      </c>
      <c r="GJ69">
        <v>30549.2</v>
      </c>
      <c r="GK69">
        <v>29804.2</v>
      </c>
      <c r="GL69">
        <v>38382</v>
      </c>
      <c r="GM69">
        <v>35889.3</v>
      </c>
      <c r="GN69">
        <v>46727.9</v>
      </c>
      <c r="GO69">
        <v>44329.1</v>
      </c>
      <c r="GP69">
        <v>1.88995</v>
      </c>
      <c r="GQ69">
        <v>1.8611</v>
      </c>
      <c r="GR69">
        <v>0.0465289</v>
      </c>
      <c r="GS69">
        <v>0</v>
      </c>
      <c r="GT69">
        <v>24.246</v>
      </c>
      <c r="GU69">
        <v>999.9</v>
      </c>
      <c r="GV69">
        <v>42</v>
      </c>
      <c r="GW69">
        <v>31.6</v>
      </c>
      <c r="GX69">
        <v>21.7216</v>
      </c>
      <c r="GY69">
        <v>62.8768</v>
      </c>
      <c r="GZ69">
        <v>22.9167</v>
      </c>
      <c r="HA69">
        <v>1</v>
      </c>
      <c r="HB69">
        <v>-0.11122</v>
      </c>
      <c r="HC69">
        <v>-0.261792</v>
      </c>
      <c r="HD69">
        <v>20.2136</v>
      </c>
      <c r="HE69">
        <v>5.2399</v>
      </c>
      <c r="HF69">
        <v>11.968</v>
      </c>
      <c r="HG69">
        <v>4.973</v>
      </c>
      <c r="HH69">
        <v>3.291</v>
      </c>
      <c r="HI69">
        <v>9559.9</v>
      </c>
      <c r="HJ69">
        <v>9999</v>
      </c>
      <c r="HK69">
        <v>9999</v>
      </c>
      <c r="HL69">
        <v>300.8</v>
      </c>
      <c r="HM69">
        <v>4.97291</v>
      </c>
      <c r="HN69">
        <v>1.8773</v>
      </c>
      <c r="HO69">
        <v>1.87545</v>
      </c>
      <c r="HP69">
        <v>1.87824</v>
      </c>
      <c r="HQ69">
        <v>1.87498</v>
      </c>
      <c r="HR69">
        <v>1.87855</v>
      </c>
      <c r="HS69">
        <v>1.87561</v>
      </c>
      <c r="HT69">
        <v>1.8768</v>
      </c>
      <c r="HU69">
        <v>0</v>
      </c>
      <c r="HV69">
        <v>0</v>
      </c>
      <c r="HW69">
        <v>0</v>
      </c>
      <c r="HX69">
        <v>0</v>
      </c>
      <c r="HY69" t="s">
        <v>421</v>
      </c>
      <c r="HZ69" t="s">
        <v>422</v>
      </c>
      <c r="IA69" t="s">
        <v>423</v>
      </c>
      <c r="IB69" t="s">
        <v>423</v>
      </c>
      <c r="IC69" t="s">
        <v>423</v>
      </c>
      <c r="ID69" t="s">
        <v>423</v>
      </c>
      <c r="IE69">
        <v>0</v>
      </c>
      <c r="IF69">
        <v>100</v>
      </c>
      <c r="IG69">
        <v>100</v>
      </c>
      <c r="IH69">
        <v>3.435</v>
      </c>
      <c r="II69">
        <v>0.2054</v>
      </c>
      <c r="IJ69">
        <v>1.981763419366358</v>
      </c>
      <c r="IK69">
        <v>0.004159454759036045</v>
      </c>
      <c r="IL69">
        <v>-1.867668404869411E-06</v>
      </c>
      <c r="IM69">
        <v>4.909634042181104E-10</v>
      </c>
      <c r="IN69">
        <v>-0.02325052156973135</v>
      </c>
      <c r="IO69">
        <v>0.005621412097584705</v>
      </c>
      <c r="IP69">
        <v>0.0003643073039241939</v>
      </c>
      <c r="IQ69">
        <v>5.804889560036211E-07</v>
      </c>
      <c r="IR69">
        <v>0</v>
      </c>
      <c r="IS69">
        <v>2100</v>
      </c>
      <c r="IT69">
        <v>1</v>
      </c>
      <c r="IU69">
        <v>26</v>
      </c>
      <c r="IV69">
        <v>63413</v>
      </c>
      <c r="IW69">
        <v>63412.7</v>
      </c>
      <c r="IX69">
        <v>1.09741</v>
      </c>
      <c r="IY69">
        <v>2.55493</v>
      </c>
      <c r="IZ69">
        <v>1.39893</v>
      </c>
      <c r="JA69">
        <v>2.34375</v>
      </c>
      <c r="JB69">
        <v>1.44897</v>
      </c>
      <c r="JC69">
        <v>2.46094</v>
      </c>
      <c r="JD69">
        <v>36.6943</v>
      </c>
      <c r="JE69">
        <v>24.0963</v>
      </c>
      <c r="JF69">
        <v>18</v>
      </c>
      <c r="JG69">
        <v>491.499</v>
      </c>
      <c r="JH69">
        <v>444.978</v>
      </c>
      <c r="JI69">
        <v>25.0002</v>
      </c>
      <c r="JJ69">
        <v>25.6107</v>
      </c>
      <c r="JK69">
        <v>30.0001</v>
      </c>
      <c r="JL69">
        <v>25.452</v>
      </c>
      <c r="JM69">
        <v>25.5358</v>
      </c>
      <c r="JN69">
        <v>21.9992</v>
      </c>
      <c r="JO69">
        <v>24.5946</v>
      </c>
      <c r="JP69">
        <v>0</v>
      </c>
      <c r="JQ69">
        <v>25</v>
      </c>
      <c r="JR69">
        <v>420.1</v>
      </c>
      <c r="JS69">
        <v>17.219</v>
      </c>
      <c r="JT69">
        <v>100.987</v>
      </c>
      <c r="JU69">
        <v>101.926</v>
      </c>
    </row>
    <row r="70" spans="1:281">
      <c r="A70">
        <v>54</v>
      </c>
      <c r="B70">
        <v>1659043903.1</v>
      </c>
      <c r="C70">
        <v>1792.099999904633</v>
      </c>
      <c r="D70" t="s">
        <v>534</v>
      </c>
      <c r="E70" t="s">
        <v>535</v>
      </c>
      <c r="F70">
        <v>5</v>
      </c>
      <c r="G70" t="s">
        <v>415</v>
      </c>
      <c r="H70" t="s">
        <v>525</v>
      </c>
      <c r="I70">
        <v>1659043900.6</v>
      </c>
      <c r="J70">
        <f>(K70)/1000</f>
        <v>0</v>
      </c>
      <c r="K70">
        <f>IF(CZ70, AN70, AH70)</f>
        <v>0</v>
      </c>
      <c r="L70">
        <f>IF(CZ70, AI70, AG70)</f>
        <v>0</v>
      </c>
      <c r="M70">
        <f>DB70 - IF(AU70&gt;1, L70*CV70*100.0/(AW70*DP70), 0)</f>
        <v>0</v>
      </c>
      <c r="N70">
        <f>((T70-J70/2)*M70-L70)/(T70+J70/2)</f>
        <v>0</v>
      </c>
      <c r="O70">
        <f>N70*(DI70+DJ70)/1000.0</f>
        <v>0</v>
      </c>
      <c r="P70">
        <f>(DB70 - IF(AU70&gt;1, L70*CV70*100.0/(AW70*DP70), 0))*(DI70+DJ70)/1000.0</f>
        <v>0</v>
      </c>
      <c r="Q70">
        <f>2.0/((1/S70-1/R70)+SIGN(S70)*SQRT((1/S70-1/R70)*(1/S70-1/R70) + 4*CW70/((CW70+1)*(CW70+1))*(2*1/S70*1/R70-1/R70*1/R70)))</f>
        <v>0</v>
      </c>
      <c r="R70">
        <f>IF(LEFT(CX70,1)&lt;&gt;"0",IF(LEFT(CX70,1)="1",3.0,CY70),$D$5+$E$5*(DP70*DI70/($K$5*1000))+$F$5*(DP70*DI70/($K$5*1000))*MAX(MIN(CV70,$J$5),$I$5)*MAX(MIN(CV70,$J$5),$I$5)+$G$5*MAX(MIN(CV70,$J$5),$I$5)*(DP70*DI70/($K$5*1000))+$H$5*(DP70*DI70/($K$5*1000))*(DP70*DI70/($K$5*1000)))</f>
        <v>0</v>
      </c>
      <c r="S70">
        <f>J70*(1000-(1000*0.61365*exp(17.502*W70/(240.97+W70))/(DI70+DJ70)+DD70)/2)/(1000*0.61365*exp(17.502*W70/(240.97+W70))/(DI70+DJ70)-DD70)</f>
        <v>0</v>
      </c>
      <c r="T70">
        <f>1/((CW70+1)/(Q70/1.6)+1/(R70/1.37)) + CW70/((CW70+1)/(Q70/1.6) + CW70/(R70/1.37))</f>
        <v>0</v>
      </c>
      <c r="U70">
        <f>(CR70*CU70)</f>
        <v>0</v>
      </c>
      <c r="V70">
        <f>(DK70+(U70+2*0.95*5.67E-8*(((DK70+$B$7)+273)^4-(DK70+273)^4)-44100*J70)/(1.84*29.3*R70+8*0.95*5.67E-8*(DK70+273)^3))</f>
        <v>0</v>
      </c>
      <c r="W70">
        <f>($C$7*DL70+$D$7*DM70+$E$7*V70)</f>
        <v>0</v>
      </c>
      <c r="X70">
        <f>0.61365*exp(17.502*W70/(240.97+W70))</f>
        <v>0</v>
      </c>
      <c r="Y70">
        <f>(Z70/AA70*100)</f>
        <v>0</v>
      </c>
      <c r="Z70">
        <f>DD70*(DI70+DJ70)/1000</f>
        <v>0</v>
      </c>
      <c r="AA70">
        <f>0.61365*exp(17.502*DK70/(240.97+DK70))</f>
        <v>0</v>
      </c>
      <c r="AB70">
        <f>(X70-DD70*(DI70+DJ70)/1000)</f>
        <v>0</v>
      </c>
      <c r="AC70">
        <f>(-J70*44100)</f>
        <v>0</v>
      </c>
      <c r="AD70">
        <f>2*29.3*R70*0.92*(DK70-W70)</f>
        <v>0</v>
      </c>
      <c r="AE70">
        <f>2*0.95*5.67E-8*(((DK70+$B$7)+273)^4-(W70+273)^4)</f>
        <v>0</v>
      </c>
      <c r="AF70">
        <f>U70+AE70+AC70+AD70</f>
        <v>0</v>
      </c>
      <c r="AG70">
        <f>DH70*AU70*(DC70-DB70*(1000-AU70*DE70)/(1000-AU70*DD70))/(100*CV70)</f>
        <v>0</v>
      </c>
      <c r="AH70">
        <f>1000*DH70*AU70*(DD70-DE70)/(100*CV70*(1000-AU70*DD70))</f>
        <v>0</v>
      </c>
      <c r="AI70">
        <f>(AJ70 - AK70 - DI70*1E3/(8.314*(DK70+273.15)) * AM70/DH70 * AL70) * DH70/(100*CV70) * (1000 - DE70)/1000</f>
        <v>0</v>
      </c>
      <c r="AJ70">
        <v>427.4392932144948</v>
      </c>
      <c r="AK70">
        <v>431.1356181818183</v>
      </c>
      <c r="AL70">
        <v>0.0002375712633345314</v>
      </c>
      <c r="AM70">
        <v>64.88834834615226</v>
      </c>
      <c r="AN70">
        <f>(AP70 - AO70 + DI70*1E3/(8.314*(DK70+273.15)) * AR70/DH70 * AQ70) * DH70/(100*CV70) * 1000/(1000 - AP70)</f>
        <v>0</v>
      </c>
      <c r="AO70">
        <v>17.19946411942883</v>
      </c>
      <c r="AP70">
        <v>18.51602167832169</v>
      </c>
      <c r="AQ70">
        <v>-2.191421585336463E-05</v>
      </c>
      <c r="AR70">
        <v>84.43425908019066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MAX(0,($B$13+$C$13*DP70)/(1+$D$13*DP70)*DI70/(DK70+273)*$E$13)</f>
        <v>0</v>
      </c>
      <c r="AX70" t="s">
        <v>417</v>
      </c>
      <c r="AY70" t="s">
        <v>417</v>
      </c>
      <c r="AZ70">
        <v>0</v>
      </c>
      <c r="BA70">
        <v>0</v>
      </c>
      <c r="BB70">
        <f>1-AZ70/BA70</f>
        <v>0</v>
      </c>
      <c r="BC70">
        <v>0</v>
      </c>
      <c r="BD70" t="s">
        <v>417</v>
      </c>
      <c r="BE70" t="s">
        <v>417</v>
      </c>
      <c r="BF70">
        <v>0</v>
      </c>
      <c r="BG70">
        <v>0</v>
      </c>
      <c r="BH70">
        <f>1-BF70/BG70</f>
        <v>0</v>
      </c>
      <c r="BI70">
        <v>0.5</v>
      </c>
      <c r="BJ70">
        <f>CS70</f>
        <v>0</v>
      </c>
      <c r="BK70">
        <f>L70</f>
        <v>0</v>
      </c>
      <c r="BL70">
        <f>BH70*BI70*BJ70</f>
        <v>0</v>
      </c>
      <c r="BM70">
        <f>(BK70-BC70)/BJ70</f>
        <v>0</v>
      </c>
      <c r="BN70">
        <f>(BA70-BG70)/BG70</f>
        <v>0</v>
      </c>
      <c r="BO70">
        <f>AZ70/(BB70+AZ70/BG70)</f>
        <v>0</v>
      </c>
      <c r="BP70" t="s">
        <v>417</v>
      </c>
      <c r="BQ70">
        <v>0</v>
      </c>
      <c r="BR70">
        <f>IF(BQ70&lt;&gt;0, BQ70, BO70)</f>
        <v>0</v>
      </c>
      <c r="BS70">
        <f>1-BR70/BG70</f>
        <v>0</v>
      </c>
      <c r="BT70">
        <f>(BG70-BF70)/(BG70-BR70)</f>
        <v>0</v>
      </c>
      <c r="BU70">
        <f>(BA70-BG70)/(BA70-BR70)</f>
        <v>0</v>
      </c>
      <c r="BV70">
        <f>(BG70-BF70)/(BG70-AZ70)</f>
        <v>0</v>
      </c>
      <c r="BW70">
        <f>(BA70-BG70)/(BA70-AZ70)</f>
        <v>0</v>
      </c>
      <c r="BX70">
        <f>(BT70*BR70/BF70)</f>
        <v>0</v>
      </c>
      <c r="BY70">
        <f>(1-BX70)</f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f>$B$11*DQ70+$C$11*DR70+$F$11*EC70*(1-EF70)</f>
        <v>0</v>
      </c>
      <c r="CS70">
        <f>CR70*CT70</f>
        <v>0</v>
      </c>
      <c r="CT70">
        <f>($B$11*$D$9+$C$11*$D$9+$F$11*((EP70+EH70)/MAX(EP70+EH70+EQ70, 0.1)*$I$9+EQ70/MAX(EP70+EH70+EQ70, 0.1)*$J$9))/($B$11+$C$11+$F$11)</f>
        <v>0</v>
      </c>
      <c r="CU70">
        <f>($B$11*$K$9+$C$11*$K$9+$F$11*((EP70+EH70)/MAX(EP70+EH70+EQ70, 0.1)*$P$9+EQ70/MAX(EP70+EH70+EQ70, 0.1)*$Q$9))/($B$11+$C$11+$F$11)</f>
        <v>0</v>
      </c>
      <c r="CV70">
        <v>6</v>
      </c>
      <c r="CW70">
        <v>0.5</v>
      </c>
      <c r="CX70" t="s">
        <v>418</v>
      </c>
      <c r="CY70">
        <v>2</v>
      </c>
      <c r="CZ70" t="b">
        <v>1</v>
      </c>
      <c r="DA70">
        <v>1659043900.6</v>
      </c>
      <c r="DB70">
        <v>423.1486666666667</v>
      </c>
      <c r="DC70">
        <v>420.0852222222222</v>
      </c>
      <c r="DD70">
        <v>18.51626666666667</v>
      </c>
      <c r="DE70">
        <v>17.1997</v>
      </c>
      <c r="DF70">
        <v>419.7139999999999</v>
      </c>
      <c r="DG70">
        <v>18.31087777777778</v>
      </c>
      <c r="DH70">
        <v>500.0829999999999</v>
      </c>
      <c r="DI70">
        <v>90.2593</v>
      </c>
      <c r="DJ70">
        <v>0.09977897777777778</v>
      </c>
      <c r="DK70">
        <v>25.6614</v>
      </c>
      <c r="DL70">
        <v>25.00763333333333</v>
      </c>
      <c r="DM70">
        <v>999.9000000000001</v>
      </c>
      <c r="DN70">
        <v>0</v>
      </c>
      <c r="DO70">
        <v>0</v>
      </c>
      <c r="DP70">
        <v>10013.39444444444</v>
      </c>
      <c r="DQ70">
        <v>0</v>
      </c>
      <c r="DR70">
        <v>4.02698</v>
      </c>
      <c r="DS70">
        <v>3.063426666666667</v>
      </c>
      <c r="DT70">
        <v>431.1316666666667</v>
      </c>
      <c r="DU70">
        <v>427.4368888888889</v>
      </c>
      <c r="DV70">
        <v>1.316572222222222</v>
      </c>
      <c r="DW70">
        <v>420.0852222222222</v>
      </c>
      <c r="DX70">
        <v>17.1997</v>
      </c>
      <c r="DY70">
        <v>1.671265555555556</v>
      </c>
      <c r="DZ70">
        <v>1.552433333333333</v>
      </c>
      <c r="EA70">
        <v>14.63207777777778</v>
      </c>
      <c r="EB70">
        <v>13.49457777777778</v>
      </c>
      <c r="EC70">
        <v>0.0100011</v>
      </c>
      <c r="ED70">
        <v>0</v>
      </c>
      <c r="EE70">
        <v>0</v>
      </c>
      <c r="EF70">
        <v>0</v>
      </c>
      <c r="EG70">
        <v>699.088888888889</v>
      </c>
      <c r="EH70">
        <v>0.0100011</v>
      </c>
      <c r="EI70">
        <v>-1.805555555555556</v>
      </c>
      <c r="EJ70">
        <v>-1.805555555555556</v>
      </c>
      <c r="EK70">
        <v>35.28444444444445</v>
      </c>
      <c r="EL70">
        <v>39.597</v>
      </c>
      <c r="EM70">
        <v>37.14566666666666</v>
      </c>
      <c r="EN70">
        <v>39.56233333333333</v>
      </c>
      <c r="EO70">
        <v>37.38188888888889</v>
      </c>
      <c r="EP70">
        <v>0</v>
      </c>
      <c r="EQ70">
        <v>0</v>
      </c>
      <c r="ER70">
        <v>0</v>
      </c>
      <c r="ES70">
        <v>1659043904.5</v>
      </c>
      <c r="ET70">
        <v>0</v>
      </c>
      <c r="EU70">
        <v>698.2280000000001</v>
      </c>
      <c r="EV70">
        <v>13.2769229391364</v>
      </c>
      <c r="EW70">
        <v>-25.48461559282019</v>
      </c>
      <c r="EX70">
        <v>-0.9440000000000001</v>
      </c>
      <c r="EY70">
        <v>15</v>
      </c>
      <c r="EZ70">
        <v>0</v>
      </c>
      <c r="FA70" t="s">
        <v>419</v>
      </c>
      <c r="FB70">
        <v>1655239120</v>
      </c>
      <c r="FC70">
        <v>1655239135</v>
      </c>
      <c r="FD70">
        <v>0</v>
      </c>
      <c r="FE70">
        <v>-0.075</v>
      </c>
      <c r="FF70">
        <v>-0.027</v>
      </c>
      <c r="FG70">
        <v>1.986</v>
      </c>
      <c r="FH70">
        <v>0.139</v>
      </c>
      <c r="FI70">
        <v>420</v>
      </c>
      <c r="FJ70">
        <v>22</v>
      </c>
      <c r="FK70">
        <v>0.12</v>
      </c>
      <c r="FL70">
        <v>0.02</v>
      </c>
      <c r="FM70">
        <v>3.076369756097561</v>
      </c>
      <c r="FN70">
        <v>-0.003958327526137754</v>
      </c>
      <c r="FO70">
        <v>0.02919436125707847</v>
      </c>
      <c r="FP70">
        <v>1</v>
      </c>
      <c r="FQ70">
        <v>698.6044117647059</v>
      </c>
      <c r="FR70">
        <v>-0.5309397423029942</v>
      </c>
      <c r="FS70">
        <v>3.045424911120513</v>
      </c>
      <c r="FT70">
        <v>1</v>
      </c>
      <c r="FU70">
        <v>1.317545121951219</v>
      </c>
      <c r="FV70">
        <v>-0.00617853658537075</v>
      </c>
      <c r="FW70">
        <v>0.0009744945455333272</v>
      </c>
      <c r="FX70">
        <v>1</v>
      </c>
      <c r="FY70">
        <v>3</v>
      </c>
      <c r="FZ70">
        <v>3</v>
      </c>
      <c r="GA70" t="s">
        <v>420</v>
      </c>
      <c r="GB70">
        <v>2.98062</v>
      </c>
      <c r="GC70">
        <v>2.72835</v>
      </c>
      <c r="GD70">
        <v>0.086199</v>
      </c>
      <c r="GE70">
        <v>0.0866972</v>
      </c>
      <c r="GF70">
        <v>0.0895128</v>
      </c>
      <c r="GG70">
        <v>0.0856138</v>
      </c>
      <c r="GH70">
        <v>27436.7</v>
      </c>
      <c r="GI70">
        <v>26998.8</v>
      </c>
      <c r="GJ70">
        <v>30549.9</v>
      </c>
      <c r="GK70">
        <v>29803.1</v>
      </c>
      <c r="GL70">
        <v>38383.1</v>
      </c>
      <c r="GM70">
        <v>35887.8</v>
      </c>
      <c r="GN70">
        <v>46729</v>
      </c>
      <c r="GO70">
        <v>44327.3</v>
      </c>
      <c r="GP70">
        <v>1.88958</v>
      </c>
      <c r="GQ70">
        <v>1.8613</v>
      </c>
      <c r="GR70">
        <v>0.0462681</v>
      </c>
      <c r="GS70">
        <v>0</v>
      </c>
      <c r="GT70">
        <v>24.2467</v>
      </c>
      <c r="GU70">
        <v>999.9</v>
      </c>
      <c r="GV70">
        <v>42</v>
      </c>
      <c r="GW70">
        <v>31.6</v>
      </c>
      <c r="GX70">
        <v>21.7236</v>
      </c>
      <c r="GY70">
        <v>63.2168</v>
      </c>
      <c r="GZ70">
        <v>22.7083</v>
      </c>
      <c r="HA70">
        <v>1</v>
      </c>
      <c r="HB70">
        <v>-0.110986</v>
      </c>
      <c r="HC70">
        <v>-0.261737</v>
      </c>
      <c r="HD70">
        <v>20.2136</v>
      </c>
      <c r="HE70">
        <v>5.24005</v>
      </c>
      <c r="HF70">
        <v>11.968</v>
      </c>
      <c r="HG70">
        <v>4.9729</v>
      </c>
      <c r="HH70">
        <v>3.291</v>
      </c>
      <c r="HI70">
        <v>9560.1</v>
      </c>
      <c r="HJ70">
        <v>9999</v>
      </c>
      <c r="HK70">
        <v>9999</v>
      </c>
      <c r="HL70">
        <v>300.8</v>
      </c>
      <c r="HM70">
        <v>4.9729</v>
      </c>
      <c r="HN70">
        <v>1.87731</v>
      </c>
      <c r="HO70">
        <v>1.87545</v>
      </c>
      <c r="HP70">
        <v>1.87823</v>
      </c>
      <c r="HQ70">
        <v>1.875</v>
      </c>
      <c r="HR70">
        <v>1.87856</v>
      </c>
      <c r="HS70">
        <v>1.87561</v>
      </c>
      <c r="HT70">
        <v>1.87682</v>
      </c>
      <c r="HU70">
        <v>0</v>
      </c>
      <c r="HV70">
        <v>0</v>
      </c>
      <c r="HW70">
        <v>0</v>
      </c>
      <c r="HX70">
        <v>0</v>
      </c>
      <c r="HY70" t="s">
        <v>421</v>
      </c>
      <c r="HZ70" t="s">
        <v>422</v>
      </c>
      <c r="IA70" t="s">
        <v>423</v>
      </c>
      <c r="IB70" t="s">
        <v>423</v>
      </c>
      <c r="IC70" t="s">
        <v>423</v>
      </c>
      <c r="ID70" t="s">
        <v>423</v>
      </c>
      <c r="IE70">
        <v>0</v>
      </c>
      <c r="IF70">
        <v>100</v>
      </c>
      <c r="IG70">
        <v>100</v>
      </c>
      <c r="IH70">
        <v>3.434</v>
      </c>
      <c r="II70">
        <v>0.2054</v>
      </c>
      <c r="IJ70">
        <v>1.981763419366358</v>
      </c>
      <c r="IK70">
        <v>0.004159454759036045</v>
      </c>
      <c r="IL70">
        <v>-1.867668404869411E-06</v>
      </c>
      <c r="IM70">
        <v>4.909634042181104E-10</v>
      </c>
      <c r="IN70">
        <v>-0.02325052156973135</v>
      </c>
      <c r="IO70">
        <v>0.005621412097584705</v>
      </c>
      <c r="IP70">
        <v>0.0003643073039241939</v>
      </c>
      <c r="IQ70">
        <v>5.804889560036211E-07</v>
      </c>
      <c r="IR70">
        <v>0</v>
      </c>
      <c r="IS70">
        <v>2100</v>
      </c>
      <c r="IT70">
        <v>1</v>
      </c>
      <c r="IU70">
        <v>26</v>
      </c>
      <c r="IV70">
        <v>63413.1</v>
      </c>
      <c r="IW70">
        <v>63412.8</v>
      </c>
      <c r="IX70">
        <v>1.09741</v>
      </c>
      <c r="IY70">
        <v>2.56104</v>
      </c>
      <c r="IZ70">
        <v>1.39893</v>
      </c>
      <c r="JA70">
        <v>2.34375</v>
      </c>
      <c r="JB70">
        <v>1.44897</v>
      </c>
      <c r="JC70">
        <v>2.47314</v>
      </c>
      <c r="JD70">
        <v>36.6943</v>
      </c>
      <c r="JE70">
        <v>24.105</v>
      </c>
      <c r="JF70">
        <v>18</v>
      </c>
      <c r="JG70">
        <v>491.294</v>
      </c>
      <c r="JH70">
        <v>445.1</v>
      </c>
      <c r="JI70">
        <v>25</v>
      </c>
      <c r="JJ70">
        <v>25.6107</v>
      </c>
      <c r="JK70">
        <v>30.0001</v>
      </c>
      <c r="JL70">
        <v>25.452</v>
      </c>
      <c r="JM70">
        <v>25.5358</v>
      </c>
      <c r="JN70">
        <v>22.0023</v>
      </c>
      <c r="JO70">
        <v>24.5946</v>
      </c>
      <c r="JP70">
        <v>0</v>
      </c>
      <c r="JQ70">
        <v>25</v>
      </c>
      <c r="JR70">
        <v>420.1</v>
      </c>
      <c r="JS70">
        <v>17.219</v>
      </c>
      <c r="JT70">
        <v>100.989</v>
      </c>
      <c r="JU70">
        <v>101.922</v>
      </c>
    </row>
    <row r="71" spans="1:281">
      <c r="A71">
        <v>55</v>
      </c>
      <c r="B71">
        <v>1659043908.1</v>
      </c>
      <c r="C71">
        <v>1797.099999904633</v>
      </c>
      <c r="D71" t="s">
        <v>536</v>
      </c>
      <c r="E71" t="s">
        <v>537</v>
      </c>
      <c r="F71">
        <v>5</v>
      </c>
      <c r="G71" t="s">
        <v>415</v>
      </c>
      <c r="H71" t="s">
        <v>525</v>
      </c>
      <c r="I71">
        <v>1659043905.3</v>
      </c>
      <c r="J71">
        <f>(K71)/1000</f>
        <v>0</v>
      </c>
      <c r="K71">
        <f>IF(CZ71, AN71, AH71)</f>
        <v>0</v>
      </c>
      <c r="L71">
        <f>IF(CZ71, AI71, AG71)</f>
        <v>0</v>
      </c>
      <c r="M71">
        <f>DB71 - IF(AU71&gt;1, L71*CV71*100.0/(AW71*DP71), 0)</f>
        <v>0</v>
      </c>
      <c r="N71">
        <f>((T71-J71/2)*M71-L71)/(T71+J71/2)</f>
        <v>0</v>
      </c>
      <c r="O71">
        <f>N71*(DI71+DJ71)/1000.0</f>
        <v>0</v>
      </c>
      <c r="P71">
        <f>(DB71 - IF(AU71&gt;1, L71*CV71*100.0/(AW71*DP71), 0))*(DI71+DJ71)/1000.0</f>
        <v>0</v>
      </c>
      <c r="Q71">
        <f>2.0/((1/S71-1/R71)+SIGN(S71)*SQRT((1/S71-1/R71)*(1/S71-1/R71) + 4*CW71/((CW71+1)*(CW71+1))*(2*1/S71*1/R71-1/R71*1/R71)))</f>
        <v>0</v>
      </c>
      <c r="R71">
        <f>IF(LEFT(CX71,1)&lt;&gt;"0",IF(LEFT(CX71,1)="1",3.0,CY71),$D$5+$E$5*(DP71*DI71/($K$5*1000))+$F$5*(DP71*DI71/($K$5*1000))*MAX(MIN(CV71,$J$5),$I$5)*MAX(MIN(CV71,$J$5),$I$5)+$G$5*MAX(MIN(CV71,$J$5),$I$5)*(DP71*DI71/($K$5*1000))+$H$5*(DP71*DI71/($K$5*1000))*(DP71*DI71/($K$5*1000)))</f>
        <v>0</v>
      </c>
      <c r="S71">
        <f>J71*(1000-(1000*0.61365*exp(17.502*W71/(240.97+W71))/(DI71+DJ71)+DD71)/2)/(1000*0.61365*exp(17.502*W71/(240.97+W71))/(DI71+DJ71)-DD71)</f>
        <v>0</v>
      </c>
      <c r="T71">
        <f>1/((CW71+1)/(Q71/1.6)+1/(R71/1.37)) + CW71/((CW71+1)/(Q71/1.6) + CW71/(R71/1.37))</f>
        <v>0</v>
      </c>
      <c r="U71">
        <f>(CR71*CU71)</f>
        <v>0</v>
      </c>
      <c r="V71">
        <f>(DK71+(U71+2*0.95*5.67E-8*(((DK71+$B$7)+273)^4-(DK71+273)^4)-44100*J71)/(1.84*29.3*R71+8*0.95*5.67E-8*(DK71+273)^3))</f>
        <v>0</v>
      </c>
      <c r="W71">
        <f>($C$7*DL71+$D$7*DM71+$E$7*V71)</f>
        <v>0</v>
      </c>
      <c r="X71">
        <f>0.61365*exp(17.502*W71/(240.97+W71))</f>
        <v>0</v>
      </c>
      <c r="Y71">
        <f>(Z71/AA71*100)</f>
        <v>0</v>
      </c>
      <c r="Z71">
        <f>DD71*(DI71+DJ71)/1000</f>
        <v>0</v>
      </c>
      <c r="AA71">
        <f>0.61365*exp(17.502*DK71/(240.97+DK71))</f>
        <v>0</v>
      </c>
      <c r="AB71">
        <f>(X71-DD71*(DI71+DJ71)/1000)</f>
        <v>0</v>
      </c>
      <c r="AC71">
        <f>(-J71*44100)</f>
        <v>0</v>
      </c>
      <c r="AD71">
        <f>2*29.3*R71*0.92*(DK71-W71)</f>
        <v>0</v>
      </c>
      <c r="AE71">
        <f>2*0.95*5.67E-8*(((DK71+$B$7)+273)^4-(W71+273)^4)</f>
        <v>0</v>
      </c>
      <c r="AF71">
        <f>U71+AE71+AC71+AD71</f>
        <v>0</v>
      </c>
      <c r="AG71">
        <f>DH71*AU71*(DC71-DB71*(1000-AU71*DE71)/(1000-AU71*DD71))/(100*CV71)</f>
        <v>0</v>
      </c>
      <c r="AH71">
        <f>1000*DH71*AU71*(DD71-DE71)/(100*CV71*(1000-AU71*DD71))</f>
        <v>0</v>
      </c>
      <c r="AI71">
        <f>(AJ71 - AK71 - DI71*1E3/(8.314*(DK71+273.15)) * AM71/DH71 * AL71) * DH71/(100*CV71) * (1000 - DE71)/1000</f>
        <v>0</v>
      </c>
      <c r="AJ71">
        <v>427.5023707635124</v>
      </c>
      <c r="AK71">
        <v>431.1565696969695</v>
      </c>
      <c r="AL71">
        <v>0.0007898792655930729</v>
      </c>
      <c r="AM71">
        <v>64.88834834615226</v>
      </c>
      <c r="AN71">
        <f>(AP71 - AO71 + DI71*1E3/(8.314*(DK71+273.15)) * AR71/DH71 * AQ71) * DH71/(100*CV71) * 1000/(1000 - AP71)</f>
        <v>0</v>
      </c>
      <c r="AO71">
        <v>17.20019028233675</v>
      </c>
      <c r="AP71">
        <v>18.51465664335666</v>
      </c>
      <c r="AQ71">
        <v>3.380546109764007E-06</v>
      </c>
      <c r="AR71">
        <v>84.43425908019066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MAX(0,($B$13+$C$13*DP71)/(1+$D$13*DP71)*DI71/(DK71+273)*$E$13)</f>
        <v>0</v>
      </c>
      <c r="AX71" t="s">
        <v>417</v>
      </c>
      <c r="AY71" t="s">
        <v>417</v>
      </c>
      <c r="AZ71">
        <v>0</v>
      </c>
      <c r="BA71">
        <v>0</v>
      </c>
      <c r="BB71">
        <f>1-AZ71/BA71</f>
        <v>0</v>
      </c>
      <c r="BC71">
        <v>0</v>
      </c>
      <c r="BD71" t="s">
        <v>417</v>
      </c>
      <c r="BE71" t="s">
        <v>417</v>
      </c>
      <c r="BF71">
        <v>0</v>
      </c>
      <c r="BG71">
        <v>0</v>
      </c>
      <c r="BH71">
        <f>1-BF71/BG71</f>
        <v>0</v>
      </c>
      <c r="BI71">
        <v>0.5</v>
      </c>
      <c r="BJ71">
        <f>CS71</f>
        <v>0</v>
      </c>
      <c r="BK71">
        <f>L71</f>
        <v>0</v>
      </c>
      <c r="BL71">
        <f>BH71*BI71*BJ71</f>
        <v>0</v>
      </c>
      <c r="BM71">
        <f>(BK71-BC71)/BJ71</f>
        <v>0</v>
      </c>
      <c r="BN71">
        <f>(BA71-BG71)/BG71</f>
        <v>0</v>
      </c>
      <c r="BO71">
        <f>AZ71/(BB71+AZ71/BG71)</f>
        <v>0</v>
      </c>
      <c r="BP71" t="s">
        <v>417</v>
      </c>
      <c r="BQ71">
        <v>0</v>
      </c>
      <c r="BR71">
        <f>IF(BQ71&lt;&gt;0, BQ71, BO71)</f>
        <v>0</v>
      </c>
      <c r="BS71">
        <f>1-BR71/BG71</f>
        <v>0</v>
      </c>
      <c r="BT71">
        <f>(BG71-BF71)/(BG71-BR71)</f>
        <v>0</v>
      </c>
      <c r="BU71">
        <f>(BA71-BG71)/(BA71-BR71)</f>
        <v>0</v>
      </c>
      <c r="BV71">
        <f>(BG71-BF71)/(BG71-AZ71)</f>
        <v>0</v>
      </c>
      <c r="BW71">
        <f>(BA71-BG71)/(BA71-AZ71)</f>
        <v>0</v>
      </c>
      <c r="BX71">
        <f>(BT71*BR71/BF71)</f>
        <v>0</v>
      </c>
      <c r="BY71">
        <f>(1-BX71)</f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f>$B$11*DQ71+$C$11*DR71+$F$11*EC71*(1-EF71)</f>
        <v>0</v>
      </c>
      <c r="CS71">
        <f>CR71*CT71</f>
        <v>0</v>
      </c>
      <c r="CT71">
        <f>($B$11*$D$9+$C$11*$D$9+$F$11*((EP71+EH71)/MAX(EP71+EH71+EQ71, 0.1)*$I$9+EQ71/MAX(EP71+EH71+EQ71, 0.1)*$J$9))/($B$11+$C$11+$F$11)</f>
        <v>0</v>
      </c>
      <c r="CU71">
        <f>($B$11*$K$9+$C$11*$K$9+$F$11*((EP71+EH71)/MAX(EP71+EH71+EQ71, 0.1)*$P$9+EQ71/MAX(EP71+EH71+EQ71, 0.1)*$Q$9))/($B$11+$C$11+$F$11)</f>
        <v>0</v>
      </c>
      <c r="CV71">
        <v>6</v>
      </c>
      <c r="CW71">
        <v>0.5</v>
      </c>
      <c r="CX71" t="s">
        <v>418</v>
      </c>
      <c r="CY71">
        <v>2</v>
      </c>
      <c r="CZ71" t="b">
        <v>1</v>
      </c>
      <c r="DA71">
        <v>1659043905.3</v>
      </c>
      <c r="DB71">
        <v>423.1543</v>
      </c>
      <c r="DC71">
        <v>420.1262</v>
      </c>
      <c r="DD71">
        <v>18.51578</v>
      </c>
      <c r="DE71">
        <v>17.19983</v>
      </c>
      <c r="DF71">
        <v>419.7194</v>
      </c>
      <c r="DG71">
        <v>18.31041</v>
      </c>
      <c r="DH71">
        <v>500.0755</v>
      </c>
      <c r="DI71">
        <v>90.26074</v>
      </c>
      <c r="DJ71">
        <v>0.1000802</v>
      </c>
      <c r="DK71">
        <v>25.66244</v>
      </c>
      <c r="DL71">
        <v>25.01188</v>
      </c>
      <c r="DM71">
        <v>999.9</v>
      </c>
      <c r="DN71">
        <v>0</v>
      </c>
      <c r="DO71">
        <v>0</v>
      </c>
      <c r="DP71">
        <v>9990.561</v>
      </c>
      <c r="DQ71">
        <v>0</v>
      </c>
      <c r="DR71">
        <v>4.02698</v>
      </c>
      <c r="DS71">
        <v>3.027944</v>
      </c>
      <c r="DT71">
        <v>431.1372</v>
      </c>
      <c r="DU71">
        <v>427.4787</v>
      </c>
      <c r="DV71">
        <v>1.31597</v>
      </c>
      <c r="DW71">
        <v>420.1262</v>
      </c>
      <c r="DX71">
        <v>17.19983</v>
      </c>
      <c r="DY71">
        <v>1.671249</v>
      </c>
      <c r="DZ71">
        <v>1.552469</v>
      </c>
      <c r="EA71">
        <v>14.63193</v>
      </c>
      <c r="EB71">
        <v>13.49494</v>
      </c>
      <c r="EC71">
        <v>0.0100011</v>
      </c>
      <c r="ED71">
        <v>0</v>
      </c>
      <c r="EE71">
        <v>0</v>
      </c>
      <c r="EF71">
        <v>0</v>
      </c>
      <c r="EG71">
        <v>698.5899999999999</v>
      </c>
      <c r="EH71">
        <v>0.0100011</v>
      </c>
      <c r="EI71">
        <v>-0.915</v>
      </c>
      <c r="EJ71">
        <v>-1.52</v>
      </c>
      <c r="EK71">
        <v>35.2374</v>
      </c>
      <c r="EL71">
        <v>39.456</v>
      </c>
      <c r="EM71">
        <v>37.05589999999999</v>
      </c>
      <c r="EN71">
        <v>39.3809</v>
      </c>
      <c r="EO71">
        <v>37.30589999999999</v>
      </c>
      <c r="EP71">
        <v>0</v>
      </c>
      <c r="EQ71">
        <v>0</v>
      </c>
      <c r="ER71">
        <v>0</v>
      </c>
      <c r="ES71">
        <v>1659043909.3</v>
      </c>
      <c r="ET71">
        <v>0</v>
      </c>
      <c r="EU71">
        <v>698.828</v>
      </c>
      <c r="EV71">
        <v>14.50384582985488</v>
      </c>
      <c r="EW71">
        <v>5.342307428342575</v>
      </c>
      <c r="EX71">
        <v>-2.666</v>
      </c>
      <c r="EY71">
        <v>15</v>
      </c>
      <c r="EZ71">
        <v>0</v>
      </c>
      <c r="FA71" t="s">
        <v>419</v>
      </c>
      <c r="FB71">
        <v>1655239120</v>
      </c>
      <c r="FC71">
        <v>1655239135</v>
      </c>
      <c r="FD71">
        <v>0</v>
      </c>
      <c r="FE71">
        <v>-0.075</v>
      </c>
      <c r="FF71">
        <v>-0.027</v>
      </c>
      <c r="FG71">
        <v>1.986</v>
      </c>
      <c r="FH71">
        <v>0.139</v>
      </c>
      <c r="FI71">
        <v>420</v>
      </c>
      <c r="FJ71">
        <v>22</v>
      </c>
      <c r="FK71">
        <v>0.12</v>
      </c>
      <c r="FL71">
        <v>0.02</v>
      </c>
      <c r="FM71">
        <v>3.06859</v>
      </c>
      <c r="FN71">
        <v>-0.2320498954703883</v>
      </c>
      <c r="FO71">
        <v>0.03640242768639772</v>
      </c>
      <c r="FP71">
        <v>1</v>
      </c>
      <c r="FQ71">
        <v>698.4294117647058</v>
      </c>
      <c r="FR71">
        <v>-1.177998563266849</v>
      </c>
      <c r="FS71">
        <v>3.337468167882112</v>
      </c>
      <c r="FT71">
        <v>0</v>
      </c>
      <c r="FU71">
        <v>1.316955365853658</v>
      </c>
      <c r="FV71">
        <v>-0.006118745644597087</v>
      </c>
      <c r="FW71">
        <v>0.000910920460667828</v>
      </c>
      <c r="FX71">
        <v>1</v>
      </c>
      <c r="FY71">
        <v>2</v>
      </c>
      <c r="FZ71">
        <v>3</v>
      </c>
      <c r="GA71" t="s">
        <v>429</v>
      </c>
      <c r="GB71">
        <v>2.98075</v>
      </c>
      <c r="GC71">
        <v>2.72833</v>
      </c>
      <c r="GD71">
        <v>0.08620559999999999</v>
      </c>
      <c r="GE71">
        <v>0.0867025</v>
      </c>
      <c r="GF71">
        <v>0.0895099</v>
      </c>
      <c r="GG71">
        <v>0.0856116</v>
      </c>
      <c r="GH71">
        <v>27436.3</v>
      </c>
      <c r="GI71">
        <v>26999.6</v>
      </c>
      <c r="GJ71">
        <v>30549.6</v>
      </c>
      <c r="GK71">
        <v>29804.2</v>
      </c>
      <c r="GL71">
        <v>38382.7</v>
      </c>
      <c r="GM71">
        <v>35889.2</v>
      </c>
      <c r="GN71">
        <v>46728.3</v>
      </c>
      <c r="GO71">
        <v>44329</v>
      </c>
      <c r="GP71">
        <v>1.88975</v>
      </c>
      <c r="GQ71">
        <v>1.86085</v>
      </c>
      <c r="GR71">
        <v>0.0468269</v>
      </c>
      <c r="GS71">
        <v>0</v>
      </c>
      <c r="GT71">
        <v>24.248</v>
      </c>
      <c r="GU71">
        <v>999.9</v>
      </c>
      <c r="GV71">
        <v>42</v>
      </c>
      <c r="GW71">
        <v>31.6</v>
      </c>
      <c r="GX71">
        <v>21.7224</v>
      </c>
      <c r="GY71">
        <v>63.2568</v>
      </c>
      <c r="GZ71">
        <v>22.4439</v>
      </c>
      <c r="HA71">
        <v>1</v>
      </c>
      <c r="HB71">
        <v>-0.111453</v>
      </c>
      <c r="HC71">
        <v>-0.261299</v>
      </c>
      <c r="HD71">
        <v>20.2135</v>
      </c>
      <c r="HE71">
        <v>5.23945</v>
      </c>
      <c r="HF71">
        <v>11.968</v>
      </c>
      <c r="HG71">
        <v>4.9729</v>
      </c>
      <c r="HH71">
        <v>3.291</v>
      </c>
      <c r="HI71">
        <v>9560.1</v>
      </c>
      <c r="HJ71">
        <v>9999</v>
      </c>
      <c r="HK71">
        <v>9999</v>
      </c>
      <c r="HL71">
        <v>300.8</v>
      </c>
      <c r="HM71">
        <v>4.9729</v>
      </c>
      <c r="HN71">
        <v>1.87729</v>
      </c>
      <c r="HO71">
        <v>1.87545</v>
      </c>
      <c r="HP71">
        <v>1.87824</v>
      </c>
      <c r="HQ71">
        <v>1.875</v>
      </c>
      <c r="HR71">
        <v>1.87854</v>
      </c>
      <c r="HS71">
        <v>1.87561</v>
      </c>
      <c r="HT71">
        <v>1.8768</v>
      </c>
      <c r="HU71">
        <v>0</v>
      </c>
      <c r="HV71">
        <v>0</v>
      </c>
      <c r="HW71">
        <v>0</v>
      </c>
      <c r="HX71">
        <v>0</v>
      </c>
      <c r="HY71" t="s">
        <v>421</v>
      </c>
      <c r="HZ71" t="s">
        <v>422</v>
      </c>
      <c r="IA71" t="s">
        <v>423</v>
      </c>
      <c r="IB71" t="s">
        <v>423</v>
      </c>
      <c r="IC71" t="s">
        <v>423</v>
      </c>
      <c r="ID71" t="s">
        <v>423</v>
      </c>
      <c r="IE71">
        <v>0</v>
      </c>
      <c r="IF71">
        <v>100</v>
      </c>
      <c r="IG71">
        <v>100</v>
      </c>
      <c r="IH71">
        <v>3.435</v>
      </c>
      <c r="II71">
        <v>0.2054</v>
      </c>
      <c r="IJ71">
        <v>1.981763419366358</v>
      </c>
      <c r="IK71">
        <v>0.004159454759036045</v>
      </c>
      <c r="IL71">
        <v>-1.867668404869411E-06</v>
      </c>
      <c r="IM71">
        <v>4.909634042181104E-10</v>
      </c>
      <c r="IN71">
        <v>-0.02325052156973135</v>
      </c>
      <c r="IO71">
        <v>0.005621412097584705</v>
      </c>
      <c r="IP71">
        <v>0.0003643073039241939</v>
      </c>
      <c r="IQ71">
        <v>5.804889560036211E-07</v>
      </c>
      <c r="IR71">
        <v>0</v>
      </c>
      <c r="IS71">
        <v>2100</v>
      </c>
      <c r="IT71">
        <v>1</v>
      </c>
      <c r="IU71">
        <v>26</v>
      </c>
      <c r="IV71">
        <v>63413.1</v>
      </c>
      <c r="IW71">
        <v>63412.9</v>
      </c>
      <c r="IX71">
        <v>1.09741</v>
      </c>
      <c r="IY71">
        <v>2.56592</v>
      </c>
      <c r="IZ71">
        <v>1.39893</v>
      </c>
      <c r="JA71">
        <v>2.34253</v>
      </c>
      <c r="JB71">
        <v>1.44897</v>
      </c>
      <c r="JC71">
        <v>2.45117</v>
      </c>
      <c r="JD71">
        <v>36.6943</v>
      </c>
      <c r="JE71">
        <v>24.0963</v>
      </c>
      <c r="JF71">
        <v>18</v>
      </c>
      <c r="JG71">
        <v>491.39</v>
      </c>
      <c r="JH71">
        <v>444.824</v>
      </c>
      <c r="JI71">
        <v>25.0001</v>
      </c>
      <c r="JJ71">
        <v>25.6107</v>
      </c>
      <c r="JK71">
        <v>30</v>
      </c>
      <c r="JL71">
        <v>25.452</v>
      </c>
      <c r="JM71">
        <v>25.5358</v>
      </c>
      <c r="JN71">
        <v>22.0002</v>
      </c>
      <c r="JO71">
        <v>24.5946</v>
      </c>
      <c r="JP71">
        <v>0</v>
      </c>
      <c r="JQ71">
        <v>25</v>
      </c>
      <c r="JR71">
        <v>420.1</v>
      </c>
      <c r="JS71">
        <v>17.219</v>
      </c>
      <c r="JT71">
        <v>100.988</v>
      </c>
      <c r="JU71">
        <v>101.926</v>
      </c>
    </row>
    <row r="72" spans="1:281">
      <c r="A72">
        <v>56</v>
      </c>
      <c r="B72">
        <v>1659043913.1</v>
      </c>
      <c r="C72">
        <v>1802.099999904633</v>
      </c>
      <c r="D72" t="s">
        <v>538</v>
      </c>
      <c r="E72" t="s">
        <v>539</v>
      </c>
      <c r="F72">
        <v>5</v>
      </c>
      <c r="G72" t="s">
        <v>415</v>
      </c>
      <c r="H72" t="s">
        <v>525</v>
      </c>
      <c r="I72">
        <v>1659043910.6</v>
      </c>
      <c r="J72">
        <f>(K72)/1000</f>
        <v>0</v>
      </c>
      <c r="K72">
        <f>IF(CZ72, AN72, AH72)</f>
        <v>0</v>
      </c>
      <c r="L72">
        <f>IF(CZ72, AI72, AG72)</f>
        <v>0</v>
      </c>
      <c r="M72">
        <f>DB72 - IF(AU72&gt;1, L72*CV72*100.0/(AW72*DP72), 0)</f>
        <v>0</v>
      </c>
      <c r="N72">
        <f>((T72-J72/2)*M72-L72)/(T72+J72/2)</f>
        <v>0</v>
      </c>
      <c r="O72">
        <f>N72*(DI72+DJ72)/1000.0</f>
        <v>0</v>
      </c>
      <c r="P72">
        <f>(DB72 - IF(AU72&gt;1, L72*CV72*100.0/(AW72*DP72), 0))*(DI72+DJ72)/1000.0</f>
        <v>0</v>
      </c>
      <c r="Q72">
        <f>2.0/((1/S72-1/R72)+SIGN(S72)*SQRT((1/S72-1/R72)*(1/S72-1/R72) + 4*CW72/((CW72+1)*(CW72+1))*(2*1/S72*1/R72-1/R72*1/R72)))</f>
        <v>0</v>
      </c>
      <c r="R72">
        <f>IF(LEFT(CX72,1)&lt;&gt;"0",IF(LEFT(CX72,1)="1",3.0,CY72),$D$5+$E$5*(DP72*DI72/($K$5*1000))+$F$5*(DP72*DI72/($K$5*1000))*MAX(MIN(CV72,$J$5),$I$5)*MAX(MIN(CV72,$J$5),$I$5)+$G$5*MAX(MIN(CV72,$J$5),$I$5)*(DP72*DI72/($K$5*1000))+$H$5*(DP72*DI72/($K$5*1000))*(DP72*DI72/($K$5*1000)))</f>
        <v>0</v>
      </c>
      <c r="S72">
        <f>J72*(1000-(1000*0.61365*exp(17.502*W72/(240.97+W72))/(DI72+DJ72)+DD72)/2)/(1000*0.61365*exp(17.502*W72/(240.97+W72))/(DI72+DJ72)-DD72)</f>
        <v>0</v>
      </c>
      <c r="T72">
        <f>1/((CW72+1)/(Q72/1.6)+1/(R72/1.37)) + CW72/((CW72+1)/(Q72/1.6) + CW72/(R72/1.37))</f>
        <v>0</v>
      </c>
      <c r="U72">
        <f>(CR72*CU72)</f>
        <v>0</v>
      </c>
      <c r="V72">
        <f>(DK72+(U72+2*0.95*5.67E-8*(((DK72+$B$7)+273)^4-(DK72+273)^4)-44100*J72)/(1.84*29.3*R72+8*0.95*5.67E-8*(DK72+273)^3))</f>
        <v>0</v>
      </c>
      <c r="W72">
        <f>($C$7*DL72+$D$7*DM72+$E$7*V72)</f>
        <v>0</v>
      </c>
      <c r="X72">
        <f>0.61365*exp(17.502*W72/(240.97+W72))</f>
        <v>0</v>
      </c>
      <c r="Y72">
        <f>(Z72/AA72*100)</f>
        <v>0</v>
      </c>
      <c r="Z72">
        <f>DD72*(DI72+DJ72)/1000</f>
        <v>0</v>
      </c>
      <c r="AA72">
        <f>0.61365*exp(17.502*DK72/(240.97+DK72))</f>
        <v>0</v>
      </c>
      <c r="AB72">
        <f>(X72-DD72*(DI72+DJ72)/1000)</f>
        <v>0</v>
      </c>
      <c r="AC72">
        <f>(-J72*44100)</f>
        <v>0</v>
      </c>
      <c r="AD72">
        <f>2*29.3*R72*0.92*(DK72-W72)</f>
        <v>0</v>
      </c>
      <c r="AE72">
        <f>2*0.95*5.67E-8*(((DK72+$B$7)+273)^4-(W72+273)^4)</f>
        <v>0</v>
      </c>
      <c r="AF72">
        <f>U72+AE72+AC72+AD72</f>
        <v>0</v>
      </c>
      <c r="AG72">
        <f>DH72*AU72*(DC72-DB72*(1000-AU72*DE72)/(1000-AU72*DD72))/(100*CV72)</f>
        <v>0</v>
      </c>
      <c r="AH72">
        <f>1000*DH72*AU72*(DD72-DE72)/(100*CV72*(1000-AU72*DD72))</f>
        <v>0</v>
      </c>
      <c r="AI72">
        <f>(AJ72 - AK72 - DI72*1E3/(8.314*(DK72+273.15)) * AM72/DH72 * AL72) * DH72/(100*CV72) * (1000 - DE72)/1000</f>
        <v>0</v>
      </c>
      <c r="AJ72">
        <v>427.4258791001375</v>
      </c>
      <c r="AK72">
        <v>431.1573757575757</v>
      </c>
      <c r="AL72">
        <v>0.0002805487243052883</v>
      </c>
      <c r="AM72">
        <v>64.88834834615226</v>
      </c>
      <c r="AN72">
        <f>(AP72 - AO72 + DI72*1E3/(8.314*(DK72+273.15)) * AR72/DH72 * AQ72) * DH72/(100*CV72) * 1000/(1000 - AP72)</f>
        <v>0</v>
      </c>
      <c r="AO72">
        <v>17.19989108351809</v>
      </c>
      <c r="AP72">
        <v>18.51363006993009</v>
      </c>
      <c r="AQ72">
        <v>-1.274849947877286E-05</v>
      </c>
      <c r="AR72">
        <v>84.43425908019066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MAX(0,($B$13+$C$13*DP72)/(1+$D$13*DP72)*DI72/(DK72+273)*$E$13)</f>
        <v>0</v>
      </c>
      <c r="AX72" t="s">
        <v>417</v>
      </c>
      <c r="AY72" t="s">
        <v>417</v>
      </c>
      <c r="AZ72">
        <v>0</v>
      </c>
      <c r="BA72">
        <v>0</v>
      </c>
      <c r="BB72">
        <f>1-AZ72/BA72</f>
        <v>0</v>
      </c>
      <c r="BC72">
        <v>0</v>
      </c>
      <c r="BD72" t="s">
        <v>417</v>
      </c>
      <c r="BE72" t="s">
        <v>417</v>
      </c>
      <c r="BF72">
        <v>0</v>
      </c>
      <c r="BG72">
        <v>0</v>
      </c>
      <c r="BH72">
        <f>1-BF72/BG72</f>
        <v>0</v>
      </c>
      <c r="BI72">
        <v>0.5</v>
      </c>
      <c r="BJ72">
        <f>CS72</f>
        <v>0</v>
      </c>
      <c r="BK72">
        <f>L72</f>
        <v>0</v>
      </c>
      <c r="BL72">
        <f>BH72*BI72*BJ72</f>
        <v>0</v>
      </c>
      <c r="BM72">
        <f>(BK72-BC72)/BJ72</f>
        <v>0</v>
      </c>
      <c r="BN72">
        <f>(BA72-BG72)/BG72</f>
        <v>0</v>
      </c>
      <c r="BO72">
        <f>AZ72/(BB72+AZ72/BG72)</f>
        <v>0</v>
      </c>
      <c r="BP72" t="s">
        <v>417</v>
      </c>
      <c r="BQ72">
        <v>0</v>
      </c>
      <c r="BR72">
        <f>IF(BQ72&lt;&gt;0, BQ72, BO72)</f>
        <v>0</v>
      </c>
      <c r="BS72">
        <f>1-BR72/BG72</f>
        <v>0</v>
      </c>
      <c r="BT72">
        <f>(BG72-BF72)/(BG72-BR72)</f>
        <v>0</v>
      </c>
      <c r="BU72">
        <f>(BA72-BG72)/(BA72-BR72)</f>
        <v>0</v>
      </c>
      <c r="BV72">
        <f>(BG72-BF72)/(BG72-AZ72)</f>
        <v>0</v>
      </c>
      <c r="BW72">
        <f>(BA72-BG72)/(BA72-AZ72)</f>
        <v>0</v>
      </c>
      <c r="BX72">
        <f>(BT72*BR72/BF72)</f>
        <v>0</v>
      </c>
      <c r="BY72">
        <f>(1-BX72)</f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f>$B$11*DQ72+$C$11*DR72+$F$11*EC72*(1-EF72)</f>
        <v>0</v>
      </c>
      <c r="CS72">
        <f>CR72*CT72</f>
        <v>0</v>
      </c>
      <c r="CT72">
        <f>($B$11*$D$9+$C$11*$D$9+$F$11*((EP72+EH72)/MAX(EP72+EH72+EQ72, 0.1)*$I$9+EQ72/MAX(EP72+EH72+EQ72, 0.1)*$J$9))/($B$11+$C$11+$F$11)</f>
        <v>0</v>
      </c>
      <c r="CU72">
        <f>($B$11*$K$9+$C$11*$K$9+$F$11*((EP72+EH72)/MAX(EP72+EH72+EQ72, 0.1)*$P$9+EQ72/MAX(EP72+EH72+EQ72, 0.1)*$Q$9))/($B$11+$C$11+$F$11)</f>
        <v>0</v>
      </c>
      <c r="CV72">
        <v>6</v>
      </c>
      <c r="CW72">
        <v>0.5</v>
      </c>
      <c r="CX72" t="s">
        <v>418</v>
      </c>
      <c r="CY72">
        <v>2</v>
      </c>
      <c r="CZ72" t="b">
        <v>1</v>
      </c>
      <c r="DA72">
        <v>1659043910.6</v>
      </c>
      <c r="DB72">
        <v>423.1659999999999</v>
      </c>
      <c r="DC72">
        <v>420.0898888888889</v>
      </c>
      <c r="DD72">
        <v>18.51392222222222</v>
      </c>
      <c r="DE72">
        <v>17.19964444444444</v>
      </c>
      <c r="DF72">
        <v>419.7313333333333</v>
      </c>
      <c r="DG72">
        <v>18.30854444444445</v>
      </c>
      <c r="DH72">
        <v>500.0831111111111</v>
      </c>
      <c r="DI72">
        <v>90.26216666666667</v>
      </c>
      <c r="DJ72">
        <v>0.1001095555555555</v>
      </c>
      <c r="DK72">
        <v>25.66284444444445</v>
      </c>
      <c r="DL72">
        <v>25.02013333333333</v>
      </c>
      <c r="DM72">
        <v>999.9000000000001</v>
      </c>
      <c r="DN72">
        <v>0</v>
      </c>
      <c r="DO72">
        <v>0</v>
      </c>
      <c r="DP72">
        <v>9988.954444444444</v>
      </c>
      <c r="DQ72">
        <v>0</v>
      </c>
      <c r="DR72">
        <v>4.29866</v>
      </c>
      <c r="DS72">
        <v>3.076273333333333</v>
      </c>
      <c r="DT72">
        <v>431.1483333333333</v>
      </c>
      <c r="DU72">
        <v>427.4415555555555</v>
      </c>
      <c r="DV72">
        <v>1.314274444444444</v>
      </c>
      <c r="DW72">
        <v>420.0898888888889</v>
      </c>
      <c r="DX72">
        <v>17.19964444444444</v>
      </c>
      <c r="DY72">
        <v>1.671106666666667</v>
      </c>
      <c r="DZ72">
        <v>1.552475555555556</v>
      </c>
      <c r="EA72">
        <v>14.63058888888889</v>
      </c>
      <c r="EB72">
        <v>13.49501111111111</v>
      </c>
      <c r="EC72">
        <v>0.0100011</v>
      </c>
      <c r="ED72">
        <v>0</v>
      </c>
      <c r="EE72">
        <v>0</v>
      </c>
      <c r="EF72">
        <v>0</v>
      </c>
      <c r="EG72">
        <v>696.0388888888889</v>
      </c>
      <c r="EH72">
        <v>0.0100011</v>
      </c>
      <c r="EI72">
        <v>-2.238888888888889</v>
      </c>
      <c r="EJ72">
        <v>-1.922222222222222</v>
      </c>
      <c r="EK72">
        <v>35.15944444444445</v>
      </c>
      <c r="EL72">
        <v>39.29144444444444</v>
      </c>
      <c r="EM72">
        <v>36.972</v>
      </c>
      <c r="EN72">
        <v>39.16644444444444</v>
      </c>
      <c r="EO72">
        <v>37.222</v>
      </c>
      <c r="EP72">
        <v>0</v>
      </c>
      <c r="EQ72">
        <v>0</v>
      </c>
      <c r="ER72">
        <v>0</v>
      </c>
      <c r="ES72">
        <v>1659043914.7</v>
      </c>
      <c r="ET72">
        <v>0</v>
      </c>
      <c r="EU72">
        <v>698.2134615384616</v>
      </c>
      <c r="EV72">
        <v>-10.4974361446186</v>
      </c>
      <c r="EW72">
        <v>-10.03247869429317</v>
      </c>
      <c r="EX72">
        <v>-2.432692307692308</v>
      </c>
      <c r="EY72">
        <v>15</v>
      </c>
      <c r="EZ72">
        <v>0</v>
      </c>
      <c r="FA72" t="s">
        <v>419</v>
      </c>
      <c r="FB72">
        <v>1655239120</v>
      </c>
      <c r="FC72">
        <v>1655239135</v>
      </c>
      <c r="FD72">
        <v>0</v>
      </c>
      <c r="FE72">
        <v>-0.075</v>
      </c>
      <c r="FF72">
        <v>-0.027</v>
      </c>
      <c r="FG72">
        <v>1.986</v>
      </c>
      <c r="FH72">
        <v>0.139</v>
      </c>
      <c r="FI72">
        <v>420</v>
      </c>
      <c r="FJ72">
        <v>22</v>
      </c>
      <c r="FK72">
        <v>0.12</v>
      </c>
      <c r="FL72">
        <v>0.02</v>
      </c>
      <c r="FM72">
        <v>3.06217025</v>
      </c>
      <c r="FN72">
        <v>-0.05315696060038071</v>
      </c>
      <c r="FO72">
        <v>0.03336336699791405</v>
      </c>
      <c r="FP72">
        <v>1</v>
      </c>
      <c r="FQ72">
        <v>697.8220588235293</v>
      </c>
      <c r="FR72">
        <v>1.210847813953877</v>
      </c>
      <c r="FS72">
        <v>3.984089518404119</v>
      </c>
      <c r="FT72">
        <v>0</v>
      </c>
      <c r="FU72">
        <v>1.3160745</v>
      </c>
      <c r="FV72">
        <v>-0.01001876172608336</v>
      </c>
      <c r="FW72">
        <v>0.001226627388411014</v>
      </c>
      <c r="FX72">
        <v>1</v>
      </c>
      <c r="FY72">
        <v>2</v>
      </c>
      <c r="FZ72">
        <v>3</v>
      </c>
      <c r="GA72" t="s">
        <v>429</v>
      </c>
      <c r="GB72">
        <v>2.98076</v>
      </c>
      <c r="GC72">
        <v>2.72849</v>
      </c>
      <c r="GD72">
        <v>0.0862084</v>
      </c>
      <c r="GE72">
        <v>0.08670559999999999</v>
      </c>
      <c r="GF72">
        <v>0.0895079</v>
      </c>
      <c r="GG72">
        <v>0.0856116</v>
      </c>
      <c r="GH72">
        <v>27436.2</v>
      </c>
      <c r="GI72">
        <v>26999.5</v>
      </c>
      <c r="GJ72">
        <v>30549.6</v>
      </c>
      <c r="GK72">
        <v>29804.2</v>
      </c>
      <c r="GL72">
        <v>38382.9</v>
      </c>
      <c r="GM72">
        <v>35889.5</v>
      </c>
      <c r="GN72">
        <v>46728.4</v>
      </c>
      <c r="GO72">
        <v>44329.3</v>
      </c>
      <c r="GP72">
        <v>1.8898</v>
      </c>
      <c r="GQ72">
        <v>1.86127</v>
      </c>
      <c r="GR72">
        <v>0.046771</v>
      </c>
      <c r="GS72">
        <v>0</v>
      </c>
      <c r="GT72">
        <v>24.2501</v>
      </c>
      <c r="GU72">
        <v>999.9</v>
      </c>
      <c r="GV72">
        <v>42</v>
      </c>
      <c r="GW72">
        <v>31.6</v>
      </c>
      <c r="GX72">
        <v>21.7186</v>
      </c>
      <c r="GY72">
        <v>63.1468</v>
      </c>
      <c r="GZ72">
        <v>22.2957</v>
      </c>
      <c r="HA72">
        <v>1</v>
      </c>
      <c r="HB72">
        <v>-0.111349</v>
      </c>
      <c r="HC72">
        <v>-0.261054</v>
      </c>
      <c r="HD72">
        <v>20.2136</v>
      </c>
      <c r="HE72">
        <v>5.2396</v>
      </c>
      <c r="HF72">
        <v>11.968</v>
      </c>
      <c r="HG72">
        <v>4.9729</v>
      </c>
      <c r="HH72">
        <v>3.291</v>
      </c>
      <c r="HI72">
        <v>9560.299999999999</v>
      </c>
      <c r="HJ72">
        <v>9999</v>
      </c>
      <c r="HK72">
        <v>9999</v>
      </c>
      <c r="HL72">
        <v>300.8</v>
      </c>
      <c r="HM72">
        <v>4.97291</v>
      </c>
      <c r="HN72">
        <v>1.87731</v>
      </c>
      <c r="HO72">
        <v>1.87543</v>
      </c>
      <c r="HP72">
        <v>1.87821</v>
      </c>
      <c r="HQ72">
        <v>1.87497</v>
      </c>
      <c r="HR72">
        <v>1.87854</v>
      </c>
      <c r="HS72">
        <v>1.87561</v>
      </c>
      <c r="HT72">
        <v>1.87677</v>
      </c>
      <c r="HU72">
        <v>0</v>
      </c>
      <c r="HV72">
        <v>0</v>
      </c>
      <c r="HW72">
        <v>0</v>
      </c>
      <c r="HX72">
        <v>0</v>
      </c>
      <c r="HY72" t="s">
        <v>421</v>
      </c>
      <c r="HZ72" t="s">
        <v>422</v>
      </c>
      <c r="IA72" t="s">
        <v>423</v>
      </c>
      <c r="IB72" t="s">
        <v>423</v>
      </c>
      <c r="IC72" t="s">
        <v>423</v>
      </c>
      <c r="ID72" t="s">
        <v>423</v>
      </c>
      <c r="IE72">
        <v>0</v>
      </c>
      <c r="IF72">
        <v>100</v>
      </c>
      <c r="IG72">
        <v>100</v>
      </c>
      <c r="IH72">
        <v>3.435</v>
      </c>
      <c r="II72">
        <v>0.2054</v>
      </c>
      <c r="IJ72">
        <v>1.981763419366358</v>
      </c>
      <c r="IK72">
        <v>0.004159454759036045</v>
      </c>
      <c r="IL72">
        <v>-1.867668404869411E-06</v>
      </c>
      <c r="IM72">
        <v>4.909634042181104E-10</v>
      </c>
      <c r="IN72">
        <v>-0.02325052156973135</v>
      </c>
      <c r="IO72">
        <v>0.005621412097584705</v>
      </c>
      <c r="IP72">
        <v>0.0003643073039241939</v>
      </c>
      <c r="IQ72">
        <v>5.804889560036211E-07</v>
      </c>
      <c r="IR72">
        <v>0</v>
      </c>
      <c r="IS72">
        <v>2100</v>
      </c>
      <c r="IT72">
        <v>1</v>
      </c>
      <c r="IU72">
        <v>26</v>
      </c>
      <c r="IV72">
        <v>63413.2</v>
      </c>
      <c r="IW72">
        <v>63413</v>
      </c>
      <c r="IX72">
        <v>1.09741</v>
      </c>
      <c r="IY72">
        <v>2.56714</v>
      </c>
      <c r="IZ72">
        <v>1.39893</v>
      </c>
      <c r="JA72">
        <v>2.34253</v>
      </c>
      <c r="JB72">
        <v>1.44897</v>
      </c>
      <c r="JC72">
        <v>2.41699</v>
      </c>
      <c r="JD72">
        <v>36.6943</v>
      </c>
      <c r="JE72">
        <v>24.0963</v>
      </c>
      <c r="JF72">
        <v>18</v>
      </c>
      <c r="JG72">
        <v>491.417</v>
      </c>
      <c r="JH72">
        <v>445.085</v>
      </c>
      <c r="JI72">
        <v>24.9999</v>
      </c>
      <c r="JJ72">
        <v>25.6107</v>
      </c>
      <c r="JK72">
        <v>30.0001</v>
      </c>
      <c r="JL72">
        <v>25.452</v>
      </c>
      <c r="JM72">
        <v>25.5358</v>
      </c>
      <c r="JN72">
        <v>22.001</v>
      </c>
      <c r="JO72">
        <v>24.5946</v>
      </c>
      <c r="JP72">
        <v>0</v>
      </c>
      <c r="JQ72">
        <v>25</v>
      </c>
      <c r="JR72">
        <v>420.1</v>
      </c>
      <c r="JS72">
        <v>17.219</v>
      </c>
      <c r="JT72">
        <v>100.988</v>
      </c>
      <c r="JU72">
        <v>101.926</v>
      </c>
    </row>
    <row r="73" spans="1:281">
      <c r="A73">
        <v>57</v>
      </c>
      <c r="B73">
        <v>1659043918.1</v>
      </c>
      <c r="C73">
        <v>1807.099999904633</v>
      </c>
      <c r="D73" t="s">
        <v>540</v>
      </c>
      <c r="E73" t="s">
        <v>541</v>
      </c>
      <c r="F73">
        <v>5</v>
      </c>
      <c r="G73" t="s">
        <v>415</v>
      </c>
      <c r="H73" t="s">
        <v>525</v>
      </c>
      <c r="I73">
        <v>1659043915.3</v>
      </c>
      <c r="J73">
        <f>(K73)/1000</f>
        <v>0</v>
      </c>
      <c r="K73">
        <f>IF(CZ73, AN73, AH73)</f>
        <v>0</v>
      </c>
      <c r="L73">
        <f>IF(CZ73, AI73, AG73)</f>
        <v>0</v>
      </c>
      <c r="M73">
        <f>DB73 - IF(AU73&gt;1, L73*CV73*100.0/(AW73*DP73), 0)</f>
        <v>0</v>
      </c>
      <c r="N73">
        <f>((T73-J73/2)*M73-L73)/(T73+J73/2)</f>
        <v>0</v>
      </c>
      <c r="O73">
        <f>N73*(DI73+DJ73)/1000.0</f>
        <v>0</v>
      </c>
      <c r="P73">
        <f>(DB73 - IF(AU73&gt;1, L73*CV73*100.0/(AW73*DP73), 0))*(DI73+DJ73)/1000.0</f>
        <v>0</v>
      </c>
      <c r="Q73">
        <f>2.0/((1/S73-1/R73)+SIGN(S73)*SQRT((1/S73-1/R73)*(1/S73-1/R73) + 4*CW73/((CW73+1)*(CW73+1))*(2*1/S73*1/R73-1/R73*1/R73)))</f>
        <v>0</v>
      </c>
      <c r="R73">
        <f>IF(LEFT(CX73,1)&lt;&gt;"0",IF(LEFT(CX73,1)="1",3.0,CY73),$D$5+$E$5*(DP73*DI73/($K$5*1000))+$F$5*(DP73*DI73/($K$5*1000))*MAX(MIN(CV73,$J$5),$I$5)*MAX(MIN(CV73,$J$5),$I$5)+$G$5*MAX(MIN(CV73,$J$5),$I$5)*(DP73*DI73/($K$5*1000))+$H$5*(DP73*DI73/($K$5*1000))*(DP73*DI73/($K$5*1000)))</f>
        <v>0</v>
      </c>
      <c r="S73">
        <f>J73*(1000-(1000*0.61365*exp(17.502*W73/(240.97+W73))/(DI73+DJ73)+DD73)/2)/(1000*0.61365*exp(17.502*W73/(240.97+W73))/(DI73+DJ73)-DD73)</f>
        <v>0</v>
      </c>
      <c r="T73">
        <f>1/((CW73+1)/(Q73/1.6)+1/(R73/1.37)) + CW73/((CW73+1)/(Q73/1.6) + CW73/(R73/1.37))</f>
        <v>0</v>
      </c>
      <c r="U73">
        <f>(CR73*CU73)</f>
        <v>0</v>
      </c>
      <c r="V73">
        <f>(DK73+(U73+2*0.95*5.67E-8*(((DK73+$B$7)+273)^4-(DK73+273)^4)-44100*J73)/(1.84*29.3*R73+8*0.95*5.67E-8*(DK73+273)^3))</f>
        <v>0</v>
      </c>
      <c r="W73">
        <f>($C$7*DL73+$D$7*DM73+$E$7*V73)</f>
        <v>0</v>
      </c>
      <c r="X73">
        <f>0.61365*exp(17.502*W73/(240.97+W73))</f>
        <v>0</v>
      </c>
      <c r="Y73">
        <f>(Z73/AA73*100)</f>
        <v>0</v>
      </c>
      <c r="Z73">
        <f>DD73*(DI73+DJ73)/1000</f>
        <v>0</v>
      </c>
      <c r="AA73">
        <f>0.61365*exp(17.502*DK73/(240.97+DK73))</f>
        <v>0</v>
      </c>
      <c r="AB73">
        <f>(X73-DD73*(DI73+DJ73)/1000)</f>
        <v>0</v>
      </c>
      <c r="AC73">
        <f>(-J73*44100)</f>
        <v>0</v>
      </c>
      <c r="AD73">
        <f>2*29.3*R73*0.92*(DK73-W73)</f>
        <v>0</v>
      </c>
      <c r="AE73">
        <f>2*0.95*5.67E-8*(((DK73+$B$7)+273)^4-(W73+273)^4)</f>
        <v>0</v>
      </c>
      <c r="AF73">
        <f>U73+AE73+AC73+AD73</f>
        <v>0</v>
      </c>
      <c r="AG73">
        <f>DH73*AU73*(DC73-DB73*(1000-AU73*DE73)/(1000-AU73*DD73))/(100*CV73)</f>
        <v>0</v>
      </c>
      <c r="AH73">
        <f>1000*DH73*AU73*(DD73-DE73)/(100*CV73*(1000-AU73*DD73))</f>
        <v>0</v>
      </c>
      <c r="AI73">
        <f>(AJ73 - AK73 - DI73*1E3/(8.314*(DK73+273.15)) * AM73/DH73 * AL73) * DH73/(100*CV73) * (1000 - DE73)/1000</f>
        <v>0</v>
      </c>
      <c r="AJ73">
        <v>427.4319020006491</v>
      </c>
      <c r="AK73">
        <v>431.1340242424242</v>
      </c>
      <c r="AL73">
        <v>-0.0004553590354139605</v>
      </c>
      <c r="AM73">
        <v>64.88834834615226</v>
      </c>
      <c r="AN73">
        <f>(AP73 - AO73 + DI73*1E3/(8.314*(DK73+273.15)) * AR73/DH73 * AQ73) * DH73/(100*CV73) * 1000/(1000 - AP73)</f>
        <v>0</v>
      </c>
      <c r="AO73">
        <v>17.19724670328076</v>
      </c>
      <c r="AP73">
        <v>18.51335034965036</v>
      </c>
      <c r="AQ73">
        <v>-5.11743067151224E-06</v>
      </c>
      <c r="AR73">
        <v>84.43425908019066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MAX(0,($B$13+$C$13*DP73)/(1+$D$13*DP73)*DI73/(DK73+273)*$E$13)</f>
        <v>0</v>
      </c>
      <c r="AX73" t="s">
        <v>417</v>
      </c>
      <c r="AY73" t="s">
        <v>417</v>
      </c>
      <c r="AZ73">
        <v>0</v>
      </c>
      <c r="BA73">
        <v>0</v>
      </c>
      <c r="BB73">
        <f>1-AZ73/BA73</f>
        <v>0</v>
      </c>
      <c r="BC73">
        <v>0</v>
      </c>
      <c r="BD73" t="s">
        <v>417</v>
      </c>
      <c r="BE73" t="s">
        <v>417</v>
      </c>
      <c r="BF73">
        <v>0</v>
      </c>
      <c r="BG73">
        <v>0</v>
      </c>
      <c r="BH73">
        <f>1-BF73/BG73</f>
        <v>0</v>
      </c>
      <c r="BI73">
        <v>0.5</v>
      </c>
      <c r="BJ73">
        <f>CS73</f>
        <v>0</v>
      </c>
      <c r="BK73">
        <f>L73</f>
        <v>0</v>
      </c>
      <c r="BL73">
        <f>BH73*BI73*BJ73</f>
        <v>0</v>
      </c>
      <c r="BM73">
        <f>(BK73-BC73)/BJ73</f>
        <v>0</v>
      </c>
      <c r="BN73">
        <f>(BA73-BG73)/BG73</f>
        <v>0</v>
      </c>
      <c r="BO73">
        <f>AZ73/(BB73+AZ73/BG73)</f>
        <v>0</v>
      </c>
      <c r="BP73" t="s">
        <v>417</v>
      </c>
      <c r="BQ73">
        <v>0</v>
      </c>
      <c r="BR73">
        <f>IF(BQ73&lt;&gt;0, BQ73, BO73)</f>
        <v>0</v>
      </c>
      <c r="BS73">
        <f>1-BR73/BG73</f>
        <v>0</v>
      </c>
      <c r="BT73">
        <f>(BG73-BF73)/(BG73-BR73)</f>
        <v>0</v>
      </c>
      <c r="BU73">
        <f>(BA73-BG73)/(BA73-BR73)</f>
        <v>0</v>
      </c>
      <c r="BV73">
        <f>(BG73-BF73)/(BG73-AZ73)</f>
        <v>0</v>
      </c>
      <c r="BW73">
        <f>(BA73-BG73)/(BA73-AZ73)</f>
        <v>0</v>
      </c>
      <c r="BX73">
        <f>(BT73*BR73/BF73)</f>
        <v>0</v>
      </c>
      <c r="BY73">
        <f>(1-BX73)</f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f>$B$11*DQ73+$C$11*DR73+$F$11*EC73*(1-EF73)</f>
        <v>0</v>
      </c>
      <c r="CS73">
        <f>CR73*CT73</f>
        <v>0</v>
      </c>
      <c r="CT73">
        <f>($B$11*$D$9+$C$11*$D$9+$F$11*((EP73+EH73)/MAX(EP73+EH73+EQ73, 0.1)*$I$9+EQ73/MAX(EP73+EH73+EQ73, 0.1)*$J$9))/($B$11+$C$11+$F$11)</f>
        <v>0</v>
      </c>
      <c r="CU73">
        <f>($B$11*$K$9+$C$11*$K$9+$F$11*((EP73+EH73)/MAX(EP73+EH73+EQ73, 0.1)*$P$9+EQ73/MAX(EP73+EH73+EQ73, 0.1)*$Q$9))/($B$11+$C$11+$F$11)</f>
        <v>0</v>
      </c>
      <c r="CV73">
        <v>6</v>
      </c>
      <c r="CW73">
        <v>0.5</v>
      </c>
      <c r="CX73" t="s">
        <v>418</v>
      </c>
      <c r="CY73">
        <v>2</v>
      </c>
      <c r="CZ73" t="b">
        <v>1</v>
      </c>
      <c r="DA73">
        <v>1659043915.3</v>
      </c>
      <c r="DB73">
        <v>423.1679</v>
      </c>
      <c r="DC73">
        <v>420.1004</v>
      </c>
      <c r="DD73">
        <v>18.51325</v>
      </c>
      <c r="DE73">
        <v>17.19761</v>
      </c>
      <c r="DF73">
        <v>419.7331</v>
      </c>
      <c r="DG73">
        <v>18.30792</v>
      </c>
      <c r="DH73">
        <v>500.1011</v>
      </c>
      <c r="DI73">
        <v>90.26349</v>
      </c>
      <c r="DJ73">
        <v>0.10001706</v>
      </c>
      <c r="DK73">
        <v>25.66089</v>
      </c>
      <c r="DL73">
        <v>25.01349</v>
      </c>
      <c r="DM73">
        <v>999.9</v>
      </c>
      <c r="DN73">
        <v>0</v>
      </c>
      <c r="DO73">
        <v>0</v>
      </c>
      <c r="DP73">
        <v>10001.742</v>
      </c>
      <c r="DQ73">
        <v>0</v>
      </c>
      <c r="DR73">
        <v>5.099087</v>
      </c>
      <c r="DS73">
        <v>3.067589</v>
      </c>
      <c r="DT73">
        <v>431.1499</v>
      </c>
      <c r="DU73">
        <v>427.4514</v>
      </c>
      <c r="DV73">
        <v>1.315639</v>
      </c>
      <c r="DW73">
        <v>420.1004</v>
      </c>
      <c r="DX73">
        <v>17.19761</v>
      </c>
      <c r="DY73">
        <v>1.671071</v>
      </c>
      <c r="DZ73">
        <v>1.552316</v>
      </c>
      <c r="EA73">
        <v>14.63029</v>
      </c>
      <c r="EB73">
        <v>13.49343</v>
      </c>
      <c r="EC73">
        <v>0.0100011</v>
      </c>
      <c r="ED73">
        <v>0</v>
      </c>
      <c r="EE73">
        <v>0</v>
      </c>
      <c r="EF73">
        <v>0</v>
      </c>
      <c r="EG73">
        <v>699.91</v>
      </c>
      <c r="EH73">
        <v>0.0100011</v>
      </c>
      <c r="EI73">
        <v>-3.88</v>
      </c>
      <c r="EJ73">
        <v>-2.21</v>
      </c>
      <c r="EK73">
        <v>35.0998</v>
      </c>
      <c r="EL73">
        <v>39.1748</v>
      </c>
      <c r="EM73">
        <v>36.8998</v>
      </c>
      <c r="EN73">
        <v>39.0061</v>
      </c>
      <c r="EO73">
        <v>37.1498</v>
      </c>
      <c r="EP73">
        <v>0</v>
      </c>
      <c r="EQ73">
        <v>0</v>
      </c>
      <c r="ER73">
        <v>0</v>
      </c>
      <c r="ES73">
        <v>1659043919.5</v>
      </c>
      <c r="ET73">
        <v>0</v>
      </c>
      <c r="EU73">
        <v>698.6211538461538</v>
      </c>
      <c r="EV73">
        <v>5.776068231588824</v>
      </c>
      <c r="EW73">
        <v>-1.858119554714973</v>
      </c>
      <c r="EX73">
        <v>-3.205769230769231</v>
      </c>
      <c r="EY73">
        <v>15</v>
      </c>
      <c r="EZ73">
        <v>0</v>
      </c>
      <c r="FA73" t="s">
        <v>419</v>
      </c>
      <c r="FB73">
        <v>1655239120</v>
      </c>
      <c r="FC73">
        <v>1655239135</v>
      </c>
      <c r="FD73">
        <v>0</v>
      </c>
      <c r="FE73">
        <v>-0.075</v>
      </c>
      <c r="FF73">
        <v>-0.027</v>
      </c>
      <c r="FG73">
        <v>1.986</v>
      </c>
      <c r="FH73">
        <v>0.139</v>
      </c>
      <c r="FI73">
        <v>420</v>
      </c>
      <c r="FJ73">
        <v>22</v>
      </c>
      <c r="FK73">
        <v>0.12</v>
      </c>
      <c r="FL73">
        <v>0.02</v>
      </c>
      <c r="FM73">
        <v>3.05933825</v>
      </c>
      <c r="FN73">
        <v>0.07666052532832052</v>
      </c>
      <c r="FO73">
        <v>0.02760179368152549</v>
      </c>
      <c r="FP73">
        <v>1</v>
      </c>
      <c r="FQ73">
        <v>698.339705882353</v>
      </c>
      <c r="FR73">
        <v>-3.708938232343511</v>
      </c>
      <c r="FS73">
        <v>3.983657412991625</v>
      </c>
      <c r="FT73">
        <v>0</v>
      </c>
      <c r="FU73">
        <v>1.315759</v>
      </c>
      <c r="FV73">
        <v>-0.006967429643528889</v>
      </c>
      <c r="FW73">
        <v>0.001132949248642677</v>
      </c>
      <c r="FX73">
        <v>1</v>
      </c>
      <c r="FY73">
        <v>2</v>
      </c>
      <c r="FZ73">
        <v>3</v>
      </c>
      <c r="GA73" t="s">
        <v>429</v>
      </c>
      <c r="GB73">
        <v>2.9807</v>
      </c>
      <c r="GC73">
        <v>2.72818</v>
      </c>
      <c r="GD73">
        <v>0.0862023</v>
      </c>
      <c r="GE73">
        <v>0.0867059</v>
      </c>
      <c r="GF73">
        <v>0.08950859999999999</v>
      </c>
      <c r="GG73">
        <v>0.0856089</v>
      </c>
      <c r="GH73">
        <v>27436.3</v>
      </c>
      <c r="GI73">
        <v>26999.6</v>
      </c>
      <c r="GJ73">
        <v>30549.5</v>
      </c>
      <c r="GK73">
        <v>29804.3</v>
      </c>
      <c r="GL73">
        <v>38382.7</v>
      </c>
      <c r="GM73">
        <v>35889.4</v>
      </c>
      <c r="GN73">
        <v>46728.3</v>
      </c>
      <c r="GO73">
        <v>44329</v>
      </c>
      <c r="GP73">
        <v>1.88997</v>
      </c>
      <c r="GQ73">
        <v>1.8612</v>
      </c>
      <c r="GR73">
        <v>0.0461005</v>
      </c>
      <c r="GS73">
        <v>0</v>
      </c>
      <c r="GT73">
        <v>24.2513</v>
      </c>
      <c r="GU73">
        <v>999.9</v>
      </c>
      <c r="GV73">
        <v>42</v>
      </c>
      <c r="GW73">
        <v>31.6</v>
      </c>
      <c r="GX73">
        <v>21.722</v>
      </c>
      <c r="GY73">
        <v>63.0968</v>
      </c>
      <c r="GZ73">
        <v>22.2917</v>
      </c>
      <c r="HA73">
        <v>1</v>
      </c>
      <c r="HB73">
        <v>-0.111077</v>
      </c>
      <c r="HC73">
        <v>-0.259692</v>
      </c>
      <c r="HD73">
        <v>20.2135</v>
      </c>
      <c r="HE73">
        <v>5.23751</v>
      </c>
      <c r="HF73">
        <v>11.968</v>
      </c>
      <c r="HG73">
        <v>4.97295</v>
      </c>
      <c r="HH73">
        <v>3.291</v>
      </c>
      <c r="HI73">
        <v>9560.299999999999</v>
      </c>
      <c r="HJ73">
        <v>9999</v>
      </c>
      <c r="HK73">
        <v>9999</v>
      </c>
      <c r="HL73">
        <v>300.8</v>
      </c>
      <c r="HM73">
        <v>4.9729</v>
      </c>
      <c r="HN73">
        <v>1.87729</v>
      </c>
      <c r="HO73">
        <v>1.8754</v>
      </c>
      <c r="HP73">
        <v>1.8782</v>
      </c>
      <c r="HQ73">
        <v>1.87494</v>
      </c>
      <c r="HR73">
        <v>1.87851</v>
      </c>
      <c r="HS73">
        <v>1.87561</v>
      </c>
      <c r="HT73">
        <v>1.87673</v>
      </c>
      <c r="HU73">
        <v>0</v>
      </c>
      <c r="HV73">
        <v>0</v>
      </c>
      <c r="HW73">
        <v>0</v>
      </c>
      <c r="HX73">
        <v>0</v>
      </c>
      <c r="HY73" t="s">
        <v>421</v>
      </c>
      <c r="HZ73" t="s">
        <v>422</v>
      </c>
      <c r="IA73" t="s">
        <v>423</v>
      </c>
      <c r="IB73" t="s">
        <v>423</v>
      </c>
      <c r="IC73" t="s">
        <v>423</v>
      </c>
      <c r="ID73" t="s">
        <v>423</v>
      </c>
      <c r="IE73">
        <v>0</v>
      </c>
      <c r="IF73">
        <v>100</v>
      </c>
      <c r="IG73">
        <v>100</v>
      </c>
      <c r="IH73">
        <v>3.435</v>
      </c>
      <c r="II73">
        <v>0.2053</v>
      </c>
      <c r="IJ73">
        <v>1.981763419366358</v>
      </c>
      <c r="IK73">
        <v>0.004159454759036045</v>
      </c>
      <c r="IL73">
        <v>-1.867668404869411E-06</v>
      </c>
      <c r="IM73">
        <v>4.909634042181104E-10</v>
      </c>
      <c r="IN73">
        <v>-0.02325052156973135</v>
      </c>
      <c r="IO73">
        <v>0.005621412097584705</v>
      </c>
      <c r="IP73">
        <v>0.0003643073039241939</v>
      </c>
      <c r="IQ73">
        <v>5.804889560036211E-07</v>
      </c>
      <c r="IR73">
        <v>0</v>
      </c>
      <c r="IS73">
        <v>2100</v>
      </c>
      <c r="IT73">
        <v>1</v>
      </c>
      <c r="IU73">
        <v>26</v>
      </c>
      <c r="IV73">
        <v>63413.3</v>
      </c>
      <c r="IW73">
        <v>63413.1</v>
      </c>
      <c r="IX73">
        <v>1.09741</v>
      </c>
      <c r="IY73">
        <v>2.5769</v>
      </c>
      <c r="IZ73">
        <v>1.39893</v>
      </c>
      <c r="JA73">
        <v>2.34253</v>
      </c>
      <c r="JB73">
        <v>1.44897</v>
      </c>
      <c r="JC73">
        <v>2.35962</v>
      </c>
      <c r="JD73">
        <v>36.6943</v>
      </c>
      <c r="JE73">
        <v>24.0963</v>
      </c>
      <c r="JF73">
        <v>18</v>
      </c>
      <c r="JG73">
        <v>491.512</v>
      </c>
      <c r="JH73">
        <v>445.039</v>
      </c>
      <c r="JI73">
        <v>25.0002</v>
      </c>
      <c r="JJ73">
        <v>25.6107</v>
      </c>
      <c r="JK73">
        <v>30.0001</v>
      </c>
      <c r="JL73">
        <v>25.452</v>
      </c>
      <c r="JM73">
        <v>25.5358</v>
      </c>
      <c r="JN73">
        <v>21.999</v>
      </c>
      <c r="JO73">
        <v>24.5946</v>
      </c>
      <c r="JP73">
        <v>0</v>
      </c>
      <c r="JQ73">
        <v>25</v>
      </c>
      <c r="JR73">
        <v>420.1</v>
      </c>
      <c r="JS73">
        <v>17.219</v>
      </c>
      <c r="JT73">
        <v>100.988</v>
      </c>
      <c r="JU73">
        <v>101.926</v>
      </c>
    </row>
    <row r="74" spans="1:281">
      <c r="A74">
        <v>58</v>
      </c>
      <c r="B74">
        <v>1659043923.1</v>
      </c>
      <c r="C74">
        <v>1812.099999904633</v>
      </c>
      <c r="D74" t="s">
        <v>542</v>
      </c>
      <c r="E74" t="s">
        <v>543</v>
      </c>
      <c r="F74">
        <v>5</v>
      </c>
      <c r="G74" t="s">
        <v>415</v>
      </c>
      <c r="H74" t="s">
        <v>525</v>
      </c>
      <c r="I74">
        <v>1659043920.6</v>
      </c>
      <c r="J74">
        <f>(K74)/1000</f>
        <v>0</v>
      </c>
      <c r="K74">
        <f>IF(CZ74, AN74, AH74)</f>
        <v>0</v>
      </c>
      <c r="L74">
        <f>IF(CZ74, AI74, AG74)</f>
        <v>0</v>
      </c>
      <c r="M74">
        <f>DB74 - IF(AU74&gt;1, L74*CV74*100.0/(AW74*DP74), 0)</f>
        <v>0</v>
      </c>
      <c r="N74">
        <f>((T74-J74/2)*M74-L74)/(T74+J74/2)</f>
        <v>0</v>
      </c>
      <c r="O74">
        <f>N74*(DI74+DJ74)/1000.0</f>
        <v>0</v>
      </c>
      <c r="P74">
        <f>(DB74 - IF(AU74&gt;1, L74*CV74*100.0/(AW74*DP74), 0))*(DI74+DJ74)/1000.0</f>
        <v>0</v>
      </c>
      <c r="Q74">
        <f>2.0/((1/S74-1/R74)+SIGN(S74)*SQRT((1/S74-1/R74)*(1/S74-1/R74) + 4*CW74/((CW74+1)*(CW74+1))*(2*1/S74*1/R74-1/R74*1/R74)))</f>
        <v>0</v>
      </c>
      <c r="R74">
        <f>IF(LEFT(CX74,1)&lt;&gt;"0",IF(LEFT(CX74,1)="1",3.0,CY74),$D$5+$E$5*(DP74*DI74/($K$5*1000))+$F$5*(DP74*DI74/($K$5*1000))*MAX(MIN(CV74,$J$5),$I$5)*MAX(MIN(CV74,$J$5),$I$5)+$G$5*MAX(MIN(CV74,$J$5),$I$5)*(DP74*DI74/($K$5*1000))+$H$5*(DP74*DI74/($K$5*1000))*(DP74*DI74/($K$5*1000)))</f>
        <v>0</v>
      </c>
      <c r="S74">
        <f>J74*(1000-(1000*0.61365*exp(17.502*W74/(240.97+W74))/(DI74+DJ74)+DD74)/2)/(1000*0.61365*exp(17.502*W74/(240.97+W74))/(DI74+DJ74)-DD74)</f>
        <v>0</v>
      </c>
      <c r="T74">
        <f>1/((CW74+1)/(Q74/1.6)+1/(R74/1.37)) + CW74/((CW74+1)/(Q74/1.6) + CW74/(R74/1.37))</f>
        <v>0</v>
      </c>
      <c r="U74">
        <f>(CR74*CU74)</f>
        <v>0</v>
      </c>
      <c r="V74">
        <f>(DK74+(U74+2*0.95*5.67E-8*(((DK74+$B$7)+273)^4-(DK74+273)^4)-44100*J74)/(1.84*29.3*R74+8*0.95*5.67E-8*(DK74+273)^3))</f>
        <v>0</v>
      </c>
      <c r="W74">
        <f>($C$7*DL74+$D$7*DM74+$E$7*V74)</f>
        <v>0</v>
      </c>
      <c r="X74">
        <f>0.61365*exp(17.502*W74/(240.97+W74))</f>
        <v>0</v>
      </c>
      <c r="Y74">
        <f>(Z74/AA74*100)</f>
        <v>0</v>
      </c>
      <c r="Z74">
        <f>DD74*(DI74+DJ74)/1000</f>
        <v>0</v>
      </c>
      <c r="AA74">
        <f>0.61365*exp(17.502*DK74/(240.97+DK74))</f>
        <v>0</v>
      </c>
      <c r="AB74">
        <f>(X74-DD74*(DI74+DJ74)/1000)</f>
        <v>0</v>
      </c>
      <c r="AC74">
        <f>(-J74*44100)</f>
        <v>0</v>
      </c>
      <c r="AD74">
        <f>2*29.3*R74*0.92*(DK74-W74)</f>
        <v>0</v>
      </c>
      <c r="AE74">
        <f>2*0.95*5.67E-8*(((DK74+$B$7)+273)^4-(W74+273)^4)</f>
        <v>0</v>
      </c>
      <c r="AF74">
        <f>U74+AE74+AC74+AD74</f>
        <v>0</v>
      </c>
      <c r="AG74">
        <f>DH74*AU74*(DC74-DB74*(1000-AU74*DE74)/(1000-AU74*DD74))/(100*CV74)</f>
        <v>0</v>
      </c>
      <c r="AH74">
        <f>1000*DH74*AU74*(DD74-DE74)/(100*CV74*(1000-AU74*DD74))</f>
        <v>0</v>
      </c>
      <c r="AI74">
        <f>(AJ74 - AK74 - DI74*1E3/(8.314*(DK74+273.15)) * AM74/DH74 * AL74) * DH74/(100*CV74) * (1000 - DE74)/1000</f>
        <v>0</v>
      </c>
      <c r="AJ74">
        <v>427.4714650129557</v>
      </c>
      <c r="AK74">
        <v>431.1778484848484</v>
      </c>
      <c r="AL74">
        <v>0.0005796810411367664</v>
      </c>
      <c r="AM74">
        <v>64.88834834615226</v>
      </c>
      <c r="AN74">
        <f>(AP74 - AO74 + DI74*1E3/(8.314*(DK74+273.15)) * AR74/DH74 * AQ74) * DH74/(100*CV74) * 1000/(1000 - AP74)</f>
        <v>0</v>
      </c>
      <c r="AO74">
        <v>17.19783248095719</v>
      </c>
      <c r="AP74">
        <v>18.51113706293708</v>
      </c>
      <c r="AQ74">
        <v>-1.213150542906591E-05</v>
      </c>
      <c r="AR74">
        <v>84.43425908019066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MAX(0,($B$13+$C$13*DP74)/(1+$D$13*DP74)*DI74/(DK74+273)*$E$13)</f>
        <v>0</v>
      </c>
      <c r="AX74" t="s">
        <v>417</v>
      </c>
      <c r="AY74" t="s">
        <v>417</v>
      </c>
      <c r="AZ74">
        <v>0</v>
      </c>
      <c r="BA74">
        <v>0</v>
      </c>
      <c r="BB74">
        <f>1-AZ74/BA74</f>
        <v>0</v>
      </c>
      <c r="BC74">
        <v>0</v>
      </c>
      <c r="BD74" t="s">
        <v>417</v>
      </c>
      <c r="BE74" t="s">
        <v>417</v>
      </c>
      <c r="BF74">
        <v>0</v>
      </c>
      <c r="BG74">
        <v>0</v>
      </c>
      <c r="BH74">
        <f>1-BF74/BG74</f>
        <v>0</v>
      </c>
      <c r="BI74">
        <v>0.5</v>
      </c>
      <c r="BJ74">
        <f>CS74</f>
        <v>0</v>
      </c>
      <c r="BK74">
        <f>L74</f>
        <v>0</v>
      </c>
      <c r="BL74">
        <f>BH74*BI74*BJ74</f>
        <v>0</v>
      </c>
      <c r="BM74">
        <f>(BK74-BC74)/BJ74</f>
        <v>0</v>
      </c>
      <c r="BN74">
        <f>(BA74-BG74)/BG74</f>
        <v>0</v>
      </c>
      <c r="BO74">
        <f>AZ74/(BB74+AZ74/BG74)</f>
        <v>0</v>
      </c>
      <c r="BP74" t="s">
        <v>417</v>
      </c>
      <c r="BQ74">
        <v>0</v>
      </c>
      <c r="BR74">
        <f>IF(BQ74&lt;&gt;0, BQ74, BO74)</f>
        <v>0</v>
      </c>
      <c r="BS74">
        <f>1-BR74/BG74</f>
        <v>0</v>
      </c>
      <c r="BT74">
        <f>(BG74-BF74)/(BG74-BR74)</f>
        <v>0</v>
      </c>
      <c r="BU74">
        <f>(BA74-BG74)/(BA74-BR74)</f>
        <v>0</v>
      </c>
      <c r="BV74">
        <f>(BG74-BF74)/(BG74-AZ74)</f>
        <v>0</v>
      </c>
      <c r="BW74">
        <f>(BA74-BG74)/(BA74-AZ74)</f>
        <v>0</v>
      </c>
      <c r="BX74">
        <f>(BT74*BR74/BF74)</f>
        <v>0</v>
      </c>
      <c r="BY74">
        <f>(1-BX74)</f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f>$B$11*DQ74+$C$11*DR74+$F$11*EC74*(1-EF74)</f>
        <v>0</v>
      </c>
      <c r="CS74">
        <f>CR74*CT74</f>
        <v>0</v>
      </c>
      <c r="CT74">
        <f>($B$11*$D$9+$C$11*$D$9+$F$11*((EP74+EH74)/MAX(EP74+EH74+EQ74, 0.1)*$I$9+EQ74/MAX(EP74+EH74+EQ74, 0.1)*$J$9))/($B$11+$C$11+$F$11)</f>
        <v>0</v>
      </c>
      <c r="CU74">
        <f>($B$11*$K$9+$C$11*$K$9+$F$11*((EP74+EH74)/MAX(EP74+EH74+EQ74, 0.1)*$P$9+EQ74/MAX(EP74+EH74+EQ74, 0.1)*$Q$9))/($B$11+$C$11+$F$11)</f>
        <v>0</v>
      </c>
      <c r="CV74">
        <v>6</v>
      </c>
      <c r="CW74">
        <v>0.5</v>
      </c>
      <c r="CX74" t="s">
        <v>418</v>
      </c>
      <c r="CY74">
        <v>2</v>
      </c>
      <c r="CZ74" t="b">
        <v>1</v>
      </c>
      <c r="DA74">
        <v>1659043920.6</v>
      </c>
      <c r="DB74">
        <v>423.1711111111111</v>
      </c>
      <c r="DC74">
        <v>420.1151111111111</v>
      </c>
      <c r="DD74">
        <v>18.51223333333333</v>
      </c>
      <c r="DE74">
        <v>17.19735555555556</v>
      </c>
      <c r="DF74">
        <v>419.7361111111111</v>
      </c>
      <c r="DG74">
        <v>18.30691111111111</v>
      </c>
      <c r="DH74">
        <v>500.0602222222221</v>
      </c>
      <c r="DI74">
        <v>90.26283333333333</v>
      </c>
      <c r="DJ74">
        <v>0.09994802222222221</v>
      </c>
      <c r="DK74">
        <v>25.6612</v>
      </c>
      <c r="DL74">
        <v>25.0109</v>
      </c>
      <c r="DM74">
        <v>999.9000000000001</v>
      </c>
      <c r="DN74">
        <v>0</v>
      </c>
      <c r="DO74">
        <v>0</v>
      </c>
      <c r="DP74">
        <v>10001.10333333333</v>
      </c>
      <c r="DQ74">
        <v>0</v>
      </c>
      <c r="DR74">
        <v>4.126577777777778</v>
      </c>
      <c r="DS74">
        <v>3.05605</v>
      </c>
      <c r="DT74">
        <v>431.1527777777778</v>
      </c>
      <c r="DU74">
        <v>427.4663333333333</v>
      </c>
      <c r="DV74">
        <v>1.314887777777778</v>
      </c>
      <c r="DW74">
        <v>420.1151111111111</v>
      </c>
      <c r="DX74">
        <v>17.19735555555556</v>
      </c>
      <c r="DY74">
        <v>1.670967777777778</v>
      </c>
      <c r="DZ74">
        <v>1.55228</v>
      </c>
      <c r="EA74">
        <v>14.62931111111111</v>
      </c>
      <c r="EB74">
        <v>13.49307777777778</v>
      </c>
      <c r="EC74">
        <v>0.0100011</v>
      </c>
      <c r="ED74">
        <v>0</v>
      </c>
      <c r="EE74">
        <v>0</v>
      </c>
      <c r="EF74">
        <v>0</v>
      </c>
      <c r="EG74">
        <v>701.5944444444444</v>
      </c>
      <c r="EH74">
        <v>0.0100011</v>
      </c>
      <c r="EI74">
        <v>-0.7611111111111111</v>
      </c>
      <c r="EJ74">
        <v>-1.005555555555556</v>
      </c>
      <c r="EK74">
        <v>35.04822222222222</v>
      </c>
      <c r="EL74">
        <v>39.05522222222222</v>
      </c>
      <c r="EM74">
        <v>36.812</v>
      </c>
      <c r="EN74">
        <v>38.81922222222222</v>
      </c>
      <c r="EO74">
        <v>37.069</v>
      </c>
      <c r="EP74">
        <v>0</v>
      </c>
      <c r="EQ74">
        <v>0</v>
      </c>
      <c r="ER74">
        <v>0</v>
      </c>
      <c r="ES74">
        <v>1659043924.3</v>
      </c>
      <c r="ET74">
        <v>0</v>
      </c>
      <c r="EU74">
        <v>699.875</v>
      </c>
      <c r="EV74">
        <v>24.77777757301744</v>
      </c>
      <c r="EW74">
        <v>18.89401726229707</v>
      </c>
      <c r="EX74">
        <v>-2.805769230769231</v>
      </c>
      <c r="EY74">
        <v>15</v>
      </c>
      <c r="EZ74">
        <v>0</v>
      </c>
      <c r="FA74" t="s">
        <v>419</v>
      </c>
      <c r="FB74">
        <v>1655239120</v>
      </c>
      <c r="FC74">
        <v>1655239135</v>
      </c>
      <c r="FD74">
        <v>0</v>
      </c>
      <c r="FE74">
        <v>-0.075</v>
      </c>
      <c r="FF74">
        <v>-0.027</v>
      </c>
      <c r="FG74">
        <v>1.986</v>
      </c>
      <c r="FH74">
        <v>0.139</v>
      </c>
      <c r="FI74">
        <v>420</v>
      </c>
      <c r="FJ74">
        <v>22</v>
      </c>
      <c r="FK74">
        <v>0.12</v>
      </c>
      <c r="FL74">
        <v>0.02</v>
      </c>
      <c r="FM74">
        <v>3.056153170731707</v>
      </c>
      <c r="FN74">
        <v>0.02508710801393556</v>
      </c>
      <c r="FO74">
        <v>0.02803482585425078</v>
      </c>
      <c r="FP74">
        <v>1</v>
      </c>
      <c r="FQ74">
        <v>699.4470588235295</v>
      </c>
      <c r="FR74">
        <v>15.32620306384351</v>
      </c>
      <c r="FS74">
        <v>5.173531919873659</v>
      </c>
      <c r="FT74">
        <v>0</v>
      </c>
      <c r="FU74">
        <v>1.315316097560976</v>
      </c>
      <c r="FV74">
        <v>-0.002278745644595975</v>
      </c>
      <c r="FW74">
        <v>0.0007728783012419519</v>
      </c>
      <c r="FX74">
        <v>1</v>
      </c>
      <c r="FY74">
        <v>2</v>
      </c>
      <c r="FZ74">
        <v>3</v>
      </c>
      <c r="GA74" t="s">
        <v>429</v>
      </c>
      <c r="GB74">
        <v>2.98067</v>
      </c>
      <c r="GC74">
        <v>2.72841</v>
      </c>
      <c r="GD74">
        <v>0.0862083</v>
      </c>
      <c r="GE74">
        <v>0.08670600000000001</v>
      </c>
      <c r="GF74">
        <v>0.0894983</v>
      </c>
      <c r="GG74">
        <v>0.0856015</v>
      </c>
      <c r="GH74">
        <v>27436.4</v>
      </c>
      <c r="GI74">
        <v>26999.2</v>
      </c>
      <c r="GJ74">
        <v>30549.8</v>
      </c>
      <c r="GK74">
        <v>29803.9</v>
      </c>
      <c r="GL74">
        <v>38383.6</v>
      </c>
      <c r="GM74">
        <v>35889.6</v>
      </c>
      <c r="GN74">
        <v>46728.8</v>
      </c>
      <c r="GO74">
        <v>44329</v>
      </c>
      <c r="GP74">
        <v>1.88985</v>
      </c>
      <c r="GQ74">
        <v>1.86108</v>
      </c>
      <c r="GR74">
        <v>0.0466034</v>
      </c>
      <c r="GS74">
        <v>0</v>
      </c>
      <c r="GT74">
        <v>24.2533</v>
      </c>
      <c r="GU74">
        <v>999.9</v>
      </c>
      <c r="GV74">
        <v>42</v>
      </c>
      <c r="GW74">
        <v>31.6</v>
      </c>
      <c r="GX74">
        <v>21.7195</v>
      </c>
      <c r="GY74">
        <v>63.1968</v>
      </c>
      <c r="GZ74">
        <v>22.4599</v>
      </c>
      <c r="HA74">
        <v>1</v>
      </c>
      <c r="HB74">
        <v>-0.111347</v>
      </c>
      <c r="HC74">
        <v>-0.259586</v>
      </c>
      <c r="HD74">
        <v>20.2134</v>
      </c>
      <c r="HE74">
        <v>5.23706</v>
      </c>
      <c r="HF74">
        <v>11.968</v>
      </c>
      <c r="HG74">
        <v>4.9731</v>
      </c>
      <c r="HH74">
        <v>3.291</v>
      </c>
      <c r="HI74">
        <v>9560.6</v>
      </c>
      <c r="HJ74">
        <v>9999</v>
      </c>
      <c r="HK74">
        <v>9999</v>
      </c>
      <c r="HL74">
        <v>300.8</v>
      </c>
      <c r="HM74">
        <v>4.97291</v>
      </c>
      <c r="HN74">
        <v>1.87732</v>
      </c>
      <c r="HO74">
        <v>1.87545</v>
      </c>
      <c r="HP74">
        <v>1.87821</v>
      </c>
      <c r="HQ74">
        <v>1.87497</v>
      </c>
      <c r="HR74">
        <v>1.87853</v>
      </c>
      <c r="HS74">
        <v>1.87561</v>
      </c>
      <c r="HT74">
        <v>1.8768</v>
      </c>
      <c r="HU74">
        <v>0</v>
      </c>
      <c r="HV74">
        <v>0</v>
      </c>
      <c r="HW74">
        <v>0</v>
      </c>
      <c r="HX74">
        <v>0</v>
      </c>
      <c r="HY74" t="s">
        <v>421</v>
      </c>
      <c r="HZ74" t="s">
        <v>422</v>
      </c>
      <c r="IA74" t="s">
        <v>423</v>
      </c>
      <c r="IB74" t="s">
        <v>423</v>
      </c>
      <c r="IC74" t="s">
        <v>423</v>
      </c>
      <c r="ID74" t="s">
        <v>423</v>
      </c>
      <c r="IE74">
        <v>0</v>
      </c>
      <c r="IF74">
        <v>100</v>
      </c>
      <c r="IG74">
        <v>100</v>
      </c>
      <c r="IH74">
        <v>3.435</v>
      </c>
      <c r="II74">
        <v>0.2053</v>
      </c>
      <c r="IJ74">
        <v>1.981763419366358</v>
      </c>
      <c r="IK74">
        <v>0.004159454759036045</v>
      </c>
      <c r="IL74">
        <v>-1.867668404869411E-06</v>
      </c>
      <c r="IM74">
        <v>4.909634042181104E-10</v>
      </c>
      <c r="IN74">
        <v>-0.02325052156973135</v>
      </c>
      <c r="IO74">
        <v>0.005621412097584705</v>
      </c>
      <c r="IP74">
        <v>0.0003643073039241939</v>
      </c>
      <c r="IQ74">
        <v>5.804889560036211E-07</v>
      </c>
      <c r="IR74">
        <v>0</v>
      </c>
      <c r="IS74">
        <v>2100</v>
      </c>
      <c r="IT74">
        <v>1</v>
      </c>
      <c r="IU74">
        <v>26</v>
      </c>
      <c r="IV74">
        <v>63413.4</v>
      </c>
      <c r="IW74">
        <v>63413.1</v>
      </c>
      <c r="IX74">
        <v>1.09619</v>
      </c>
      <c r="IY74">
        <v>2.56958</v>
      </c>
      <c r="IZ74">
        <v>1.39893</v>
      </c>
      <c r="JA74">
        <v>2.34253</v>
      </c>
      <c r="JB74">
        <v>1.44897</v>
      </c>
      <c r="JC74">
        <v>2.35962</v>
      </c>
      <c r="JD74">
        <v>36.6943</v>
      </c>
      <c r="JE74">
        <v>24.0963</v>
      </c>
      <c r="JF74">
        <v>18</v>
      </c>
      <c r="JG74">
        <v>491.444</v>
      </c>
      <c r="JH74">
        <v>444.958</v>
      </c>
      <c r="JI74">
        <v>25.0001</v>
      </c>
      <c r="JJ74">
        <v>25.6107</v>
      </c>
      <c r="JK74">
        <v>30.0001</v>
      </c>
      <c r="JL74">
        <v>25.452</v>
      </c>
      <c r="JM74">
        <v>25.5353</v>
      </c>
      <c r="JN74">
        <v>22</v>
      </c>
      <c r="JO74">
        <v>24.5946</v>
      </c>
      <c r="JP74">
        <v>0</v>
      </c>
      <c r="JQ74">
        <v>25</v>
      </c>
      <c r="JR74">
        <v>420.1</v>
      </c>
      <c r="JS74">
        <v>17.2191</v>
      </c>
      <c r="JT74">
        <v>100.989</v>
      </c>
      <c r="JU74">
        <v>101.925</v>
      </c>
    </row>
    <row r="75" spans="1:281">
      <c r="A75">
        <v>59</v>
      </c>
      <c r="B75">
        <v>1659043928.1</v>
      </c>
      <c r="C75">
        <v>1817.099999904633</v>
      </c>
      <c r="D75" t="s">
        <v>544</v>
      </c>
      <c r="E75" t="s">
        <v>545</v>
      </c>
      <c r="F75">
        <v>5</v>
      </c>
      <c r="G75" t="s">
        <v>415</v>
      </c>
      <c r="H75" t="s">
        <v>525</v>
      </c>
      <c r="I75">
        <v>1659043925.3</v>
      </c>
      <c r="J75">
        <f>(K75)/1000</f>
        <v>0</v>
      </c>
      <c r="K75">
        <f>IF(CZ75, AN75, AH75)</f>
        <v>0</v>
      </c>
      <c r="L75">
        <f>IF(CZ75, AI75, AG75)</f>
        <v>0</v>
      </c>
      <c r="M75">
        <f>DB75 - IF(AU75&gt;1, L75*CV75*100.0/(AW75*DP75), 0)</f>
        <v>0</v>
      </c>
      <c r="N75">
        <f>((T75-J75/2)*M75-L75)/(T75+J75/2)</f>
        <v>0</v>
      </c>
      <c r="O75">
        <f>N75*(DI75+DJ75)/1000.0</f>
        <v>0</v>
      </c>
      <c r="P75">
        <f>(DB75 - IF(AU75&gt;1, L75*CV75*100.0/(AW75*DP75), 0))*(DI75+DJ75)/1000.0</f>
        <v>0</v>
      </c>
      <c r="Q75">
        <f>2.0/((1/S75-1/R75)+SIGN(S75)*SQRT((1/S75-1/R75)*(1/S75-1/R75) + 4*CW75/((CW75+1)*(CW75+1))*(2*1/S75*1/R75-1/R75*1/R75)))</f>
        <v>0</v>
      </c>
      <c r="R75">
        <f>IF(LEFT(CX75,1)&lt;&gt;"0",IF(LEFT(CX75,1)="1",3.0,CY75),$D$5+$E$5*(DP75*DI75/($K$5*1000))+$F$5*(DP75*DI75/($K$5*1000))*MAX(MIN(CV75,$J$5),$I$5)*MAX(MIN(CV75,$J$5),$I$5)+$G$5*MAX(MIN(CV75,$J$5),$I$5)*(DP75*DI75/($K$5*1000))+$H$5*(DP75*DI75/($K$5*1000))*(DP75*DI75/($K$5*1000)))</f>
        <v>0</v>
      </c>
      <c r="S75">
        <f>J75*(1000-(1000*0.61365*exp(17.502*W75/(240.97+W75))/(DI75+DJ75)+DD75)/2)/(1000*0.61365*exp(17.502*W75/(240.97+W75))/(DI75+DJ75)-DD75)</f>
        <v>0</v>
      </c>
      <c r="T75">
        <f>1/((CW75+1)/(Q75/1.6)+1/(R75/1.37)) + CW75/((CW75+1)/(Q75/1.6) + CW75/(R75/1.37))</f>
        <v>0</v>
      </c>
      <c r="U75">
        <f>(CR75*CU75)</f>
        <v>0</v>
      </c>
      <c r="V75">
        <f>(DK75+(U75+2*0.95*5.67E-8*(((DK75+$B$7)+273)^4-(DK75+273)^4)-44100*J75)/(1.84*29.3*R75+8*0.95*5.67E-8*(DK75+273)^3))</f>
        <v>0</v>
      </c>
      <c r="W75">
        <f>($C$7*DL75+$D$7*DM75+$E$7*V75)</f>
        <v>0</v>
      </c>
      <c r="X75">
        <f>0.61365*exp(17.502*W75/(240.97+W75))</f>
        <v>0</v>
      </c>
      <c r="Y75">
        <f>(Z75/AA75*100)</f>
        <v>0</v>
      </c>
      <c r="Z75">
        <f>DD75*(DI75+DJ75)/1000</f>
        <v>0</v>
      </c>
      <c r="AA75">
        <f>0.61365*exp(17.502*DK75/(240.97+DK75))</f>
        <v>0</v>
      </c>
      <c r="AB75">
        <f>(X75-DD75*(DI75+DJ75)/1000)</f>
        <v>0</v>
      </c>
      <c r="AC75">
        <f>(-J75*44100)</f>
        <v>0</v>
      </c>
      <c r="AD75">
        <f>2*29.3*R75*0.92*(DK75-W75)</f>
        <v>0</v>
      </c>
      <c r="AE75">
        <f>2*0.95*5.67E-8*(((DK75+$B$7)+273)^4-(W75+273)^4)</f>
        <v>0</v>
      </c>
      <c r="AF75">
        <f>U75+AE75+AC75+AD75</f>
        <v>0</v>
      </c>
      <c r="AG75">
        <f>DH75*AU75*(DC75-DB75*(1000-AU75*DE75)/(1000-AU75*DD75))/(100*CV75)</f>
        <v>0</v>
      </c>
      <c r="AH75">
        <f>1000*DH75*AU75*(DD75-DE75)/(100*CV75*(1000-AU75*DD75))</f>
        <v>0</v>
      </c>
      <c r="AI75">
        <f>(AJ75 - AK75 - DI75*1E3/(8.314*(DK75+273.15)) * AM75/DH75 * AL75) * DH75/(100*CV75) * (1000 - DE75)/1000</f>
        <v>0</v>
      </c>
      <c r="AJ75">
        <v>427.4679493044578</v>
      </c>
      <c r="AK75">
        <v>431.1808363636364</v>
      </c>
      <c r="AL75">
        <v>6.391870292320114E-05</v>
      </c>
      <c r="AM75">
        <v>64.88834834615226</v>
      </c>
      <c r="AN75">
        <f>(AP75 - AO75 + DI75*1E3/(8.314*(DK75+273.15)) * AR75/DH75 * AQ75) * DH75/(100*CV75) * 1000/(1000 - AP75)</f>
        <v>0</v>
      </c>
      <c r="AO75">
        <v>17.19697718553924</v>
      </c>
      <c r="AP75">
        <v>18.51011118881119</v>
      </c>
      <c r="AQ75">
        <v>2.709432555697869E-06</v>
      </c>
      <c r="AR75">
        <v>84.43425908019066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MAX(0,($B$13+$C$13*DP75)/(1+$D$13*DP75)*DI75/(DK75+273)*$E$13)</f>
        <v>0</v>
      </c>
      <c r="AX75" t="s">
        <v>417</v>
      </c>
      <c r="AY75" t="s">
        <v>417</v>
      </c>
      <c r="AZ75">
        <v>0</v>
      </c>
      <c r="BA75">
        <v>0</v>
      </c>
      <c r="BB75">
        <f>1-AZ75/BA75</f>
        <v>0</v>
      </c>
      <c r="BC75">
        <v>0</v>
      </c>
      <c r="BD75" t="s">
        <v>417</v>
      </c>
      <c r="BE75" t="s">
        <v>417</v>
      </c>
      <c r="BF75">
        <v>0</v>
      </c>
      <c r="BG75">
        <v>0</v>
      </c>
      <c r="BH75">
        <f>1-BF75/BG75</f>
        <v>0</v>
      </c>
      <c r="BI75">
        <v>0.5</v>
      </c>
      <c r="BJ75">
        <f>CS75</f>
        <v>0</v>
      </c>
      <c r="BK75">
        <f>L75</f>
        <v>0</v>
      </c>
      <c r="BL75">
        <f>BH75*BI75*BJ75</f>
        <v>0</v>
      </c>
      <c r="BM75">
        <f>(BK75-BC75)/BJ75</f>
        <v>0</v>
      </c>
      <c r="BN75">
        <f>(BA75-BG75)/BG75</f>
        <v>0</v>
      </c>
      <c r="BO75">
        <f>AZ75/(BB75+AZ75/BG75)</f>
        <v>0</v>
      </c>
      <c r="BP75" t="s">
        <v>417</v>
      </c>
      <c r="BQ75">
        <v>0</v>
      </c>
      <c r="BR75">
        <f>IF(BQ75&lt;&gt;0, BQ75, BO75)</f>
        <v>0</v>
      </c>
      <c r="BS75">
        <f>1-BR75/BG75</f>
        <v>0</v>
      </c>
      <c r="BT75">
        <f>(BG75-BF75)/(BG75-BR75)</f>
        <v>0</v>
      </c>
      <c r="BU75">
        <f>(BA75-BG75)/(BA75-BR75)</f>
        <v>0</v>
      </c>
      <c r="BV75">
        <f>(BG75-BF75)/(BG75-AZ75)</f>
        <v>0</v>
      </c>
      <c r="BW75">
        <f>(BA75-BG75)/(BA75-AZ75)</f>
        <v>0</v>
      </c>
      <c r="BX75">
        <f>(BT75*BR75/BF75)</f>
        <v>0</v>
      </c>
      <c r="BY75">
        <f>(1-BX75)</f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f>$B$11*DQ75+$C$11*DR75+$F$11*EC75*(1-EF75)</f>
        <v>0</v>
      </c>
      <c r="CS75">
        <f>CR75*CT75</f>
        <v>0</v>
      </c>
      <c r="CT75">
        <f>($B$11*$D$9+$C$11*$D$9+$F$11*((EP75+EH75)/MAX(EP75+EH75+EQ75, 0.1)*$I$9+EQ75/MAX(EP75+EH75+EQ75, 0.1)*$J$9))/($B$11+$C$11+$F$11)</f>
        <v>0</v>
      </c>
      <c r="CU75">
        <f>($B$11*$K$9+$C$11*$K$9+$F$11*((EP75+EH75)/MAX(EP75+EH75+EQ75, 0.1)*$P$9+EQ75/MAX(EP75+EH75+EQ75, 0.1)*$Q$9))/($B$11+$C$11+$F$11)</f>
        <v>0</v>
      </c>
      <c r="CV75">
        <v>6</v>
      </c>
      <c r="CW75">
        <v>0.5</v>
      </c>
      <c r="CX75" t="s">
        <v>418</v>
      </c>
      <c r="CY75">
        <v>2</v>
      </c>
      <c r="CZ75" t="b">
        <v>1</v>
      </c>
      <c r="DA75">
        <v>1659043925.3</v>
      </c>
      <c r="DB75">
        <v>423.1977</v>
      </c>
      <c r="DC75">
        <v>420.1152</v>
      </c>
      <c r="DD75">
        <v>18.51102</v>
      </c>
      <c r="DE75">
        <v>17.19687</v>
      </c>
      <c r="DF75">
        <v>419.7626999999999</v>
      </c>
      <c r="DG75">
        <v>18.30573</v>
      </c>
      <c r="DH75">
        <v>500.0745</v>
      </c>
      <c r="DI75">
        <v>90.25989</v>
      </c>
      <c r="DJ75">
        <v>0.09990907</v>
      </c>
      <c r="DK75">
        <v>25.66069</v>
      </c>
      <c r="DL75">
        <v>25.02358</v>
      </c>
      <c r="DM75">
        <v>999.9</v>
      </c>
      <c r="DN75">
        <v>0</v>
      </c>
      <c r="DO75">
        <v>0</v>
      </c>
      <c r="DP75">
        <v>10007.073</v>
      </c>
      <c r="DQ75">
        <v>0</v>
      </c>
      <c r="DR75">
        <v>4.033736</v>
      </c>
      <c r="DS75">
        <v>3.082516</v>
      </c>
      <c r="DT75">
        <v>431.1793000000001</v>
      </c>
      <c r="DU75">
        <v>427.4663</v>
      </c>
      <c r="DV75">
        <v>1.314152</v>
      </c>
      <c r="DW75">
        <v>420.1152</v>
      </c>
      <c r="DX75">
        <v>17.19687</v>
      </c>
      <c r="DY75">
        <v>1.670804</v>
      </c>
      <c r="DZ75">
        <v>1.552188</v>
      </c>
      <c r="EA75">
        <v>14.6278</v>
      </c>
      <c r="EB75">
        <v>13.49216</v>
      </c>
      <c r="EC75">
        <v>0.0100011</v>
      </c>
      <c r="ED75">
        <v>0</v>
      </c>
      <c r="EE75">
        <v>0</v>
      </c>
      <c r="EF75">
        <v>0</v>
      </c>
      <c r="EG75">
        <v>700.675</v>
      </c>
      <c r="EH75">
        <v>0.0100011</v>
      </c>
      <c r="EI75">
        <v>-1.045</v>
      </c>
      <c r="EJ75">
        <v>-0.705</v>
      </c>
      <c r="EK75">
        <v>34.9874</v>
      </c>
      <c r="EL75">
        <v>38.9498</v>
      </c>
      <c r="EM75">
        <v>36.7436</v>
      </c>
      <c r="EN75">
        <v>38.66849999999999</v>
      </c>
      <c r="EO75">
        <v>37.0062</v>
      </c>
      <c r="EP75">
        <v>0</v>
      </c>
      <c r="EQ75">
        <v>0</v>
      </c>
      <c r="ER75">
        <v>0</v>
      </c>
      <c r="ES75">
        <v>1659043929.7</v>
      </c>
      <c r="ET75">
        <v>0</v>
      </c>
      <c r="EU75">
        <v>701.4299999999999</v>
      </c>
      <c r="EV75">
        <v>7.9884613614804</v>
      </c>
      <c r="EW75">
        <v>6.042307636676699</v>
      </c>
      <c r="EX75">
        <v>-2.306</v>
      </c>
      <c r="EY75">
        <v>15</v>
      </c>
      <c r="EZ75">
        <v>0</v>
      </c>
      <c r="FA75" t="s">
        <v>419</v>
      </c>
      <c r="FB75">
        <v>1655239120</v>
      </c>
      <c r="FC75">
        <v>1655239135</v>
      </c>
      <c r="FD75">
        <v>0</v>
      </c>
      <c r="FE75">
        <v>-0.075</v>
      </c>
      <c r="FF75">
        <v>-0.027</v>
      </c>
      <c r="FG75">
        <v>1.986</v>
      </c>
      <c r="FH75">
        <v>0.139</v>
      </c>
      <c r="FI75">
        <v>420</v>
      </c>
      <c r="FJ75">
        <v>22</v>
      </c>
      <c r="FK75">
        <v>0.12</v>
      </c>
      <c r="FL75">
        <v>0.02</v>
      </c>
      <c r="FM75">
        <v>3.0689505</v>
      </c>
      <c r="FN75">
        <v>-0.008044277673546148</v>
      </c>
      <c r="FO75">
        <v>0.02226884774185679</v>
      </c>
      <c r="FP75">
        <v>1</v>
      </c>
      <c r="FQ75">
        <v>699.8294117647059</v>
      </c>
      <c r="FR75">
        <v>10.33002283348297</v>
      </c>
      <c r="FS75">
        <v>4.778492219233324</v>
      </c>
      <c r="FT75">
        <v>0</v>
      </c>
      <c r="FU75">
        <v>1.3148605</v>
      </c>
      <c r="FV75">
        <v>-0.001915272045033393</v>
      </c>
      <c r="FW75">
        <v>0.0007733076683959701</v>
      </c>
      <c r="FX75">
        <v>1</v>
      </c>
      <c r="FY75">
        <v>2</v>
      </c>
      <c r="FZ75">
        <v>3</v>
      </c>
      <c r="GA75" t="s">
        <v>429</v>
      </c>
      <c r="GB75">
        <v>2.98053</v>
      </c>
      <c r="GC75">
        <v>2.7283</v>
      </c>
      <c r="GD75">
        <v>0.08620899999999999</v>
      </c>
      <c r="GE75">
        <v>0.0867013</v>
      </c>
      <c r="GF75">
        <v>0.08948970000000001</v>
      </c>
      <c r="GG75">
        <v>0.08559899999999999</v>
      </c>
      <c r="GH75">
        <v>27436.6</v>
      </c>
      <c r="GI75">
        <v>26999.8</v>
      </c>
      <c r="GJ75">
        <v>30550</v>
      </c>
      <c r="GK75">
        <v>29804.4</v>
      </c>
      <c r="GL75">
        <v>38384.1</v>
      </c>
      <c r="GM75">
        <v>35890.2</v>
      </c>
      <c r="GN75">
        <v>46729</v>
      </c>
      <c r="GO75">
        <v>44329.5</v>
      </c>
      <c r="GP75">
        <v>1.88988</v>
      </c>
      <c r="GQ75">
        <v>1.86133</v>
      </c>
      <c r="GR75">
        <v>0.0467151</v>
      </c>
      <c r="GS75">
        <v>0</v>
      </c>
      <c r="GT75">
        <v>24.2558</v>
      </c>
      <c r="GU75">
        <v>999.9</v>
      </c>
      <c r="GV75">
        <v>42</v>
      </c>
      <c r="GW75">
        <v>31.6</v>
      </c>
      <c r="GX75">
        <v>21.7218</v>
      </c>
      <c r="GY75">
        <v>63.3268</v>
      </c>
      <c r="GZ75">
        <v>22.7644</v>
      </c>
      <c r="HA75">
        <v>1</v>
      </c>
      <c r="HB75">
        <v>-0.11108</v>
      </c>
      <c r="HC75">
        <v>-0.259553</v>
      </c>
      <c r="HD75">
        <v>20.2135</v>
      </c>
      <c r="HE75">
        <v>5.23616</v>
      </c>
      <c r="HF75">
        <v>11.968</v>
      </c>
      <c r="HG75">
        <v>4.97285</v>
      </c>
      <c r="HH75">
        <v>3.291</v>
      </c>
      <c r="HI75">
        <v>9560.6</v>
      </c>
      <c r="HJ75">
        <v>9999</v>
      </c>
      <c r="HK75">
        <v>9999</v>
      </c>
      <c r="HL75">
        <v>300.8</v>
      </c>
      <c r="HM75">
        <v>4.97292</v>
      </c>
      <c r="HN75">
        <v>1.87731</v>
      </c>
      <c r="HO75">
        <v>1.87543</v>
      </c>
      <c r="HP75">
        <v>1.8782</v>
      </c>
      <c r="HQ75">
        <v>1.87497</v>
      </c>
      <c r="HR75">
        <v>1.87855</v>
      </c>
      <c r="HS75">
        <v>1.87561</v>
      </c>
      <c r="HT75">
        <v>1.87679</v>
      </c>
      <c r="HU75">
        <v>0</v>
      </c>
      <c r="HV75">
        <v>0</v>
      </c>
      <c r="HW75">
        <v>0</v>
      </c>
      <c r="HX75">
        <v>0</v>
      </c>
      <c r="HY75" t="s">
        <v>421</v>
      </c>
      <c r="HZ75" t="s">
        <v>422</v>
      </c>
      <c r="IA75" t="s">
        <v>423</v>
      </c>
      <c r="IB75" t="s">
        <v>423</v>
      </c>
      <c r="IC75" t="s">
        <v>423</v>
      </c>
      <c r="ID75" t="s">
        <v>423</v>
      </c>
      <c r="IE75">
        <v>0</v>
      </c>
      <c r="IF75">
        <v>100</v>
      </c>
      <c r="IG75">
        <v>100</v>
      </c>
      <c r="IH75">
        <v>3.435</v>
      </c>
      <c r="II75">
        <v>0.2053</v>
      </c>
      <c r="IJ75">
        <v>1.981763419366358</v>
      </c>
      <c r="IK75">
        <v>0.004159454759036045</v>
      </c>
      <c r="IL75">
        <v>-1.867668404869411E-06</v>
      </c>
      <c r="IM75">
        <v>4.909634042181104E-10</v>
      </c>
      <c r="IN75">
        <v>-0.02325052156973135</v>
      </c>
      <c r="IO75">
        <v>0.005621412097584705</v>
      </c>
      <c r="IP75">
        <v>0.0003643073039241939</v>
      </c>
      <c r="IQ75">
        <v>5.804889560036211E-07</v>
      </c>
      <c r="IR75">
        <v>0</v>
      </c>
      <c r="IS75">
        <v>2100</v>
      </c>
      <c r="IT75">
        <v>1</v>
      </c>
      <c r="IU75">
        <v>26</v>
      </c>
      <c r="IV75">
        <v>63413.5</v>
      </c>
      <c r="IW75">
        <v>63413.2</v>
      </c>
      <c r="IX75">
        <v>1.09619</v>
      </c>
      <c r="IY75">
        <v>2.56592</v>
      </c>
      <c r="IZ75">
        <v>1.39893</v>
      </c>
      <c r="JA75">
        <v>2.34375</v>
      </c>
      <c r="JB75">
        <v>1.44897</v>
      </c>
      <c r="JC75">
        <v>2.37915</v>
      </c>
      <c r="JD75">
        <v>36.6943</v>
      </c>
      <c r="JE75">
        <v>24.0963</v>
      </c>
      <c r="JF75">
        <v>18</v>
      </c>
      <c r="JG75">
        <v>491.458</v>
      </c>
      <c r="JH75">
        <v>445.112</v>
      </c>
      <c r="JI75">
        <v>25</v>
      </c>
      <c r="JJ75">
        <v>25.6107</v>
      </c>
      <c r="JK75">
        <v>30.0001</v>
      </c>
      <c r="JL75">
        <v>25.452</v>
      </c>
      <c r="JM75">
        <v>25.5353</v>
      </c>
      <c r="JN75">
        <v>21.9993</v>
      </c>
      <c r="JO75">
        <v>24.5946</v>
      </c>
      <c r="JP75">
        <v>0</v>
      </c>
      <c r="JQ75">
        <v>25</v>
      </c>
      <c r="JR75">
        <v>420.1</v>
      </c>
      <c r="JS75">
        <v>17.2205</v>
      </c>
      <c r="JT75">
        <v>100.99</v>
      </c>
      <c r="JU75">
        <v>101.927</v>
      </c>
    </row>
    <row r="76" spans="1:281">
      <c r="A76">
        <v>60</v>
      </c>
      <c r="B76">
        <v>1659043933.1</v>
      </c>
      <c r="C76">
        <v>1822.099999904633</v>
      </c>
      <c r="D76" t="s">
        <v>546</v>
      </c>
      <c r="E76" t="s">
        <v>547</v>
      </c>
      <c r="F76">
        <v>5</v>
      </c>
      <c r="G76" t="s">
        <v>415</v>
      </c>
      <c r="H76" t="s">
        <v>525</v>
      </c>
      <c r="I76">
        <v>1659043930.6</v>
      </c>
      <c r="J76">
        <f>(K76)/1000</f>
        <v>0</v>
      </c>
      <c r="K76">
        <f>IF(CZ76, AN76, AH76)</f>
        <v>0</v>
      </c>
      <c r="L76">
        <f>IF(CZ76, AI76, AG76)</f>
        <v>0</v>
      </c>
      <c r="M76">
        <f>DB76 - IF(AU76&gt;1, L76*CV76*100.0/(AW76*DP76), 0)</f>
        <v>0</v>
      </c>
      <c r="N76">
        <f>((T76-J76/2)*M76-L76)/(T76+J76/2)</f>
        <v>0</v>
      </c>
      <c r="O76">
        <f>N76*(DI76+DJ76)/1000.0</f>
        <v>0</v>
      </c>
      <c r="P76">
        <f>(DB76 - IF(AU76&gt;1, L76*CV76*100.0/(AW76*DP76), 0))*(DI76+DJ76)/1000.0</f>
        <v>0</v>
      </c>
      <c r="Q76">
        <f>2.0/((1/S76-1/R76)+SIGN(S76)*SQRT((1/S76-1/R76)*(1/S76-1/R76) + 4*CW76/((CW76+1)*(CW76+1))*(2*1/S76*1/R76-1/R76*1/R76)))</f>
        <v>0</v>
      </c>
      <c r="R76">
        <f>IF(LEFT(CX76,1)&lt;&gt;"0",IF(LEFT(CX76,1)="1",3.0,CY76),$D$5+$E$5*(DP76*DI76/($K$5*1000))+$F$5*(DP76*DI76/($K$5*1000))*MAX(MIN(CV76,$J$5),$I$5)*MAX(MIN(CV76,$J$5),$I$5)+$G$5*MAX(MIN(CV76,$J$5),$I$5)*(DP76*DI76/($K$5*1000))+$H$5*(DP76*DI76/($K$5*1000))*(DP76*DI76/($K$5*1000)))</f>
        <v>0</v>
      </c>
      <c r="S76">
        <f>J76*(1000-(1000*0.61365*exp(17.502*W76/(240.97+W76))/(DI76+DJ76)+DD76)/2)/(1000*0.61365*exp(17.502*W76/(240.97+W76))/(DI76+DJ76)-DD76)</f>
        <v>0</v>
      </c>
      <c r="T76">
        <f>1/((CW76+1)/(Q76/1.6)+1/(R76/1.37)) + CW76/((CW76+1)/(Q76/1.6) + CW76/(R76/1.37))</f>
        <v>0</v>
      </c>
      <c r="U76">
        <f>(CR76*CU76)</f>
        <v>0</v>
      </c>
      <c r="V76">
        <f>(DK76+(U76+2*0.95*5.67E-8*(((DK76+$B$7)+273)^4-(DK76+273)^4)-44100*J76)/(1.84*29.3*R76+8*0.95*5.67E-8*(DK76+273)^3))</f>
        <v>0</v>
      </c>
      <c r="W76">
        <f>($C$7*DL76+$D$7*DM76+$E$7*V76)</f>
        <v>0</v>
      </c>
      <c r="X76">
        <f>0.61365*exp(17.502*W76/(240.97+W76))</f>
        <v>0</v>
      </c>
      <c r="Y76">
        <f>(Z76/AA76*100)</f>
        <v>0</v>
      </c>
      <c r="Z76">
        <f>DD76*(DI76+DJ76)/1000</f>
        <v>0</v>
      </c>
      <c r="AA76">
        <f>0.61365*exp(17.502*DK76/(240.97+DK76))</f>
        <v>0</v>
      </c>
      <c r="AB76">
        <f>(X76-DD76*(DI76+DJ76)/1000)</f>
        <v>0</v>
      </c>
      <c r="AC76">
        <f>(-J76*44100)</f>
        <v>0</v>
      </c>
      <c r="AD76">
        <f>2*29.3*R76*0.92*(DK76-W76)</f>
        <v>0</v>
      </c>
      <c r="AE76">
        <f>2*0.95*5.67E-8*(((DK76+$B$7)+273)^4-(W76+273)^4)</f>
        <v>0</v>
      </c>
      <c r="AF76">
        <f>U76+AE76+AC76+AD76</f>
        <v>0</v>
      </c>
      <c r="AG76">
        <f>DH76*AU76*(DC76-DB76*(1000-AU76*DE76)/(1000-AU76*DD76))/(100*CV76)</f>
        <v>0</v>
      </c>
      <c r="AH76">
        <f>1000*DH76*AU76*(DD76-DE76)/(100*CV76*(1000-AU76*DD76))</f>
        <v>0</v>
      </c>
      <c r="AI76">
        <f>(AJ76 - AK76 - DI76*1E3/(8.314*(DK76+273.15)) * AM76/DH76 * AL76) * DH76/(100*CV76) * (1000 - DE76)/1000</f>
        <v>0</v>
      </c>
      <c r="AJ76">
        <v>427.3940789738108</v>
      </c>
      <c r="AK76">
        <v>431.1192424242427</v>
      </c>
      <c r="AL76">
        <v>-0.0008015323208796052</v>
      </c>
      <c r="AM76">
        <v>64.88834834615226</v>
      </c>
      <c r="AN76">
        <f>(AP76 - AO76 + DI76*1E3/(8.314*(DK76+273.15)) * AR76/DH76 * AQ76) * DH76/(100*CV76) * 1000/(1000 - AP76)</f>
        <v>0</v>
      </c>
      <c r="AO76">
        <v>17.19562177814749</v>
      </c>
      <c r="AP76">
        <v>18.50899790209792</v>
      </c>
      <c r="AQ76">
        <v>-1.35416880341373E-05</v>
      </c>
      <c r="AR76">
        <v>84.43425908019066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MAX(0,($B$13+$C$13*DP76)/(1+$D$13*DP76)*DI76/(DK76+273)*$E$13)</f>
        <v>0</v>
      </c>
      <c r="AX76" t="s">
        <v>417</v>
      </c>
      <c r="AY76" t="s">
        <v>417</v>
      </c>
      <c r="AZ76">
        <v>0</v>
      </c>
      <c r="BA76">
        <v>0</v>
      </c>
      <c r="BB76">
        <f>1-AZ76/BA76</f>
        <v>0</v>
      </c>
      <c r="BC76">
        <v>0</v>
      </c>
      <c r="BD76" t="s">
        <v>417</v>
      </c>
      <c r="BE76" t="s">
        <v>417</v>
      </c>
      <c r="BF76">
        <v>0</v>
      </c>
      <c r="BG76">
        <v>0</v>
      </c>
      <c r="BH76">
        <f>1-BF76/BG76</f>
        <v>0</v>
      </c>
      <c r="BI76">
        <v>0.5</v>
      </c>
      <c r="BJ76">
        <f>CS76</f>
        <v>0</v>
      </c>
      <c r="BK76">
        <f>L76</f>
        <v>0</v>
      </c>
      <c r="BL76">
        <f>BH76*BI76*BJ76</f>
        <v>0</v>
      </c>
      <c r="BM76">
        <f>(BK76-BC76)/BJ76</f>
        <v>0</v>
      </c>
      <c r="BN76">
        <f>(BA76-BG76)/BG76</f>
        <v>0</v>
      </c>
      <c r="BO76">
        <f>AZ76/(BB76+AZ76/BG76)</f>
        <v>0</v>
      </c>
      <c r="BP76" t="s">
        <v>417</v>
      </c>
      <c r="BQ76">
        <v>0</v>
      </c>
      <c r="BR76">
        <f>IF(BQ76&lt;&gt;0, BQ76, BO76)</f>
        <v>0</v>
      </c>
      <c r="BS76">
        <f>1-BR76/BG76</f>
        <v>0</v>
      </c>
      <c r="BT76">
        <f>(BG76-BF76)/(BG76-BR76)</f>
        <v>0</v>
      </c>
      <c r="BU76">
        <f>(BA76-BG76)/(BA76-BR76)</f>
        <v>0</v>
      </c>
      <c r="BV76">
        <f>(BG76-BF76)/(BG76-AZ76)</f>
        <v>0</v>
      </c>
      <c r="BW76">
        <f>(BA76-BG76)/(BA76-AZ76)</f>
        <v>0</v>
      </c>
      <c r="BX76">
        <f>(BT76*BR76/BF76)</f>
        <v>0</v>
      </c>
      <c r="BY76">
        <f>(1-BX76)</f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f>$B$11*DQ76+$C$11*DR76+$F$11*EC76*(1-EF76)</f>
        <v>0</v>
      </c>
      <c r="CS76">
        <f>CR76*CT76</f>
        <v>0</v>
      </c>
      <c r="CT76">
        <f>($B$11*$D$9+$C$11*$D$9+$F$11*((EP76+EH76)/MAX(EP76+EH76+EQ76, 0.1)*$I$9+EQ76/MAX(EP76+EH76+EQ76, 0.1)*$J$9))/($B$11+$C$11+$F$11)</f>
        <v>0</v>
      </c>
      <c r="CU76">
        <f>($B$11*$K$9+$C$11*$K$9+$F$11*((EP76+EH76)/MAX(EP76+EH76+EQ76, 0.1)*$P$9+EQ76/MAX(EP76+EH76+EQ76, 0.1)*$Q$9))/($B$11+$C$11+$F$11)</f>
        <v>0</v>
      </c>
      <c r="CV76">
        <v>6</v>
      </c>
      <c r="CW76">
        <v>0.5</v>
      </c>
      <c r="CX76" t="s">
        <v>418</v>
      </c>
      <c r="CY76">
        <v>2</v>
      </c>
      <c r="CZ76" t="b">
        <v>1</v>
      </c>
      <c r="DA76">
        <v>1659043930.6</v>
      </c>
      <c r="DB76">
        <v>423.1791111111111</v>
      </c>
      <c r="DC76">
        <v>420.0704444444444</v>
      </c>
      <c r="DD76">
        <v>18.50877777777778</v>
      </c>
      <c r="DE76">
        <v>17.19586666666667</v>
      </c>
      <c r="DF76">
        <v>419.7443333333333</v>
      </c>
      <c r="DG76">
        <v>18.3035</v>
      </c>
      <c r="DH76">
        <v>500.0362222222222</v>
      </c>
      <c r="DI76">
        <v>90.25908888888888</v>
      </c>
      <c r="DJ76">
        <v>0.1000343888888889</v>
      </c>
      <c r="DK76">
        <v>25.65914444444444</v>
      </c>
      <c r="DL76">
        <v>25.0255</v>
      </c>
      <c r="DM76">
        <v>999.9000000000001</v>
      </c>
      <c r="DN76">
        <v>0</v>
      </c>
      <c r="DO76">
        <v>0</v>
      </c>
      <c r="DP76">
        <v>9993.120000000001</v>
      </c>
      <c r="DQ76">
        <v>0</v>
      </c>
      <c r="DR76">
        <v>4.02698</v>
      </c>
      <c r="DS76">
        <v>3.108663333333333</v>
      </c>
      <c r="DT76">
        <v>431.1594444444444</v>
      </c>
      <c r="DU76">
        <v>427.4204444444444</v>
      </c>
      <c r="DV76">
        <v>1.3129</v>
      </c>
      <c r="DW76">
        <v>420.0704444444444</v>
      </c>
      <c r="DX76">
        <v>17.19586666666667</v>
      </c>
      <c r="DY76">
        <v>1.670584444444444</v>
      </c>
      <c r="DZ76">
        <v>1.552083333333333</v>
      </c>
      <c r="EA76">
        <v>14.62576666666667</v>
      </c>
      <c r="EB76">
        <v>13.49113333333333</v>
      </c>
      <c r="EC76">
        <v>0.0100011</v>
      </c>
      <c r="ED76">
        <v>0</v>
      </c>
      <c r="EE76">
        <v>0</v>
      </c>
      <c r="EF76">
        <v>0</v>
      </c>
      <c r="EG76">
        <v>702.3388888888888</v>
      </c>
      <c r="EH76">
        <v>0.0100011</v>
      </c>
      <c r="EI76">
        <v>-4.827777777777778</v>
      </c>
      <c r="EJ76">
        <v>-1.877777777777778</v>
      </c>
      <c r="EK76">
        <v>34.937</v>
      </c>
      <c r="EL76">
        <v>38.833</v>
      </c>
      <c r="EM76">
        <v>36.67322222222222</v>
      </c>
      <c r="EN76">
        <v>38.50666666666667</v>
      </c>
      <c r="EO76">
        <v>36.944</v>
      </c>
      <c r="EP76">
        <v>0</v>
      </c>
      <c r="EQ76">
        <v>0</v>
      </c>
      <c r="ER76">
        <v>0</v>
      </c>
      <c r="ES76">
        <v>1659043934.5</v>
      </c>
      <c r="ET76">
        <v>0</v>
      </c>
      <c r="EU76">
        <v>702.0440000000001</v>
      </c>
      <c r="EV76">
        <v>0.4846152229627065</v>
      </c>
      <c r="EW76">
        <v>-29.32307693095366</v>
      </c>
      <c r="EX76">
        <v>-3.016</v>
      </c>
      <c r="EY76">
        <v>15</v>
      </c>
      <c r="EZ76">
        <v>0</v>
      </c>
      <c r="FA76" t="s">
        <v>419</v>
      </c>
      <c r="FB76">
        <v>1655239120</v>
      </c>
      <c r="FC76">
        <v>1655239135</v>
      </c>
      <c r="FD76">
        <v>0</v>
      </c>
      <c r="FE76">
        <v>-0.075</v>
      </c>
      <c r="FF76">
        <v>-0.027</v>
      </c>
      <c r="FG76">
        <v>1.986</v>
      </c>
      <c r="FH76">
        <v>0.139</v>
      </c>
      <c r="FI76">
        <v>420</v>
      </c>
      <c r="FJ76">
        <v>22</v>
      </c>
      <c r="FK76">
        <v>0.12</v>
      </c>
      <c r="FL76">
        <v>0.02</v>
      </c>
      <c r="FM76">
        <v>3.077028536585366</v>
      </c>
      <c r="FN76">
        <v>0.1428196515679458</v>
      </c>
      <c r="FO76">
        <v>0.03350769904692642</v>
      </c>
      <c r="FP76">
        <v>1</v>
      </c>
      <c r="FQ76">
        <v>701.2926470588236</v>
      </c>
      <c r="FR76">
        <v>6.318563763719035</v>
      </c>
      <c r="FS76">
        <v>4.251541802565509</v>
      </c>
      <c r="FT76">
        <v>0</v>
      </c>
      <c r="FU76">
        <v>1.314432195121951</v>
      </c>
      <c r="FV76">
        <v>-0.009926759581878613</v>
      </c>
      <c r="FW76">
        <v>0.001100245010840162</v>
      </c>
      <c r="FX76">
        <v>1</v>
      </c>
      <c r="FY76">
        <v>2</v>
      </c>
      <c r="FZ76">
        <v>3</v>
      </c>
      <c r="GA76" t="s">
        <v>429</v>
      </c>
      <c r="GB76">
        <v>2.98067</v>
      </c>
      <c r="GC76">
        <v>2.72828</v>
      </c>
      <c r="GD76">
        <v>0.0861994</v>
      </c>
      <c r="GE76">
        <v>0.0867053</v>
      </c>
      <c r="GF76">
        <v>0.0894871</v>
      </c>
      <c r="GG76">
        <v>0.0856002</v>
      </c>
      <c r="GH76">
        <v>27436.5</v>
      </c>
      <c r="GI76">
        <v>26999.2</v>
      </c>
      <c r="GJ76">
        <v>30549.6</v>
      </c>
      <c r="GK76">
        <v>29803.9</v>
      </c>
      <c r="GL76">
        <v>38383.8</v>
      </c>
      <c r="GM76">
        <v>35889.4</v>
      </c>
      <c r="GN76">
        <v>46728.6</v>
      </c>
      <c r="GO76">
        <v>44328.6</v>
      </c>
      <c r="GP76">
        <v>1.8901</v>
      </c>
      <c r="GQ76">
        <v>1.86125</v>
      </c>
      <c r="GR76">
        <v>0.0467151</v>
      </c>
      <c r="GS76">
        <v>0</v>
      </c>
      <c r="GT76">
        <v>24.2584</v>
      </c>
      <c r="GU76">
        <v>999.9</v>
      </c>
      <c r="GV76">
        <v>42</v>
      </c>
      <c r="GW76">
        <v>31.6</v>
      </c>
      <c r="GX76">
        <v>21.7222</v>
      </c>
      <c r="GY76">
        <v>63.2468</v>
      </c>
      <c r="GZ76">
        <v>22.9287</v>
      </c>
      <c r="HA76">
        <v>1</v>
      </c>
      <c r="HB76">
        <v>-0.111484</v>
      </c>
      <c r="HC76">
        <v>-0.259681</v>
      </c>
      <c r="HD76">
        <v>20.2137</v>
      </c>
      <c r="HE76">
        <v>5.23586</v>
      </c>
      <c r="HF76">
        <v>11.968</v>
      </c>
      <c r="HG76">
        <v>4.9728</v>
      </c>
      <c r="HH76">
        <v>3.291</v>
      </c>
      <c r="HI76">
        <v>9560.799999999999</v>
      </c>
      <c r="HJ76">
        <v>9999</v>
      </c>
      <c r="HK76">
        <v>9999</v>
      </c>
      <c r="HL76">
        <v>300.8</v>
      </c>
      <c r="HM76">
        <v>4.9729</v>
      </c>
      <c r="HN76">
        <v>1.87733</v>
      </c>
      <c r="HO76">
        <v>1.87545</v>
      </c>
      <c r="HP76">
        <v>1.87825</v>
      </c>
      <c r="HQ76">
        <v>1.87499</v>
      </c>
      <c r="HR76">
        <v>1.87857</v>
      </c>
      <c r="HS76">
        <v>1.87562</v>
      </c>
      <c r="HT76">
        <v>1.8768</v>
      </c>
      <c r="HU76">
        <v>0</v>
      </c>
      <c r="HV76">
        <v>0</v>
      </c>
      <c r="HW76">
        <v>0</v>
      </c>
      <c r="HX76">
        <v>0</v>
      </c>
      <c r="HY76" t="s">
        <v>421</v>
      </c>
      <c r="HZ76" t="s">
        <v>422</v>
      </c>
      <c r="IA76" t="s">
        <v>423</v>
      </c>
      <c r="IB76" t="s">
        <v>423</v>
      </c>
      <c r="IC76" t="s">
        <v>423</v>
      </c>
      <c r="ID76" t="s">
        <v>423</v>
      </c>
      <c r="IE76">
        <v>0</v>
      </c>
      <c r="IF76">
        <v>100</v>
      </c>
      <c r="IG76">
        <v>100</v>
      </c>
      <c r="IH76">
        <v>3.435</v>
      </c>
      <c r="II76">
        <v>0.2052</v>
      </c>
      <c r="IJ76">
        <v>1.981763419366358</v>
      </c>
      <c r="IK76">
        <v>0.004159454759036045</v>
      </c>
      <c r="IL76">
        <v>-1.867668404869411E-06</v>
      </c>
      <c r="IM76">
        <v>4.909634042181104E-10</v>
      </c>
      <c r="IN76">
        <v>-0.02325052156973135</v>
      </c>
      <c r="IO76">
        <v>0.005621412097584705</v>
      </c>
      <c r="IP76">
        <v>0.0003643073039241939</v>
      </c>
      <c r="IQ76">
        <v>5.804889560036211E-07</v>
      </c>
      <c r="IR76">
        <v>0</v>
      </c>
      <c r="IS76">
        <v>2100</v>
      </c>
      <c r="IT76">
        <v>1</v>
      </c>
      <c r="IU76">
        <v>26</v>
      </c>
      <c r="IV76">
        <v>63413.6</v>
      </c>
      <c r="IW76">
        <v>63413.3</v>
      </c>
      <c r="IX76">
        <v>1.09619</v>
      </c>
      <c r="IY76">
        <v>2.55737</v>
      </c>
      <c r="IZ76">
        <v>1.39893</v>
      </c>
      <c r="JA76">
        <v>2.34253</v>
      </c>
      <c r="JB76">
        <v>1.44897</v>
      </c>
      <c r="JC76">
        <v>2.42188</v>
      </c>
      <c r="JD76">
        <v>36.6706</v>
      </c>
      <c r="JE76">
        <v>24.105</v>
      </c>
      <c r="JF76">
        <v>18</v>
      </c>
      <c r="JG76">
        <v>491.581</v>
      </c>
      <c r="JH76">
        <v>445.07</v>
      </c>
      <c r="JI76">
        <v>24.9999</v>
      </c>
      <c r="JJ76">
        <v>25.6107</v>
      </c>
      <c r="JK76">
        <v>30</v>
      </c>
      <c r="JL76">
        <v>25.452</v>
      </c>
      <c r="JM76">
        <v>25.5358</v>
      </c>
      <c r="JN76">
        <v>21.9992</v>
      </c>
      <c r="JO76">
        <v>24.5946</v>
      </c>
      <c r="JP76">
        <v>0</v>
      </c>
      <c r="JQ76">
        <v>25</v>
      </c>
      <c r="JR76">
        <v>420.1</v>
      </c>
      <c r="JS76">
        <v>17.2226</v>
      </c>
      <c r="JT76">
        <v>100.988</v>
      </c>
      <c r="JU76">
        <v>101.925</v>
      </c>
    </row>
    <row r="77" spans="1:281">
      <c r="A77">
        <v>61</v>
      </c>
      <c r="B77">
        <v>1659044329.1</v>
      </c>
      <c r="C77">
        <v>2218.099999904633</v>
      </c>
      <c r="D77" t="s">
        <v>548</v>
      </c>
      <c r="E77" t="s">
        <v>549</v>
      </c>
      <c r="F77">
        <v>5</v>
      </c>
      <c r="G77" t="s">
        <v>415</v>
      </c>
      <c r="H77" t="s">
        <v>550</v>
      </c>
      <c r="I77">
        <v>1659044326.1</v>
      </c>
      <c r="J77">
        <f>(K77)/1000</f>
        <v>0</v>
      </c>
      <c r="K77">
        <f>IF(CZ77, AN77, AH77)</f>
        <v>0</v>
      </c>
      <c r="L77">
        <f>IF(CZ77, AI77, AG77)</f>
        <v>0</v>
      </c>
      <c r="M77">
        <f>DB77 - IF(AU77&gt;1, L77*CV77*100.0/(AW77*DP77), 0)</f>
        <v>0</v>
      </c>
      <c r="N77">
        <f>((T77-J77/2)*M77-L77)/(T77+J77/2)</f>
        <v>0</v>
      </c>
      <c r="O77">
        <f>N77*(DI77+DJ77)/1000.0</f>
        <v>0</v>
      </c>
      <c r="P77">
        <f>(DB77 - IF(AU77&gt;1, L77*CV77*100.0/(AW77*DP77), 0))*(DI77+DJ77)/1000.0</f>
        <v>0</v>
      </c>
      <c r="Q77">
        <f>2.0/((1/S77-1/R77)+SIGN(S77)*SQRT((1/S77-1/R77)*(1/S77-1/R77) + 4*CW77/((CW77+1)*(CW77+1))*(2*1/S77*1/R77-1/R77*1/R77)))</f>
        <v>0</v>
      </c>
      <c r="R77">
        <f>IF(LEFT(CX77,1)&lt;&gt;"0",IF(LEFT(CX77,1)="1",3.0,CY77),$D$5+$E$5*(DP77*DI77/($K$5*1000))+$F$5*(DP77*DI77/($K$5*1000))*MAX(MIN(CV77,$J$5),$I$5)*MAX(MIN(CV77,$J$5),$I$5)+$G$5*MAX(MIN(CV77,$J$5),$I$5)*(DP77*DI77/($K$5*1000))+$H$5*(DP77*DI77/($K$5*1000))*(DP77*DI77/($K$5*1000)))</f>
        <v>0</v>
      </c>
      <c r="S77">
        <f>J77*(1000-(1000*0.61365*exp(17.502*W77/(240.97+W77))/(DI77+DJ77)+DD77)/2)/(1000*0.61365*exp(17.502*W77/(240.97+W77))/(DI77+DJ77)-DD77)</f>
        <v>0</v>
      </c>
      <c r="T77">
        <f>1/((CW77+1)/(Q77/1.6)+1/(R77/1.37)) + CW77/((CW77+1)/(Q77/1.6) + CW77/(R77/1.37))</f>
        <v>0</v>
      </c>
      <c r="U77">
        <f>(CR77*CU77)</f>
        <v>0</v>
      </c>
      <c r="V77">
        <f>(DK77+(U77+2*0.95*5.67E-8*(((DK77+$B$7)+273)^4-(DK77+273)^4)-44100*J77)/(1.84*29.3*R77+8*0.95*5.67E-8*(DK77+273)^3))</f>
        <v>0</v>
      </c>
      <c r="W77">
        <f>($C$7*DL77+$D$7*DM77+$E$7*V77)</f>
        <v>0</v>
      </c>
      <c r="X77">
        <f>0.61365*exp(17.502*W77/(240.97+W77))</f>
        <v>0</v>
      </c>
      <c r="Y77">
        <f>(Z77/AA77*100)</f>
        <v>0</v>
      </c>
      <c r="Z77">
        <f>DD77*(DI77+DJ77)/1000</f>
        <v>0</v>
      </c>
      <c r="AA77">
        <f>0.61365*exp(17.502*DK77/(240.97+DK77))</f>
        <v>0</v>
      </c>
      <c r="AB77">
        <f>(X77-DD77*(DI77+DJ77)/1000)</f>
        <v>0</v>
      </c>
      <c r="AC77">
        <f>(-J77*44100)</f>
        <v>0</v>
      </c>
      <c r="AD77">
        <f>2*29.3*R77*0.92*(DK77-W77)</f>
        <v>0</v>
      </c>
      <c r="AE77">
        <f>2*0.95*5.67E-8*(((DK77+$B$7)+273)^4-(W77+273)^4)</f>
        <v>0</v>
      </c>
      <c r="AF77">
        <f>U77+AE77+AC77+AD77</f>
        <v>0</v>
      </c>
      <c r="AG77">
        <f>DH77*AU77*(DC77-DB77*(1000-AU77*DE77)/(1000-AU77*DD77))/(100*CV77)</f>
        <v>0</v>
      </c>
      <c r="AH77">
        <f>1000*DH77*AU77*(DD77-DE77)/(100*CV77*(1000-AU77*DD77))</f>
        <v>0</v>
      </c>
      <c r="AI77">
        <f>(AJ77 - AK77 - DI77*1E3/(8.314*(DK77+273.15)) * AM77/DH77 * AL77) * DH77/(100*CV77) * (1000 - DE77)/1000</f>
        <v>0</v>
      </c>
      <c r="AJ77">
        <v>427.8676227159147</v>
      </c>
      <c r="AK77">
        <v>431.6853575757573</v>
      </c>
      <c r="AL77">
        <v>-0.0002484691438442029</v>
      </c>
      <c r="AM77">
        <v>64.91228299338529</v>
      </c>
      <c r="AN77">
        <f>(AP77 - AO77 + DI77*1E3/(8.314*(DK77+273.15)) * AR77/DH77 * AQ77) * DH77/(100*CV77) * 1000/(1000 - AP77)</f>
        <v>0</v>
      </c>
      <c r="AO77">
        <v>18.08436680775051</v>
      </c>
      <c r="AP77">
        <v>18.63563878787878</v>
      </c>
      <c r="AQ77">
        <v>-9.316906899007365E-07</v>
      </c>
      <c r="AR77">
        <v>84.03829692965283</v>
      </c>
      <c r="AS77">
        <v>10</v>
      </c>
      <c r="AT77">
        <v>2</v>
      </c>
      <c r="AU77">
        <f>IF(AS77*$H$13&gt;=AW77,1.0,(AW77/(AW77-AS77*$H$13)))</f>
        <v>0</v>
      </c>
      <c r="AV77">
        <f>(AU77-1)*100</f>
        <v>0</v>
      </c>
      <c r="AW77">
        <f>MAX(0,($B$13+$C$13*DP77)/(1+$D$13*DP77)*DI77/(DK77+273)*$E$13)</f>
        <v>0</v>
      </c>
      <c r="AX77" t="s">
        <v>417</v>
      </c>
      <c r="AY77" t="s">
        <v>417</v>
      </c>
      <c r="AZ77">
        <v>0</v>
      </c>
      <c r="BA77">
        <v>0</v>
      </c>
      <c r="BB77">
        <f>1-AZ77/BA77</f>
        <v>0</v>
      </c>
      <c r="BC77">
        <v>0</v>
      </c>
      <c r="BD77" t="s">
        <v>417</v>
      </c>
      <c r="BE77" t="s">
        <v>417</v>
      </c>
      <c r="BF77">
        <v>0</v>
      </c>
      <c r="BG77">
        <v>0</v>
      </c>
      <c r="BH77">
        <f>1-BF77/BG77</f>
        <v>0</v>
      </c>
      <c r="BI77">
        <v>0.5</v>
      </c>
      <c r="BJ77">
        <f>CS77</f>
        <v>0</v>
      </c>
      <c r="BK77">
        <f>L77</f>
        <v>0</v>
      </c>
      <c r="BL77">
        <f>BH77*BI77*BJ77</f>
        <v>0</v>
      </c>
      <c r="BM77">
        <f>(BK77-BC77)/BJ77</f>
        <v>0</v>
      </c>
      <c r="BN77">
        <f>(BA77-BG77)/BG77</f>
        <v>0</v>
      </c>
      <c r="BO77">
        <f>AZ77/(BB77+AZ77/BG77)</f>
        <v>0</v>
      </c>
      <c r="BP77" t="s">
        <v>417</v>
      </c>
      <c r="BQ77">
        <v>0</v>
      </c>
      <c r="BR77">
        <f>IF(BQ77&lt;&gt;0, BQ77, BO77)</f>
        <v>0</v>
      </c>
      <c r="BS77">
        <f>1-BR77/BG77</f>
        <v>0</v>
      </c>
      <c r="BT77">
        <f>(BG77-BF77)/(BG77-BR77)</f>
        <v>0</v>
      </c>
      <c r="BU77">
        <f>(BA77-BG77)/(BA77-BR77)</f>
        <v>0</v>
      </c>
      <c r="BV77">
        <f>(BG77-BF77)/(BG77-AZ77)</f>
        <v>0</v>
      </c>
      <c r="BW77">
        <f>(BA77-BG77)/(BA77-AZ77)</f>
        <v>0</v>
      </c>
      <c r="BX77">
        <f>(BT77*BR77/BF77)</f>
        <v>0</v>
      </c>
      <c r="BY77">
        <f>(1-BX77)</f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f>$B$11*DQ77+$C$11*DR77+$F$11*EC77*(1-EF77)</f>
        <v>0</v>
      </c>
      <c r="CS77">
        <f>CR77*CT77</f>
        <v>0</v>
      </c>
      <c r="CT77">
        <f>($B$11*$D$9+$C$11*$D$9+$F$11*((EP77+EH77)/MAX(EP77+EH77+EQ77, 0.1)*$I$9+EQ77/MAX(EP77+EH77+EQ77, 0.1)*$J$9))/($B$11+$C$11+$F$11)</f>
        <v>0</v>
      </c>
      <c r="CU77">
        <f>($B$11*$K$9+$C$11*$K$9+$F$11*((EP77+EH77)/MAX(EP77+EH77+EQ77, 0.1)*$P$9+EQ77/MAX(EP77+EH77+EQ77, 0.1)*$Q$9))/($B$11+$C$11+$F$11)</f>
        <v>0</v>
      </c>
      <c r="CV77">
        <v>6</v>
      </c>
      <c r="CW77">
        <v>0.5</v>
      </c>
      <c r="CX77" t="s">
        <v>418</v>
      </c>
      <c r="CY77">
        <v>2</v>
      </c>
      <c r="CZ77" t="b">
        <v>1</v>
      </c>
      <c r="DA77">
        <v>1659044326.1</v>
      </c>
      <c r="DB77">
        <v>423.6437272727272</v>
      </c>
      <c r="DC77">
        <v>420.1274545454546</v>
      </c>
      <c r="DD77">
        <v>18.63595454545455</v>
      </c>
      <c r="DE77">
        <v>18.08434545454545</v>
      </c>
      <c r="DF77">
        <v>420.2074545454545</v>
      </c>
      <c r="DG77">
        <v>18.42826363636364</v>
      </c>
      <c r="DH77">
        <v>500.1018181818181</v>
      </c>
      <c r="DI77">
        <v>90.24888181818181</v>
      </c>
      <c r="DJ77">
        <v>0.1000557727272727</v>
      </c>
      <c r="DK77">
        <v>25.62758181818182</v>
      </c>
      <c r="DL77">
        <v>25.04565454545455</v>
      </c>
      <c r="DM77">
        <v>999.9</v>
      </c>
      <c r="DN77">
        <v>0</v>
      </c>
      <c r="DO77">
        <v>0</v>
      </c>
      <c r="DP77">
        <v>10000.84545454545</v>
      </c>
      <c r="DQ77">
        <v>0</v>
      </c>
      <c r="DR77">
        <v>4.026980000000001</v>
      </c>
      <c r="DS77">
        <v>3.51607</v>
      </c>
      <c r="DT77">
        <v>431.6886363636364</v>
      </c>
      <c r="DU77">
        <v>427.865090909091</v>
      </c>
      <c r="DV77">
        <v>0.5516209090909091</v>
      </c>
      <c r="DW77">
        <v>420.1274545454546</v>
      </c>
      <c r="DX77">
        <v>18.08434545454545</v>
      </c>
      <c r="DY77">
        <v>1.681874545454546</v>
      </c>
      <c r="DZ77">
        <v>1.632091818181818</v>
      </c>
      <c r="EA77">
        <v>14.73014545454545</v>
      </c>
      <c r="EB77">
        <v>14.26516363636364</v>
      </c>
      <c r="EC77">
        <v>0.0100011</v>
      </c>
      <c r="ED77">
        <v>0</v>
      </c>
      <c r="EE77">
        <v>0</v>
      </c>
      <c r="EF77">
        <v>0</v>
      </c>
      <c r="EG77">
        <v>894.2909090909092</v>
      </c>
      <c r="EH77">
        <v>0.0100011</v>
      </c>
      <c r="EI77">
        <v>-3.081818181818181</v>
      </c>
      <c r="EJ77">
        <v>-0.5409090909090909</v>
      </c>
      <c r="EK77">
        <v>33.92590909090909</v>
      </c>
      <c r="EL77">
        <v>38.35209090909091</v>
      </c>
      <c r="EM77">
        <v>36.25527272727273</v>
      </c>
      <c r="EN77">
        <v>37.869</v>
      </c>
      <c r="EO77">
        <v>36.61354545454546</v>
      </c>
      <c r="EP77">
        <v>0</v>
      </c>
      <c r="EQ77">
        <v>0</v>
      </c>
      <c r="ER77">
        <v>0</v>
      </c>
      <c r="ES77">
        <v>1659044330.5</v>
      </c>
      <c r="ET77">
        <v>0</v>
      </c>
      <c r="EU77">
        <v>894.1700000000002</v>
      </c>
      <c r="EV77">
        <v>2.207692539970456</v>
      </c>
      <c r="EW77">
        <v>12.903846169729</v>
      </c>
      <c r="EX77">
        <v>-3.142</v>
      </c>
      <c r="EY77">
        <v>15</v>
      </c>
      <c r="EZ77">
        <v>0</v>
      </c>
      <c r="FA77" t="s">
        <v>419</v>
      </c>
      <c r="FB77">
        <v>1655239120</v>
      </c>
      <c r="FC77">
        <v>1655239135</v>
      </c>
      <c r="FD77">
        <v>0</v>
      </c>
      <c r="FE77">
        <v>-0.075</v>
      </c>
      <c r="FF77">
        <v>-0.027</v>
      </c>
      <c r="FG77">
        <v>1.986</v>
      </c>
      <c r="FH77">
        <v>0.139</v>
      </c>
      <c r="FI77">
        <v>420</v>
      </c>
      <c r="FJ77">
        <v>22</v>
      </c>
      <c r="FK77">
        <v>0.12</v>
      </c>
      <c r="FL77">
        <v>0.02</v>
      </c>
      <c r="FM77">
        <v>3.554654878048781</v>
      </c>
      <c r="FN77">
        <v>-0.2346200696864107</v>
      </c>
      <c r="FO77">
        <v>0.03283625904258822</v>
      </c>
      <c r="FP77">
        <v>1</v>
      </c>
      <c r="FQ77">
        <v>894.7529411764706</v>
      </c>
      <c r="FR77">
        <v>-2.846447561420301</v>
      </c>
      <c r="FS77">
        <v>3.873931374025288</v>
      </c>
      <c r="FT77">
        <v>0</v>
      </c>
      <c r="FU77">
        <v>0.549438</v>
      </c>
      <c r="FV77">
        <v>0.01125834146341398</v>
      </c>
      <c r="FW77">
        <v>0.001458649291672799</v>
      </c>
      <c r="FX77">
        <v>1</v>
      </c>
      <c r="FY77">
        <v>2</v>
      </c>
      <c r="FZ77">
        <v>3</v>
      </c>
      <c r="GA77" t="s">
        <v>429</v>
      </c>
      <c r="GB77">
        <v>2.98074</v>
      </c>
      <c r="GC77">
        <v>2.72849</v>
      </c>
      <c r="GD77">
        <v>0.0862725</v>
      </c>
      <c r="GE77">
        <v>0.086712</v>
      </c>
      <c r="GF77">
        <v>0.08991399999999999</v>
      </c>
      <c r="GG77">
        <v>0.0887058</v>
      </c>
      <c r="GH77">
        <v>27437.2</v>
      </c>
      <c r="GI77">
        <v>26999.7</v>
      </c>
      <c r="GJ77">
        <v>30552.7</v>
      </c>
      <c r="GK77">
        <v>29804.5</v>
      </c>
      <c r="GL77">
        <v>38369.4</v>
      </c>
      <c r="GM77">
        <v>35766.8</v>
      </c>
      <c r="GN77">
        <v>46733.2</v>
      </c>
      <c r="GO77">
        <v>44329.9</v>
      </c>
      <c r="GP77">
        <v>1.86855</v>
      </c>
      <c r="GQ77">
        <v>1.86287</v>
      </c>
      <c r="GR77">
        <v>0.0534728</v>
      </c>
      <c r="GS77">
        <v>0</v>
      </c>
      <c r="GT77">
        <v>24.1706</v>
      </c>
      <c r="GU77">
        <v>999.9</v>
      </c>
      <c r="GV77">
        <v>42</v>
      </c>
      <c r="GW77">
        <v>31.6</v>
      </c>
      <c r="GX77">
        <v>21.7233</v>
      </c>
      <c r="GY77">
        <v>63.1269</v>
      </c>
      <c r="GZ77">
        <v>22.6923</v>
      </c>
      <c r="HA77">
        <v>1</v>
      </c>
      <c r="HB77">
        <v>-0.113788</v>
      </c>
      <c r="HC77">
        <v>-0.273306</v>
      </c>
      <c r="HD77">
        <v>20.2139</v>
      </c>
      <c r="HE77">
        <v>5.2399</v>
      </c>
      <c r="HF77">
        <v>11.968</v>
      </c>
      <c r="HG77">
        <v>4.9729</v>
      </c>
      <c r="HH77">
        <v>3.291</v>
      </c>
      <c r="HI77">
        <v>9569.1</v>
      </c>
      <c r="HJ77">
        <v>9999</v>
      </c>
      <c r="HK77">
        <v>9999</v>
      </c>
      <c r="HL77">
        <v>300.9</v>
      </c>
      <c r="HM77">
        <v>4.97291</v>
      </c>
      <c r="HN77">
        <v>1.87732</v>
      </c>
      <c r="HO77">
        <v>1.8754</v>
      </c>
      <c r="HP77">
        <v>1.87823</v>
      </c>
      <c r="HQ77">
        <v>1.87497</v>
      </c>
      <c r="HR77">
        <v>1.87853</v>
      </c>
      <c r="HS77">
        <v>1.8756</v>
      </c>
      <c r="HT77">
        <v>1.87677</v>
      </c>
      <c r="HU77">
        <v>0</v>
      </c>
      <c r="HV77">
        <v>0</v>
      </c>
      <c r="HW77">
        <v>0</v>
      </c>
      <c r="HX77">
        <v>0</v>
      </c>
      <c r="HY77" t="s">
        <v>421</v>
      </c>
      <c r="HZ77" t="s">
        <v>422</v>
      </c>
      <c r="IA77" t="s">
        <v>423</v>
      </c>
      <c r="IB77" t="s">
        <v>423</v>
      </c>
      <c r="IC77" t="s">
        <v>423</v>
      </c>
      <c r="ID77" t="s">
        <v>423</v>
      </c>
      <c r="IE77">
        <v>0</v>
      </c>
      <c r="IF77">
        <v>100</v>
      </c>
      <c r="IG77">
        <v>100</v>
      </c>
      <c r="IH77">
        <v>3.436</v>
      </c>
      <c r="II77">
        <v>0.2077</v>
      </c>
      <c r="IJ77">
        <v>1.981763419366358</v>
      </c>
      <c r="IK77">
        <v>0.004159454759036045</v>
      </c>
      <c r="IL77">
        <v>-1.867668404869411E-06</v>
      </c>
      <c r="IM77">
        <v>4.909634042181104E-10</v>
      </c>
      <c r="IN77">
        <v>-0.02325052156973135</v>
      </c>
      <c r="IO77">
        <v>0.005621412097584705</v>
      </c>
      <c r="IP77">
        <v>0.0003643073039241939</v>
      </c>
      <c r="IQ77">
        <v>5.804889560036211E-07</v>
      </c>
      <c r="IR77">
        <v>0</v>
      </c>
      <c r="IS77">
        <v>2100</v>
      </c>
      <c r="IT77">
        <v>1</v>
      </c>
      <c r="IU77">
        <v>26</v>
      </c>
      <c r="IV77">
        <v>63420.2</v>
      </c>
      <c r="IW77">
        <v>63419.9</v>
      </c>
      <c r="IX77">
        <v>1.09863</v>
      </c>
      <c r="IY77">
        <v>2.57568</v>
      </c>
      <c r="IZ77">
        <v>1.39893</v>
      </c>
      <c r="JA77">
        <v>2.34253</v>
      </c>
      <c r="JB77">
        <v>1.44897</v>
      </c>
      <c r="JC77">
        <v>2.36938</v>
      </c>
      <c r="JD77">
        <v>36.718</v>
      </c>
      <c r="JE77">
        <v>24.105</v>
      </c>
      <c r="JF77">
        <v>18</v>
      </c>
      <c r="JG77">
        <v>479.799</v>
      </c>
      <c r="JH77">
        <v>445.915</v>
      </c>
      <c r="JI77">
        <v>25</v>
      </c>
      <c r="JJ77">
        <v>25.5848</v>
      </c>
      <c r="JK77">
        <v>30.0001</v>
      </c>
      <c r="JL77">
        <v>25.4327</v>
      </c>
      <c r="JM77">
        <v>25.5165</v>
      </c>
      <c r="JN77">
        <v>22.0252</v>
      </c>
      <c r="JO77">
        <v>20.4461</v>
      </c>
      <c r="JP77">
        <v>0</v>
      </c>
      <c r="JQ77">
        <v>25</v>
      </c>
      <c r="JR77">
        <v>420.1</v>
      </c>
      <c r="JS77">
        <v>18.0698</v>
      </c>
      <c r="JT77">
        <v>100.999</v>
      </c>
      <c r="JU77">
        <v>101.927</v>
      </c>
    </row>
    <row r="78" spans="1:281">
      <c r="A78">
        <v>62</v>
      </c>
      <c r="B78">
        <v>1659044334.1</v>
      </c>
      <c r="C78">
        <v>2223.099999904633</v>
      </c>
      <c r="D78" t="s">
        <v>551</v>
      </c>
      <c r="E78" t="s">
        <v>552</v>
      </c>
      <c r="F78">
        <v>5</v>
      </c>
      <c r="G78" t="s">
        <v>415</v>
      </c>
      <c r="H78" t="s">
        <v>550</v>
      </c>
      <c r="I78">
        <v>1659044331.6</v>
      </c>
      <c r="J78">
        <f>(K78)/1000</f>
        <v>0</v>
      </c>
      <c r="K78">
        <f>IF(CZ78, AN78, AH78)</f>
        <v>0</v>
      </c>
      <c r="L78">
        <f>IF(CZ78, AI78, AG78)</f>
        <v>0</v>
      </c>
      <c r="M78">
        <f>DB78 - IF(AU78&gt;1, L78*CV78*100.0/(AW78*DP78), 0)</f>
        <v>0</v>
      </c>
      <c r="N78">
        <f>((T78-J78/2)*M78-L78)/(T78+J78/2)</f>
        <v>0</v>
      </c>
      <c r="O78">
        <f>N78*(DI78+DJ78)/1000.0</f>
        <v>0</v>
      </c>
      <c r="P78">
        <f>(DB78 - IF(AU78&gt;1, L78*CV78*100.0/(AW78*DP78), 0))*(DI78+DJ78)/1000.0</f>
        <v>0</v>
      </c>
      <c r="Q78">
        <f>2.0/((1/S78-1/R78)+SIGN(S78)*SQRT((1/S78-1/R78)*(1/S78-1/R78) + 4*CW78/((CW78+1)*(CW78+1))*(2*1/S78*1/R78-1/R78*1/R78)))</f>
        <v>0</v>
      </c>
      <c r="R78">
        <f>IF(LEFT(CX78,1)&lt;&gt;"0",IF(LEFT(CX78,1)="1",3.0,CY78),$D$5+$E$5*(DP78*DI78/($K$5*1000))+$F$5*(DP78*DI78/($K$5*1000))*MAX(MIN(CV78,$J$5),$I$5)*MAX(MIN(CV78,$J$5),$I$5)+$G$5*MAX(MIN(CV78,$J$5),$I$5)*(DP78*DI78/($K$5*1000))+$H$5*(DP78*DI78/($K$5*1000))*(DP78*DI78/($K$5*1000)))</f>
        <v>0</v>
      </c>
      <c r="S78">
        <f>J78*(1000-(1000*0.61365*exp(17.502*W78/(240.97+W78))/(DI78+DJ78)+DD78)/2)/(1000*0.61365*exp(17.502*W78/(240.97+W78))/(DI78+DJ78)-DD78)</f>
        <v>0</v>
      </c>
      <c r="T78">
        <f>1/((CW78+1)/(Q78/1.6)+1/(R78/1.37)) + CW78/((CW78+1)/(Q78/1.6) + CW78/(R78/1.37))</f>
        <v>0</v>
      </c>
      <c r="U78">
        <f>(CR78*CU78)</f>
        <v>0</v>
      </c>
      <c r="V78">
        <f>(DK78+(U78+2*0.95*5.67E-8*(((DK78+$B$7)+273)^4-(DK78+273)^4)-44100*J78)/(1.84*29.3*R78+8*0.95*5.67E-8*(DK78+273)^3))</f>
        <v>0</v>
      </c>
      <c r="W78">
        <f>($C$7*DL78+$D$7*DM78+$E$7*V78)</f>
        <v>0</v>
      </c>
      <c r="X78">
        <f>0.61365*exp(17.502*W78/(240.97+W78))</f>
        <v>0</v>
      </c>
      <c r="Y78">
        <f>(Z78/AA78*100)</f>
        <v>0</v>
      </c>
      <c r="Z78">
        <f>DD78*(DI78+DJ78)/1000</f>
        <v>0</v>
      </c>
      <c r="AA78">
        <f>0.61365*exp(17.502*DK78/(240.97+DK78))</f>
        <v>0</v>
      </c>
      <c r="AB78">
        <f>(X78-DD78*(DI78+DJ78)/1000)</f>
        <v>0</v>
      </c>
      <c r="AC78">
        <f>(-J78*44100)</f>
        <v>0</v>
      </c>
      <c r="AD78">
        <f>2*29.3*R78*0.92*(DK78-W78)</f>
        <v>0</v>
      </c>
      <c r="AE78">
        <f>2*0.95*5.67E-8*(((DK78+$B$7)+273)^4-(W78+273)^4)</f>
        <v>0</v>
      </c>
      <c r="AF78">
        <f>U78+AE78+AC78+AD78</f>
        <v>0</v>
      </c>
      <c r="AG78">
        <f>DH78*AU78*(DC78-DB78*(1000-AU78*DE78)/(1000-AU78*DD78))/(100*CV78)</f>
        <v>0</v>
      </c>
      <c r="AH78">
        <f>1000*DH78*AU78*(DD78-DE78)/(100*CV78*(1000-AU78*DD78))</f>
        <v>0</v>
      </c>
      <c r="AI78">
        <f>(AJ78 - AK78 - DI78*1E3/(8.314*(DK78+273.15)) * AM78/DH78 * AL78) * DH78/(100*CV78) * (1000 - DE78)/1000</f>
        <v>0</v>
      </c>
      <c r="AJ78">
        <v>427.8254715916907</v>
      </c>
      <c r="AK78">
        <v>431.695303030303</v>
      </c>
      <c r="AL78">
        <v>-0.0003711166514128621</v>
      </c>
      <c r="AM78">
        <v>64.91228299338529</v>
      </c>
      <c r="AN78">
        <f>(AP78 - AO78 + DI78*1E3/(8.314*(DK78+273.15)) * AR78/DH78 * AQ78) * DH78/(100*CV78) * 1000/(1000 - AP78)</f>
        <v>0</v>
      </c>
      <c r="AO78">
        <v>18.0847850323531</v>
      </c>
      <c r="AP78">
        <v>18.63479030303031</v>
      </c>
      <c r="AQ78">
        <v>-2.043319840481877E-05</v>
      </c>
      <c r="AR78">
        <v>84.03829692965283</v>
      </c>
      <c r="AS78">
        <v>10</v>
      </c>
      <c r="AT78">
        <v>2</v>
      </c>
      <c r="AU78">
        <f>IF(AS78*$H$13&gt;=AW78,1.0,(AW78/(AW78-AS78*$H$13)))</f>
        <v>0</v>
      </c>
      <c r="AV78">
        <f>(AU78-1)*100</f>
        <v>0</v>
      </c>
      <c r="AW78">
        <f>MAX(0,($B$13+$C$13*DP78)/(1+$D$13*DP78)*DI78/(DK78+273)*$E$13)</f>
        <v>0</v>
      </c>
      <c r="AX78" t="s">
        <v>417</v>
      </c>
      <c r="AY78" t="s">
        <v>417</v>
      </c>
      <c r="AZ78">
        <v>0</v>
      </c>
      <c r="BA78">
        <v>0</v>
      </c>
      <c r="BB78">
        <f>1-AZ78/BA78</f>
        <v>0</v>
      </c>
      <c r="BC78">
        <v>0</v>
      </c>
      <c r="BD78" t="s">
        <v>417</v>
      </c>
      <c r="BE78" t="s">
        <v>417</v>
      </c>
      <c r="BF78">
        <v>0</v>
      </c>
      <c r="BG78">
        <v>0</v>
      </c>
      <c r="BH78">
        <f>1-BF78/BG78</f>
        <v>0</v>
      </c>
      <c r="BI78">
        <v>0.5</v>
      </c>
      <c r="BJ78">
        <f>CS78</f>
        <v>0</v>
      </c>
      <c r="BK78">
        <f>L78</f>
        <v>0</v>
      </c>
      <c r="BL78">
        <f>BH78*BI78*BJ78</f>
        <v>0</v>
      </c>
      <c r="BM78">
        <f>(BK78-BC78)/BJ78</f>
        <v>0</v>
      </c>
      <c r="BN78">
        <f>(BA78-BG78)/BG78</f>
        <v>0</v>
      </c>
      <c r="BO78">
        <f>AZ78/(BB78+AZ78/BG78)</f>
        <v>0</v>
      </c>
      <c r="BP78" t="s">
        <v>417</v>
      </c>
      <c r="BQ78">
        <v>0</v>
      </c>
      <c r="BR78">
        <f>IF(BQ78&lt;&gt;0, BQ78, BO78)</f>
        <v>0</v>
      </c>
      <c r="BS78">
        <f>1-BR78/BG78</f>
        <v>0</v>
      </c>
      <c r="BT78">
        <f>(BG78-BF78)/(BG78-BR78)</f>
        <v>0</v>
      </c>
      <c r="BU78">
        <f>(BA78-BG78)/(BA78-BR78)</f>
        <v>0</v>
      </c>
      <c r="BV78">
        <f>(BG78-BF78)/(BG78-AZ78)</f>
        <v>0</v>
      </c>
      <c r="BW78">
        <f>(BA78-BG78)/(BA78-AZ78)</f>
        <v>0</v>
      </c>
      <c r="BX78">
        <f>(BT78*BR78/BF78)</f>
        <v>0</v>
      </c>
      <c r="BY78">
        <f>(1-BX78)</f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f>$B$11*DQ78+$C$11*DR78+$F$11*EC78*(1-EF78)</f>
        <v>0</v>
      </c>
      <c r="CS78">
        <f>CR78*CT78</f>
        <v>0</v>
      </c>
      <c r="CT78">
        <f>($B$11*$D$9+$C$11*$D$9+$F$11*((EP78+EH78)/MAX(EP78+EH78+EQ78, 0.1)*$I$9+EQ78/MAX(EP78+EH78+EQ78, 0.1)*$J$9))/($B$11+$C$11+$F$11)</f>
        <v>0</v>
      </c>
      <c r="CU78">
        <f>($B$11*$K$9+$C$11*$K$9+$F$11*((EP78+EH78)/MAX(EP78+EH78+EQ78, 0.1)*$P$9+EQ78/MAX(EP78+EH78+EQ78, 0.1)*$Q$9))/($B$11+$C$11+$F$11)</f>
        <v>0</v>
      </c>
      <c r="CV78">
        <v>6</v>
      </c>
      <c r="CW78">
        <v>0.5</v>
      </c>
      <c r="CX78" t="s">
        <v>418</v>
      </c>
      <c r="CY78">
        <v>2</v>
      </c>
      <c r="CZ78" t="b">
        <v>1</v>
      </c>
      <c r="DA78">
        <v>1659044331.6</v>
      </c>
      <c r="DB78">
        <v>423.6647777777778</v>
      </c>
      <c r="DC78">
        <v>420.0986666666666</v>
      </c>
      <c r="DD78">
        <v>18.63511111111111</v>
      </c>
      <c r="DE78">
        <v>18.08474444444444</v>
      </c>
      <c r="DF78">
        <v>420.2285555555555</v>
      </c>
      <c r="DG78">
        <v>18.42743333333333</v>
      </c>
      <c r="DH78">
        <v>500.109</v>
      </c>
      <c r="DI78">
        <v>90.24828888888889</v>
      </c>
      <c r="DJ78">
        <v>0.1000426777777778</v>
      </c>
      <c r="DK78">
        <v>25.62387777777778</v>
      </c>
      <c r="DL78">
        <v>25.04668888888889</v>
      </c>
      <c r="DM78">
        <v>999.9000000000001</v>
      </c>
      <c r="DN78">
        <v>0</v>
      </c>
      <c r="DO78">
        <v>0</v>
      </c>
      <c r="DP78">
        <v>10007.84444444444</v>
      </c>
      <c r="DQ78">
        <v>0</v>
      </c>
      <c r="DR78">
        <v>4.02698</v>
      </c>
      <c r="DS78">
        <v>3.566032222222221</v>
      </c>
      <c r="DT78">
        <v>431.7096666666667</v>
      </c>
      <c r="DU78">
        <v>427.8361111111111</v>
      </c>
      <c r="DV78">
        <v>0.5503635555555556</v>
      </c>
      <c r="DW78">
        <v>420.0986666666666</v>
      </c>
      <c r="DX78">
        <v>18.08474444444444</v>
      </c>
      <c r="DY78">
        <v>1.681788888888889</v>
      </c>
      <c r="DZ78">
        <v>1.63212</v>
      </c>
      <c r="EA78">
        <v>14.72932222222222</v>
      </c>
      <c r="EB78">
        <v>14.26543333333333</v>
      </c>
      <c r="EC78">
        <v>0.0100011</v>
      </c>
      <c r="ED78">
        <v>0</v>
      </c>
      <c r="EE78">
        <v>0</v>
      </c>
      <c r="EF78">
        <v>0</v>
      </c>
      <c r="EG78">
        <v>892.5277777777778</v>
      </c>
      <c r="EH78">
        <v>0.0100011</v>
      </c>
      <c r="EI78">
        <v>-5.327777777777777</v>
      </c>
      <c r="EJ78">
        <v>-1.133333333333333</v>
      </c>
      <c r="EK78">
        <v>34.04833333333333</v>
      </c>
      <c r="EL78">
        <v>38.27066666666666</v>
      </c>
      <c r="EM78">
        <v>36.16644444444445</v>
      </c>
      <c r="EN78">
        <v>37.72888888888889</v>
      </c>
      <c r="EO78">
        <v>36.53444444444445</v>
      </c>
      <c r="EP78">
        <v>0</v>
      </c>
      <c r="EQ78">
        <v>0</v>
      </c>
      <c r="ER78">
        <v>0</v>
      </c>
      <c r="ES78">
        <v>1659044335.3</v>
      </c>
      <c r="ET78">
        <v>0</v>
      </c>
      <c r="EU78">
        <v>893.61</v>
      </c>
      <c r="EV78">
        <v>-8.703846048710508</v>
      </c>
      <c r="EW78">
        <v>-35.7115387984164</v>
      </c>
      <c r="EX78">
        <v>-2.79</v>
      </c>
      <c r="EY78">
        <v>15</v>
      </c>
      <c r="EZ78">
        <v>0</v>
      </c>
      <c r="FA78" t="s">
        <v>419</v>
      </c>
      <c r="FB78">
        <v>1655239120</v>
      </c>
      <c r="FC78">
        <v>1655239135</v>
      </c>
      <c r="FD78">
        <v>0</v>
      </c>
      <c r="FE78">
        <v>-0.075</v>
      </c>
      <c r="FF78">
        <v>-0.027</v>
      </c>
      <c r="FG78">
        <v>1.986</v>
      </c>
      <c r="FH78">
        <v>0.139</v>
      </c>
      <c r="FI78">
        <v>420</v>
      </c>
      <c r="FJ78">
        <v>22</v>
      </c>
      <c r="FK78">
        <v>0.12</v>
      </c>
      <c r="FL78">
        <v>0.02</v>
      </c>
      <c r="FM78">
        <v>3.545381219512195</v>
      </c>
      <c r="FN78">
        <v>-0.1018377700348458</v>
      </c>
      <c r="FO78">
        <v>0.03683300714828971</v>
      </c>
      <c r="FP78">
        <v>1</v>
      </c>
      <c r="FQ78">
        <v>893.9867647058824</v>
      </c>
      <c r="FR78">
        <v>-7.45225353557937</v>
      </c>
      <c r="FS78">
        <v>3.974483111482579</v>
      </c>
      <c r="FT78">
        <v>0</v>
      </c>
      <c r="FU78">
        <v>0.5500767317073171</v>
      </c>
      <c r="FV78">
        <v>0.009144919860628833</v>
      </c>
      <c r="FW78">
        <v>0.001362271954948266</v>
      </c>
      <c r="FX78">
        <v>1</v>
      </c>
      <c r="FY78">
        <v>2</v>
      </c>
      <c r="FZ78">
        <v>3</v>
      </c>
      <c r="GA78" t="s">
        <v>429</v>
      </c>
      <c r="GB78">
        <v>2.98076</v>
      </c>
      <c r="GC78">
        <v>2.72842</v>
      </c>
      <c r="GD78">
        <v>0.0862748</v>
      </c>
      <c r="GE78">
        <v>0.08670079999999999</v>
      </c>
      <c r="GF78">
        <v>0.0899117</v>
      </c>
      <c r="GG78">
        <v>0.0887085</v>
      </c>
      <c r="GH78">
        <v>27437.4</v>
      </c>
      <c r="GI78">
        <v>27000.2</v>
      </c>
      <c r="GJ78">
        <v>30553</v>
      </c>
      <c r="GK78">
        <v>29804.7</v>
      </c>
      <c r="GL78">
        <v>38369.8</v>
      </c>
      <c r="GM78">
        <v>35766.7</v>
      </c>
      <c r="GN78">
        <v>46733.7</v>
      </c>
      <c r="GO78">
        <v>44330</v>
      </c>
      <c r="GP78">
        <v>1.86857</v>
      </c>
      <c r="GQ78">
        <v>1.86313</v>
      </c>
      <c r="GR78">
        <v>0.0531301</v>
      </c>
      <c r="GS78">
        <v>0</v>
      </c>
      <c r="GT78">
        <v>24.1706</v>
      </c>
      <c r="GU78">
        <v>999.9</v>
      </c>
      <c r="GV78">
        <v>42</v>
      </c>
      <c r="GW78">
        <v>31.6</v>
      </c>
      <c r="GX78">
        <v>21.7228</v>
      </c>
      <c r="GY78">
        <v>63.1369</v>
      </c>
      <c r="GZ78">
        <v>22.3357</v>
      </c>
      <c r="HA78">
        <v>1</v>
      </c>
      <c r="HB78">
        <v>-0.113854</v>
      </c>
      <c r="HC78">
        <v>-0.273837</v>
      </c>
      <c r="HD78">
        <v>20.2138</v>
      </c>
      <c r="HE78">
        <v>5.23855</v>
      </c>
      <c r="HF78">
        <v>11.968</v>
      </c>
      <c r="HG78">
        <v>4.9726</v>
      </c>
      <c r="HH78">
        <v>3.291</v>
      </c>
      <c r="HI78">
        <v>9569.1</v>
      </c>
      <c r="HJ78">
        <v>9999</v>
      </c>
      <c r="HK78">
        <v>9999</v>
      </c>
      <c r="HL78">
        <v>300.9</v>
      </c>
      <c r="HM78">
        <v>4.97291</v>
      </c>
      <c r="HN78">
        <v>1.87735</v>
      </c>
      <c r="HO78">
        <v>1.87546</v>
      </c>
      <c r="HP78">
        <v>1.87825</v>
      </c>
      <c r="HQ78">
        <v>1.875</v>
      </c>
      <c r="HR78">
        <v>1.87857</v>
      </c>
      <c r="HS78">
        <v>1.87561</v>
      </c>
      <c r="HT78">
        <v>1.87683</v>
      </c>
      <c r="HU78">
        <v>0</v>
      </c>
      <c r="HV78">
        <v>0</v>
      </c>
      <c r="HW78">
        <v>0</v>
      </c>
      <c r="HX78">
        <v>0</v>
      </c>
      <c r="HY78" t="s">
        <v>421</v>
      </c>
      <c r="HZ78" t="s">
        <v>422</v>
      </c>
      <c r="IA78" t="s">
        <v>423</v>
      </c>
      <c r="IB78" t="s">
        <v>423</v>
      </c>
      <c r="IC78" t="s">
        <v>423</v>
      </c>
      <c r="ID78" t="s">
        <v>423</v>
      </c>
      <c r="IE78">
        <v>0</v>
      </c>
      <c r="IF78">
        <v>100</v>
      </c>
      <c r="IG78">
        <v>100</v>
      </c>
      <c r="IH78">
        <v>3.436</v>
      </c>
      <c r="II78">
        <v>0.2077</v>
      </c>
      <c r="IJ78">
        <v>1.981763419366358</v>
      </c>
      <c r="IK78">
        <v>0.004159454759036045</v>
      </c>
      <c r="IL78">
        <v>-1.867668404869411E-06</v>
      </c>
      <c r="IM78">
        <v>4.909634042181104E-10</v>
      </c>
      <c r="IN78">
        <v>-0.02325052156973135</v>
      </c>
      <c r="IO78">
        <v>0.005621412097584705</v>
      </c>
      <c r="IP78">
        <v>0.0003643073039241939</v>
      </c>
      <c r="IQ78">
        <v>5.804889560036211E-07</v>
      </c>
      <c r="IR78">
        <v>0</v>
      </c>
      <c r="IS78">
        <v>2100</v>
      </c>
      <c r="IT78">
        <v>1</v>
      </c>
      <c r="IU78">
        <v>26</v>
      </c>
      <c r="IV78">
        <v>63420.2</v>
      </c>
      <c r="IW78">
        <v>63420</v>
      </c>
      <c r="IX78">
        <v>1.09863</v>
      </c>
      <c r="IY78">
        <v>2.56958</v>
      </c>
      <c r="IZ78">
        <v>1.39893</v>
      </c>
      <c r="JA78">
        <v>2.34253</v>
      </c>
      <c r="JB78">
        <v>1.44897</v>
      </c>
      <c r="JC78">
        <v>2.39624</v>
      </c>
      <c r="JD78">
        <v>36.718</v>
      </c>
      <c r="JE78">
        <v>24.105</v>
      </c>
      <c r="JF78">
        <v>18</v>
      </c>
      <c r="JG78">
        <v>479.813</v>
      </c>
      <c r="JH78">
        <v>446.069</v>
      </c>
      <c r="JI78">
        <v>24.9999</v>
      </c>
      <c r="JJ78">
        <v>25.5848</v>
      </c>
      <c r="JK78">
        <v>30</v>
      </c>
      <c r="JL78">
        <v>25.4327</v>
      </c>
      <c r="JM78">
        <v>25.5165</v>
      </c>
      <c r="JN78">
        <v>22.0264</v>
      </c>
      <c r="JO78">
        <v>20.4461</v>
      </c>
      <c r="JP78">
        <v>0</v>
      </c>
      <c r="JQ78">
        <v>25</v>
      </c>
      <c r="JR78">
        <v>420.1</v>
      </c>
      <c r="JS78">
        <v>18.0698</v>
      </c>
      <c r="JT78">
        <v>101</v>
      </c>
      <c r="JU78">
        <v>101.928</v>
      </c>
    </row>
    <row r="79" spans="1:281">
      <c r="A79">
        <v>63</v>
      </c>
      <c r="B79">
        <v>1659044339.1</v>
      </c>
      <c r="C79">
        <v>2228.099999904633</v>
      </c>
      <c r="D79" t="s">
        <v>553</v>
      </c>
      <c r="E79" t="s">
        <v>554</v>
      </c>
      <c r="F79">
        <v>5</v>
      </c>
      <c r="G79" t="s">
        <v>415</v>
      </c>
      <c r="H79" t="s">
        <v>550</v>
      </c>
      <c r="I79">
        <v>1659044336.3</v>
      </c>
      <c r="J79">
        <f>(K79)/1000</f>
        <v>0</v>
      </c>
      <c r="K79">
        <f>IF(CZ79, AN79, AH79)</f>
        <v>0</v>
      </c>
      <c r="L79">
        <f>IF(CZ79, AI79, AG79)</f>
        <v>0</v>
      </c>
      <c r="M79">
        <f>DB79 - IF(AU79&gt;1, L79*CV79*100.0/(AW79*DP79), 0)</f>
        <v>0</v>
      </c>
      <c r="N79">
        <f>((T79-J79/2)*M79-L79)/(T79+J79/2)</f>
        <v>0</v>
      </c>
      <c r="O79">
        <f>N79*(DI79+DJ79)/1000.0</f>
        <v>0</v>
      </c>
      <c r="P79">
        <f>(DB79 - IF(AU79&gt;1, L79*CV79*100.0/(AW79*DP79), 0))*(DI79+DJ79)/1000.0</f>
        <v>0</v>
      </c>
      <c r="Q79">
        <f>2.0/((1/S79-1/R79)+SIGN(S79)*SQRT((1/S79-1/R79)*(1/S79-1/R79) + 4*CW79/((CW79+1)*(CW79+1))*(2*1/S79*1/R79-1/R79*1/R79)))</f>
        <v>0</v>
      </c>
      <c r="R79">
        <f>IF(LEFT(CX79,1)&lt;&gt;"0",IF(LEFT(CX79,1)="1",3.0,CY79),$D$5+$E$5*(DP79*DI79/($K$5*1000))+$F$5*(DP79*DI79/($K$5*1000))*MAX(MIN(CV79,$J$5),$I$5)*MAX(MIN(CV79,$J$5),$I$5)+$G$5*MAX(MIN(CV79,$J$5),$I$5)*(DP79*DI79/($K$5*1000))+$H$5*(DP79*DI79/($K$5*1000))*(DP79*DI79/($K$5*1000)))</f>
        <v>0</v>
      </c>
      <c r="S79">
        <f>J79*(1000-(1000*0.61365*exp(17.502*W79/(240.97+W79))/(DI79+DJ79)+DD79)/2)/(1000*0.61365*exp(17.502*W79/(240.97+W79))/(DI79+DJ79)-DD79)</f>
        <v>0</v>
      </c>
      <c r="T79">
        <f>1/((CW79+1)/(Q79/1.6)+1/(R79/1.37)) + CW79/((CW79+1)/(Q79/1.6) + CW79/(R79/1.37))</f>
        <v>0</v>
      </c>
      <c r="U79">
        <f>(CR79*CU79)</f>
        <v>0</v>
      </c>
      <c r="V79">
        <f>(DK79+(U79+2*0.95*5.67E-8*(((DK79+$B$7)+273)^4-(DK79+273)^4)-44100*J79)/(1.84*29.3*R79+8*0.95*5.67E-8*(DK79+273)^3))</f>
        <v>0</v>
      </c>
      <c r="W79">
        <f>($C$7*DL79+$D$7*DM79+$E$7*V79)</f>
        <v>0</v>
      </c>
      <c r="X79">
        <f>0.61365*exp(17.502*W79/(240.97+W79))</f>
        <v>0</v>
      </c>
      <c r="Y79">
        <f>(Z79/AA79*100)</f>
        <v>0</v>
      </c>
      <c r="Z79">
        <f>DD79*(DI79+DJ79)/1000</f>
        <v>0</v>
      </c>
      <c r="AA79">
        <f>0.61365*exp(17.502*DK79/(240.97+DK79))</f>
        <v>0</v>
      </c>
      <c r="AB79">
        <f>(X79-DD79*(DI79+DJ79)/1000)</f>
        <v>0</v>
      </c>
      <c r="AC79">
        <f>(-J79*44100)</f>
        <v>0</v>
      </c>
      <c r="AD79">
        <f>2*29.3*R79*0.92*(DK79-W79)</f>
        <v>0</v>
      </c>
      <c r="AE79">
        <f>2*0.95*5.67E-8*(((DK79+$B$7)+273)^4-(W79+273)^4)</f>
        <v>0</v>
      </c>
      <c r="AF79">
        <f>U79+AE79+AC79+AD79</f>
        <v>0</v>
      </c>
      <c r="AG79">
        <f>DH79*AU79*(DC79-DB79*(1000-AU79*DE79)/(1000-AU79*DD79))/(100*CV79)</f>
        <v>0</v>
      </c>
      <c r="AH79">
        <f>1000*DH79*AU79*(DD79-DE79)/(100*CV79*(1000-AU79*DD79))</f>
        <v>0</v>
      </c>
      <c r="AI79">
        <f>(AJ79 - AK79 - DI79*1E3/(8.314*(DK79+273.15)) * AM79/DH79 * AL79) * DH79/(100*CV79) * (1000 - DE79)/1000</f>
        <v>0</v>
      </c>
      <c r="AJ79">
        <v>427.8064669039527</v>
      </c>
      <c r="AK79">
        <v>431.7047757575758</v>
      </c>
      <c r="AL79">
        <v>-1.244726318573662E-05</v>
      </c>
      <c r="AM79">
        <v>64.91228299338529</v>
      </c>
      <c r="AN79">
        <f>(AP79 - AO79 + DI79*1E3/(8.314*(DK79+273.15)) * AR79/DH79 * AQ79) * DH79/(100*CV79) * 1000/(1000 - AP79)</f>
        <v>0</v>
      </c>
      <c r="AO79">
        <v>18.08372778131891</v>
      </c>
      <c r="AP79">
        <v>18.63414969696969</v>
      </c>
      <c r="AQ79">
        <v>5.057828495799575E-06</v>
      </c>
      <c r="AR79">
        <v>84.03829692965283</v>
      </c>
      <c r="AS79">
        <v>10</v>
      </c>
      <c r="AT79">
        <v>2</v>
      </c>
      <c r="AU79">
        <f>IF(AS79*$H$13&gt;=AW79,1.0,(AW79/(AW79-AS79*$H$13)))</f>
        <v>0</v>
      </c>
      <c r="AV79">
        <f>(AU79-1)*100</f>
        <v>0</v>
      </c>
      <c r="AW79">
        <f>MAX(0,($B$13+$C$13*DP79)/(1+$D$13*DP79)*DI79/(DK79+273)*$E$13)</f>
        <v>0</v>
      </c>
      <c r="AX79" t="s">
        <v>417</v>
      </c>
      <c r="AY79" t="s">
        <v>417</v>
      </c>
      <c r="AZ79">
        <v>0</v>
      </c>
      <c r="BA79">
        <v>0</v>
      </c>
      <c r="BB79">
        <f>1-AZ79/BA79</f>
        <v>0</v>
      </c>
      <c r="BC79">
        <v>0</v>
      </c>
      <c r="BD79" t="s">
        <v>417</v>
      </c>
      <c r="BE79" t="s">
        <v>417</v>
      </c>
      <c r="BF79">
        <v>0</v>
      </c>
      <c r="BG79">
        <v>0</v>
      </c>
      <c r="BH79">
        <f>1-BF79/BG79</f>
        <v>0</v>
      </c>
      <c r="BI79">
        <v>0.5</v>
      </c>
      <c r="BJ79">
        <f>CS79</f>
        <v>0</v>
      </c>
      <c r="BK79">
        <f>L79</f>
        <v>0</v>
      </c>
      <c r="BL79">
        <f>BH79*BI79*BJ79</f>
        <v>0</v>
      </c>
      <c r="BM79">
        <f>(BK79-BC79)/BJ79</f>
        <v>0</v>
      </c>
      <c r="BN79">
        <f>(BA79-BG79)/BG79</f>
        <v>0</v>
      </c>
      <c r="BO79">
        <f>AZ79/(BB79+AZ79/BG79)</f>
        <v>0</v>
      </c>
      <c r="BP79" t="s">
        <v>417</v>
      </c>
      <c r="BQ79">
        <v>0</v>
      </c>
      <c r="BR79">
        <f>IF(BQ79&lt;&gt;0, BQ79, BO79)</f>
        <v>0</v>
      </c>
      <c r="BS79">
        <f>1-BR79/BG79</f>
        <v>0</v>
      </c>
      <c r="BT79">
        <f>(BG79-BF79)/(BG79-BR79)</f>
        <v>0</v>
      </c>
      <c r="BU79">
        <f>(BA79-BG79)/(BA79-BR79)</f>
        <v>0</v>
      </c>
      <c r="BV79">
        <f>(BG79-BF79)/(BG79-AZ79)</f>
        <v>0</v>
      </c>
      <c r="BW79">
        <f>(BA79-BG79)/(BA79-AZ79)</f>
        <v>0</v>
      </c>
      <c r="BX79">
        <f>(BT79*BR79/BF79)</f>
        <v>0</v>
      </c>
      <c r="BY79">
        <f>(1-BX79)</f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f>$B$11*DQ79+$C$11*DR79+$F$11*EC79*(1-EF79)</f>
        <v>0</v>
      </c>
      <c r="CS79">
        <f>CR79*CT79</f>
        <v>0</v>
      </c>
      <c r="CT79">
        <f>($B$11*$D$9+$C$11*$D$9+$F$11*((EP79+EH79)/MAX(EP79+EH79+EQ79, 0.1)*$I$9+EQ79/MAX(EP79+EH79+EQ79, 0.1)*$J$9))/($B$11+$C$11+$F$11)</f>
        <v>0</v>
      </c>
      <c r="CU79">
        <f>($B$11*$K$9+$C$11*$K$9+$F$11*((EP79+EH79)/MAX(EP79+EH79+EQ79, 0.1)*$P$9+EQ79/MAX(EP79+EH79+EQ79, 0.1)*$Q$9))/($B$11+$C$11+$F$11)</f>
        <v>0</v>
      </c>
      <c r="CV79">
        <v>6</v>
      </c>
      <c r="CW79">
        <v>0.5</v>
      </c>
      <c r="CX79" t="s">
        <v>418</v>
      </c>
      <c r="CY79">
        <v>2</v>
      </c>
      <c r="CZ79" t="b">
        <v>1</v>
      </c>
      <c r="DA79">
        <v>1659044336.3</v>
      </c>
      <c r="DB79">
        <v>423.6616</v>
      </c>
      <c r="DC79">
        <v>420.0769</v>
      </c>
      <c r="DD79">
        <v>18.63428</v>
      </c>
      <c r="DE79">
        <v>18.08352</v>
      </c>
      <c r="DF79">
        <v>420.2255</v>
      </c>
      <c r="DG79">
        <v>18.4266</v>
      </c>
      <c r="DH79">
        <v>500.0988</v>
      </c>
      <c r="DI79">
        <v>90.24905</v>
      </c>
      <c r="DJ79">
        <v>0.10003957</v>
      </c>
      <c r="DK79">
        <v>25.62099</v>
      </c>
      <c r="DL79">
        <v>25.04351</v>
      </c>
      <c r="DM79">
        <v>999.9</v>
      </c>
      <c r="DN79">
        <v>0</v>
      </c>
      <c r="DO79">
        <v>0</v>
      </c>
      <c r="DP79">
        <v>10000.805</v>
      </c>
      <c r="DQ79">
        <v>0</v>
      </c>
      <c r="DR79">
        <v>4.02698</v>
      </c>
      <c r="DS79">
        <v>3.584722999999999</v>
      </c>
      <c r="DT79">
        <v>431.7061</v>
      </c>
      <c r="DU79">
        <v>427.8135</v>
      </c>
      <c r="DV79">
        <v>0.5507555</v>
      </c>
      <c r="DW79">
        <v>420.0769</v>
      </c>
      <c r="DX79">
        <v>18.08352</v>
      </c>
      <c r="DY79">
        <v>1.681725</v>
      </c>
      <c r="DZ79">
        <v>1.632021</v>
      </c>
      <c r="EA79">
        <v>14.72877</v>
      </c>
      <c r="EB79">
        <v>14.26452</v>
      </c>
      <c r="EC79">
        <v>0.0100011</v>
      </c>
      <c r="ED79">
        <v>0</v>
      </c>
      <c r="EE79">
        <v>0</v>
      </c>
      <c r="EF79">
        <v>0</v>
      </c>
      <c r="EG79">
        <v>896.1300000000001</v>
      </c>
      <c r="EH79">
        <v>0.0100011</v>
      </c>
      <c r="EI79">
        <v>-7.279999999999999</v>
      </c>
      <c r="EJ79">
        <v>-1.26</v>
      </c>
      <c r="EK79">
        <v>33.8558</v>
      </c>
      <c r="EL79">
        <v>38.18089999999999</v>
      </c>
      <c r="EM79">
        <v>36.0872</v>
      </c>
      <c r="EN79">
        <v>37.631</v>
      </c>
      <c r="EO79">
        <v>36.4623</v>
      </c>
      <c r="EP79">
        <v>0</v>
      </c>
      <c r="EQ79">
        <v>0</v>
      </c>
      <c r="ER79">
        <v>0</v>
      </c>
      <c r="ES79">
        <v>1659044340.7</v>
      </c>
      <c r="ET79">
        <v>0</v>
      </c>
      <c r="EU79">
        <v>894.0807692307693</v>
      </c>
      <c r="EV79">
        <v>17.20341878097645</v>
      </c>
      <c r="EW79">
        <v>-30.023931644927</v>
      </c>
      <c r="EX79">
        <v>-4.792307692307693</v>
      </c>
      <c r="EY79">
        <v>15</v>
      </c>
      <c r="EZ79">
        <v>0</v>
      </c>
      <c r="FA79" t="s">
        <v>419</v>
      </c>
      <c r="FB79">
        <v>1655239120</v>
      </c>
      <c r="FC79">
        <v>1655239135</v>
      </c>
      <c r="FD79">
        <v>0</v>
      </c>
      <c r="FE79">
        <v>-0.075</v>
      </c>
      <c r="FF79">
        <v>-0.027</v>
      </c>
      <c r="FG79">
        <v>1.986</v>
      </c>
      <c r="FH79">
        <v>0.139</v>
      </c>
      <c r="FI79">
        <v>420</v>
      </c>
      <c r="FJ79">
        <v>22</v>
      </c>
      <c r="FK79">
        <v>0.12</v>
      </c>
      <c r="FL79">
        <v>0.02</v>
      </c>
      <c r="FM79">
        <v>3.54633525</v>
      </c>
      <c r="FN79">
        <v>0.1841494559099411</v>
      </c>
      <c r="FO79">
        <v>0.03925549884968348</v>
      </c>
      <c r="FP79">
        <v>1</v>
      </c>
      <c r="FQ79">
        <v>894.0941176470587</v>
      </c>
      <c r="FR79">
        <v>-1.917494219648024</v>
      </c>
      <c r="FS79">
        <v>3.67753043546974</v>
      </c>
      <c r="FT79">
        <v>0</v>
      </c>
      <c r="FU79">
        <v>0.55059945</v>
      </c>
      <c r="FV79">
        <v>0.002630003752345505</v>
      </c>
      <c r="FW79">
        <v>0.001034961833837371</v>
      </c>
      <c r="FX79">
        <v>1</v>
      </c>
      <c r="FY79">
        <v>2</v>
      </c>
      <c r="FZ79">
        <v>3</v>
      </c>
      <c r="GA79" t="s">
        <v>429</v>
      </c>
      <c r="GB79">
        <v>2.98082</v>
      </c>
      <c r="GC79">
        <v>2.72833</v>
      </c>
      <c r="GD79">
        <v>0.0862729</v>
      </c>
      <c r="GE79">
        <v>0.08669449999999999</v>
      </c>
      <c r="GF79">
        <v>0.0899108</v>
      </c>
      <c r="GG79">
        <v>0.0887008</v>
      </c>
      <c r="GH79">
        <v>27436.8</v>
      </c>
      <c r="GI79">
        <v>27000.6</v>
      </c>
      <c r="GJ79">
        <v>30552.3</v>
      </c>
      <c r="GK79">
        <v>29805</v>
      </c>
      <c r="GL79">
        <v>38369.1</v>
      </c>
      <c r="GM79">
        <v>35767.3</v>
      </c>
      <c r="GN79">
        <v>46732.8</v>
      </c>
      <c r="GO79">
        <v>44330.3</v>
      </c>
      <c r="GP79">
        <v>1.86882</v>
      </c>
      <c r="GQ79">
        <v>1.86295</v>
      </c>
      <c r="GR79">
        <v>0.0530705</v>
      </c>
      <c r="GS79">
        <v>0</v>
      </c>
      <c r="GT79">
        <v>24.1706</v>
      </c>
      <c r="GU79">
        <v>999.9</v>
      </c>
      <c r="GV79">
        <v>42</v>
      </c>
      <c r="GW79">
        <v>31.6</v>
      </c>
      <c r="GX79">
        <v>21.7247</v>
      </c>
      <c r="GY79">
        <v>63.1469</v>
      </c>
      <c r="GZ79">
        <v>22.2596</v>
      </c>
      <c r="HA79">
        <v>1</v>
      </c>
      <c r="HB79">
        <v>-0.113796</v>
      </c>
      <c r="HC79">
        <v>-0.273094</v>
      </c>
      <c r="HD79">
        <v>20.2139</v>
      </c>
      <c r="HE79">
        <v>5.23945</v>
      </c>
      <c r="HF79">
        <v>11.968</v>
      </c>
      <c r="HG79">
        <v>4.973</v>
      </c>
      <c r="HH79">
        <v>3.291</v>
      </c>
      <c r="HI79">
        <v>9569.1</v>
      </c>
      <c r="HJ79">
        <v>9999</v>
      </c>
      <c r="HK79">
        <v>9999</v>
      </c>
      <c r="HL79">
        <v>300.9</v>
      </c>
      <c r="HM79">
        <v>4.97291</v>
      </c>
      <c r="HN79">
        <v>1.87731</v>
      </c>
      <c r="HO79">
        <v>1.87544</v>
      </c>
      <c r="HP79">
        <v>1.87824</v>
      </c>
      <c r="HQ79">
        <v>1.875</v>
      </c>
      <c r="HR79">
        <v>1.87852</v>
      </c>
      <c r="HS79">
        <v>1.87561</v>
      </c>
      <c r="HT79">
        <v>1.8768</v>
      </c>
      <c r="HU79">
        <v>0</v>
      </c>
      <c r="HV79">
        <v>0</v>
      </c>
      <c r="HW79">
        <v>0</v>
      </c>
      <c r="HX79">
        <v>0</v>
      </c>
      <c r="HY79" t="s">
        <v>421</v>
      </c>
      <c r="HZ79" t="s">
        <v>422</v>
      </c>
      <c r="IA79" t="s">
        <v>423</v>
      </c>
      <c r="IB79" t="s">
        <v>423</v>
      </c>
      <c r="IC79" t="s">
        <v>423</v>
      </c>
      <c r="ID79" t="s">
        <v>423</v>
      </c>
      <c r="IE79">
        <v>0</v>
      </c>
      <c r="IF79">
        <v>100</v>
      </c>
      <c r="IG79">
        <v>100</v>
      </c>
      <c r="IH79">
        <v>3.436</v>
      </c>
      <c r="II79">
        <v>0.2076</v>
      </c>
      <c r="IJ79">
        <v>1.981763419366358</v>
      </c>
      <c r="IK79">
        <v>0.004159454759036045</v>
      </c>
      <c r="IL79">
        <v>-1.867668404869411E-06</v>
      </c>
      <c r="IM79">
        <v>4.909634042181104E-10</v>
      </c>
      <c r="IN79">
        <v>-0.02325052156973135</v>
      </c>
      <c r="IO79">
        <v>0.005621412097584705</v>
      </c>
      <c r="IP79">
        <v>0.0003643073039241939</v>
      </c>
      <c r="IQ79">
        <v>5.804889560036211E-07</v>
      </c>
      <c r="IR79">
        <v>0</v>
      </c>
      <c r="IS79">
        <v>2100</v>
      </c>
      <c r="IT79">
        <v>1</v>
      </c>
      <c r="IU79">
        <v>26</v>
      </c>
      <c r="IV79">
        <v>63420.3</v>
      </c>
      <c r="IW79">
        <v>63420.1</v>
      </c>
      <c r="IX79">
        <v>1.09863</v>
      </c>
      <c r="IY79">
        <v>2.55737</v>
      </c>
      <c r="IZ79">
        <v>1.39893</v>
      </c>
      <c r="JA79">
        <v>2.34375</v>
      </c>
      <c r="JB79">
        <v>1.44897</v>
      </c>
      <c r="JC79">
        <v>2.43774</v>
      </c>
      <c r="JD79">
        <v>36.718</v>
      </c>
      <c r="JE79">
        <v>24.105</v>
      </c>
      <c r="JF79">
        <v>18</v>
      </c>
      <c r="JG79">
        <v>479.947</v>
      </c>
      <c r="JH79">
        <v>445.944</v>
      </c>
      <c r="JI79">
        <v>25</v>
      </c>
      <c r="JJ79">
        <v>25.5835</v>
      </c>
      <c r="JK79">
        <v>30.0001</v>
      </c>
      <c r="JL79">
        <v>25.4327</v>
      </c>
      <c r="JM79">
        <v>25.5143</v>
      </c>
      <c r="JN79">
        <v>22.0286</v>
      </c>
      <c r="JO79">
        <v>20.4461</v>
      </c>
      <c r="JP79">
        <v>0</v>
      </c>
      <c r="JQ79">
        <v>25</v>
      </c>
      <c r="JR79">
        <v>420.1</v>
      </c>
      <c r="JS79">
        <v>18.0698</v>
      </c>
      <c r="JT79">
        <v>100.997</v>
      </c>
      <c r="JU79">
        <v>101.929</v>
      </c>
    </row>
    <row r="80" spans="1:281">
      <c r="A80">
        <v>64</v>
      </c>
      <c r="B80">
        <v>1659044344.1</v>
      </c>
      <c r="C80">
        <v>2233.099999904633</v>
      </c>
      <c r="D80" t="s">
        <v>555</v>
      </c>
      <c r="E80" t="s">
        <v>556</v>
      </c>
      <c r="F80">
        <v>5</v>
      </c>
      <c r="G80" t="s">
        <v>415</v>
      </c>
      <c r="H80" t="s">
        <v>550</v>
      </c>
      <c r="I80">
        <v>1659044341.6</v>
      </c>
      <c r="J80">
        <f>(K80)/1000</f>
        <v>0</v>
      </c>
      <c r="K80">
        <f>IF(CZ80, AN80, AH80)</f>
        <v>0</v>
      </c>
      <c r="L80">
        <f>IF(CZ80, AI80, AG80)</f>
        <v>0</v>
      </c>
      <c r="M80">
        <f>DB80 - IF(AU80&gt;1, L80*CV80*100.0/(AW80*DP80), 0)</f>
        <v>0</v>
      </c>
      <c r="N80">
        <f>((T80-J80/2)*M80-L80)/(T80+J80/2)</f>
        <v>0</v>
      </c>
      <c r="O80">
        <f>N80*(DI80+DJ80)/1000.0</f>
        <v>0</v>
      </c>
      <c r="P80">
        <f>(DB80 - IF(AU80&gt;1, L80*CV80*100.0/(AW80*DP80), 0))*(DI80+DJ80)/1000.0</f>
        <v>0</v>
      </c>
      <c r="Q80">
        <f>2.0/((1/S80-1/R80)+SIGN(S80)*SQRT((1/S80-1/R80)*(1/S80-1/R80) + 4*CW80/((CW80+1)*(CW80+1))*(2*1/S80*1/R80-1/R80*1/R80)))</f>
        <v>0</v>
      </c>
      <c r="R80">
        <f>IF(LEFT(CX80,1)&lt;&gt;"0",IF(LEFT(CX80,1)="1",3.0,CY80),$D$5+$E$5*(DP80*DI80/($K$5*1000))+$F$5*(DP80*DI80/($K$5*1000))*MAX(MIN(CV80,$J$5),$I$5)*MAX(MIN(CV80,$J$5),$I$5)+$G$5*MAX(MIN(CV80,$J$5),$I$5)*(DP80*DI80/($K$5*1000))+$H$5*(DP80*DI80/($K$5*1000))*(DP80*DI80/($K$5*1000)))</f>
        <v>0</v>
      </c>
      <c r="S80">
        <f>J80*(1000-(1000*0.61365*exp(17.502*W80/(240.97+W80))/(DI80+DJ80)+DD80)/2)/(1000*0.61365*exp(17.502*W80/(240.97+W80))/(DI80+DJ80)-DD80)</f>
        <v>0</v>
      </c>
      <c r="T80">
        <f>1/((CW80+1)/(Q80/1.6)+1/(R80/1.37)) + CW80/((CW80+1)/(Q80/1.6) + CW80/(R80/1.37))</f>
        <v>0</v>
      </c>
      <c r="U80">
        <f>(CR80*CU80)</f>
        <v>0</v>
      </c>
      <c r="V80">
        <f>(DK80+(U80+2*0.95*5.67E-8*(((DK80+$B$7)+273)^4-(DK80+273)^4)-44100*J80)/(1.84*29.3*R80+8*0.95*5.67E-8*(DK80+273)^3))</f>
        <v>0</v>
      </c>
      <c r="W80">
        <f>($C$7*DL80+$D$7*DM80+$E$7*V80)</f>
        <v>0</v>
      </c>
      <c r="X80">
        <f>0.61365*exp(17.502*W80/(240.97+W80))</f>
        <v>0</v>
      </c>
      <c r="Y80">
        <f>(Z80/AA80*100)</f>
        <v>0</v>
      </c>
      <c r="Z80">
        <f>DD80*(DI80+DJ80)/1000</f>
        <v>0</v>
      </c>
      <c r="AA80">
        <f>0.61365*exp(17.502*DK80/(240.97+DK80))</f>
        <v>0</v>
      </c>
      <c r="AB80">
        <f>(X80-DD80*(DI80+DJ80)/1000)</f>
        <v>0</v>
      </c>
      <c r="AC80">
        <f>(-J80*44100)</f>
        <v>0</v>
      </c>
      <c r="AD80">
        <f>2*29.3*R80*0.92*(DK80-W80)</f>
        <v>0</v>
      </c>
      <c r="AE80">
        <f>2*0.95*5.67E-8*(((DK80+$B$7)+273)^4-(W80+273)^4)</f>
        <v>0</v>
      </c>
      <c r="AF80">
        <f>U80+AE80+AC80+AD80</f>
        <v>0</v>
      </c>
      <c r="AG80">
        <f>DH80*AU80*(DC80-DB80*(1000-AU80*DE80)/(1000-AU80*DD80))/(100*CV80)</f>
        <v>0</v>
      </c>
      <c r="AH80">
        <f>1000*DH80*AU80*(DD80-DE80)/(100*CV80*(1000-AU80*DD80))</f>
        <v>0</v>
      </c>
      <c r="AI80">
        <f>(AJ80 - AK80 - DI80*1E3/(8.314*(DK80+273.15)) * AM80/DH80 * AL80) * DH80/(100*CV80) * (1000 - DE80)/1000</f>
        <v>0</v>
      </c>
      <c r="AJ80">
        <v>427.8133473292723</v>
      </c>
      <c r="AK80">
        <v>431.7141333333335</v>
      </c>
      <c r="AL80">
        <v>0.0002661170999114136</v>
      </c>
      <c r="AM80">
        <v>64.91228299338529</v>
      </c>
      <c r="AN80">
        <f>(AP80 - AO80 + DI80*1E3/(8.314*(DK80+273.15)) * AR80/DH80 * AQ80) * DH80/(100*CV80) * 1000/(1000 - AP80)</f>
        <v>0</v>
      </c>
      <c r="AO80">
        <v>18.08207926796825</v>
      </c>
      <c r="AP80">
        <v>18.63552969696969</v>
      </c>
      <c r="AQ80">
        <v>3.398882314697036E-06</v>
      </c>
      <c r="AR80">
        <v>84.03829692965283</v>
      </c>
      <c r="AS80">
        <v>10</v>
      </c>
      <c r="AT80">
        <v>2</v>
      </c>
      <c r="AU80">
        <f>IF(AS80*$H$13&gt;=AW80,1.0,(AW80/(AW80-AS80*$H$13)))</f>
        <v>0</v>
      </c>
      <c r="AV80">
        <f>(AU80-1)*100</f>
        <v>0</v>
      </c>
      <c r="AW80">
        <f>MAX(0,($B$13+$C$13*DP80)/(1+$D$13*DP80)*DI80/(DK80+273)*$E$13)</f>
        <v>0</v>
      </c>
      <c r="AX80" t="s">
        <v>417</v>
      </c>
      <c r="AY80" t="s">
        <v>417</v>
      </c>
      <c r="AZ80">
        <v>0</v>
      </c>
      <c r="BA80">
        <v>0</v>
      </c>
      <c r="BB80">
        <f>1-AZ80/BA80</f>
        <v>0</v>
      </c>
      <c r="BC80">
        <v>0</v>
      </c>
      <c r="BD80" t="s">
        <v>417</v>
      </c>
      <c r="BE80" t="s">
        <v>417</v>
      </c>
      <c r="BF80">
        <v>0</v>
      </c>
      <c r="BG80">
        <v>0</v>
      </c>
      <c r="BH80">
        <f>1-BF80/BG80</f>
        <v>0</v>
      </c>
      <c r="BI80">
        <v>0.5</v>
      </c>
      <c r="BJ80">
        <f>CS80</f>
        <v>0</v>
      </c>
      <c r="BK80">
        <f>L80</f>
        <v>0</v>
      </c>
      <c r="BL80">
        <f>BH80*BI80*BJ80</f>
        <v>0</v>
      </c>
      <c r="BM80">
        <f>(BK80-BC80)/BJ80</f>
        <v>0</v>
      </c>
      <c r="BN80">
        <f>(BA80-BG80)/BG80</f>
        <v>0</v>
      </c>
      <c r="BO80">
        <f>AZ80/(BB80+AZ80/BG80)</f>
        <v>0</v>
      </c>
      <c r="BP80" t="s">
        <v>417</v>
      </c>
      <c r="BQ80">
        <v>0</v>
      </c>
      <c r="BR80">
        <f>IF(BQ80&lt;&gt;0, BQ80, BO80)</f>
        <v>0</v>
      </c>
      <c r="BS80">
        <f>1-BR80/BG80</f>
        <v>0</v>
      </c>
      <c r="BT80">
        <f>(BG80-BF80)/(BG80-BR80)</f>
        <v>0</v>
      </c>
      <c r="BU80">
        <f>(BA80-BG80)/(BA80-BR80)</f>
        <v>0</v>
      </c>
      <c r="BV80">
        <f>(BG80-BF80)/(BG80-AZ80)</f>
        <v>0</v>
      </c>
      <c r="BW80">
        <f>(BA80-BG80)/(BA80-AZ80)</f>
        <v>0</v>
      </c>
      <c r="BX80">
        <f>(BT80*BR80/BF80)</f>
        <v>0</v>
      </c>
      <c r="BY80">
        <f>(1-BX80)</f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f>$B$11*DQ80+$C$11*DR80+$F$11*EC80*(1-EF80)</f>
        <v>0</v>
      </c>
      <c r="CS80">
        <f>CR80*CT80</f>
        <v>0</v>
      </c>
      <c r="CT80">
        <f>($B$11*$D$9+$C$11*$D$9+$F$11*((EP80+EH80)/MAX(EP80+EH80+EQ80, 0.1)*$I$9+EQ80/MAX(EP80+EH80+EQ80, 0.1)*$J$9))/($B$11+$C$11+$F$11)</f>
        <v>0</v>
      </c>
      <c r="CU80">
        <f>($B$11*$K$9+$C$11*$K$9+$F$11*((EP80+EH80)/MAX(EP80+EH80+EQ80, 0.1)*$P$9+EQ80/MAX(EP80+EH80+EQ80, 0.1)*$Q$9))/($B$11+$C$11+$F$11)</f>
        <v>0</v>
      </c>
      <c r="CV80">
        <v>6</v>
      </c>
      <c r="CW80">
        <v>0.5</v>
      </c>
      <c r="CX80" t="s">
        <v>418</v>
      </c>
      <c r="CY80">
        <v>2</v>
      </c>
      <c r="CZ80" t="b">
        <v>1</v>
      </c>
      <c r="DA80">
        <v>1659044341.6</v>
      </c>
      <c r="DB80">
        <v>423.6568888888889</v>
      </c>
      <c r="DC80">
        <v>420.0904444444445</v>
      </c>
      <c r="DD80">
        <v>18.63453333333333</v>
      </c>
      <c r="DE80">
        <v>18.08222222222223</v>
      </c>
      <c r="DF80">
        <v>420.2205555555556</v>
      </c>
      <c r="DG80">
        <v>18.42685555555555</v>
      </c>
      <c r="DH80">
        <v>500.0553333333334</v>
      </c>
      <c r="DI80">
        <v>90.24911111111111</v>
      </c>
      <c r="DJ80">
        <v>0.1001747777777778</v>
      </c>
      <c r="DK80">
        <v>25.61858888888889</v>
      </c>
      <c r="DL80">
        <v>25.03894444444445</v>
      </c>
      <c r="DM80">
        <v>999.9000000000001</v>
      </c>
      <c r="DN80">
        <v>0</v>
      </c>
      <c r="DO80">
        <v>0</v>
      </c>
      <c r="DP80">
        <v>9985.834444444445</v>
      </c>
      <c r="DQ80">
        <v>0</v>
      </c>
      <c r="DR80">
        <v>4.062067777777778</v>
      </c>
      <c r="DS80">
        <v>3.566261111111111</v>
      </c>
      <c r="DT80">
        <v>431.7013333333333</v>
      </c>
      <c r="DU80">
        <v>427.8264444444445</v>
      </c>
      <c r="DV80">
        <v>0.5523024444444444</v>
      </c>
      <c r="DW80">
        <v>420.0904444444445</v>
      </c>
      <c r="DX80">
        <v>18.08222222222223</v>
      </c>
      <c r="DY80">
        <v>1.681748888888889</v>
      </c>
      <c r="DZ80">
        <v>1.631904444444444</v>
      </c>
      <c r="EA80">
        <v>14.72898888888889</v>
      </c>
      <c r="EB80">
        <v>14.26343333333333</v>
      </c>
      <c r="EC80">
        <v>0.0100011</v>
      </c>
      <c r="ED80">
        <v>0</v>
      </c>
      <c r="EE80">
        <v>0</v>
      </c>
      <c r="EF80">
        <v>0</v>
      </c>
      <c r="EG80">
        <v>895.95</v>
      </c>
      <c r="EH80">
        <v>0.0100011</v>
      </c>
      <c r="EI80">
        <v>-6.8</v>
      </c>
      <c r="EJ80">
        <v>-1.566666666666667</v>
      </c>
      <c r="EK80">
        <v>33.89577777777778</v>
      </c>
      <c r="EL80">
        <v>38.097</v>
      </c>
      <c r="EM80">
        <v>35.97200000000001</v>
      </c>
      <c r="EN80">
        <v>37.52766666666667</v>
      </c>
      <c r="EO80">
        <v>36.38877777777778</v>
      </c>
      <c r="EP80">
        <v>0</v>
      </c>
      <c r="EQ80">
        <v>0</v>
      </c>
      <c r="ER80">
        <v>0</v>
      </c>
      <c r="ES80">
        <v>1659044345.5</v>
      </c>
      <c r="ET80">
        <v>0</v>
      </c>
      <c r="EU80">
        <v>894.3711538461538</v>
      </c>
      <c r="EV80">
        <v>20.3606837118878</v>
      </c>
      <c r="EW80">
        <v>-13.73162384866887</v>
      </c>
      <c r="EX80">
        <v>-6.128846153846155</v>
      </c>
      <c r="EY80">
        <v>15</v>
      </c>
      <c r="EZ80">
        <v>0</v>
      </c>
      <c r="FA80" t="s">
        <v>419</v>
      </c>
      <c r="FB80">
        <v>1655239120</v>
      </c>
      <c r="FC80">
        <v>1655239135</v>
      </c>
      <c r="FD80">
        <v>0</v>
      </c>
      <c r="FE80">
        <v>-0.075</v>
      </c>
      <c r="FF80">
        <v>-0.027</v>
      </c>
      <c r="FG80">
        <v>1.986</v>
      </c>
      <c r="FH80">
        <v>0.139</v>
      </c>
      <c r="FI80">
        <v>420</v>
      </c>
      <c r="FJ80">
        <v>22</v>
      </c>
      <c r="FK80">
        <v>0.12</v>
      </c>
      <c r="FL80">
        <v>0.02</v>
      </c>
      <c r="FM80">
        <v>3.556129024390244</v>
      </c>
      <c r="FN80">
        <v>0.1949673867595851</v>
      </c>
      <c r="FO80">
        <v>0.04078582960550345</v>
      </c>
      <c r="FP80">
        <v>1</v>
      </c>
      <c r="FQ80">
        <v>894.4426470588235</v>
      </c>
      <c r="FR80">
        <v>12.15508019008579</v>
      </c>
      <c r="FS80">
        <v>3.510952031792835</v>
      </c>
      <c r="FT80">
        <v>0</v>
      </c>
      <c r="FU80">
        <v>0.551293512195122</v>
      </c>
      <c r="FV80">
        <v>0.002391010452961647</v>
      </c>
      <c r="FW80">
        <v>0.000922940849040117</v>
      </c>
      <c r="FX80">
        <v>1</v>
      </c>
      <c r="FY80">
        <v>2</v>
      </c>
      <c r="FZ80">
        <v>3</v>
      </c>
      <c r="GA80" t="s">
        <v>429</v>
      </c>
      <c r="GB80">
        <v>2.98077</v>
      </c>
      <c r="GC80">
        <v>2.72839</v>
      </c>
      <c r="GD80">
        <v>0.0862755</v>
      </c>
      <c r="GE80">
        <v>0.0867117</v>
      </c>
      <c r="GF80">
        <v>0.08991590000000001</v>
      </c>
      <c r="GG80">
        <v>0.0887008</v>
      </c>
      <c r="GH80">
        <v>27437.4</v>
      </c>
      <c r="GI80">
        <v>27000.1</v>
      </c>
      <c r="GJ80">
        <v>30553</v>
      </c>
      <c r="GK80">
        <v>29804.9</v>
      </c>
      <c r="GL80">
        <v>38369.8</v>
      </c>
      <c r="GM80">
        <v>35767.2</v>
      </c>
      <c r="GN80">
        <v>46733.9</v>
      </c>
      <c r="GO80">
        <v>44330.2</v>
      </c>
      <c r="GP80">
        <v>1.86873</v>
      </c>
      <c r="GQ80">
        <v>1.86292</v>
      </c>
      <c r="GR80">
        <v>0.0530258</v>
      </c>
      <c r="GS80">
        <v>0</v>
      </c>
      <c r="GT80">
        <v>24.1706</v>
      </c>
      <c r="GU80">
        <v>999.9</v>
      </c>
      <c r="GV80">
        <v>42</v>
      </c>
      <c r="GW80">
        <v>31.6</v>
      </c>
      <c r="GX80">
        <v>21.7241</v>
      </c>
      <c r="GY80">
        <v>63.0669</v>
      </c>
      <c r="GZ80">
        <v>22.476</v>
      </c>
      <c r="HA80">
        <v>1</v>
      </c>
      <c r="HB80">
        <v>-0.1139</v>
      </c>
      <c r="HC80">
        <v>-0.273426</v>
      </c>
      <c r="HD80">
        <v>20.2139</v>
      </c>
      <c r="HE80">
        <v>5.239</v>
      </c>
      <c r="HF80">
        <v>11.968</v>
      </c>
      <c r="HG80">
        <v>4.97285</v>
      </c>
      <c r="HH80">
        <v>3.291</v>
      </c>
      <c r="HI80">
        <v>9569.299999999999</v>
      </c>
      <c r="HJ80">
        <v>9999</v>
      </c>
      <c r="HK80">
        <v>9999</v>
      </c>
      <c r="HL80">
        <v>300.9</v>
      </c>
      <c r="HM80">
        <v>4.97292</v>
      </c>
      <c r="HN80">
        <v>1.8773</v>
      </c>
      <c r="HO80">
        <v>1.87545</v>
      </c>
      <c r="HP80">
        <v>1.87822</v>
      </c>
      <c r="HQ80">
        <v>1.87499</v>
      </c>
      <c r="HR80">
        <v>1.87851</v>
      </c>
      <c r="HS80">
        <v>1.87561</v>
      </c>
      <c r="HT80">
        <v>1.87677</v>
      </c>
      <c r="HU80">
        <v>0</v>
      </c>
      <c r="HV80">
        <v>0</v>
      </c>
      <c r="HW80">
        <v>0</v>
      </c>
      <c r="HX80">
        <v>0</v>
      </c>
      <c r="HY80" t="s">
        <v>421</v>
      </c>
      <c r="HZ80" t="s">
        <v>422</v>
      </c>
      <c r="IA80" t="s">
        <v>423</v>
      </c>
      <c r="IB80" t="s">
        <v>423</v>
      </c>
      <c r="IC80" t="s">
        <v>423</v>
      </c>
      <c r="ID80" t="s">
        <v>423</v>
      </c>
      <c r="IE80">
        <v>0</v>
      </c>
      <c r="IF80">
        <v>100</v>
      </c>
      <c r="IG80">
        <v>100</v>
      </c>
      <c r="IH80">
        <v>3.436</v>
      </c>
      <c r="II80">
        <v>0.2077</v>
      </c>
      <c r="IJ80">
        <v>1.981763419366358</v>
      </c>
      <c r="IK80">
        <v>0.004159454759036045</v>
      </c>
      <c r="IL80">
        <v>-1.867668404869411E-06</v>
      </c>
      <c r="IM80">
        <v>4.909634042181104E-10</v>
      </c>
      <c r="IN80">
        <v>-0.02325052156973135</v>
      </c>
      <c r="IO80">
        <v>0.005621412097584705</v>
      </c>
      <c r="IP80">
        <v>0.0003643073039241939</v>
      </c>
      <c r="IQ80">
        <v>5.804889560036211E-07</v>
      </c>
      <c r="IR80">
        <v>0</v>
      </c>
      <c r="IS80">
        <v>2100</v>
      </c>
      <c r="IT80">
        <v>1</v>
      </c>
      <c r="IU80">
        <v>26</v>
      </c>
      <c r="IV80">
        <v>63420.4</v>
      </c>
      <c r="IW80">
        <v>63420.2</v>
      </c>
      <c r="IX80">
        <v>1.09863</v>
      </c>
      <c r="IY80">
        <v>2.55859</v>
      </c>
      <c r="IZ80">
        <v>1.39893</v>
      </c>
      <c r="JA80">
        <v>2.34253</v>
      </c>
      <c r="JB80">
        <v>1.44897</v>
      </c>
      <c r="JC80">
        <v>2.4353</v>
      </c>
      <c r="JD80">
        <v>36.718</v>
      </c>
      <c r="JE80">
        <v>24.105</v>
      </c>
      <c r="JF80">
        <v>18</v>
      </c>
      <c r="JG80">
        <v>479.878</v>
      </c>
      <c r="JH80">
        <v>445.929</v>
      </c>
      <c r="JI80">
        <v>24.9999</v>
      </c>
      <c r="JJ80">
        <v>25.5827</v>
      </c>
      <c r="JK80">
        <v>30</v>
      </c>
      <c r="JL80">
        <v>25.4305</v>
      </c>
      <c r="JM80">
        <v>25.5143</v>
      </c>
      <c r="JN80">
        <v>22.0267</v>
      </c>
      <c r="JO80">
        <v>20.4461</v>
      </c>
      <c r="JP80">
        <v>0</v>
      </c>
      <c r="JQ80">
        <v>25</v>
      </c>
      <c r="JR80">
        <v>420.1</v>
      </c>
      <c r="JS80">
        <v>18.0698</v>
      </c>
      <c r="JT80">
        <v>101</v>
      </c>
      <c r="JU80">
        <v>101.928</v>
      </c>
    </row>
    <row r="81" spans="1:281">
      <c r="A81">
        <v>65</v>
      </c>
      <c r="B81">
        <v>1659044349.1</v>
      </c>
      <c r="C81">
        <v>2238.099999904633</v>
      </c>
      <c r="D81" t="s">
        <v>557</v>
      </c>
      <c r="E81" t="s">
        <v>558</v>
      </c>
      <c r="F81">
        <v>5</v>
      </c>
      <c r="G81" t="s">
        <v>415</v>
      </c>
      <c r="H81" t="s">
        <v>550</v>
      </c>
      <c r="I81">
        <v>1659044346.3</v>
      </c>
      <c r="J81">
        <f>(K81)/1000</f>
        <v>0</v>
      </c>
      <c r="K81">
        <f>IF(CZ81, AN81, AH81)</f>
        <v>0</v>
      </c>
      <c r="L81">
        <f>IF(CZ81, AI81, AG81)</f>
        <v>0</v>
      </c>
      <c r="M81">
        <f>DB81 - IF(AU81&gt;1, L81*CV81*100.0/(AW81*DP81), 0)</f>
        <v>0</v>
      </c>
      <c r="N81">
        <f>((T81-J81/2)*M81-L81)/(T81+J81/2)</f>
        <v>0</v>
      </c>
      <c r="O81">
        <f>N81*(DI81+DJ81)/1000.0</f>
        <v>0</v>
      </c>
      <c r="P81">
        <f>(DB81 - IF(AU81&gt;1, L81*CV81*100.0/(AW81*DP81), 0))*(DI81+DJ81)/1000.0</f>
        <v>0</v>
      </c>
      <c r="Q81">
        <f>2.0/((1/S81-1/R81)+SIGN(S81)*SQRT((1/S81-1/R81)*(1/S81-1/R81) + 4*CW81/((CW81+1)*(CW81+1))*(2*1/S81*1/R81-1/R81*1/R81)))</f>
        <v>0</v>
      </c>
      <c r="R81">
        <f>IF(LEFT(CX81,1)&lt;&gt;"0",IF(LEFT(CX81,1)="1",3.0,CY81),$D$5+$E$5*(DP81*DI81/($K$5*1000))+$F$5*(DP81*DI81/($K$5*1000))*MAX(MIN(CV81,$J$5),$I$5)*MAX(MIN(CV81,$J$5),$I$5)+$G$5*MAX(MIN(CV81,$J$5),$I$5)*(DP81*DI81/($K$5*1000))+$H$5*(DP81*DI81/($K$5*1000))*(DP81*DI81/($K$5*1000)))</f>
        <v>0</v>
      </c>
      <c r="S81">
        <f>J81*(1000-(1000*0.61365*exp(17.502*W81/(240.97+W81))/(DI81+DJ81)+DD81)/2)/(1000*0.61365*exp(17.502*W81/(240.97+W81))/(DI81+DJ81)-DD81)</f>
        <v>0</v>
      </c>
      <c r="T81">
        <f>1/((CW81+1)/(Q81/1.6)+1/(R81/1.37)) + CW81/((CW81+1)/(Q81/1.6) + CW81/(R81/1.37))</f>
        <v>0</v>
      </c>
      <c r="U81">
        <f>(CR81*CU81)</f>
        <v>0</v>
      </c>
      <c r="V81">
        <f>(DK81+(U81+2*0.95*5.67E-8*(((DK81+$B$7)+273)^4-(DK81+273)^4)-44100*J81)/(1.84*29.3*R81+8*0.95*5.67E-8*(DK81+273)^3))</f>
        <v>0</v>
      </c>
      <c r="W81">
        <f>($C$7*DL81+$D$7*DM81+$E$7*V81)</f>
        <v>0</v>
      </c>
      <c r="X81">
        <f>0.61365*exp(17.502*W81/(240.97+W81))</f>
        <v>0</v>
      </c>
      <c r="Y81">
        <f>(Z81/AA81*100)</f>
        <v>0</v>
      </c>
      <c r="Z81">
        <f>DD81*(DI81+DJ81)/1000</f>
        <v>0</v>
      </c>
      <c r="AA81">
        <f>0.61365*exp(17.502*DK81/(240.97+DK81))</f>
        <v>0</v>
      </c>
      <c r="AB81">
        <f>(X81-DD81*(DI81+DJ81)/1000)</f>
        <v>0</v>
      </c>
      <c r="AC81">
        <f>(-J81*44100)</f>
        <v>0</v>
      </c>
      <c r="AD81">
        <f>2*29.3*R81*0.92*(DK81-W81)</f>
        <v>0</v>
      </c>
      <c r="AE81">
        <f>2*0.95*5.67E-8*(((DK81+$B$7)+273)^4-(W81+273)^4)</f>
        <v>0</v>
      </c>
      <c r="AF81">
        <f>U81+AE81+AC81+AD81</f>
        <v>0</v>
      </c>
      <c r="AG81">
        <f>DH81*AU81*(DC81-DB81*(1000-AU81*DE81)/(1000-AU81*DD81))/(100*CV81)</f>
        <v>0</v>
      </c>
      <c r="AH81">
        <f>1000*DH81*AU81*(DD81-DE81)/(100*CV81*(1000-AU81*DD81))</f>
        <v>0</v>
      </c>
      <c r="AI81">
        <f>(AJ81 - AK81 - DI81*1E3/(8.314*(DK81+273.15)) * AM81/DH81 * AL81) * DH81/(100*CV81) * (1000 - DE81)/1000</f>
        <v>0</v>
      </c>
      <c r="AJ81">
        <v>427.866219099266</v>
      </c>
      <c r="AK81">
        <v>431.6629818181818</v>
      </c>
      <c r="AL81">
        <v>-0.0004115936135828661</v>
      </c>
      <c r="AM81">
        <v>64.91228299338529</v>
      </c>
      <c r="AN81">
        <f>(AP81 - AO81 + DI81*1E3/(8.314*(DK81+273.15)) * AR81/DH81 * AQ81) * DH81/(100*CV81) * 1000/(1000 - AP81)</f>
        <v>0</v>
      </c>
      <c r="AO81">
        <v>18.08147294178994</v>
      </c>
      <c r="AP81">
        <v>18.63217333333332</v>
      </c>
      <c r="AQ81">
        <v>-2.777048941954384E-05</v>
      </c>
      <c r="AR81">
        <v>84.03829692965283</v>
      </c>
      <c r="AS81">
        <v>10</v>
      </c>
      <c r="AT81">
        <v>2</v>
      </c>
      <c r="AU81">
        <f>IF(AS81*$H$13&gt;=AW81,1.0,(AW81/(AW81-AS81*$H$13)))</f>
        <v>0</v>
      </c>
      <c r="AV81">
        <f>(AU81-1)*100</f>
        <v>0</v>
      </c>
      <c r="AW81">
        <f>MAX(0,($B$13+$C$13*DP81)/(1+$D$13*DP81)*DI81/(DK81+273)*$E$13)</f>
        <v>0</v>
      </c>
      <c r="AX81" t="s">
        <v>417</v>
      </c>
      <c r="AY81" t="s">
        <v>417</v>
      </c>
      <c r="AZ81">
        <v>0</v>
      </c>
      <c r="BA81">
        <v>0</v>
      </c>
      <c r="BB81">
        <f>1-AZ81/BA81</f>
        <v>0</v>
      </c>
      <c r="BC81">
        <v>0</v>
      </c>
      <c r="BD81" t="s">
        <v>417</v>
      </c>
      <c r="BE81" t="s">
        <v>417</v>
      </c>
      <c r="BF81">
        <v>0</v>
      </c>
      <c r="BG81">
        <v>0</v>
      </c>
      <c r="BH81">
        <f>1-BF81/BG81</f>
        <v>0</v>
      </c>
      <c r="BI81">
        <v>0.5</v>
      </c>
      <c r="BJ81">
        <f>CS81</f>
        <v>0</v>
      </c>
      <c r="BK81">
        <f>L81</f>
        <v>0</v>
      </c>
      <c r="BL81">
        <f>BH81*BI81*BJ81</f>
        <v>0</v>
      </c>
      <c r="BM81">
        <f>(BK81-BC81)/BJ81</f>
        <v>0</v>
      </c>
      <c r="BN81">
        <f>(BA81-BG81)/BG81</f>
        <v>0</v>
      </c>
      <c r="BO81">
        <f>AZ81/(BB81+AZ81/BG81)</f>
        <v>0</v>
      </c>
      <c r="BP81" t="s">
        <v>417</v>
      </c>
      <c r="BQ81">
        <v>0</v>
      </c>
      <c r="BR81">
        <f>IF(BQ81&lt;&gt;0, BQ81, BO81)</f>
        <v>0</v>
      </c>
      <c r="BS81">
        <f>1-BR81/BG81</f>
        <v>0</v>
      </c>
      <c r="BT81">
        <f>(BG81-BF81)/(BG81-BR81)</f>
        <v>0</v>
      </c>
      <c r="BU81">
        <f>(BA81-BG81)/(BA81-BR81)</f>
        <v>0</v>
      </c>
      <c r="BV81">
        <f>(BG81-BF81)/(BG81-AZ81)</f>
        <v>0</v>
      </c>
      <c r="BW81">
        <f>(BA81-BG81)/(BA81-AZ81)</f>
        <v>0</v>
      </c>
      <c r="BX81">
        <f>(BT81*BR81/BF81)</f>
        <v>0</v>
      </c>
      <c r="BY81">
        <f>(1-BX81)</f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f>$B$11*DQ81+$C$11*DR81+$F$11*EC81*(1-EF81)</f>
        <v>0</v>
      </c>
      <c r="CS81">
        <f>CR81*CT81</f>
        <v>0</v>
      </c>
      <c r="CT81">
        <f>($B$11*$D$9+$C$11*$D$9+$F$11*((EP81+EH81)/MAX(EP81+EH81+EQ81, 0.1)*$I$9+EQ81/MAX(EP81+EH81+EQ81, 0.1)*$J$9))/($B$11+$C$11+$F$11)</f>
        <v>0</v>
      </c>
      <c r="CU81">
        <f>($B$11*$K$9+$C$11*$K$9+$F$11*((EP81+EH81)/MAX(EP81+EH81+EQ81, 0.1)*$P$9+EQ81/MAX(EP81+EH81+EQ81, 0.1)*$Q$9))/($B$11+$C$11+$F$11)</f>
        <v>0</v>
      </c>
      <c r="CV81">
        <v>6</v>
      </c>
      <c r="CW81">
        <v>0.5</v>
      </c>
      <c r="CX81" t="s">
        <v>418</v>
      </c>
      <c r="CY81">
        <v>2</v>
      </c>
      <c r="CZ81" t="b">
        <v>1</v>
      </c>
      <c r="DA81">
        <v>1659044346.3</v>
      </c>
      <c r="DB81">
        <v>423.6453</v>
      </c>
      <c r="DC81">
        <v>420.1326</v>
      </c>
      <c r="DD81">
        <v>18.63376</v>
      </c>
      <c r="DE81">
        <v>18.08114</v>
      </c>
      <c r="DF81">
        <v>420.2090999999999</v>
      </c>
      <c r="DG81">
        <v>18.42609</v>
      </c>
      <c r="DH81">
        <v>500.0548</v>
      </c>
      <c r="DI81">
        <v>90.25093</v>
      </c>
      <c r="DJ81">
        <v>0.0999741</v>
      </c>
      <c r="DK81">
        <v>25.61597</v>
      </c>
      <c r="DL81">
        <v>25.04475</v>
      </c>
      <c r="DM81">
        <v>999.9</v>
      </c>
      <c r="DN81">
        <v>0</v>
      </c>
      <c r="DO81">
        <v>0</v>
      </c>
      <c r="DP81">
        <v>9999.430000000002</v>
      </c>
      <c r="DQ81">
        <v>0</v>
      </c>
      <c r="DR81">
        <v>5.147907999999999</v>
      </c>
      <c r="DS81">
        <v>3.512573999999999</v>
      </c>
      <c r="DT81">
        <v>431.6891000000001</v>
      </c>
      <c r="DU81">
        <v>427.869</v>
      </c>
      <c r="DV81">
        <v>0.5526084999999999</v>
      </c>
      <c r="DW81">
        <v>420.1326</v>
      </c>
      <c r="DX81">
        <v>18.08114</v>
      </c>
      <c r="DY81">
        <v>1.681713</v>
      </c>
      <c r="DZ81">
        <v>1.63184</v>
      </c>
      <c r="EA81">
        <v>14.72866</v>
      </c>
      <c r="EB81">
        <v>14.2628</v>
      </c>
      <c r="EC81">
        <v>0.0100011</v>
      </c>
      <c r="ED81">
        <v>0</v>
      </c>
      <c r="EE81">
        <v>0</v>
      </c>
      <c r="EF81">
        <v>0</v>
      </c>
      <c r="EG81">
        <v>893.7149999999999</v>
      </c>
      <c r="EH81">
        <v>0.0100011</v>
      </c>
      <c r="EI81">
        <v>-3.025</v>
      </c>
      <c r="EJ81">
        <v>-0.5050000000000001</v>
      </c>
      <c r="EK81">
        <v>33.7809</v>
      </c>
      <c r="EL81">
        <v>38.0062</v>
      </c>
      <c r="EM81">
        <v>35.94969999999999</v>
      </c>
      <c r="EN81">
        <v>37.4435</v>
      </c>
      <c r="EO81">
        <v>36.3436</v>
      </c>
      <c r="EP81">
        <v>0</v>
      </c>
      <c r="EQ81">
        <v>0</v>
      </c>
      <c r="ER81">
        <v>0</v>
      </c>
      <c r="ES81">
        <v>1659044350.3</v>
      </c>
      <c r="ET81">
        <v>0</v>
      </c>
      <c r="EU81">
        <v>895.0192307692307</v>
      </c>
      <c r="EV81">
        <v>-4.331623962132452</v>
      </c>
      <c r="EW81">
        <v>20.54529933780936</v>
      </c>
      <c r="EX81">
        <v>-5.759615384615386</v>
      </c>
      <c r="EY81">
        <v>15</v>
      </c>
      <c r="EZ81">
        <v>0</v>
      </c>
      <c r="FA81" t="s">
        <v>419</v>
      </c>
      <c r="FB81">
        <v>1655239120</v>
      </c>
      <c r="FC81">
        <v>1655239135</v>
      </c>
      <c r="FD81">
        <v>0</v>
      </c>
      <c r="FE81">
        <v>-0.075</v>
      </c>
      <c r="FF81">
        <v>-0.027</v>
      </c>
      <c r="FG81">
        <v>1.986</v>
      </c>
      <c r="FH81">
        <v>0.139</v>
      </c>
      <c r="FI81">
        <v>420</v>
      </c>
      <c r="FJ81">
        <v>22</v>
      </c>
      <c r="FK81">
        <v>0.12</v>
      </c>
      <c r="FL81">
        <v>0.02</v>
      </c>
      <c r="FM81">
        <v>3.5546885</v>
      </c>
      <c r="FN81">
        <v>-0.1196375234521623</v>
      </c>
      <c r="FO81">
        <v>0.04082690476573016</v>
      </c>
      <c r="FP81">
        <v>1</v>
      </c>
      <c r="FQ81">
        <v>894.4382352941177</v>
      </c>
      <c r="FR81">
        <v>9.061879297132657</v>
      </c>
      <c r="FS81">
        <v>4.282970018565488</v>
      </c>
      <c r="FT81">
        <v>0</v>
      </c>
      <c r="FU81">
        <v>0.5515114000000001</v>
      </c>
      <c r="FV81">
        <v>0.008717966228891474</v>
      </c>
      <c r="FW81">
        <v>0.001119278736508468</v>
      </c>
      <c r="FX81">
        <v>1</v>
      </c>
      <c r="FY81">
        <v>2</v>
      </c>
      <c r="FZ81">
        <v>3</v>
      </c>
      <c r="GA81" t="s">
        <v>429</v>
      </c>
      <c r="GB81">
        <v>2.98056</v>
      </c>
      <c r="GC81">
        <v>2.72841</v>
      </c>
      <c r="GD81">
        <v>0.0862729</v>
      </c>
      <c r="GE81">
        <v>0.0867073</v>
      </c>
      <c r="GF81">
        <v>0.0899064</v>
      </c>
      <c r="GG81">
        <v>0.0886941</v>
      </c>
      <c r="GH81">
        <v>27437.1</v>
      </c>
      <c r="GI81">
        <v>27000.4</v>
      </c>
      <c r="GJ81">
        <v>30552.6</v>
      </c>
      <c r="GK81">
        <v>29805.1</v>
      </c>
      <c r="GL81">
        <v>38369.8</v>
      </c>
      <c r="GM81">
        <v>35767.6</v>
      </c>
      <c r="GN81">
        <v>46733.4</v>
      </c>
      <c r="GO81">
        <v>44330.3</v>
      </c>
      <c r="GP81">
        <v>1.8687</v>
      </c>
      <c r="GQ81">
        <v>1.86295</v>
      </c>
      <c r="GR81">
        <v>0.0527948</v>
      </c>
      <c r="GS81">
        <v>0</v>
      </c>
      <c r="GT81">
        <v>24.1727</v>
      </c>
      <c r="GU81">
        <v>999.9</v>
      </c>
      <c r="GV81">
        <v>42</v>
      </c>
      <c r="GW81">
        <v>31.6</v>
      </c>
      <c r="GX81">
        <v>21.7219</v>
      </c>
      <c r="GY81">
        <v>63.2869</v>
      </c>
      <c r="GZ81">
        <v>22.7003</v>
      </c>
      <c r="HA81">
        <v>1</v>
      </c>
      <c r="HB81">
        <v>-0.113908</v>
      </c>
      <c r="HC81">
        <v>-0.273992</v>
      </c>
      <c r="HD81">
        <v>20.214</v>
      </c>
      <c r="HE81">
        <v>5.23915</v>
      </c>
      <c r="HF81">
        <v>11.968</v>
      </c>
      <c r="HG81">
        <v>4.9728</v>
      </c>
      <c r="HH81">
        <v>3.291</v>
      </c>
      <c r="HI81">
        <v>9569.299999999999</v>
      </c>
      <c r="HJ81">
        <v>9999</v>
      </c>
      <c r="HK81">
        <v>9999</v>
      </c>
      <c r="HL81">
        <v>300.9</v>
      </c>
      <c r="HM81">
        <v>4.9729</v>
      </c>
      <c r="HN81">
        <v>1.87729</v>
      </c>
      <c r="HO81">
        <v>1.87543</v>
      </c>
      <c r="HP81">
        <v>1.87823</v>
      </c>
      <c r="HQ81">
        <v>1.87499</v>
      </c>
      <c r="HR81">
        <v>1.87853</v>
      </c>
      <c r="HS81">
        <v>1.87562</v>
      </c>
      <c r="HT81">
        <v>1.87679</v>
      </c>
      <c r="HU81">
        <v>0</v>
      </c>
      <c r="HV81">
        <v>0</v>
      </c>
      <c r="HW81">
        <v>0</v>
      </c>
      <c r="HX81">
        <v>0</v>
      </c>
      <c r="HY81" t="s">
        <v>421</v>
      </c>
      <c r="HZ81" t="s">
        <v>422</v>
      </c>
      <c r="IA81" t="s">
        <v>423</v>
      </c>
      <c r="IB81" t="s">
        <v>423</v>
      </c>
      <c r="IC81" t="s">
        <v>423</v>
      </c>
      <c r="ID81" t="s">
        <v>423</v>
      </c>
      <c r="IE81">
        <v>0</v>
      </c>
      <c r="IF81">
        <v>100</v>
      </c>
      <c r="IG81">
        <v>100</v>
      </c>
      <c r="IH81">
        <v>3.436</v>
      </c>
      <c r="II81">
        <v>0.2076</v>
      </c>
      <c r="IJ81">
        <v>1.981763419366358</v>
      </c>
      <c r="IK81">
        <v>0.004159454759036045</v>
      </c>
      <c r="IL81">
        <v>-1.867668404869411E-06</v>
      </c>
      <c r="IM81">
        <v>4.909634042181104E-10</v>
      </c>
      <c r="IN81">
        <v>-0.02325052156973135</v>
      </c>
      <c r="IO81">
        <v>0.005621412097584705</v>
      </c>
      <c r="IP81">
        <v>0.0003643073039241939</v>
      </c>
      <c r="IQ81">
        <v>5.804889560036211E-07</v>
      </c>
      <c r="IR81">
        <v>0</v>
      </c>
      <c r="IS81">
        <v>2100</v>
      </c>
      <c r="IT81">
        <v>1</v>
      </c>
      <c r="IU81">
        <v>26</v>
      </c>
      <c r="IV81">
        <v>63420.5</v>
      </c>
      <c r="IW81">
        <v>63420.2</v>
      </c>
      <c r="IX81">
        <v>1.09863</v>
      </c>
      <c r="IY81">
        <v>2.56104</v>
      </c>
      <c r="IZ81">
        <v>1.39893</v>
      </c>
      <c r="JA81">
        <v>2.34253</v>
      </c>
      <c r="JB81">
        <v>1.44897</v>
      </c>
      <c r="JC81">
        <v>2.46948</v>
      </c>
      <c r="JD81">
        <v>36.718</v>
      </c>
      <c r="JE81">
        <v>24.105</v>
      </c>
      <c r="JF81">
        <v>18</v>
      </c>
      <c r="JG81">
        <v>479.865</v>
      </c>
      <c r="JH81">
        <v>445.944</v>
      </c>
      <c r="JI81">
        <v>24.9999</v>
      </c>
      <c r="JJ81">
        <v>25.5827</v>
      </c>
      <c r="JK81">
        <v>30</v>
      </c>
      <c r="JL81">
        <v>25.4305</v>
      </c>
      <c r="JM81">
        <v>25.5143</v>
      </c>
      <c r="JN81">
        <v>22.0268</v>
      </c>
      <c r="JO81">
        <v>20.4461</v>
      </c>
      <c r="JP81">
        <v>0</v>
      </c>
      <c r="JQ81">
        <v>25</v>
      </c>
      <c r="JR81">
        <v>420.1</v>
      </c>
      <c r="JS81">
        <v>18.0698</v>
      </c>
      <c r="JT81">
        <v>100.999</v>
      </c>
      <c r="JU81">
        <v>101.929</v>
      </c>
    </row>
    <row r="82" spans="1:281">
      <c r="A82">
        <v>66</v>
      </c>
      <c r="B82">
        <v>1659044354.1</v>
      </c>
      <c r="C82">
        <v>2243.099999904633</v>
      </c>
      <c r="D82" t="s">
        <v>559</v>
      </c>
      <c r="E82" t="s">
        <v>560</v>
      </c>
      <c r="F82">
        <v>5</v>
      </c>
      <c r="G82" t="s">
        <v>415</v>
      </c>
      <c r="H82" t="s">
        <v>550</v>
      </c>
      <c r="I82">
        <v>1659044351.6</v>
      </c>
      <c r="J82">
        <f>(K82)/1000</f>
        <v>0</v>
      </c>
      <c r="K82">
        <f>IF(CZ82, AN82, AH82)</f>
        <v>0</v>
      </c>
      <c r="L82">
        <f>IF(CZ82, AI82, AG82)</f>
        <v>0</v>
      </c>
      <c r="M82">
        <f>DB82 - IF(AU82&gt;1, L82*CV82*100.0/(AW82*DP82), 0)</f>
        <v>0</v>
      </c>
      <c r="N82">
        <f>((T82-J82/2)*M82-L82)/(T82+J82/2)</f>
        <v>0</v>
      </c>
      <c r="O82">
        <f>N82*(DI82+DJ82)/1000.0</f>
        <v>0</v>
      </c>
      <c r="P82">
        <f>(DB82 - IF(AU82&gt;1, L82*CV82*100.0/(AW82*DP82), 0))*(DI82+DJ82)/1000.0</f>
        <v>0</v>
      </c>
      <c r="Q82">
        <f>2.0/((1/S82-1/R82)+SIGN(S82)*SQRT((1/S82-1/R82)*(1/S82-1/R82) + 4*CW82/((CW82+1)*(CW82+1))*(2*1/S82*1/R82-1/R82*1/R82)))</f>
        <v>0</v>
      </c>
      <c r="R82">
        <f>IF(LEFT(CX82,1)&lt;&gt;"0",IF(LEFT(CX82,1)="1",3.0,CY82),$D$5+$E$5*(DP82*DI82/($K$5*1000))+$F$5*(DP82*DI82/($K$5*1000))*MAX(MIN(CV82,$J$5),$I$5)*MAX(MIN(CV82,$J$5),$I$5)+$G$5*MAX(MIN(CV82,$J$5),$I$5)*(DP82*DI82/($K$5*1000))+$H$5*(DP82*DI82/($K$5*1000))*(DP82*DI82/($K$5*1000)))</f>
        <v>0</v>
      </c>
      <c r="S82">
        <f>J82*(1000-(1000*0.61365*exp(17.502*W82/(240.97+W82))/(DI82+DJ82)+DD82)/2)/(1000*0.61365*exp(17.502*W82/(240.97+W82))/(DI82+DJ82)-DD82)</f>
        <v>0</v>
      </c>
      <c r="T82">
        <f>1/((CW82+1)/(Q82/1.6)+1/(R82/1.37)) + CW82/((CW82+1)/(Q82/1.6) + CW82/(R82/1.37))</f>
        <v>0</v>
      </c>
      <c r="U82">
        <f>(CR82*CU82)</f>
        <v>0</v>
      </c>
      <c r="V82">
        <f>(DK82+(U82+2*0.95*5.67E-8*(((DK82+$B$7)+273)^4-(DK82+273)^4)-44100*J82)/(1.84*29.3*R82+8*0.95*5.67E-8*(DK82+273)^3))</f>
        <v>0</v>
      </c>
      <c r="W82">
        <f>($C$7*DL82+$D$7*DM82+$E$7*V82)</f>
        <v>0</v>
      </c>
      <c r="X82">
        <f>0.61365*exp(17.502*W82/(240.97+W82))</f>
        <v>0</v>
      </c>
      <c r="Y82">
        <f>(Z82/AA82*100)</f>
        <v>0</v>
      </c>
      <c r="Z82">
        <f>DD82*(DI82+DJ82)/1000</f>
        <v>0</v>
      </c>
      <c r="AA82">
        <f>0.61365*exp(17.502*DK82/(240.97+DK82))</f>
        <v>0</v>
      </c>
      <c r="AB82">
        <f>(X82-DD82*(DI82+DJ82)/1000)</f>
        <v>0</v>
      </c>
      <c r="AC82">
        <f>(-J82*44100)</f>
        <v>0</v>
      </c>
      <c r="AD82">
        <f>2*29.3*R82*0.92*(DK82-W82)</f>
        <v>0</v>
      </c>
      <c r="AE82">
        <f>2*0.95*5.67E-8*(((DK82+$B$7)+273)^4-(W82+273)^4)</f>
        <v>0</v>
      </c>
      <c r="AF82">
        <f>U82+AE82+AC82+AD82</f>
        <v>0</v>
      </c>
      <c r="AG82">
        <f>DH82*AU82*(DC82-DB82*(1000-AU82*DE82)/(1000-AU82*DD82))/(100*CV82)</f>
        <v>0</v>
      </c>
      <c r="AH82">
        <f>1000*DH82*AU82*(DD82-DE82)/(100*CV82*(1000-AU82*DD82))</f>
        <v>0</v>
      </c>
      <c r="AI82">
        <f>(AJ82 - AK82 - DI82*1E3/(8.314*(DK82+273.15)) * AM82/DH82 * AL82) * DH82/(100*CV82) * (1000 - DE82)/1000</f>
        <v>0</v>
      </c>
      <c r="AJ82">
        <v>427.8460051035156</v>
      </c>
      <c r="AK82">
        <v>431.7482424242423</v>
      </c>
      <c r="AL82">
        <v>0.02220965239366168</v>
      </c>
      <c r="AM82">
        <v>64.91228299338529</v>
      </c>
      <c r="AN82">
        <f>(AP82 - AO82 + DI82*1E3/(8.314*(DK82+273.15)) * AR82/DH82 * AQ82) * DH82/(100*CV82) * 1000/(1000 - AP82)</f>
        <v>0</v>
      </c>
      <c r="AO82">
        <v>18.07941106373232</v>
      </c>
      <c r="AP82">
        <v>18.63250181818181</v>
      </c>
      <c r="AQ82">
        <v>1.018863312683218E-05</v>
      </c>
      <c r="AR82">
        <v>84.03829692965283</v>
      </c>
      <c r="AS82">
        <v>10</v>
      </c>
      <c r="AT82">
        <v>2</v>
      </c>
      <c r="AU82">
        <f>IF(AS82*$H$13&gt;=AW82,1.0,(AW82/(AW82-AS82*$H$13)))</f>
        <v>0</v>
      </c>
      <c r="AV82">
        <f>(AU82-1)*100</f>
        <v>0</v>
      </c>
      <c r="AW82">
        <f>MAX(0,($B$13+$C$13*DP82)/(1+$D$13*DP82)*DI82/(DK82+273)*$E$13)</f>
        <v>0</v>
      </c>
      <c r="AX82" t="s">
        <v>417</v>
      </c>
      <c r="AY82" t="s">
        <v>417</v>
      </c>
      <c r="AZ82">
        <v>0</v>
      </c>
      <c r="BA82">
        <v>0</v>
      </c>
      <c r="BB82">
        <f>1-AZ82/BA82</f>
        <v>0</v>
      </c>
      <c r="BC82">
        <v>0</v>
      </c>
      <c r="BD82" t="s">
        <v>417</v>
      </c>
      <c r="BE82" t="s">
        <v>417</v>
      </c>
      <c r="BF82">
        <v>0</v>
      </c>
      <c r="BG82">
        <v>0</v>
      </c>
      <c r="BH82">
        <f>1-BF82/BG82</f>
        <v>0</v>
      </c>
      <c r="BI82">
        <v>0.5</v>
      </c>
      <c r="BJ82">
        <f>CS82</f>
        <v>0</v>
      </c>
      <c r="BK82">
        <f>L82</f>
        <v>0</v>
      </c>
      <c r="BL82">
        <f>BH82*BI82*BJ82</f>
        <v>0</v>
      </c>
      <c r="BM82">
        <f>(BK82-BC82)/BJ82</f>
        <v>0</v>
      </c>
      <c r="BN82">
        <f>(BA82-BG82)/BG82</f>
        <v>0</v>
      </c>
      <c r="BO82">
        <f>AZ82/(BB82+AZ82/BG82)</f>
        <v>0</v>
      </c>
      <c r="BP82" t="s">
        <v>417</v>
      </c>
      <c r="BQ82">
        <v>0</v>
      </c>
      <c r="BR82">
        <f>IF(BQ82&lt;&gt;0, BQ82, BO82)</f>
        <v>0</v>
      </c>
      <c r="BS82">
        <f>1-BR82/BG82</f>
        <v>0</v>
      </c>
      <c r="BT82">
        <f>(BG82-BF82)/(BG82-BR82)</f>
        <v>0</v>
      </c>
      <c r="BU82">
        <f>(BA82-BG82)/(BA82-BR82)</f>
        <v>0</v>
      </c>
      <c r="BV82">
        <f>(BG82-BF82)/(BG82-AZ82)</f>
        <v>0</v>
      </c>
      <c r="BW82">
        <f>(BA82-BG82)/(BA82-AZ82)</f>
        <v>0</v>
      </c>
      <c r="BX82">
        <f>(BT82*BR82/BF82)</f>
        <v>0</v>
      </c>
      <c r="BY82">
        <f>(1-BX82)</f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f>$B$11*DQ82+$C$11*DR82+$F$11*EC82*(1-EF82)</f>
        <v>0</v>
      </c>
      <c r="CS82">
        <f>CR82*CT82</f>
        <v>0</v>
      </c>
      <c r="CT82">
        <f>($B$11*$D$9+$C$11*$D$9+$F$11*((EP82+EH82)/MAX(EP82+EH82+EQ82, 0.1)*$I$9+EQ82/MAX(EP82+EH82+EQ82, 0.1)*$J$9))/($B$11+$C$11+$F$11)</f>
        <v>0</v>
      </c>
      <c r="CU82">
        <f>($B$11*$K$9+$C$11*$K$9+$F$11*((EP82+EH82)/MAX(EP82+EH82+EQ82, 0.1)*$P$9+EQ82/MAX(EP82+EH82+EQ82, 0.1)*$Q$9))/($B$11+$C$11+$F$11)</f>
        <v>0</v>
      </c>
      <c r="CV82">
        <v>6</v>
      </c>
      <c r="CW82">
        <v>0.5</v>
      </c>
      <c r="CX82" t="s">
        <v>418</v>
      </c>
      <c r="CY82">
        <v>2</v>
      </c>
      <c r="CZ82" t="b">
        <v>1</v>
      </c>
      <c r="DA82">
        <v>1659044351.6</v>
      </c>
      <c r="DB82">
        <v>423.66</v>
      </c>
      <c r="DC82">
        <v>420.1028888888889</v>
      </c>
      <c r="DD82">
        <v>18.63242222222222</v>
      </c>
      <c r="DE82">
        <v>18.07951111111111</v>
      </c>
      <c r="DF82">
        <v>420.2237777777778</v>
      </c>
      <c r="DG82">
        <v>18.42478888888889</v>
      </c>
      <c r="DH82">
        <v>500.0432222222223</v>
      </c>
      <c r="DI82">
        <v>90.24988888888889</v>
      </c>
      <c r="DJ82">
        <v>0.09993332222222222</v>
      </c>
      <c r="DK82">
        <v>25.6139</v>
      </c>
      <c r="DL82">
        <v>25.04125555555555</v>
      </c>
      <c r="DM82">
        <v>999.9000000000001</v>
      </c>
      <c r="DN82">
        <v>0</v>
      </c>
      <c r="DO82">
        <v>0</v>
      </c>
      <c r="DP82">
        <v>10012.30222222222</v>
      </c>
      <c r="DQ82">
        <v>0</v>
      </c>
      <c r="DR82">
        <v>5.009356666666666</v>
      </c>
      <c r="DS82">
        <v>3.557182222222222</v>
      </c>
      <c r="DT82">
        <v>431.7035555555556</v>
      </c>
      <c r="DU82">
        <v>427.8377777777778</v>
      </c>
      <c r="DV82">
        <v>0.5529022222222222</v>
      </c>
      <c r="DW82">
        <v>420.1028888888889</v>
      </c>
      <c r="DX82">
        <v>18.07951111111111</v>
      </c>
      <c r="DY82">
        <v>1.681573333333333</v>
      </c>
      <c r="DZ82">
        <v>1.631674444444445</v>
      </c>
      <c r="EA82">
        <v>14.72737777777778</v>
      </c>
      <c r="EB82">
        <v>14.26124444444445</v>
      </c>
      <c r="EC82">
        <v>0.0100011</v>
      </c>
      <c r="ED82">
        <v>0</v>
      </c>
      <c r="EE82">
        <v>0</v>
      </c>
      <c r="EF82">
        <v>0</v>
      </c>
      <c r="EG82">
        <v>894.7333333333332</v>
      </c>
      <c r="EH82">
        <v>0.0100011</v>
      </c>
      <c r="EI82">
        <v>-5.966666666666667</v>
      </c>
      <c r="EJ82">
        <v>-1.138888888888889</v>
      </c>
      <c r="EK82">
        <v>33.92322222222222</v>
      </c>
      <c r="EL82">
        <v>37.965</v>
      </c>
      <c r="EM82">
        <v>35.92322222222222</v>
      </c>
      <c r="EN82">
        <v>37.38877777777778</v>
      </c>
      <c r="EO82">
        <v>36.312</v>
      </c>
      <c r="EP82">
        <v>0</v>
      </c>
      <c r="EQ82">
        <v>0</v>
      </c>
      <c r="ER82">
        <v>0</v>
      </c>
      <c r="ES82">
        <v>1659044355.7</v>
      </c>
      <c r="ET82">
        <v>0</v>
      </c>
      <c r="EU82">
        <v>894.7220000000001</v>
      </c>
      <c r="EV82">
        <v>-7.073076856443334</v>
      </c>
      <c r="EW82">
        <v>11.5346155350025</v>
      </c>
      <c r="EX82">
        <v>-5.215999999999999</v>
      </c>
      <c r="EY82">
        <v>15</v>
      </c>
      <c r="EZ82">
        <v>0</v>
      </c>
      <c r="FA82" t="s">
        <v>419</v>
      </c>
      <c r="FB82">
        <v>1655239120</v>
      </c>
      <c r="FC82">
        <v>1655239135</v>
      </c>
      <c r="FD82">
        <v>0</v>
      </c>
      <c r="FE82">
        <v>-0.075</v>
      </c>
      <c r="FF82">
        <v>-0.027</v>
      </c>
      <c r="FG82">
        <v>1.986</v>
      </c>
      <c r="FH82">
        <v>0.139</v>
      </c>
      <c r="FI82">
        <v>420</v>
      </c>
      <c r="FJ82">
        <v>22</v>
      </c>
      <c r="FK82">
        <v>0.12</v>
      </c>
      <c r="FL82">
        <v>0.02</v>
      </c>
      <c r="FM82">
        <v>3.553377500000001</v>
      </c>
      <c r="FN82">
        <v>-0.1949923452157664</v>
      </c>
      <c r="FO82">
        <v>0.03938553762169561</v>
      </c>
      <c r="FP82">
        <v>1</v>
      </c>
      <c r="FQ82">
        <v>895.314705882353</v>
      </c>
      <c r="FR82">
        <v>-5.734148172505663</v>
      </c>
      <c r="FS82">
        <v>4.202914419706547</v>
      </c>
      <c r="FT82">
        <v>0</v>
      </c>
      <c r="FU82">
        <v>0.5520834999999999</v>
      </c>
      <c r="FV82">
        <v>0.008861583489681007</v>
      </c>
      <c r="FW82">
        <v>0.00101671047993025</v>
      </c>
      <c r="FX82">
        <v>1</v>
      </c>
      <c r="FY82">
        <v>2</v>
      </c>
      <c r="FZ82">
        <v>3</v>
      </c>
      <c r="GA82" t="s">
        <v>429</v>
      </c>
      <c r="GB82">
        <v>2.98057</v>
      </c>
      <c r="GC82">
        <v>2.7283</v>
      </c>
      <c r="GD82">
        <v>0.0862796</v>
      </c>
      <c r="GE82">
        <v>0.0866976</v>
      </c>
      <c r="GF82">
        <v>0.08990339999999999</v>
      </c>
      <c r="GG82">
        <v>0.0886933</v>
      </c>
      <c r="GH82">
        <v>27437.2</v>
      </c>
      <c r="GI82">
        <v>27000.7</v>
      </c>
      <c r="GJ82">
        <v>30552.9</v>
      </c>
      <c r="GK82">
        <v>29805.2</v>
      </c>
      <c r="GL82">
        <v>38370</v>
      </c>
      <c r="GM82">
        <v>35768</v>
      </c>
      <c r="GN82">
        <v>46733.5</v>
      </c>
      <c r="GO82">
        <v>44330.8</v>
      </c>
      <c r="GP82">
        <v>1.8685</v>
      </c>
      <c r="GQ82">
        <v>1.86295</v>
      </c>
      <c r="GR82">
        <v>0.0534281</v>
      </c>
      <c r="GS82">
        <v>0</v>
      </c>
      <c r="GT82">
        <v>24.1742</v>
      </c>
      <c r="GU82">
        <v>999.9</v>
      </c>
      <c r="GV82">
        <v>42</v>
      </c>
      <c r="GW82">
        <v>31.6</v>
      </c>
      <c r="GX82">
        <v>21.7231</v>
      </c>
      <c r="GY82">
        <v>63.0269</v>
      </c>
      <c r="GZ82">
        <v>22.9247</v>
      </c>
      <c r="HA82">
        <v>1</v>
      </c>
      <c r="HB82">
        <v>-0.178521</v>
      </c>
      <c r="HC82">
        <v>-0.203293</v>
      </c>
      <c r="HD82">
        <v>20.2155</v>
      </c>
      <c r="HE82">
        <v>5.23885</v>
      </c>
      <c r="HF82">
        <v>11.968</v>
      </c>
      <c r="HG82">
        <v>4.9725</v>
      </c>
      <c r="HH82">
        <v>3.291</v>
      </c>
      <c r="HI82">
        <v>9569.5</v>
      </c>
      <c r="HJ82">
        <v>9999</v>
      </c>
      <c r="HK82">
        <v>9999</v>
      </c>
      <c r="HL82">
        <v>300.9</v>
      </c>
      <c r="HM82">
        <v>4.97291</v>
      </c>
      <c r="HN82">
        <v>1.87731</v>
      </c>
      <c r="HO82">
        <v>1.87545</v>
      </c>
      <c r="HP82">
        <v>1.87825</v>
      </c>
      <c r="HQ82">
        <v>1.875</v>
      </c>
      <c r="HR82">
        <v>1.87856</v>
      </c>
      <c r="HS82">
        <v>1.87561</v>
      </c>
      <c r="HT82">
        <v>1.87682</v>
      </c>
      <c r="HU82">
        <v>0</v>
      </c>
      <c r="HV82">
        <v>0</v>
      </c>
      <c r="HW82">
        <v>0</v>
      </c>
      <c r="HX82">
        <v>0</v>
      </c>
      <c r="HY82" t="s">
        <v>421</v>
      </c>
      <c r="HZ82" t="s">
        <v>422</v>
      </c>
      <c r="IA82" t="s">
        <v>423</v>
      </c>
      <c r="IB82" t="s">
        <v>423</v>
      </c>
      <c r="IC82" t="s">
        <v>423</v>
      </c>
      <c r="ID82" t="s">
        <v>423</v>
      </c>
      <c r="IE82">
        <v>0</v>
      </c>
      <c r="IF82">
        <v>100</v>
      </c>
      <c r="IG82">
        <v>100</v>
      </c>
      <c r="IH82">
        <v>3.436</v>
      </c>
      <c r="II82">
        <v>0.2076</v>
      </c>
      <c r="IJ82">
        <v>1.981763419366358</v>
      </c>
      <c r="IK82">
        <v>0.004159454759036045</v>
      </c>
      <c r="IL82">
        <v>-1.867668404869411E-06</v>
      </c>
      <c r="IM82">
        <v>4.909634042181104E-10</v>
      </c>
      <c r="IN82">
        <v>-0.02325052156973135</v>
      </c>
      <c r="IO82">
        <v>0.005621412097584705</v>
      </c>
      <c r="IP82">
        <v>0.0003643073039241939</v>
      </c>
      <c r="IQ82">
        <v>5.804889560036211E-07</v>
      </c>
      <c r="IR82">
        <v>0</v>
      </c>
      <c r="IS82">
        <v>2100</v>
      </c>
      <c r="IT82">
        <v>1</v>
      </c>
      <c r="IU82">
        <v>26</v>
      </c>
      <c r="IV82">
        <v>63420.6</v>
      </c>
      <c r="IW82">
        <v>63420.3</v>
      </c>
      <c r="IX82">
        <v>1.09863</v>
      </c>
      <c r="IY82">
        <v>2.57324</v>
      </c>
      <c r="IZ82">
        <v>1.39893</v>
      </c>
      <c r="JA82">
        <v>2.34253</v>
      </c>
      <c r="JB82">
        <v>1.44897</v>
      </c>
      <c r="JC82">
        <v>2.41577</v>
      </c>
      <c r="JD82">
        <v>36.718</v>
      </c>
      <c r="JE82">
        <v>24.0963</v>
      </c>
      <c r="JF82">
        <v>18</v>
      </c>
      <c r="JG82">
        <v>479.758</v>
      </c>
      <c r="JH82">
        <v>445.944</v>
      </c>
      <c r="JI82">
        <v>24.9999</v>
      </c>
      <c r="JJ82">
        <v>25.5827</v>
      </c>
      <c r="JK82">
        <v>30</v>
      </c>
      <c r="JL82">
        <v>25.4305</v>
      </c>
      <c r="JM82">
        <v>25.5143</v>
      </c>
      <c r="JN82">
        <v>22.0269</v>
      </c>
      <c r="JO82">
        <v>20.4461</v>
      </c>
      <c r="JP82">
        <v>0</v>
      </c>
      <c r="JQ82">
        <v>25</v>
      </c>
      <c r="JR82">
        <v>420.1</v>
      </c>
      <c r="JS82">
        <v>18.0698</v>
      </c>
      <c r="JT82">
        <v>100.999</v>
      </c>
      <c r="JU82">
        <v>101.929</v>
      </c>
    </row>
    <row r="83" spans="1:281">
      <c r="A83">
        <v>67</v>
      </c>
      <c r="B83">
        <v>1659044359.1</v>
      </c>
      <c r="C83">
        <v>2248.099999904633</v>
      </c>
      <c r="D83" t="s">
        <v>561</v>
      </c>
      <c r="E83" t="s">
        <v>562</v>
      </c>
      <c r="F83">
        <v>5</v>
      </c>
      <c r="G83" t="s">
        <v>415</v>
      </c>
      <c r="H83" t="s">
        <v>550</v>
      </c>
      <c r="I83">
        <v>1659044356.3</v>
      </c>
      <c r="J83">
        <f>(K83)/1000</f>
        <v>0</v>
      </c>
      <c r="K83">
        <f>IF(CZ83, AN83, AH83)</f>
        <v>0</v>
      </c>
      <c r="L83">
        <f>IF(CZ83, AI83, AG83)</f>
        <v>0</v>
      </c>
      <c r="M83">
        <f>DB83 - IF(AU83&gt;1, L83*CV83*100.0/(AW83*DP83), 0)</f>
        <v>0</v>
      </c>
      <c r="N83">
        <f>((T83-J83/2)*M83-L83)/(T83+J83/2)</f>
        <v>0</v>
      </c>
      <c r="O83">
        <f>N83*(DI83+DJ83)/1000.0</f>
        <v>0</v>
      </c>
      <c r="P83">
        <f>(DB83 - IF(AU83&gt;1, L83*CV83*100.0/(AW83*DP83), 0))*(DI83+DJ83)/1000.0</f>
        <v>0</v>
      </c>
      <c r="Q83">
        <f>2.0/((1/S83-1/R83)+SIGN(S83)*SQRT((1/S83-1/R83)*(1/S83-1/R83) + 4*CW83/((CW83+1)*(CW83+1))*(2*1/S83*1/R83-1/R83*1/R83)))</f>
        <v>0</v>
      </c>
      <c r="R83">
        <f>IF(LEFT(CX83,1)&lt;&gt;"0",IF(LEFT(CX83,1)="1",3.0,CY83),$D$5+$E$5*(DP83*DI83/($K$5*1000))+$F$5*(DP83*DI83/($K$5*1000))*MAX(MIN(CV83,$J$5),$I$5)*MAX(MIN(CV83,$J$5),$I$5)+$G$5*MAX(MIN(CV83,$J$5),$I$5)*(DP83*DI83/($K$5*1000))+$H$5*(DP83*DI83/($K$5*1000))*(DP83*DI83/($K$5*1000)))</f>
        <v>0</v>
      </c>
      <c r="S83">
        <f>J83*(1000-(1000*0.61365*exp(17.502*W83/(240.97+W83))/(DI83+DJ83)+DD83)/2)/(1000*0.61365*exp(17.502*W83/(240.97+W83))/(DI83+DJ83)-DD83)</f>
        <v>0</v>
      </c>
      <c r="T83">
        <f>1/((CW83+1)/(Q83/1.6)+1/(R83/1.37)) + CW83/((CW83+1)/(Q83/1.6) + CW83/(R83/1.37))</f>
        <v>0</v>
      </c>
      <c r="U83">
        <f>(CR83*CU83)</f>
        <v>0</v>
      </c>
      <c r="V83">
        <f>(DK83+(U83+2*0.95*5.67E-8*(((DK83+$B$7)+273)^4-(DK83+273)^4)-44100*J83)/(1.84*29.3*R83+8*0.95*5.67E-8*(DK83+273)^3))</f>
        <v>0</v>
      </c>
      <c r="W83">
        <f>($C$7*DL83+$D$7*DM83+$E$7*V83)</f>
        <v>0</v>
      </c>
      <c r="X83">
        <f>0.61365*exp(17.502*W83/(240.97+W83))</f>
        <v>0</v>
      </c>
      <c r="Y83">
        <f>(Z83/AA83*100)</f>
        <v>0</v>
      </c>
      <c r="Z83">
        <f>DD83*(DI83+DJ83)/1000</f>
        <v>0</v>
      </c>
      <c r="AA83">
        <f>0.61365*exp(17.502*DK83/(240.97+DK83))</f>
        <v>0</v>
      </c>
      <c r="AB83">
        <f>(X83-DD83*(DI83+DJ83)/1000)</f>
        <v>0</v>
      </c>
      <c r="AC83">
        <f>(-J83*44100)</f>
        <v>0</v>
      </c>
      <c r="AD83">
        <f>2*29.3*R83*0.92*(DK83-W83)</f>
        <v>0</v>
      </c>
      <c r="AE83">
        <f>2*0.95*5.67E-8*(((DK83+$B$7)+273)^4-(W83+273)^4)</f>
        <v>0</v>
      </c>
      <c r="AF83">
        <f>U83+AE83+AC83+AD83</f>
        <v>0</v>
      </c>
      <c r="AG83">
        <f>DH83*AU83*(DC83-DB83*(1000-AU83*DE83)/(1000-AU83*DD83))/(100*CV83)</f>
        <v>0</v>
      </c>
      <c r="AH83">
        <f>1000*DH83*AU83*(DD83-DE83)/(100*CV83*(1000-AU83*DD83))</f>
        <v>0</v>
      </c>
      <c r="AI83">
        <f>(AJ83 - AK83 - DI83*1E3/(8.314*(DK83+273.15)) * AM83/DH83 * AL83) * DH83/(100*CV83) * (1000 - DE83)/1000</f>
        <v>0</v>
      </c>
      <c r="AJ83">
        <v>427.8738512028993</v>
      </c>
      <c r="AK83">
        <v>431.723739393939</v>
      </c>
      <c r="AL83">
        <v>0.001047847601105891</v>
      </c>
      <c r="AM83">
        <v>64.91228299338529</v>
      </c>
      <c r="AN83">
        <f>(AP83 - AO83 + DI83*1E3/(8.314*(DK83+273.15)) * AR83/DH83 * AQ83) * DH83/(100*CV83) * 1000/(1000 - AP83)</f>
        <v>0</v>
      </c>
      <c r="AO83">
        <v>18.07969548069499</v>
      </c>
      <c r="AP83">
        <v>18.63087757575758</v>
      </c>
      <c r="AQ83">
        <v>-1.023330553423617E-05</v>
      </c>
      <c r="AR83">
        <v>84.03829692965283</v>
      </c>
      <c r="AS83">
        <v>10</v>
      </c>
      <c r="AT83">
        <v>2</v>
      </c>
      <c r="AU83">
        <f>IF(AS83*$H$13&gt;=AW83,1.0,(AW83/(AW83-AS83*$H$13)))</f>
        <v>0</v>
      </c>
      <c r="AV83">
        <f>(AU83-1)*100</f>
        <v>0</v>
      </c>
      <c r="AW83">
        <f>MAX(0,($B$13+$C$13*DP83)/(1+$D$13*DP83)*DI83/(DK83+273)*$E$13)</f>
        <v>0</v>
      </c>
      <c r="AX83" t="s">
        <v>417</v>
      </c>
      <c r="AY83" t="s">
        <v>417</v>
      </c>
      <c r="AZ83">
        <v>0</v>
      </c>
      <c r="BA83">
        <v>0</v>
      </c>
      <c r="BB83">
        <f>1-AZ83/BA83</f>
        <v>0</v>
      </c>
      <c r="BC83">
        <v>0</v>
      </c>
      <c r="BD83" t="s">
        <v>417</v>
      </c>
      <c r="BE83" t="s">
        <v>417</v>
      </c>
      <c r="BF83">
        <v>0</v>
      </c>
      <c r="BG83">
        <v>0</v>
      </c>
      <c r="BH83">
        <f>1-BF83/BG83</f>
        <v>0</v>
      </c>
      <c r="BI83">
        <v>0.5</v>
      </c>
      <c r="BJ83">
        <f>CS83</f>
        <v>0</v>
      </c>
      <c r="BK83">
        <f>L83</f>
        <v>0</v>
      </c>
      <c r="BL83">
        <f>BH83*BI83*BJ83</f>
        <v>0</v>
      </c>
      <c r="BM83">
        <f>(BK83-BC83)/BJ83</f>
        <v>0</v>
      </c>
      <c r="BN83">
        <f>(BA83-BG83)/BG83</f>
        <v>0</v>
      </c>
      <c r="BO83">
        <f>AZ83/(BB83+AZ83/BG83)</f>
        <v>0</v>
      </c>
      <c r="BP83" t="s">
        <v>417</v>
      </c>
      <c r="BQ83">
        <v>0</v>
      </c>
      <c r="BR83">
        <f>IF(BQ83&lt;&gt;0, BQ83, BO83)</f>
        <v>0</v>
      </c>
      <c r="BS83">
        <f>1-BR83/BG83</f>
        <v>0</v>
      </c>
      <c r="BT83">
        <f>(BG83-BF83)/(BG83-BR83)</f>
        <v>0</v>
      </c>
      <c r="BU83">
        <f>(BA83-BG83)/(BA83-BR83)</f>
        <v>0</v>
      </c>
      <c r="BV83">
        <f>(BG83-BF83)/(BG83-AZ83)</f>
        <v>0</v>
      </c>
      <c r="BW83">
        <f>(BA83-BG83)/(BA83-AZ83)</f>
        <v>0</v>
      </c>
      <c r="BX83">
        <f>(BT83*BR83/BF83)</f>
        <v>0</v>
      </c>
      <c r="BY83">
        <f>(1-BX83)</f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f>$B$11*DQ83+$C$11*DR83+$F$11*EC83*(1-EF83)</f>
        <v>0</v>
      </c>
      <c r="CS83">
        <f>CR83*CT83</f>
        <v>0</v>
      </c>
      <c r="CT83">
        <f>($B$11*$D$9+$C$11*$D$9+$F$11*((EP83+EH83)/MAX(EP83+EH83+EQ83, 0.1)*$I$9+EQ83/MAX(EP83+EH83+EQ83, 0.1)*$J$9))/($B$11+$C$11+$F$11)</f>
        <v>0</v>
      </c>
      <c r="CU83">
        <f>($B$11*$K$9+$C$11*$K$9+$F$11*((EP83+EH83)/MAX(EP83+EH83+EQ83, 0.1)*$P$9+EQ83/MAX(EP83+EH83+EQ83, 0.1)*$Q$9))/($B$11+$C$11+$F$11)</f>
        <v>0</v>
      </c>
      <c r="CV83">
        <v>6</v>
      </c>
      <c r="CW83">
        <v>0.5</v>
      </c>
      <c r="CX83" t="s">
        <v>418</v>
      </c>
      <c r="CY83">
        <v>2</v>
      </c>
      <c r="CZ83" t="b">
        <v>1</v>
      </c>
      <c r="DA83">
        <v>1659044356.3</v>
      </c>
      <c r="DB83">
        <v>423.6717</v>
      </c>
      <c r="DC83">
        <v>420.1267</v>
      </c>
      <c r="DD83">
        <v>18.63168</v>
      </c>
      <c r="DE83">
        <v>18.07901</v>
      </c>
      <c r="DF83">
        <v>420.2356</v>
      </c>
      <c r="DG83">
        <v>18.42406</v>
      </c>
      <c r="DH83">
        <v>500.0484</v>
      </c>
      <c r="DI83">
        <v>90.24927</v>
      </c>
      <c r="DJ83">
        <v>0.09995416</v>
      </c>
      <c r="DK83">
        <v>25.61054</v>
      </c>
      <c r="DL83">
        <v>25.05008</v>
      </c>
      <c r="DM83">
        <v>999.9</v>
      </c>
      <c r="DN83">
        <v>0</v>
      </c>
      <c r="DO83">
        <v>0</v>
      </c>
      <c r="DP83">
        <v>10006.192</v>
      </c>
      <c r="DQ83">
        <v>0</v>
      </c>
      <c r="DR83">
        <v>4.071109000000001</v>
      </c>
      <c r="DS83">
        <v>3.545218</v>
      </c>
      <c r="DT83">
        <v>431.7154</v>
      </c>
      <c r="DU83">
        <v>427.8619</v>
      </c>
      <c r="DV83">
        <v>0.5526700999999999</v>
      </c>
      <c r="DW83">
        <v>420.1267</v>
      </c>
      <c r="DX83">
        <v>18.07901</v>
      </c>
      <c r="DY83">
        <v>1.681497</v>
      </c>
      <c r="DZ83">
        <v>1.631618</v>
      </c>
      <c r="EA83">
        <v>14.72666</v>
      </c>
      <c r="EB83">
        <v>14.2607</v>
      </c>
      <c r="EC83">
        <v>0.0100011</v>
      </c>
      <c r="ED83">
        <v>0</v>
      </c>
      <c r="EE83">
        <v>0</v>
      </c>
      <c r="EF83">
        <v>0</v>
      </c>
      <c r="EG83">
        <v>894.3100000000001</v>
      </c>
      <c r="EH83">
        <v>0.0100011</v>
      </c>
      <c r="EI83">
        <v>-5.845</v>
      </c>
      <c r="EJ83">
        <v>-1.07</v>
      </c>
      <c r="EK83">
        <v>34.0123</v>
      </c>
      <c r="EL83">
        <v>38.0623</v>
      </c>
      <c r="EM83">
        <v>36.0061</v>
      </c>
      <c r="EN83">
        <v>37.5622</v>
      </c>
      <c r="EO83">
        <v>36.3935</v>
      </c>
      <c r="EP83">
        <v>0</v>
      </c>
      <c r="EQ83">
        <v>0</v>
      </c>
      <c r="ER83">
        <v>0</v>
      </c>
      <c r="ES83">
        <v>1659044360.5</v>
      </c>
      <c r="ET83">
        <v>0</v>
      </c>
      <c r="EU83">
        <v>894.6460000000001</v>
      </c>
      <c r="EV83">
        <v>-0.7038460728396396</v>
      </c>
      <c r="EW83">
        <v>-7.811538260681347</v>
      </c>
      <c r="EX83">
        <v>-4.704000000000001</v>
      </c>
      <c r="EY83">
        <v>15</v>
      </c>
      <c r="EZ83">
        <v>0</v>
      </c>
      <c r="FA83" t="s">
        <v>419</v>
      </c>
      <c r="FB83">
        <v>1655239120</v>
      </c>
      <c r="FC83">
        <v>1655239135</v>
      </c>
      <c r="FD83">
        <v>0</v>
      </c>
      <c r="FE83">
        <v>-0.075</v>
      </c>
      <c r="FF83">
        <v>-0.027</v>
      </c>
      <c r="FG83">
        <v>1.986</v>
      </c>
      <c r="FH83">
        <v>0.139</v>
      </c>
      <c r="FI83">
        <v>420</v>
      </c>
      <c r="FJ83">
        <v>22</v>
      </c>
      <c r="FK83">
        <v>0.12</v>
      </c>
      <c r="FL83">
        <v>0.02</v>
      </c>
      <c r="FM83">
        <v>3.546161707317073</v>
      </c>
      <c r="FN83">
        <v>-0.06699574912891354</v>
      </c>
      <c r="FO83">
        <v>0.04133409139825398</v>
      </c>
      <c r="FP83">
        <v>1</v>
      </c>
      <c r="FQ83">
        <v>894.9617647058824</v>
      </c>
      <c r="FR83">
        <v>-7.179526296070195</v>
      </c>
      <c r="FS83">
        <v>4.283656677754653</v>
      </c>
      <c r="FT83">
        <v>0</v>
      </c>
      <c r="FU83">
        <v>0.5525944390243903</v>
      </c>
      <c r="FV83">
        <v>0.002032076655052047</v>
      </c>
      <c r="FW83">
        <v>0.0005363013372449735</v>
      </c>
      <c r="FX83">
        <v>1</v>
      </c>
      <c r="FY83">
        <v>2</v>
      </c>
      <c r="FZ83">
        <v>3</v>
      </c>
      <c r="GA83" t="s">
        <v>429</v>
      </c>
      <c r="GB83">
        <v>2.98073</v>
      </c>
      <c r="GC83">
        <v>2.72844</v>
      </c>
      <c r="GD83">
        <v>0.0862779</v>
      </c>
      <c r="GE83">
        <v>0.0867048</v>
      </c>
      <c r="GF83">
        <v>0.08989949999999999</v>
      </c>
      <c r="GG83">
        <v>0.0886816</v>
      </c>
      <c r="GH83">
        <v>27436.9</v>
      </c>
      <c r="GI83">
        <v>27001</v>
      </c>
      <c r="GJ83">
        <v>30552.6</v>
      </c>
      <c r="GK83">
        <v>29805.7</v>
      </c>
      <c r="GL83">
        <v>38370.1</v>
      </c>
      <c r="GM83">
        <v>35768.9</v>
      </c>
      <c r="GN83">
        <v>46733.3</v>
      </c>
      <c r="GO83">
        <v>44331.4</v>
      </c>
      <c r="GP83">
        <v>1.86875</v>
      </c>
      <c r="GQ83">
        <v>1.86313</v>
      </c>
      <c r="GR83">
        <v>0.0534132</v>
      </c>
      <c r="GS83">
        <v>0</v>
      </c>
      <c r="GT83">
        <v>24.1721</v>
      </c>
      <c r="GU83">
        <v>999.9</v>
      </c>
      <c r="GV83">
        <v>42</v>
      </c>
      <c r="GW83">
        <v>31.6</v>
      </c>
      <c r="GX83">
        <v>21.7244</v>
      </c>
      <c r="GY83">
        <v>63.1269</v>
      </c>
      <c r="GZ83">
        <v>22.8526</v>
      </c>
      <c r="HA83">
        <v>1</v>
      </c>
      <c r="HB83">
        <v>-0.113979</v>
      </c>
      <c r="HC83">
        <v>-0.274183</v>
      </c>
      <c r="HD83">
        <v>20.2154</v>
      </c>
      <c r="HE83">
        <v>5.23975</v>
      </c>
      <c r="HF83">
        <v>11.968</v>
      </c>
      <c r="HG83">
        <v>4.973</v>
      </c>
      <c r="HH83">
        <v>3.291</v>
      </c>
      <c r="HI83">
        <v>9569.5</v>
      </c>
      <c r="HJ83">
        <v>9999</v>
      </c>
      <c r="HK83">
        <v>9999</v>
      </c>
      <c r="HL83">
        <v>300.9</v>
      </c>
      <c r="HM83">
        <v>4.97292</v>
      </c>
      <c r="HN83">
        <v>1.87731</v>
      </c>
      <c r="HO83">
        <v>1.87542</v>
      </c>
      <c r="HP83">
        <v>1.87822</v>
      </c>
      <c r="HQ83">
        <v>1.87498</v>
      </c>
      <c r="HR83">
        <v>1.87855</v>
      </c>
      <c r="HS83">
        <v>1.87561</v>
      </c>
      <c r="HT83">
        <v>1.87678</v>
      </c>
      <c r="HU83">
        <v>0</v>
      </c>
      <c r="HV83">
        <v>0</v>
      </c>
      <c r="HW83">
        <v>0</v>
      </c>
      <c r="HX83">
        <v>0</v>
      </c>
      <c r="HY83" t="s">
        <v>421</v>
      </c>
      <c r="HZ83" t="s">
        <v>422</v>
      </c>
      <c r="IA83" t="s">
        <v>423</v>
      </c>
      <c r="IB83" t="s">
        <v>423</v>
      </c>
      <c r="IC83" t="s">
        <v>423</v>
      </c>
      <c r="ID83" t="s">
        <v>423</v>
      </c>
      <c r="IE83">
        <v>0</v>
      </c>
      <c r="IF83">
        <v>100</v>
      </c>
      <c r="IG83">
        <v>100</v>
      </c>
      <c r="IH83">
        <v>3.437</v>
      </c>
      <c r="II83">
        <v>0.2076</v>
      </c>
      <c r="IJ83">
        <v>1.981763419366358</v>
      </c>
      <c r="IK83">
        <v>0.004159454759036045</v>
      </c>
      <c r="IL83">
        <v>-1.867668404869411E-06</v>
      </c>
      <c r="IM83">
        <v>4.909634042181104E-10</v>
      </c>
      <c r="IN83">
        <v>-0.02325052156973135</v>
      </c>
      <c r="IO83">
        <v>0.005621412097584705</v>
      </c>
      <c r="IP83">
        <v>0.0003643073039241939</v>
      </c>
      <c r="IQ83">
        <v>5.804889560036211E-07</v>
      </c>
      <c r="IR83">
        <v>0</v>
      </c>
      <c r="IS83">
        <v>2100</v>
      </c>
      <c r="IT83">
        <v>1</v>
      </c>
      <c r="IU83">
        <v>26</v>
      </c>
      <c r="IV83">
        <v>63420.7</v>
      </c>
      <c r="IW83">
        <v>63420.4</v>
      </c>
      <c r="IX83">
        <v>1.09863</v>
      </c>
      <c r="IY83">
        <v>2.56958</v>
      </c>
      <c r="IZ83">
        <v>1.39893</v>
      </c>
      <c r="JA83">
        <v>2.34253</v>
      </c>
      <c r="JB83">
        <v>1.44897</v>
      </c>
      <c r="JC83">
        <v>2.42188</v>
      </c>
      <c r="JD83">
        <v>36.718</v>
      </c>
      <c r="JE83">
        <v>24.105</v>
      </c>
      <c r="JF83">
        <v>18</v>
      </c>
      <c r="JG83">
        <v>479.892</v>
      </c>
      <c r="JH83">
        <v>446.043</v>
      </c>
      <c r="JI83">
        <v>24.9999</v>
      </c>
      <c r="JJ83">
        <v>25.5805</v>
      </c>
      <c r="JK83">
        <v>30</v>
      </c>
      <c r="JL83">
        <v>25.4305</v>
      </c>
      <c r="JM83">
        <v>25.5132</v>
      </c>
      <c r="JN83">
        <v>22.0253</v>
      </c>
      <c r="JO83">
        <v>20.4461</v>
      </c>
      <c r="JP83">
        <v>0</v>
      </c>
      <c r="JQ83">
        <v>25</v>
      </c>
      <c r="JR83">
        <v>420.1</v>
      </c>
      <c r="JS83">
        <v>18.0698</v>
      </c>
      <c r="JT83">
        <v>100.999</v>
      </c>
      <c r="JU83">
        <v>101.931</v>
      </c>
    </row>
    <row r="84" spans="1:281">
      <c r="A84">
        <v>68</v>
      </c>
      <c r="B84">
        <v>1659044364.1</v>
      </c>
      <c r="C84">
        <v>2253.099999904633</v>
      </c>
      <c r="D84" t="s">
        <v>563</v>
      </c>
      <c r="E84" t="s">
        <v>564</v>
      </c>
      <c r="F84">
        <v>5</v>
      </c>
      <c r="G84" t="s">
        <v>415</v>
      </c>
      <c r="H84" t="s">
        <v>550</v>
      </c>
      <c r="I84">
        <v>1659044361.6</v>
      </c>
      <c r="J84">
        <f>(K84)/1000</f>
        <v>0</v>
      </c>
      <c r="K84">
        <f>IF(CZ84, AN84, AH84)</f>
        <v>0</v>
      </c>
      <c r="L84">
        <f>IF(CZ84, AI84, AG84)</f>
        <v>0</v>
      </c>
      <c r="M84">
        <f>DB84 - IF(AU84&gt;1, L84*CV84*100.0/(AW84*DP84), 0)</f>
        <v>0</v>
      </c>
      <c r="N84">
        <f>((T84-J84/2)*M84-L84)/(T84+J84/2)</f>
        <v>0</v>
      </c>
      <c r="O84">
        <f>N84*(DI84+DJ84)/1000.0</f>
        <v>0</v>
      </c>
      <c r="P84">
        <f>(DB84 - IF(AU84&gt;1, L84*CV84*100.0/(AW84*DP84), 0))*(DI84+DJ84)/1000.0</f>
        <v>0</v>
      </c>
      <c r="Q84">
        <f>2.0/((1/S84-1/R84)+SIGN(S84)*SQRT((1/S84-1/R84)*(1/S84-1/R84) + 4*CW84/((CW84+1)*(CW84+1))*(2*1/S84*1/R84-1/R84*1/R84)))</f>
        <v>0</v>
      </c>
      <c r="R84">
        <f>IF(LEFT(CX84,1)&lt;&gt;"0",IF(LEFT(CX84,1)="1",3.0,CY84),$D$5+$E$5*(DP84*DI84/($K$5*1000))+$F$5*(DP84*DI84/($K$5*1000))*MAX(MIN(CV84,$J$5),$I$5)*MAX(MIN(CV84,$J$5),$I$5)+$G$5*MAX(MIN(CV84,$J$5),$I$5)*(DP84*DI84/($K$5*1000))+$H$5*(DP84*DI84/($K$5*1000))*(DP84*DI84/($K$5*1000)))</f>
        <v>0</v>
      </c>
      <c r="S84">
        <f>J84*(1000-(1000*0.61365*exp(17.502*W84/(240.97+W84))/(DI84+DJ84)+DD84)/2)/(1000*0.61365*exp(17.502*W84/(240.97+W84))/(DI84+DJ84)-DD84)</f>
        <v>0</v>
      </c>
      <c r="T84">
        <f>1/((CW84+1)/(Q84/1.6)+1/(R84/1.37)) + CW84/((CW84+1)/(Q84/1.6) + CW84/(R84/1.37))</f>
        <v>0</v>
      </c>
      <c r="U84">
        <f>(CR84*CU84)</f>
        <v>0</v>
      </c>
      <c r="V84">
        <f>(DK84+(U84+2*0.95*5.67E-8*(((DK84+$B$7)+273)^4-(DK84+273)^4)-44100*J84)/(1.84*29.3*R84+8*0.95*5.67E-8*(DK84+273)^3))</f>
        <v>0</v>
      </c>
      <c r="W84">
        <f>($C$7*DL84+$D$7*DM84+$E$7*V84)</f>
        <v>0</v>
      </c>
      <c r="X84">
        <f>0.61365*exp(17.502*W84/(240.97+W84))</f>
        <v>0</v>
      </c>
      <c r="Y84">
        <f>(Z84/AA84*100)</f>
        <v>0</v>
      </c>
      <c r="Z84">
        <f>DD84*(DI84+DJ84)/1000</f>
        <v>0</v>
      </c>
      <c r="AA84">
        <f>0.61365*exp(17.502*DK84/(240.97+DK84))</f>
        <v>0</v>
      </c>
      <c r="AB84">
        <f>(X84-DD84*(DI84+DJ84)/1000)</f>
        <v>0</v>
      </c>
      <c r="AC84">
        <f>(-J84*44100)</f>
        <v>0</v>
      </c>
      <c r="AD84">
        <f>2*29.3*R84*0.92*(DK84-W84)</f>
        <v>0</v>
      </c>
      <c r="AE84">
        <f>2*0.95*5.67E-8*(((DK84+$B$7)+273)^4-(W84+273)^4)</f>
        <v>0</v>
      </c>
      <c r="AF84">
        <f>U84+AE84+AC84+AD84</f>
        <v>0</v>
      </c>
      <c r="AG84">
        <f>DH84*AU84*(DC84-DB84*(1000-AU84*DE84)/(1000-AU84*DD84))/(100*CV84)</f>
        <v>0</v>
      </c>
      <c r="AH84">
        <f>1000*DH84*AU84*(DD84-DE84)/(100*CV84*(1000-AU84*DD84))</f>
        <v>0</v>
      </c>
      <c r="AI84">
        <f>(AJ84 - AK84 - DI84*1E3/(8.314*(DK84+273.15)) * AM84/DH84 * AL84) * DH84/(100*CV84) * (1000 - DE84)/1000</f>
        <v>0</v>
      </c>
      <c r="AJ84">
        <v>427.7490636124685</v>
      </c>
      <c r="AK84">
        <v>431.6474363636364</v>
      </c>
      <c r="AL84">
        <v>-0.002839109780875251</v>
      </c>
      <c r="AM84">
        <v>64.91228299338529</v>
      </c>
      <c r="AN84">
        <f>(AP84 - AO84 + DI84*1E3/(8.314*(DK84+273.15)) * AR84/DH84 * AQ84) * DH84/(100*CV84) * 1000/(1000 - AP84)</f>
        <v>0</v>
      </c>
      <c r="AO84">
        <v>18.07651473631796</v>
      </c>
      <c r="AP84">
        <v>18.63038303030303</v>
      </c>
      <c r="AQ84">
        <v>3.844900489075446E-06</v>
      </c>
      <c r="AR84">
        <v>84.03829692965283</v>
      </c>
      <c r="AS84">
        <v>10</v>
      </c>
      <c r="AT84">
        <v>2</v>
      </c>
      <c r="AU84">
        <f>IF(AS84*$H$13&gt;=AW84,1.0,(AW84/(AW84-AS84*$H$13)))</f>
        <v>0</v>
      </c>
      <c r="AV84">
        <f>(AU84-1)*100</f>
        <v>0</v>
      </c>
      <c r="AW84">
        <f>MAX(0,($B$13+$C$13*DP84)/(1+$D$13*DP84)*DI84/(DK84+273)*$E$13)</f>
        <v>0</v>
      </c>
      <c r="AX84" t="s">
        <v>417</v>
      </c>
      <c r="AY84" t="s">
        <v>417</v>
      </c>
      <c r="AZ84">
        <v>0</v>
      </c>
      <c r="BA84">
        <v>0</v>
      </c>
      <c r="BB84">
        <f>1-AZ84/BA84</f>
        <v>0</v>
      </c>
      <c r="BC84">
        <v>0</v>
      </c>
      <c r="BD84" t="s">
        <v>417</v>
      </c>
      <c r="BE84" t="s">
        <v>417</v>
      </c>
      <c r="BF84">
        <v>0</v>
      </c>
      <c r="BG84">
        <v>0</v>
      </c>
      <c r="BH84">
        <f>1-BF84/BG84</f>
        <v>0</v>
      </c>
      <c r="BI84">
        <v>0.5</v>
      </c>
      <c r="BJ84">
        <f>CS84</f>
        <v>0</v>
      </c>
      <c r="BK84">
        <f>L84</f>
        <v>0</v>
      </c>
      <c r="BL84">
        <f>BH84*BI84*BJ84</f>
        <v>0</v>
      </c>
      <c r="BM84">
        <f>(BK84-BC84)/BJ84</f>
        <v>0</v>
      </c>
      <c r="BN84">
        <f>(BA84-BG84)/BG84</f>
        <v>0</v>
      </c>
      <c r="BO84">
        <f>AZ84/(BB84+AZ84/BG84)</f>
        <v>0</v>
      </c>
      <c r="BP84" t="s">
        <v>417</v>
      </c>
      <c r="BQ84">
        <v>0</v>
      </c>
      <c r="BR84">
        <f>IF(BQ84&lt;&gt;0, BQ84, BO84)</f>
        <v>0</v>
      </c>
      <c r="BS84">
        <f>1-BR84/BG84</f>
        <v>0</v>
      </c>
      <c r="BT84">
        <f>(BG84-BF84)/(BG84-BR84)</f>
        <v>0</v>
      </c>
      <c r="BU84">
        <f>(BA84-BG84)/(BA84-BR84)</f>
        <v>0</v>
      </c>
      <c r="BV84">
        <f>(BG84-BF84)/(BG84-AZ84)</f>
        <v>0</v>
      </c>
      <c r="BW84">
        <f>(BA84-BG84)/(BA84-AZ84)</f>
        <v>0</v>
      </c>
      <c r="BX84">
        <f>(BT84*BR84/BF84)</f>
        <v>0</v>
      </c>
      <c r="BY84">
        <f>(1-BX84)</f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f>$B$11*DQ84+$C$11*DR84+$F$11*EC84*(1-EF84)</f>
        <v>0</v>
      </c>
      <c r="CS84">
        <f>CR84*CT84</f>
        <v>0</v>
      </c>
      <c r="CT84">
        <f>($B$11*$D$9+$C$11*$D$9+$F$11*((EP84+EH84)/MAX(EP84+EH84+EQ84, 0.1)*$I$9+EQ84/MAX(EP84+EH84+EQ84, 0.1)*$J$9))/($B$11+$C$11+$F$11)</f>
        <v>0</v>
      </c>
      <c r="CU84">
        <f>($B$11*$K$9+$C$11*$K$9+$F$11*((EP84+EH84)/MAX(EP84+EH84+EQ84, 0.1)*$P$9+EQ84/MAX(EP84+EH84+EQ84, 0.1)*$Q$9))/($B$11+$C$11+$F$11)</f>
        <v>0</v>
      </c>
      <c r="CV84">
        <v>6</v>
      </c>
      <c r="CW84">
        <v>0.5</v>
      </c>
      <c r="CX84" t="s">
        <v>418</v>
      </c>
      <c r="CY84">
        <v>2</v>
      </c>
      <c r="CZ84" t="b">
        <v>1</v>
      </c>
      <c r="DA84">
        <v>1659044361.6</v>
      </c>
      <c r="DB84">
        <v>423.6386666666667</v>
      </c>
      <c r="DC84">
        <v>420.0394444444444</v>
      </c>
      <c r="DD84">
        <v>18.6306</v>
      </c>
      <c r="DE84">
        <v>18.07657777777778</v>
      </c>
      <c r="DF84">
        <v>420.2024444444444</v>
      </c>
      <c r="DG84">
        <v>18.423</v>
      </c>
      <c r="DH84">
        <v>500.0890000000001</v>
      </c>
      <c r="DI84">
        <v>90.2487888888889</v>
      </c>
      <c r="DJ84">
        <v>0.0999636888888889</v>
      </c>
      <c r="DK84">
        <v>25.60742222222222</v>
      </c>
      <c r="DL84">
        <v>25.04214444444445</v>
      </c>
      <c r="DM84">
        <v>999.9000000000001</v>
      </c>
      <c r="DN84">
        <v>0</v>
      </c>
      <c r="DO84">
        <v>0</v>
      </c>
      <c r="DP84">
        <v>10000.33777777778</v>
      </c>
      <c r="DQ84">
        <v>0</v>
      </c>
      <c r="DR84">
        <v>4.02698</v>
      </c>
      <c r="DS84">
        <v>3.599182222222222</v>
      </c>
      <c r="DT84">
        <v>431.6812222222222</v>
      </c>
      <c r="DU84">
        <v>427.772</v>
      </c>
      <c r="DV84">
        <v>0.5539954444444444</v>
      </c>
      <c r="DW84">
        <v>420.0394444444444</v>
      </c>
      <c r="DX84">
        <v>18.07657777777778</v>
      </c>
      <c r="DY84">
        <v>1.681387777777778</v>
      </c>
      <c r="DZ84">
        <v>1.631388888888889</v>
      </c>
      <c r="EA84">
        <v>14.72565555555556</v>
      </c>
      <c r="EB84">
        <v>14.25856666666667</v>
      </c>
      <c r="EC84">
        <v>0.0100011</v>
      </c>
      <c r="ED84">
        <v>0</v>
      </c>
      <c r="EE84">
        <v>0</v>
      </c>
      <c r="EF84">
        <v>0</v>
      </c>
      <c r="EG84">
        <v>894.161111111111</v>
      </c>
      <c r="EH84">
        <v>0.0100011</v>
      </c>
      <c r="EI84">
        <v>-4.644444444444444</v>
      </c>
      <c r="EJ84">
        <v>-0.6277777777777778</v>
      </c>
      <c r="EK84">
        <v>33.95788888888889</v>
      </c>
      <c r="EL84">
        <v>38.215</v>
      </c>
      <c r="EM84">
        <v>36.10377777777777</v>
      </c>
      <c r="EN84">
        <v>37.70811111111112</v>
      </c>
      <c r="EO84">
        <v>36.45811111111111</v>
      </c>
      <c r="EP84">
        <v>0</v>
      </c>
      <c r="EQ84">
        <v>0</v>
      </c>
      <c r="ER84">
        <v>0</v>
      </c>
      <c r="ES84">
        <v>1659044365.3</v>
      </c>
      <c r="ET84">
        <v>0</v>
      </c>
      <c r="EU84">
        <v>894.2059999999999</v>
      </c>
      <c r="EV84">
        <v>-13.82692302015239</v>
      </c>
      <c r="EW84">
        <v>-1.276922823150721</v>
      </c>
      <c r="EX84">
        <v>-5.274</v>
      </c>
      <c r="EY84">
        <v>15</v>
      </c>
      <c r="EZ84">
        <v>0</v>
      </c>
      <c r="FA84" t="s">
        <v>419</v>
      </c>
      <c r="FB84">
        <v>1655239120</v>
      </c>
      <c r="FC84">
        <v>1655239135</v>
      </c>
      <c r="FD84">
        <v>0</v>
      </c>
      <c r="FE84">
        <v>-0.075</v>
      </c>
      <c r="FF84">
        <v>-0.027</v>
      </c>
      <c r="FG84">
        <v>1.986</v>
      </c>
      <c r="FH84">
        <v>0.139</v>
      </c>
      <c r="FI84">
        <v>420</v>
      </c>
      <c r="FJ84">
        <v>22</v>
      </c>
      <c r="FK84">
        <v>0.12</v>
      </c>
      <c r="FL84">
        <v>0.02</v>
      </c>
      <c r="FM84">
        <v>3.55104125</v>
      </c>
      <c r="FN84">
        <v>0.2980870919324496</v>
      </c>
      <c r="FO84">
        <v>0.04543071423538817</v>
      </c>
      <c r="FP84">
        <v>1</v>
      </c>
      <c r="FQ84">
        <v>894.3661764705882</v>
      </c>
      <c r="FR84">
        <v>-4.779984682643216</v>
      </c>
      <c r="FS84">
        <v>4.940970977869861</v>
      </c>
      <c r="FT84">
        <v>0</v>
      </c>
      <c r="FU84">
        <v>0.55304065</v>
      </c>
      <c r="FV84">
        <v>0.004364938086303096</v>
      </c>
      <c r="FW84">
        <v>0.0007358272742294779</v>
      </c>
      <c r="FX84">
        <v>1</v>
      </c>
      <c r="FY84">
        <v>2</v>
      </c>
      <c r="FZ84">
        <v>3</v>
      </c>
      <c r="GA84" t="s">
        <v>429</v>
      </c>
      <c r="GB84">
        <v>2.9807</v>
      </c>
      <c r="GC84">
        <v>2.72836</v>
      </c>
      <c r="GD84">
        <v>0.0862692</v>
      </c>
      <c r="GE84">
        <v>0.0867023</v>
      </c>
      <c r="GF84">
        <v>0.0898959</v>
      </c>
      <c r="GG84">
        <v>0.0886829</v>
      </c>
      <c r="GH84">
        <v>27437.3</v>
      </c>
      <c r="GI84">
        <v>27000.6</v>
      </c>
      <c r="GJ84">
        <v>30552.7</v>
      </c>
      <c r="GK84">
        <v>29805.2</v>
      </c>
      <c r="GL84">
        <v>38370.3</v>
      </c>
      <c r="GM84">
        <v>35768.3</v>
      </c>
      <c r="GN84">
        <v>46733.5</v>
      </c>
      <c r="GO84">
        <v>44330.7</v>
      </c>
      <c r="GP84">
        <v>1.8687</v>
      </c>
      <c r="GQ84">
        <v>1.86313</v>
      </c>
      <c r="GR84">
        <v>0.0528395</v>
      </c>
      <c r="GS84">
        <v>0</v>
      </c>
      <c r="GT84">
        <v>24.1705</v>
      </c>
      <c r="GU84">
        <v>999.9</v>
      </c>
      <c r="GV84">
        <v>42</v>
      </c>
      <c r="GW84">
        <v>31.6</v>
      </c>
      <c r="GX84">
        <v>21.725</v>
      </c>
      <c r="GY84">
        <v>63.1369</v>
      </c>
      <c r="GZ84">
        <v>22.5481</v>
      </c>
      <c r="HA84">
        <v>1</v>
      </c>
      <c r="HB84">
        <v>-0.113986</v>
      </c>
      <c r="HC84">
        <v>-0.273829</v>
      </c>
      <c r="HD84">
        <v>20.2153</v>
      </c>
      <c r="HE84">
        <v>5.23915</v>
      </c>
      <c r="HF84">
        <v>11.968</v>
      </c>
      <c r="HG84">
        <v>4.9729</v>
      </c>
      <c r="HH84">
        <v>3.291</v>
      </c>
      <c r="HI84">
        <v>9569.700000000001</v>
      </c>
      <c r="HJ84">
        <v>9999</v>
      </c>
      <c r="HK84">
        <v>9999</v>
      </c>
      <c r="HL84">
        <v>300.9</v>
      </c>
      <c r="HM84">
        <v>4.97292</v>
      </c>
      <c r="HN84">
        <v>1.87733</v>
      </c>
      <c r="HO84">
        <v>1.87546</v>
      </c>
      <c r="HP84">
        <v>1.87826</v>
      </c>
      <c r="HQ84">
        <v>1.875</v>
      </c>
      <c r="HR84">
        <v>1.87861</v>
      </c>
      <c r="HS84">
        <v>1.87561</v>
      </c>
      <c r="HT84">
        <v>1.87682</v>
      </c>
      <c r="HU84">
        <v>0</v>
      </c>
      <c r="HV84">
        <v>0</v>
      </c>
      <c r="HW84">
        <v>0</v>
      </c>
      <c r="HX84">
        <v>0</v>
      </c>
      <c r="HY84" t="s">
        <v>421</v>
      </c>
      <c r="HZ84" t="s">
        <v>422</v>
      </c>
      <c r="IA84" t="s">
        <v>423</v>
      </c>
      <c r="IB84" t="s">
        <v>423</v>
      </c>
      <c r="IC84" t="s">
        <v>423</v>
      </c>
      <c r="ID84" t="s">
        <v>423</v>
      </c>
      <c r="IE84">
        <v>0</v>
      </c>
      <c r="IF84">
        <v>100</v>
      </c>
      <c r="IG84">
        <v>100</v>
      </c>
      <c r="IH84">
        <v>3.436</v>
      </c>
      <c r="II84">
        <v>0.2076</v>
      </c>
      <c r="IJ84">
        <v>1.981763419366358</v>
      </c>
      <c r="IK84">
        <v>0.004159454759036045</v>
      </c>
      <c r="IL84">
        <v>-1.867668404869411E-06</v>
      </c>
      <c r="IM84">
        <v>4.909634042181104E-10</v>
      </c>
      <c r="IN84">
        <v>-0.02325052156973135</v>
      </c>
      <c r="IO84">
        <v>0.005621412097584705</v>
      </c>
      <c r="IP84">
        <v>0.0003643073039241939</v>
      </c>
      <c r="IQ84">
        <v>5.804889560036211E-07</v>
      </c>
      <c r="IR84">
        <v>0</v>
      </c>
      <c r="IS84">
        <v>2100</v>
      </c>
      <c r="IT84">
        <v>1</v>
      </c>
      <c r="IU84">
        <v>26</v>
      </c>
      <c r="IV84">
        <v>63420.7</v>
      </c>
      <c r="IW84">
        <v>63420.5</v>
      </c>
      <c r="IX84">
        <v>1.09863</v>
      </c>
      <c r="IY84">
        <v>2.57446</v>
      </c>
      <c r="IZ84">
        <v>1.39893</v>
      </c>
      <c r="JA84">
        <v>2.34253</v>
      </c>
      <c r="JB84">
        <v>1.44897</v>
      </c>
      <c r="JC84">
        <v>2.33154</v>
      </c>
      <c r="JD84">
        <v>36.718</v>
      </c>
      <c r="JE84">
        <v>24.0963</v>
      </c>
      <c r="JF84">
        <v>18</v>
      </c>
      <c r="JG84">
        <v>479.85</v>
      </c>
      <c r="JH84">
        <v>446.035</v>
      </c>
      <c r="JI84">
        <v>25</v>
      </c>
      <c r="JJ84">
        <v>25.5805</v>
      </c>
      <c r="JK84">
        <v>30</v>
      </c>
      <c r="JL84">
        <v>25.4284</v>
      </c>
      <c r="JM84">
        <v>25.5122</v>
      </c>
      <c r="JN84">
        <v>22.0275</v>
      </c>
      <c r="JO84">
        <v>20.4461</v>
      </c>
      <c r="JP84">
        <v>0</v>
      </c>
      <c r="JQ84">
        <v>25</v>
      </c>
      <c r="JR84">
        <v>420.1</v>
      </c>
      <c r="JS84">
        <v>18.0698</v>
      </c>
      <c r="JT84">
        <v>100.999</v>
      </c>
      <c r="JU84">
        <v>101.929</v>
      </c>
    </row>
    <row r="85" spans="1:281">
      <c r="A85">
        <v>69</v>
      </c>
      <c r="B85">
        <v>1659044369.1</v>
      </c>
      <c r="C85">
        <v>2258.099999904633</v>
      </c>
      <c r="D85" t="s">
        <v>565</v>
      </c>
      <c r="E85" t="s">
        <v>566</v>
      </c>
      <c r="F85">
        <v>5</v>
      </c>
      <c r="G85" t="s">
        <v>415</v>
      </c>
      <c r="H85" t="s">
        <v>550</v>
      </c>
      <c r="I85">
        <v>1659044366.3</v>
      </c>
      <c r="J85">
        <f>(K85)/1000</f>
        <v>0</v>
      </c>
      <c r="K85">
        <f>IF(CZ85, AN85, AH85)</f>
        <v>0</v>
      </c>
      <c r="L85">
        <f>IF(CZ85, AI85, AG85)</f>
        <v>0</v>
      </c>
      <c r="M85">
        <f>DB85 - IF(AU85&gt;1, L85*CV85*100.0/(AW85*DP85), 0)</f>
        <v>0</v>
      </c>
      <c r="N85">
        <f>((T85-J85/2)*M85-L85)/(T85+J85/2)</f>
        <v>0</v>
      </c>
      <c r="O85">
        <f>N85*(DI85+DJ85)/1000.0</f>
        <v>0</v>
      </c>
      <c r="P85">
        <f>(DB85 - IF(AU85&gt;1, L85*CV85*100.0/(AW85*DP85), 0))*(DI85+DJ85)/1000.0</f>
        <v>0</v>
      </c>
      <c r="Q85">
        <f>2.0/((1/S85-1/R85)+SIGN(S85)*SQRT((1/S85-1/R85)*(1/S85-1/R85) + 4*CW85/((CW85+1)*(CW85+1))*(2*1/S85*1/R85-1/R85*1/R85)))</f>
        <v>0</v>
      </c>
      <c r="R85">
        <f>IF(LEFT(CX85,1)&lt;&gt;"0",IF(LEFT(CX85,1)="1",3.0,CY85),$D$5+$E$5*(DP85*DI85/($K$5*1000))+$F$5*(DP85*DI85/($K$5*1000))*MAX(MIN(CV85,$J$5),$I$5)*MAX(MIN(CV85,$J$5),$I$5)+$G$5*MAX(MIN(CV85,$J$5),$I$5)*(DP85*DI85/($K$5*1000))+$H$5*(DP85*DI85/($K$5*1000))*(DP85*DI85/($K$5*1000)))</f>
        <v>0</v>
      </c>
      <c r="S85">
        <f>J85*(1000-(1000*0.61365*exp(17.502*W85/(240.97+W85))/(DI85+DJ85)+DD85)/2)/(1000*0.61365*exp(17.502*W85/(240.97+W85))/(DI85+DJ85)-DD85)</f>
        <v>0</v>
      </c>
      <c r="T85">
        <f>1/((CW85+1)/(Q85/1.6)+1/(R85/1.37)) + CW85/((CW85+1)/(Q85/1.6) + CW85/(R85/1.37))</f>
        <v>0</v>
      </c>
      <c r="U85">
        <f>(CR85*CU85)</f>
        <v>0</v>
      </c>
      <c r="V85">
        <f>(DK85+(U85+2*0.95*5.67E-8*(((DK85+$B$7)+273)^4-(DK85+273)^4)-44100*J85)/(1.84*29.3*R85+8*0.95*5.67E-8*(DK85+273)^3))</f>
        <v>0</v>
      </c>
      <c r="W85">
        <f>($C$7*DL85+$D$7*DM85+$E$7*V85)</f>
        <v>0</v>
      </c>
      <c r="X85">
        <f>0.61365*exp(17.502*W85/(240.97+W85))</f>
        <v>0</v>
      </c>
      <c r="Y85">
        <f>(Z85/AA85*100)</f>
        <v>0</v>
      </c>
      <c r="Z85">
        <f>DD85*(DI85+DJ85)/1000</f>
        <v>0</v>
      </c>
      <c r="AA85">
        <f>0.61365*exp(17.502*DK85/(240.97+DK85))</f>
        <v>0</v>
      </c>
      <c r="AB85">
        <f>(X85-DD85*(DI85+DJ85)/1000)</f>
        <v>0</v>
      </c>
      <c r="AC85">
        <f>(-J85*44100)</f>
        <v>0</v>
      </c>
      <c r="AD85">
        <f>2*29.3*R85*0.92*(DK85-W85)</f>
        <v>0</v>
      </c>
      <c r="AE85">
        <f>2*0.95*5.67E-8*(((DK85+$B$7)+273)^4-(W85+273)^4)</f>
        <v>0</v>
      </c>
      <c r="AF85">
        <f>U85+AE85+AC85+AD85</f>
        <v>0</v>
      </c>
      <c r="AG85">
        <f>DH85*AU85*(DC85-DB85*(1000-AU85*DE85)/(1000-AU85*DD85))/(100*CV85)</f>
        <v>0</v>
      </c>
      <c r="AH85">
        <f>1000*DH85*AU85*(DD85-DE85)/(100*CV85*(1000-AU85*DD85))</f>
        <v>0</v>
      </c>
      <c r="AI85">
        <f>(AJ85 - AK85 - DI85*1E3/(8.314*(DK85+273.15)) * AM85/DH85 * AL85) * DH85/(100*CV85) * (1000 - DE85)/1000</f>
        <v>0</v>
      </c>
      <c r="AJ85">
        <v>427.8599695372953</v>
      </c>
      <c r="AK85">
        <v>431.6391151515152</v>
      </c>
      <c r="AL85">
        <v>-0.0009150346334788667</v>
      </c>
      <c r="AM85">
        <v>64.91228299338529</v>
      </c>
      <c r="AN85">
        <f>(AP85 - AO85 + DI85*1E3/(8.314*(DK85+273.15)) * AR85/DH85 * AQ85) * DH85/(100*CV85) * 1000/(1000 - AP85)</f>
        <v>0</v>
      </c>
      <c r="AO85">
        <v>18.07659840359172</v>
      </c>
      <c r="AP85">
        <v>18.62809878787878</v>
      </c>
      <c r="AQ85">
        <v>-2.180897812369899E-06</v>
      </c>
      <c r="AR85">
        <v>84.03829692965283</v>
      </c>
      <c r="AS85">
        <v>10</v>
      </c>
      <c r="AT85">
        <v>2</v>
      </c>
      <c r="AU85">
        <f>IF(AS85*$H$13&gt;=AW85,1.0,(AW85/(AW85-AS85*$H$13)))</f>
        <v>0</v>
      </c>
      <c r="AV85">
        <f>(AU85-1)*100</f>
        <v>0</v>
      </c>
      <c r="AW85">
        <f>MAX(0,($B$13+$C$13*DP85)/(1+$D$13*DP85)*DI85/(DK85+273)*$E$13)</f>
        <v>0</v>
      </c>
      <c r="AX85" t="s">
        <v>417</v>
      </c>
      <c r="AY85" t="s">
        <v>417</v>
      </c>
      <c r="AZ85">
        <v>0</v>
      </c>
      <c r="BA85">
        <v>0</v>
      </c>
      <c r="BB85">
        <f>1-AZ85/BA85</f>
        <v>0</v>
      </c>
      <c r="BC85">
        <v>0</v>
      </c>
      <c r="BD85" t="s">
        <v>417</v>
      </c>
      <c r="BE85" t="s">
        <v>417</v>
      </c>
      <c r="BF85">
        <v>0</v>
      </c>
      <c r="BG85">
        <v>0</v>
      </c>
      <c r="BH85">
        <f>1-BF85/BG85</f>
        <v>0</v>
      </c>
      <c r="BI85">
        <v>0.5</v>
      </c>
      <c r="BJ85">
        <f>CS85</f>
        <v>0</v>
      </c>
      <c r="BK85">
        <f>L85</f>
        <v>0</v>
      </c>
      <c r="BL85">
        <f>BH85*BI85*BJ85</f>
        <v>0</v>
      </c>
      <c r="BM85">
        <f>(BK85-BC85)/BJ85</f>
        <v>0</v>
      </c>
      <c r="BN85">
        <f>(BA85-BG85)/BG85</f>
        <v>0</v>
      </c>
      <c r="BO85">
        <f>AZ85/(BB85+AZ85/BG85)</f>
        <v>0</v>
      </c>
      <c r="BP85" t="s">
        <v>417</v>
      </c>
      <c r="BQ85">
        <v>0</v>
      </c>
      <c r="BR85">
        <f>IF(BQ85&lt;&gt;0, BQ85, BO85)</f>
        <v>0</v>
      </c>
      <c r="BS85">
        <f>1-BR85/BG85</f>
        <v>0</v>
      </c>
      <c r="BT85">
        <f>(BG85-BF85)/(BG85-BR85)</f>
        <v>0</v>
      </c>
      <c r="BU85">
        <f>(BA85-BG85)/(BA85-BR85)</f>
        <v>0</v>
      </c>
      <c r="BV85">
        <f>(BG85-BF85)/(BG85-AZ85)</f>
        <v>0</v>
      </c>
      <c r="BW85">
        <f>(BA85-BG85)/(BA85-AZ85)</f>
        <v>0</v>
      </c>
      <c r="BX85">
        <f>(BT85*BR85/BF85)</f>
        <v>0</v>
      </c>
      <c r="BY85">
        <f>(1-BX85)</f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f>$B$11*DQ85+$C$11*DR85+$F$11*EC85*(1-EF85)</f>
        <v>0</v>
      </c>
      <c r="CS85">
        <f>CR85*CT85</f>
        <v>0</v>
      </c>
      <c r="CT85">
        <f>($B$11*$D$9+$C$11*$D$9+$F$11*((EP85+EH85)/MAX(EP85+EH85+EQ85, 0.1)*$I$9+EQ85/MAX(EP85+EH85+EQ85, 0.1)*$J$9))/($B$11+$C$11+$F$11)</f>
        <v>0</v>
      </c>
      <c r="CU85">
        <f>($B$11*$K$9+$C$11*$K$9+$F$11*((EP85+EH85)/MAX(EP85+EH85+EQ85, 0.1)*$P$9+EQ85/MAX(EP85+EH85+EQ85, 0.1)*$Q$9))/($B$11+$C$11+$F$11)</f>
        <v>0</v>
      </c>
      <c r="CV85">
        <v>6</v>
      </c>
      <c r="CW85">
        <v>0.5</v>
      </c>
      <c r="CX85" t="s">
        <v>418</v>
      </c>
      <c r="CY85">
        <v>2</v>
      </c>
      <c r="CZ85" t="b">
        <v>1</v>
      </c>
      <c r="DA85">
        <v>1659044366.3</v>
      </c>
      <c r="DB85">
        <v>423.614</v>
      </c>
      <c r="DC85">
        <v>420.1095999999999</v>
      </c>
      <c r="DD85">
        <v>18.62883</v>
      </c>
      <c r="DE85">
        <v>18.07632</v>
      </c>
      <c r="DF85">
        <v>420.1778</v>
      </c>
      <c r="DG85">
        <v>18.42127</v>
      </c>
      <c r="DH85">
        <v>500.0903</v>
      </c>
      <c r="DI85">
        <v>90.24944000000001</v>
      </c>
      <c r="DJ85">
        <v>0.10012656</v>
      </c>
      <c r="DK85">
        <v>25.60519</v>
      </c>
      <c r="DL85">
        <v>25.0343</v>
      </c>
      <c r="DM85">
        <v>999.9</v>
      </c>
      <c r="DN85">
        <v>0</v>
      </c>
      <c r="DO85">
        <v>0</v>
      </c>
      <c r="DP85">
        <v>9996.75</v>
      </c>
      <c r="DQ85">
        <v>0</v>
      </c>
      <c r="DR85">
        <v>4.02698</v>
      </c>
      <c r="DS85">
        <v>3.504231</v>
      </c>
      <c r="DT85">
        <v>431.6550999999999</v>
      </c>
      <c r="DU85">
        <v>427.8437</v>
      </c>
      <c r="DV85">
        <v>0.5525051</v>
      </c>
      <c r="DW85">
        <v>420.1095999999999</v>
      </c>
      <c r="DX85">
        <v>18.07632</v>
      </c>
      <c r="DY85">
        <v>1.681242</v>
      </c>
      <c r="DZ85">
        <v>1.631377</v>
      </c>
      <c r="EA85">
        <v>14.7243</v>
      </c>
      <c r="EB85">
        <v>14.25842</v>
      </c>
      <c r="EC85">
        <v>0.0100011</v>
      </c>
      <c r="ED85">
        <v>0</v>
      </c>
      <c r="EE85">
        <v>0</v>
      </c>
      <c r="EF85">
        <v>0</v>
      </c>
      <c r="EG85">
        <v>895.15</v>
      </c>
      <c r="EH85">
        <v>0.0100011</v>
      </c>
      <c r="EI85">
        <v>-5.279999999999999</v>
      </c>
      <c r="EJ85">
        <v>-0.675</v>
      </c>
      <c r="EK85">
        <v>33.94349999999999</v>
      </c>
      <c r="EL85">
        <v>38.3248</v>
      </c>
      <c r="EM85">
        <v>36.1871</v>
      </c>
      <c r="EN85">
        <v>37.8311</v>
      </c>
      <c r="EO85">
        <v>36.5622</v>
      </c>
      <c r="EP85">
        <v>0</v>
      </c>
      <c r="EQ85">
        <v>0</v>
      </c>
      <c r="ER85">
        <v>0</v>
      </c>
      <c r="ES85">
        <v>1659044370.7</v>
      </c>
      <c r="ET85">
        <v>0</v>
      </c>
      <c r="EU85">
        <v>894.1730769230769</v>
      </c>
      <c r="EV85">
        <v>2.39658137224241</v>
      </c>
      <c r="EW85">
        <v>-4.340170839591224</v>
      </c>
      <c r="EX85">
        <v>-4.79423076923077</v>
      </c>
      <c r="EY85">
        <v>15</v>
      </c>
      <c r="EZ85">
        <v>0</v>
      </c>
      <c r="FA85" t="s">
        <v>419</v>
      </c>
      <c r="FB85">
        <v>1655239120</v>
      </c>
      <c r="FC85">
        <v>1655239135</v>
      </c>
      <c r="FD85">
        <v>0</v>
      </c>
      <c r="FE85">
        <v>-0.075</v>
      </c>
      <c r="FF85">
        <v>-0.027</v>
      </c>
      <c r="FG85">
        <v>1.986</v>
      </c>
      <c r="FH85">
        <v>0.139</v>
      </c>
      <c r="FI85">
        <v>420</v>
      </c>
      <c r="FJ85">
        <v>22</v>
      </c>
      <c r="FK85">
        <v>0.12</v>
      </c>
      <c r="FL85">
        <v>0.02</v>
      </c>
      <c r="FM85">
        <v>3.548720975609756</v>
      </c>
      <c r="FN85">
        <v>-0.1020054355400644</v>
      </c>
      <c r="FO85">
        <v>0.04672678078950684</v>
      </c>
      <c r="FP85">
        <v>1</v>
      </c>
      <c r="FQ85">
        <v>894.3514705882352</v>
      </c>
      <c r="FR85">
        <v>-2.223834883331282</v>
      </c>
      <c r="FS85">
        <v>5.352699776392638</v>
      </c>
      <c r="FT85">
        <v>0</v>
      </c>
      <c r="FU85">
        <v>0.5529842926829268</v>
      </c>
      <c r="FV85">
        <v>0.0006265296167249916</v>
      </c>
      <c r="FW85">
        <v>0.0007334336634808439</v>
      </c>
      <c r="FX85">
        <v>1</v>
      </c>
      <c r="FY85">
        <v>2</v>
      </c>
      <c r="FZ85">
        <v>3</v>
      </c>
      <c r="GA85" t="s">
        <v>429</v>
      </c>
      <c r="GB85">
        <v>2.98083</v>
      </c>
      <c r="GC85">
        <v>2.72843</v>
      </c>
      <c r="GD85">
        <v>0.08626549999999999</v>
      </c>
      <c r="GE85">
        <v>0.0867023</v>
      </c>
      <c r="GF85">
        <v>0.08989</v>
      </c>
      <c r="GG85">
        <v>0.08868040000000001</v>
      </c>
      <c r="GH85">
        <v>27437.3</v>
      </c>
      <c r="GI85">
        <v>27000.9</v>
      </c>
      <c r="GJ85">
        <v>30552.5</v>
      </c>
      <c r="GK85">
        <v>29805.5</v>
      </c>
      <c r="GL85">
        <v>38370.6</v>
      </c>
      <c r="GM85">
        <v>35768.5</v>
      </c>
      <c r="GN85">
        <v>46733.5</v>
      </c>
      <c r="GO85">
        <v>44330.8</v>
      </c>
      <c r="GP85">
        <v>1.86873</v>
      </c>
      <c r="GQ85">
        <v>1.86303</v>
      </c>
      <c r="GR85">
        <v>0.052847</v>
      </c>
      <c r="GS85">
        <v>0</v>
      </c>
      <c r="GT85">
        <v>24.1686</v>
      </c>
      <c r="GU85">
        <v>999.9</v>
      </c>
      <c r="GV85">
        <v>41.9</v>
      </c>
      <c r="GW85">
        <v>31.6</v>
      </c>
      <c r="GX85">
        <v>21.6729</v>
      </c>
      <c r="GY85">
        <v>63.1469</v>
      </c>
      <c r="GZ85">
        <v>22.3958</v>
      </c>
      <c r="HA85">
        <v>1</v>
      </c>
      <c r="HB85">
        <v>-0.114324</v>
      </c>
      <c r="HC85">
        <v>-0.273464</v>
      </c>
      <c r="HD85">
        <v>20.2154</v>
      </c>
      <c r="HE85">
        <v>5.239</v>
      </c>
      <c r="HF85">
        <v>11.968</v>
      </c>
      <c r="HG85">
        <v>4.9731</v>
      </c>
      <c r="HH85">
        <v>3.291</v>
      </c>
      <c r="HI85">
        <v>9569.700000000001</v>
      </c>
      <c r="HJ85">
        <v>9999</v>
      </c>
      <c r="HK85">
        <v>9999</v>
      </c>
      <c r="HL85">
        <v>300.9</v>
      </c>
      <c r="HM85">
        <v>4.9729</v>
      </c>
      <c r="HN85">
        <v>1.87731</v>
      </c>
      <c r="HO85">
        <v>1.87546</v>
      </c>
      <c r="HP85">
        <v>1.87825</v>
      </c>
      <c r="HQ85">
        <v>1.875</v>
      </c>
      <c r="HR85">
        <v>1.8786</v>
      </c>
      <c r="HS85">
        <v>1.87561</v>
      </c>
      <c r="HT85">
        <v>1.87682</v>
      </c>
      <c r="HU85">
        <v>0</v>
      </c>
      <c r="HV85">
        <v>0</v>
      </c>
      <c r="HW85">
        <v>0</v>
      </c>
      <c r="HX85">
        <v>0</v>
      </c>
      <c r="HY85" t="s">
        <v>421</v>
      </c>
      <c r="HZ85" t="s">
        <v>422</v>
      </c>
      <c r="IA85" t="s">
        <v>423</v>
      </c>
      <c r="IB85" t="s">
        <v>423</v>
      </c>
      <c r="IC85" t="s">
        <v>423</v>
      </c>
      <c r="ID85" t="s">
        <v>423</v>
      </c>
      <c r="IE85">
        <v>0</v>
      </c>
      <c r="IF85">
        <v>100</v>
      </c>
      <c r="IG85">
        <v>100</v>
      </c>
      <c r="IH85">
        <v>3.436</v>
      </c>
      <c r="II85">
        <v>0.2075</v>
      </c>
      <c r="IJ85">
        <v>1.981763419366358</v>
      </c>
      <c r="IK85">
        <v>0.004159454759036045</v>
      </c>
      <c r="IL85">
        <v>-1.867668404869411E-06</v>
      </c>
      <c r="IM85">
        <v>4.909634042181104E-10</v>
      </c>
      <c r="IN85">
        <v>-0.02325052156973135</v>
      </c>
      <c r="IO85">
        <v>0.005621412097584705</v>
      </c>
      <c r="IP85">
        <v>0.0003643073039241939</v>
      </c>
      <c r="IQ85">
        <v>5.804889560036211E-07</v>
      </c>
      <c r="IR85">
        <v>0</v>
      </c>
      <c r="IS85">
        <v>2100</v>
      </c>
      <c r="IT85">
        <v>1</v>
      </c>
      <c r="IU85">
        <v>26</v>
      </c>
      <c r="IV85">
        <v>63420.8</v>
      </c>
      <c r="IW85">
        <v>63420.6</v>
      </c>
      <c r="IX85">
        <v>1.09863</v>
      </c>
      <c r="IY85">
        <v>2.57202</v>
      </c>
      <c r="IZ85">
        <v>1.39893</v>
      </c>
      <c r="JA85">
        <v>2.34253</v>
      </c>
      <c r="JB85">
        <v>1.44897</v>
      </c>
      <c r="JC85">
        <v>2.37061</v>
      </c>
      <c r="JD85">
        <v>36.718</v>
      </c>
      <c r="JE85">
        <v>24.0963</v>
      </c>
      <c r="JF85">
        <v>18</v>
      </c>
      <c r="JG85">
        <v>479.864</v>
      </c>
      <c r="JH85">
        <v>445.974</v>
      </c>
      <c r="JI85">
        <v>25</v>
      </c>
      <c r="JJ85">
        <v>25.5805</v>
      </c>
      <c r="JK85">
        <v>30.0001</v>
      </c>
      <c r="JL85">
        <v>25.4284</v>
      </c>
      <c r="JM85">
        <v>25.5122</v>
      </c>
      <c r="JN85">
        <v>22.0281</v>
      </c>
      <c r="JO85">
        <v>20.4461</v>
      </c>
      <c r="JP85">
        <v>0</v>
      </c>
      <c r="JQ85">
        <v>25</v>
      </c>
      <c r="JR85">
        <v>420.1</v>
      </c>
      <c r="JS85">
        <v>18.0698</v>
      </c>
      <c r="JT85">
        <v>100.999</v>
      </c>
      <c r="JU85">
        <v>101.93</v>
      </c>
    </row>
    <row r="86" spans="1:281">
      <c r="A86">
        <v>70</v>
      </c>
      <c r="B86">
        <v>1659044374.1</v>
      </c>
      <c r="C86">
        <v>2263.099999904633</v>
      </c>
      <c r="D86" t="s">
        <v>567</v>
      </c>
      <c r="E86" t="s">
        <v>568</v>
      </c>
      <c r="F86">
        <v>5</v>
      </c>
      <c r="G86" t="s">
        <v>415</v>
      </c>
      <c r="H86" t="s">
        <v>550</v>
      </c>
      <c r="I86">
        <v>1659044371.6</v>
      </c>
      <c r="J86">
        <f>(K86)/1000</f>
        <v>0</v>
      </c>
      <c r="K86">
        <f>IF(CZ86, AN86, AH86)</f>
        <v>0</v>
      </c>
      <c r="L86">
        <f>IF(CZ86, AI86, AG86)</f>
        <v>0</v>
      </c>
      <c r="M86">
        <f>DB86 - IF(AU86&gt;1, L86*CV86*100.0/(AW86*DP86), 0)</f>
        <v>0</v>
      </c>
      <c r="N86">
        <f>((T86-J86/2)*M86-L86)/(T86+J86/2)</f>
        <v>0</v>
      </c>
      <c r="O86">
        <f>N86*(DI86+DJ86)/1000.0</f>
        <v>0</v>
      </c>
      <c r="P86">
        <f>(DB86 - IF(AU86&gt;1, L86*CV86*100.0/(AW86*DP86), 0))*(DI86+DJ86)/1000.0</f>
        <v>0</v>
      </c>
      <c r="Q86">
        <f>2.0/((1/S86-1/R86)+SIGN(S86)*SQRT((1/S86-1/R86)*(1/S86-1/R86) + 4*CW86/((CW86+1)*(CW86+1))*(2*1/S86*1/R86-1/R86*1/R86)))</f>
        <v>0</v>
      </c>
      <c r="R86">
        <f>IF(LEFT(CX86,1)&lt;&gt;"0",IF(LEFT(CX86,1)="1",3.0,CY86),$D$5+$E$5*(DP86*DI86/($K$5*1000))+$F$5*(DP86*DI86/($K$5*1000))*MAX(MIN(CV86,$J$5),$I$5)*MAX(MIN(CV86,$J$5),$I$5)+$G$5*MAX(MIN(CV86,$J$5),$I$5)*(DP86*DI86/($K$5*1000))+$H$5*(DP86*DI86/($K$5*1000))*(DP86*DI86/($K$5*1000)))</f>
        <v>0</v>
      </c>
      <c r="S86">
        <f>J86*(1000-(1000*0.61365*exp(17.502*W86/(240.97+W86))/(DI86+DJ86)+DD86)/2)/(1000*0.61365*exp(17.502*W86/(240.97+W86))/(DI86+DJ86)-DD86)</f>
        <v>0</v>
      </c>
      <c r="T86">
        <f>1/((CW86+1)/(Q86/1.6)+1/(R86/1.37)) + CW86/((CW86+1)/(Q86/1.6) + CW86/(R86/1.37))</f>
        <v>0</v>
      </c>
      <c r="U86">
        <f>(CR86*CU86)</f>
        <v>0</v>
      </c>
      <c r="V86">
        <f>(DK86+(U86+2*0.95*5.67E-8*(((DK86+$B$7)+273)^4-(DK86+273)^4)-44100*J86)/(1.84*29.3*R86+8*0.95*5.67E-8*(DK86+273)^3))</f>
        <v>0</v>
      </c>
      <c r="W86">
        <f>($C$7*DL86+$D$7*DM86+$E$7*V86)</f>
        <v>0</v>
      </c>
      <c r="X86">
        <f>0.61365*exp(17.502*W86/(240.97+W86))</f>
        <v>0</v>
      </c>
      <c r="Y86">
        <f>(Z86/AA86*100)</f>
        <v>0</v>
      </c>
      <c r="Z86">
        <f>DD86*(DI86+DJ86)/1000</f>
        <v>0</v>
      </c>
      <c r="AA86">
        <f>0.61365*exp(17.502*DK86/(240.97+DK86))</f>
        <v>0</v>
      </c>
      <c r="AB86">
        <f>(X86-DD86*(DI86+DJ86)/1000)</f>
        <v>0</v>
      </c>
      <c r="AC86">
        <f>(-J86*44100)</f>
        <v>0</v>
      </c>
      <c r="AD86">
        <f>2*29.3*R86*0.92*(DK86-W86)</f>
        <v>0</v>
      </c>
      <c r="AE86">
        <f>2*0.95*5.67E-8*(((DK86+$B$7)+273)^4-(W86+273)^4)</f>
        <v>0</v>
      </c>
      <c r="AF86">
        <f>U86+AE86+AC86+AD86</f>
        <v>0</v>
      </c>
      <c r="AG86">
        <f>DH86*AU86*(DC86-DB86*(1000-AU86*DE86)/(1000-AU86*DD86))/(100*CV86)</f>
        <v>0</v>
      </c>
      <c r="AH86">
        <f>1000*DH86*AU86*(DD86-DE86)/(100*CV86*(1000-AU86*DD86))</f>
        <v>0</v>
      </c>
      <c r="AI86">
        <f>(AJ86 - AK86 - DI86*1E3/(8.314*(DK86+273.15)) * AM86/DH86 * AL86) * DH86/(100*CV86) * (1000 - DE86)/1000</f>
        <v>0</v>
      </c>
      <c r="AJ86">
        <v>427.8682278017667</v>
      </c>
      <c r="AK86">
        <v>431.6704</v>
      </c>
      <c r="AL86">
        <v>0.0006724317410326531</v>
      </c>
      <c r="AM86">
        <v>64.91228299338529</v>
      </c>
      <c r="AN86">
        <f>(AP86 - AO86 + DI86*1E3/(8.314*(DK86+273.15)) * AR86/DH86 * AQ86) * DH86/(100*CV86) * 1000/(1000 - AP86)</f>
        <v>0</v>
      </c>
      <c r="AO86">
        <v>18.07623354822493</v>
      </c>
      <c r="AP86">
        <v>18.62768181818182</v>
      </c>
      <c r="AQ86">
        <v>-1.134369171290959E-05</v>
      </c>
      <c r="AR86">
        <v>84.03829692965283</v>
      </c>
      <c r="AS86">
        <v>10</v>
      </c>
      <c r="AT86">
        <v>2</v>
      </c>
      <c r="AU86">
        <f>IF(AS86*$H$13&gt;=AW86,1.0,(AW86/(AW86-AS86*$H$13)))</f>
        <v>0</v>
      </c>
      <c r="AV86">
        <f>(AU86-1)*100</f>
        <v>0</v>
      </c>
      <c r="AW86">
        <f>MAX(0,($B$13+$C$13*DP86)/(1+$D$13*DP86)*DI86/(DK86+273)*$E$13)</f>
        <v>0</v>
      </c>
      <c r="AX86" t="s">
        <v>417</v>
      </c>
      <c r="AY86" t="s">
        <v>417</v>
      </c>
      <c r="AZ86">
        <v>0</v>
      </c>
      <c r="BA86">
        <v>0</v>
      </c>
      <c r="BB86">
        <f>1-AZ86/BA86</f>
        <v>0</v>
      </c>
      <c r="BC86">
        <v>0</v>
      </c>
      <c r="BD86" t="s">
        <v>417</v>
      </c>
      <c r="BE86" t="s">
        <v>417</v>
      </c>
      <c r="BF86">
        <v>0</v>
      </c>
      <c r="BG86">
        <v>0</v>
      </c>
      <c r="BH86">
        <f>1-BF86/BG86</f>
        <v>0</v>
      </c>
      <c r="BI86">
        <v>0.5</v>
      </c>
      <c r="BJ86">
        <f>CS86</f>
        <v>0</v>
      </c>
      <c r="BK86">
        <f>L86</f>
        <v>0</v>
      </c>
      <c r="BL86">
        <f>BH86*BI86*BJ86</f>
        <v>0</v>
      </c>
      <c r="BM86">
        <f>(BK86-BC86)/BJ86</f>
        <v>0</v>
      </c>
      <c r="BN86">
        <f>(BA86-BG86)/BG86</f>
        <v>0</v>
      </c>
      <c r="BO86">
        <f>AZ86/(BB86+AZ86/BG86)</f>
        <v>0</v>
      </c>
      <c r="BP86" t="s">
        <v>417</v>
      </c>
      <c r="BQ86">
        <v>0</v>
      </c>
      <c r="BR86">
        <f>IF(BQ86&lt;&gt;0, BQ86, BO86)</f>
        <v>0</v>
      </c>
      <c r="BS86">
        <f>1-BR86/BG86</f>
        <v>0</v>
      </c>
      <c r="BT86">
        <f>(BG86-BF86)/(BG86-BR86)</f>
        <v>0</v>
      </c>
      <c r="BU86">
        <f>(BA86-BG86)/(BA86-BR86)</f>
        <v>0</v>
      </c>
      <c r="BV86">
        <f>(BG86-BF86)/(BG86-AZ86)</f>
        <v>0</v>
      </c>
      <c r="BW86">
        <f>(BA86-BG86)/(BA86-AZ86)</f>
        <v>0</v>
      </c>
      <c r="BX86">
        <f>(BT86*BR86/BF86)</f>
        <v>0</v>
      </c>
      <c r="BY86">
        <f>(1-BX86)</f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f>$B$11*DQ86+$C$11*DR86+$F$11*EC86*(1-EF86)</f>
        <v>0</v>
      </c>
      <c r="CS86">
        <f>CR86*CT86</f>
        <v>0</v>
      </c>
      <c r="CT86">
        <f>($B$11*$D$9+$C$11*$D$9+$F$11*((EP86+EH86)/MAX(EP86+EH86+EQ86, 0.1)*$I$9+EQ86/MAX(EP86+EH86+EQ86, 0.1)*$J$9))/($B$11+$C$11+$F$11)</f>
        <v>0</v>
      </c>
      <c r="CU86">
        <f>($B$11*$K$9+$C$11*$K$9+$F$11*((EP86+EH86)/MAX(EP86+EH86+EQ86, 0.1)*$P$9+EQ86/MAX(EP86+EH86+EQ86, 0.1)*$Q$9))/($B$11+$C$11+$F$11)</f>
        <v>0</v>
      </c>
      <c r="CV86">
        <v>6</v>
      </c>
      <c r="CW86">
        <v>0.5</v>
      </c>
      <c r="CX86" t="s">
        <v>418</v>
      </c>
      <c r="CY86">
        <v>2</v>
      </c>
      <c r="CZ86" t="b">
        <v>1</v>
      </c>
      <c r="DA86">
        <v>1659044371.6</v>
      </c>
      <c r="DB86">
        <v>423.6147777777778</v>
      </c>
      <c r="DC86">
        <v>420.1253333333333</v>
      </c>
      <c r="DD86">
        <v>18.62716666666667</v>
      </c>
      <c r="DE86">
        <v>18.07604444444445</v>
      </c>
      <c r="DF86">
        <v>420.1786666666666</v>
      </c>
      <c r="DG86">
        <v>18.41965555555556</v>
      </c>
      <c r="DH86">
        <v>500.0594444444444</v>
      </c>
      <c r="DI86">
        <v>90.24944444444444</v>
      </c>
      <c r="DJ86">
        <v>0.09966261111111112</v>
      </c>
      <c r="DK86">
        <v>25.60172222222222</v>
      </c>
      <c r="DL86">
        <v>25.0422</v>
      </c>
      <c r="DM86">
        <v>999.9000000000001</v>
      </c>
      <c r="DN86">
        <v>0</v>
      </c>
      <c r="DO86">
        <v>0</v>
      </c>
      <c r="DP86">
        <v>10011.10888888889</v>
      </c>
      <c r="DQ86">
        <v>0</v>
      </c>
      <c r="DR86">
        <v>4.02698</v>
      </c>
      <c r="DS86">
        <v>3.489505555555555</v>
      </c>
      <c r="DT86">
        <v>431.6551111111112</v>
      </c>
      <c r="DU86">
        <v>427.8592222222222</v>
      </c>
      <c r="DV86">
        <v>0.551132</v>
      </c>
      <c r="DW86">
        <v>420.1253333333333</v>
      </c>
      <c r="DX86">
        <v>18.07604444444445</v>
      </c>
      <c r="DY86">
        <v>1.681092222222222</v>
      </c>
      <c r="DZ86">
        <v>1.631352222222222</v>
      </c>
      <c r="EA86">
        <v>14.72293333333333</v>
      </c>
      <c r="EB86">
        <v>14.25817777777778</v>
      </c>
      <c r="EC86">
        <v>0.0100011</v>
      </c>
      <c r="ED86">
        <v>0</v>
      </c>
      <c r="EE86">
        <v>0</v>
      </c>
      <c r="EF86">
        <v>0</v>
      </c>
      <c r="EG86">
        <v>893.1444444444445</v>
      </c>
      <c r="EH86">
        <v>0.0100011</v>
      </c>
      <c r="EI86">
        <v>-4.96111111111111</v>
      </c>
      <c r="EJ86">
        <v>-1.311111111111111</v>
      </c>
      <c r="EK86">
        <v>33.98588888888889</v>
      </c>
      <c r="EL86">
        <v>38.479</v>
      </c>
      <c r="EM86">
        <v>36.29133333333333</v>
      </c>
      <c r="EN86">
        <v>37.98588888888889</v>
      </c>
      <c r="EO86">
        <v>36.66633333333333</v>
      </c>
      <c r="EP86">
        <v>0</v>
      </c>
      <c r="EQ86">
        <v>0</v>
      </c>
      <c r="ER86">
        <v>0</v>
      </c>
      <c r="ES86">
        <v>1659044375.5</v>
      </c>
      <c r="ET86">
        <v>0</v>
      </c>
      <c r="EU86">
        <v>893.4596153846154</v>
      </c>
      <c r="EV86">
        <v>-12.08376058462959</v>
      </c>
      <c r="EW86">
        <v>4.774359018987765</v>
      </c>
      <c r="EX86">
        <v>-5.213461538461539</v>
      </c>
      <c r="EY86">
        <v>15</v>
      </c>
      <c r="EZ86">
        <v>0</v>
      </c>
      <c r="FA86" t="s">
        <v>419</v>
      </c>
      <c r="FB86">
        <v>1655239120</v>
      </c>
      <c r="FC86">
        <v>1655239135</v>
      </c>
      <c r="FD86">
        <v>0</v>
      </c>
      <c r="FE86">
        <v>-0.075</v>
      </c>
      <c r="FF86">
        <v>-0.027</v>
      </c>
      <c r="FG86">
        <v>1.986</v>
      </c>
      <c r="FH86">
        <v>0.139</v>
      </c>
      <c r="FI86">
        <v>420</v>
      </c>
      <c r="FJ86">
        <v>22</v>
      </c>
      <c r="FK86">
        <v>0.12</v>
      </c>
      <c r="FL86">
        <v>0.02</v>
      </c>
      <c r="FM86">
        <v>3.541309024390244</v>
      </c>
      <c r="FN86">
        <v>-0.3673601393728196</v>
      </c>
      <c r="FO86">
        <v>0.05189774292779414</v>
      </c>
      <c r="FP86">
        <v>1</v>
      </c>
      <c r="FQ86">
        <v>894.0470588235295</v>
      </c>
      <c r="FR86">
        <v>-3.465240552607888</v>
      </c>
      <c r="FS86">
        <v>5.828239331257952</v>
      </c>
      <c r="FT86">
        <v>0</v>
      </c>
      <c r="FU86">
        <v>0.5526408536585367</v>
      </c>
      <c r="FV86">
        <v>-0.005826376306620177</v>
      </c>
      <c r="FW86">
        <v>0.001095146199416485</v>
      </c>
      <c r="FX86">
        <v>1</v>
      </c>
      <c r="FY86">
        <v>2</v>
      </c>
      <c r="FZ86">
        <v>3</v>
      </c>
      <c r="GA86" t="s">
        <v>429</v>
      </c>
      <c r="GB86">
        <v>2.98071</v>
      </c>
      <c r="GC86">
        <v>2.72842</v>
      </c>
      <c r="GD86">
        <v>0.0862714</v>
      </c>
      <c r="GE86">
        <v>0.086704</v>
      </c>
      <c r="GF86">
        <v>0.0898887</v>
      </c>
      <c r="GG86">
        <v>0.08867750000000001</v>
      </c>
      <c r="GH86">
        <v>27437.5</v>
      </c>
      <c r="GI86">
        <v>27000.6</v>
      </c>
      <c r="GJ86">
        <v>30553</v>
      </c>
      <c r="GK86">
        <v>29805.2</v>
      </c>
      <c r="GL86">
        <v>38371.1</v>
      </c>
      <c r="GM86">
        <v>35768.5</v>
      </c>
      <c r="GN86">
        <v>46734</v>
      </c>
      <c r="GO86">
        <v>44330.7</v>
      </c>
      <c r="GP86">
        <v>1.86873</v>
      </c>
      <c r="GQ86">
        <v>1.86297</v>
      </c>
      <c r="GR86">
        <v>0.0531599</v>
      </c>
      <c r="GS86">
        <v>0</v>
      </c>
      <c r="GT86">
        <v>24.166</v>
      </c>
      <c r="GU86">
        <v>999.9</v>
      </c>
      <c r="GV86">
        <v>42</v>
      </c>
      <c r="GW86">
        <v>31.6</v>
      </c>
      <c r="GX86">
        <v>21.7258</v>
      </c>
      <c r="GY86">
        <v>63.1869</v>
      </c>
      <c r="GZ86">
        <v>22.3718</v>
      </c>
      <c r="HA86">
        <v>1</v>
      </c>
      <c r="HB86">
        <v>-0.114248</v>
      </c>
      <c r="HC86">
        <v>-0.273121</v>
      </c>
      <c r="HD86">
        <v>20.2156</v>
      </c>
      <c r="HE86">
        <v>5.2393</v>
      </c>
      <c r="HF86">
        <v>11.968</v>
      </c>
      <c r="HG86">
        <v>4.9727</v>
      </c>
      <c r="HH86">
        <v>3.291</v>
      </c>
      <c r="HI86">
        <v>9569.9</v>
      </c>
      <c r="HJ86">
        <v>9999</v>
      </c>
      <c r="HK86">
        <v>9999</v>
      </c>
      <c r="HL86">
        <v>300.9</v>
      </c>
      <c r="HM86">
        <v>4.97291</v>
      </c>
      <c r="HN86">
        <v>1.87732</v>
      </c>
      <c r="HO86">
        <v>1.87546</v>
      </c>
      <c r="HP86">
        <v>1.87828</v>
      </c>
      <c r="HQ86">
        <v>1.875</v>
      </c>
      <c r="HR86">
        <v>1.87864</v>
      </c>
      <c r="HS86">
        <v>1.87563</v>
      </c>
      <c r="HT86">
        <v>1.87683</v>
      </c>
      <c r="HU86">
        <v>0</v>
      </c>
      <c r="HV86">
        <v>0</v>
      </c>
      <c r="HW86">
        <v>0</v>
      </c>
      <c r="HX86">
        <v>0</v>
      </c>
      <c r="HY86" t="s">
        <v>421</v>
      </c>
      <c r="HZ86" t="s">
        <v>422</v>
      </c>
      <c r="IA86" t="s">
        <v>423</v>
      </c>
      <c r="IB86" t="s">
        <v>423</v>
      </c>
      <c r="IC86" t="s">
        <v>423</v>
      </c>
      <c r="ID86" t="s">
        <v>423</v>
      </c>
      <c r="IE86">
        <v>0</v>
      </c>
      <c r="IF86">
        <v>100</v>
      </c>
      <c r="IG86">
        <v>100</v>
      </c>
      <c r="IH86">
        <v>3.436</v>
      </c>
      <c r="II86">
        <v>0.2075</v>
      </c>
      <c r="IJ86">
        <v>1.981763419366358</v>
      </c>
      <c r="IK86">
        <v>0.004159454759036045</v>
      </c>
      <c r="IL86">
        <v>-1.867668404869411E-06</v>
      </c>
      <c r="IM86">
        <v>4.909634042181104E-10</v>
      </c>
      <c r="IN86">
        <v>-0.02325052156973135</v>
      </c>
      <c r="IO86">
        <v>0.005621412097584705</v>
      </c>
      <c r="IP86">
        <v>0.0003643073039241939</v>
      </c>
      <c r="IQ86">
        <v>5.804889560036211E-07</v>
      </c>
      <c r="IR86">
        <v>0</v>
      </c>
      <c r="IS86">
        <v>2100</v>
      </c>
      <c r="IT86">
        <v>1</v>
      </c>
      <c r="IU86">
        <v>26</v>
      </c>
      <c r="IV86">
        <v>63420.9</v>
      </c>
      <c r="IW86">
        <v>63420.7</v>
      </c>
      <c r="IX86">
        <v>1.09863</v>
      </c>
      <c r="IY86">
        <v>2.57446</v>
      </c>
      <c r="IZ86">
        <v>1.39893</v>
      </c>
      <c r="JA86">
        <v>2.34253</v>
      </c>
      <c r="JB86">
        <v>1.44897</v>
      </c>
      <c r="JC86">
        <v>2.38159</v>
      </c>
      <c r="JD86">
        <v>36.718</v>
      </c>
      <c r="JE86">
        <v>24.105</v>
      </c>
      <c r="JF86">
        <v>18</v>
      </c>
      <c r="JG86">
        <v>479.863</v>
      </c>
      <c r="JH86">
        <v>445.943</v>
      </c>
      <c r="JI86">
        <v>25</v>
      </c>
      <c r="JJ86">
        <v>25.5798</v>
      </c>
      <c r="JK86">
        <v>30</v>
      </c>
      <c r="JL86">
        <v>25.4284</v>
      </c>
      <c r="JM86">
        <v>25.5122</v>
      </c>
      <c r="JN86">
        <v>22.0273</v>
      </c>
      <c r="JO86">
        <v>20.4461</v>
      </c>
      <c r="JP86">
        <v>0</v>
      </c>
      <c r="JQ86">
        <v>25</v>
      </c>
      <c r="JR86">
        <v>420.1</v>
      </c>
      <c r="JS86">
        <v>18.0698</v>
      </c>
      <c r="JT86">
        <v>101</v>
      </c>
      <c r="JU86">
        <v>101.929</v>
      </c>
    </row>
    <row r="87" spans="1:281">
      <c r="A87">
        <v>71</v>
      </c>
      <c r="B87">
        <v>1659044379.1</v>
      </c>
      <c r="C87">
        <v>2268.099999904633</v>
      </c>
      <c r="D87" t="s">
        <v>569</v>
      </c>
      <c r="E87" t="s">
        <v>570</v>
      </c>
      <c r="F87">
        <v>5</v>
      </c>
      <c r="G87" t="s">
        <v>415</v>
      </c>
      <c r="H87" t="s">
        <v>550</v>
      </c>
      <c r="I87">
        <v>1659044376.3</v>
      </c>
      <c r="J87">
        <f>(K87)/1000</f>
        <v>0</v>
      </c>
      <c r="K87">
        <f>IF(CZ87, AN87, AH87)</f>
        <v>0</v>
      </c>
      <c r="L87">
        <f>IF(CZ87, AI87, AG87)</f>
        <v>0</v>
      </c>
      <c r="M87">
        <f>DB87 - IF(AU87&gt;1, L87*CV87*100.0/(AW87*DP87), 0)</f>
        <v>0</v>
      </c>
      <c r="N87">
        <f>((T87-J87/2)*M87-L87)/(T87+J87/2)</f>
        <v>0</v>
      </c>
      <c r="O87">
        <f>N87*(DI87+DJ87)/1000.0</f>
        <v>0</v>
      </c>
      <c r="P87">
        <f>(DB87 - IF(AU87&gt;1, L87*CV87*100.0/(AW87*DP87), 0))*(DI87+DJ87)/1000.0</f>
        <v>0</v>
      </c>
      <c r="Q87">
        <f>2.0/((1/S87-1/R87)+SIGN(S87)*SQRT((1/S87-1/R87)*(1/S87-1/R87) + 4*CW87/((CW87+1)*(CW87+1))*(2*1/S87*1/R87-1/R87*1/R87)))</f>
        <v>0</v>
      </c>
      <c r="R87">
        <f>IF(LEFT(CX87,1)&lt;&gt;"0",IF(LEFT(CX87,1)="1",3.0,CY87),$D$5+$E$5*(DP87*DI87/($K$5*1000))+$F$5*(DP87*DI87/($K$5*1000))*MAX(MIN(CV87,$J$5),$I$5)*MAX(MIN(CV87,$J$5),$I$5)+$G$5*MAX(MIN(CV87,$J$5),$I$5)*(DP87*DI87/($K$5*1000))+$H$5*(DP87*DI87/($K$5*1000))*(DP87*DI87/($K$5*1000)))</f>
        <v>0</v>
      </c>
      <c r="S87">
        <f>J87*(1000-(1000*0.61365*exp(17.502*W87/(240.97+W87))/(DI87+DJ87)+DD87)/2)/(1000*0.61365*exp(17.502*W87/(240.97+W87))/(DI87+DJ87)-DD87)</f>
        <v>0</v>
      </c>
      <c r="T87">
        <f>1/((CW87+1)/(Q87/1.6)+1/(R87/1.37)) + CW87/((CW87+1)/(Q87/1.6) + CW87/(R87/1.37))</f>
        <v>0</v>
      </c>
      <c r="U87">
        <f>(CR87*CU87)</f>
        <v>0</v>
      </c>
      <c r="V87">
        <f>(DK87+(U87+2*0.95*5.67E-8*(((DK87+$B$7)+273)^4-(DK87+273)^4)-44100*J87)/(1.84*29.3*R87+8*0.95*5.67E-8*(DK87+273)^3))</f>
        <v>0</v>
      </c>
      <c r="W87">
        <f>($C$7*DL87+$D$7*DM87+$E$7*V87)</f>
        <v>0</v>
      </c>
      <c r="X87">
        <f>0.61365*exp(17.502*W87/(240.97+W87))</f>
        <v>0</v>
      </c>
      <c r="Y87">
        <f>(Z87/AA87*100)</f>
        <v>0</v>
      </c>
      <c r="Z87">
        <f>DD87*(DI87+DJ87)/1000</f>
        <v>0</v>
      </c>
      <c r="AA87">
        <f>0.61365*exp(17.502*DK87/(240.97+DK87))</f>
        <v>0</v>
      </c>
      <c r="AB87">
        <f>(X87-DD87*(DI87+DJ87)/1000)</f>
        <v>0</v>
      </c>
      <c r="AC87">
        <f>(-J87*44100)</f>
        <v>0</v>
      </c>
      <c r="AD87">
        <f>2*29.3*R87*0.92*(DK87-W87)</f>
        <v>0</v>
      </c>
      <c r="AE87">
        <f>2*0.95*5.67E-8*(((DK87+$B$7)+273)^4-(W87+273)^4)</f>
        <v>0</v>
      </c>
      <c r="AF87">
        <f>U87+AE87+AC87+AD87</f>
        <v>0</v>
      </c>
      <c r="AG87">
        <f>DH87*AU87*(DC87-DB87*(1000-AU87*DE87)/(1000-AU87*DD87))/(100*CV87)</f>
        <v>0</v>
      </c>
      <c r="AH87">
        <f>1000*DH87*AU87*(DD87-DE87)/(100*CV87*(1000-AU87*DD87))</f>
        <v>0</v>
      </c>
      <c r="AI87">
        <f>(AJ87 - AK87 - DI87*1E3/(8.314*(DK87+273.15)) * AM87/DH87 * AL87) * DH87/(100*CV87) * (1000 - DE87)/1000</f>
        <v>0</v>
      </c>
      <c r="AJ87">
        <v>427.7680321707829</v>
      </c>
      <c r="AK87">
        <v>431.6783515151516</v>
      </c>
      <c r="AL87">
        <v>-0.0003102627345162248</v>
      </c>
      <c r="AM87">
        <v>64.91228299338529</v>
      </c>
      <c r="AN87">
        <f>(AP87 - AO87 + DI87*1E3/(8.314*(DK87+273.15)) * AR87/DH87 * AQ87) * DH87/(100*CV87) * 1000/(1000 - AP87)</f>
        <v>0</v>
      </c>
      <c r="AO87">
        <v>18.07466513562909</v>
      </c>
      <c r="AP87">
        <v>18.6254406060606</v>
      </c>
      <c r="AQ87">
        <v>-1.022116078515284E-05</v>
      </c>
      <c r="AR87">
        <v>84.03829692965283</v>
      </c>
      <c r="AS87">
        <v>10</v>
      </c>
      <c r="AT87">
        <v>2</v>
      </c>
      <c r="AU87">
        <f>IF(AS87*$H$13&gt;=AW87,1.0,(AW87/(AW87-AS87*$H$13)))</f>
        <v>0</v>
      </c>
      <c r="AV87">
        <f>(AU87-1)*100</f>
        <v>0</v>
      </c>
      <c r="AW87">
        <f>MAX(0,($B$13+$C$13*DP87)/(1+$D$13*DP87)*DI87/(DK87+273)*$E$13)</f>
        <v>0</v>
      </c>
      <c r="AX87" t="s">
        <v>417</v>
      </c>
      <c r="AY87" t="s">
        <v>417</v>
      </c>
      <c r="AZ87">
        <v>0</v>
      </c>
      <c r="BA87">
        <v>0</v>
      </c>
      <c r="BB87">
        <f>1-AZ87/BA87</f>
        <v>0</v>
      </c>
      <c r="BC87">
        <v>0</v>
      </c>
      <c r="BD87" t="s">
        <v>417</v>
      </c>
      <c r="BE87" t="s">
        <v>417</v>
      </c>
      <c r="BF87">
        <v>0</v>
      </c>
      <c r="BG87">
        <v>0</v>
      </c>
      <c r="BH87">
        <f>1-BF87/BG87</f>
        <v>0</v>
      </c>
      <c r="BI87">
        <v>0.5</v>
      </c>
      <c r="BJ87">
        <f>CS87</f>
        <v>0</v>
      </c>
      <c r="BK87">
        <f>L87</f>
        <v>0</v>
      </c>
      <c r="BL87">
        <f>BH87*BI87*BJ87</f>
        <v>0</v>
      </c>
      <c r="BM87">
        <f>(BK87-BC87)/BJ87</f>
        <v>0</v>
      </c>
      <c r="BN87">
        <f>(BA87-BG87)/BG87</f>
        <v>0</v>
      </c>
      <c r="BO87">
        <f>AZ87/(BB87+AZ87/BG87)</f>
        <v>0</v>
      </c>
      <c r="BP87" t="s">
        <v>417</v>
      </c>
      <c r="BQ87">
        <v>0</v>
      </c>
      <c r="BR87">
        <f>IF(BQ87&lt;&gt;0, BQ87, BO87)</f>
        <v>0</v>
      </c>
      <c r="BS87">
        <f>1-BR87/BG87</f>
        <v>0</v>
      </c>
      <c r="BT87">
        <f>(BG87-BF87)/(BG87-BR87)</f>
        <v>0</v>
      </c>
      <c r="BU87">
        <f>(BA87-BG87)/(BA87-BR87)</f>
        <v>0</v>
      </c>
      <c r="BV87">
        <f>(BG87-BF87)/(BG87-AZ87)</f>
        <v>0</v>
      </c>
      <c r="BW87">
        <f>(BA87-BG87)/(BA87-AZ87)</f>
        <v>0</v>
      </c>
      <c r="BX87">
        <f>(BT87*BR87/BF87)</f>
        <v>0</v>
      </c>
      <c r="BY87">
        <f>(1-BX87)</f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f>$B$11*DQ87+$C$11*DR87+$F$11*EC87*(1-EF87)</f>
        <v>0</v>
      </c>
      <c r="CS87">
        <f>CR87*CT87</f>
        <v>0</v>
      </c>
      <c r="CT87">
        <f>($B$11*$D$9+$C$11*$D$9+$F$11*((EP87+EH87)/MAX(EP87+EH87+EQ87, 0.1)*$I$9+EQ87/MAX(EP87+EH87+EQ87, 0.1)*$J$9))/($B$11+$C$11+$F$11)</f>
        <v>0</v>
      </c>
      <c r="CU87">
        <f>($B$11*$K$9+$C$11*$K$9+$F$11*((EP87+EH87)/MAX(EP87+EH87+EQ87, 0.1)*$P$9+EQ87/MAX(EP87+EH87+EQ87, 0.1)*$Q$9))/($B$11+$C$11+$F$11)</f>
        <v>0</v>
      </c>
      <c r="CV87">
        <v>6</v>
      </c>
      <c r="CW87">
        <v>0.5</v>
      </c>
      <c r="CX87" t="s">
        <v>418</v>
      </c>
      <c r="CY87">
        <v>2</v>
      </c>
      <c r="CZ87" t="b">
        <v>1</v>
      </c>
      <c r="DA87">
        <v>1659044376.3</v>
      </c>
      <c r="DB87">
        <v>423.6473</v>
      </c>
      <c r="DC87">
        <v>420.0613</v>
      </c>
      <c r="DD87">
        <v>18.62662</v>
      </c>
      <c r="DE87">
        <v>18.07458</v>
      </c>
      <c r="DF87">
        <v>420.211</v>
      </c>
      <c r="DG87">
        <v>18.4191</v>
      </c>
      <c r="DH87">
        <v>500.0765</v>
      </c>
      <c r="DI87">
        <v>90.24974999999999</v>
      </c>
      <c r="DJ87">
        <v>0.10016911</v>
      </c>
      <c r="DK87">
        <v>25.59764</v>
      </c>
      <c r="DL87">
        <v>25.03334</v>
      </c>
      <c r="DM87">
        <v>999.9</v>
      </c>
      <c r="DN87">
        <v>0</v>
      </c>
      <c r="DO87">
        <v>0</v>
      </c>
      <c r="DP87">
        <v>9989.438999999998</v>
      </c>
      <c r="DQ87">
        <v>0</v>
      </c>
      <c r="DR87">
        <v>4.02698</v>
      </c>
      <c r="DS87">
        <v>3.586145000000001</v>
      </c>
      <c r="DT87">
        <v>431.6883</v>
      </c>
      <c r="DU87">
        <v>427.7933999999999</v>
      </c>
      <c r="DV87">
        <v>0.5520491</v>
      </c>
      <c r="DW87">
        <v>420.0613</v>
      </c>
      <c r="DX87">
        <v>18.07458</v>
      </c>
      <c r="DY87">
        <v>1.681047</v>
      </c>
      <c r="DZ87">
        <v>1.631227</v>
      </c>
      <c r="EA87">
        <v>14.72253</v>
      </c>
      <c r="EB87">
        <v>14.257</v>
      </c>
      <c r="EC87">
        <v>0.0100011</v>
      </c>
      <c r="ED87">
        <v>0</v>
      </c>
      <c r="EE87">
        <v>0</v>
      </c>
      <c r="EF87">
        <v>0</v>
      </c>
      <c r="EG87">
        <v>893.2150000000001</v>
      </c>
      <c r="EH87">
        <v>0.0100011</v>
      </c>
      <c r="EI87">
        <v>-2.575</v>
      </c>
      <c r="EJ87">
        <v>-0.74</v>
      </c>
      <c r="EK87">
        <v>34.081</v>
      </c>
      <c r="EL87">
        <v>38.5624</v>
      </c>
      <c r="EM87">
        <v>36.3373</v>
      </c>
      <c r="EN87">
        <v>38.1186</v>
      </c>
      <c r="EO87">
        <v>36.6873</v>
      </c>
      <c r="EP87">
        <v>0</v>
      </c>
      <c r="EQ87">
        <v>0</v>
      </c>
      <c r="ER87">
        <v>0</v>
      </c>
      <c r="ES87">
        <v>1659044380.3</v>
      </c>
      <c r="ET87">
        <v>0</v>
      </c>
      <c r="EU87">
        <v>893.5653846153845</v>
      </c>
      <c r="EV87">
        <v>-8.868375928189572</v>
      </c>
      <c r="EW87">
        <v>-0.4341881165602003</v>
      </c>
      <c r="EX87">
        <v>-4.850000000000001</v>
      </c>
      <c r="EY87">
        <v>15</v>
      </c>
      <c r="EZ87">
        <v>0</v>
      </c>
      <c r="FA87" t="s">
        <v>419</v>
      </c>
      <c r="FB87">
        <v>1655239120</v>
      </c>
      <c r="FC87">
        <v>1655239135</v>
      </c>
      <c r="FD87">
        <v>0</v>
      </c>
      <c r="FE87">
        <v>-0.075</v>
      </c>
      <c r="FF87">
        <v>-0.027</v>
      </c>
      <c r="FG87">
        <v>1.986</v>
      </c>
      <c r="FH87">
        <v>0.139</v>
      </c>
      <c r="FI87">
        <v>420</v>
      </c>
      <c r="FJ87">
        <v>22</v>
      </c>
      <c r="FK87">
        <v>0.12</v>
      </c>
      <c r="FL87">
        <v>0.02</v>
      </c>
      <c r="FM87">
        <v>3.543909268292682</v>
      </c>
      <c r="FN87">
        <v>-0.038853867595816</v>
      </c>
      <c r="FO87">
        <v>0.05298671653096555</v>
      </c>
      <c r="FP87">
        <v>1</v>
      </c>
      <c r="FQ87">
        <v>893.4867647058823</v>
      </c>
      <c r="FR87">
        <v>-7.557677549794868</v>
      </c>
      <c r="FS87">
        <v>6.166111235468103</v>
      </c>
      <c r="FT87">
        <v>0</v>
      </c>
      <c r="FU87">
        <v>0.5524725609756097</v>
      </c>
      <c r="FV87">
        <v>-0.008116912891986757</v>
      </c>
      <c r="FW87">
        <v>0.001102911690708507</v>
      </c>
      <c r="FX87">
        <v>1</v>
      </c>
      <c r="FY87">
        <v>2</v>
      </c>
      <c r="FZ87">
        <v>3</v>
      </c>
      <c r="GA87" t="s">
        <v>429</v>
      </c>
      <c r="GB87">
        <v>2.98083</v>
      </c>
      <c r="GC87">
        <v>2.72837</v>
      </c>
      <c r="GD87">
        <v>0.0862739</v>
      </c>
      <c r="GE87">
        <v>0.08670219999999999</v>
      </c>
      <c r="GF87">
        <v>0.0898859</v>
      </c>
      <c r="GG87">
        <v>0.0886764</v>
      </c>
      <c r="GH87">
        <v>27438.1</v>
      </c>
      <c r="GI87">
        <v>27000.8</v>
      </c>
      <c r="GJ87">
        <v>30553.8</v>
      </c>
      <c r="GK87">
        <v>29805.3</v>
      </c>
      <c r="GL87">
        <v>38372.2</v>
      </c>
      <c r="GM87">
        <v>35768.9</v>
      </c>
      <c r="GN87">
        <v>46735.2</v>
      </c>
      <c r="GO87">
        <v>44331.1</v>
      </c>
      <c r="GP87">
        <v>1.86875</v>
      </c>
      <c r="GQ87">
        <v>1.86308</v>
      </c>
      <c r="GR87">
        <v>0.0526309</v>
      </c>
      <c r="GS87">
        <v>0</v>
      </c>
      <c r="GT87">
        <v>24.1629</v>
      </c>
      <c r="GU87">
        <v>999.9</v>
      </c>
      <c r="GV87">
        <v>42</v>
      </c>
      <c r="GW87">
        <v>31.6</v>
      </c>
      <c r="GX87">
        <v>21.7247</v>
      </c>
      <c r="GY87">
        <v>63.1369</v>
      </c>
      <c r="GZ87">
        <v>22.2997</v>
      </c>
      <c r="HA87">
        <v>1</v>
      </c>
      <c r="HB87">
        <v>-0.113981</v>
      </c>
      <c r="HC87">
        <v>-0.272849</v>
      </c>
      <c r="HD87">
        <v>20.2155</v>
      </c>
      <c r="HE87">
        <v>5.2393</v>
      </c>
      <c r="HF87">
        <v>11.968</v>
      </c>
      <c r="HG87">
        <v>4.9729</v>
      </c>
      <c r="HH87">
        <v>3.291</v>
      </c>
      <c r="HI87">
        <v>9569.9</v>
      </c>
      <c r="HJ87">
        <v>9999</v>
      </c>
      <c r="HK87">
        <v>9999</v>
      </c>
      <c r="HL87">
        <v>300.9</v>
      </c>
      <c r="HM87">
        <v>4.97292</v>
      </c>
      <c r="HN87">
        <v>1.87737</v>
      </c>
      <c r="HO87">
        <v>1.87546</v>
      </c>
      <c r="HP87">
        <v>1.87829</v>
      </c>
      <c r="HQ87">
        <v>1.875</v>
      </c>
      <c r="HR87">
        <v>1.87863</v>
      </c>
      <c r="HS87">
        <v>1.87563</v>
      </c>
      <c r="HT87">
        <v>1.87682</v>
      </c>
      <c r="HU87">
        <v>0</v>
      </c>
      <c r="HV87">
        <v>0</v>
      </c>
      <c r="HW87">
        <v>0</v>
      </c>
      <c r="HX87">
        <v>0</v>
      </c>
      <c r="HY87" t="s">
        <v>421</v>
      </c>
      <c r="HZ87" t="s">
        <v>422</v>
      </c>
      <c r="IA87" t="s">
        <v>423</v>
      </c>
      <c r="IB87" t="s">
        <v>423</v>
      </c>
      <c r="IC87" t="s">
        <v>423</v>
      </c>
      <c r="ID87" t="s">
        <v>423</v>
      </c>
      <c r="IE87">
        <v>0</v>
      </c>
      <c r="IF87">
        <v>100</v>
      </c>
      <c r="IG87">
        <v>100</v>
      </c>
      <c r="IH87">
        <v>3.436</v>
      </c>
      <c r="II87">
        <v>0.2075</v>
      </c>
      <c r="IJ87">
        <v>1.981763419366358</v>
      </c>
      <c r="IK87">
        <v>0.004159454759036045</v>
      </c>
      <c r="IL87">
        <v>-1.867668404869411E-06</v>
      </c>
      <c r="IM87">
        <v>4.909634042181104E-10</v>
      </c>
      <c r="IN87">
        <v>-0.02325052156973135</v>
      </c>
      <c r="IO87">
        <v>0.005621412097584705</v>
      </c>
      <c r="IP87">
        <v>0.0003643073039241939</v>
      </c>
      <c r="IQ87">
        <v>5.804889560036211E-07</v>
      </c>
      <c r="IR87">
        <v>0</v>
      </c>
      <c r="IS87">
        <v>2100</v>
      </c>
      <c r="IT87">
        <v>1</v>
      </c>
      <c r="IU87">
        <v>26</v>
      </c>
      <c r="IV87">
        <v>63421</v>
      </c>
      <c r="IW87">
        <v>63420.7</v>
      </c>
      <c r="IX87">
        <v>1.09863</v>
      </c>
      <c r="IY87">
        <v>2.56226</v>
      </c>
      <c r="IZ87">
        <v>1.39893</v>
      </c>
      <c r="JA87">
        <v>2.34253</v>
      </c>
      <c r="JB87">
        <v>1.44897</v>
      </c>
      <c r="JC87">
        <v>2.38647</v>
      </c>
      <c r="JD87">
        <v>36.718</v>
      </c>
      <c r="JE87">
        <v>24.105</v>
      </c>
      <c r="JF87">
        <v>18</v>
      </c>
      <c r="JG87">
        <v>479.877</v>
      </c>
      <c r="JH87">
        <v>445.991</v>
      </c>
      <c r="JI87">
        <v>25</v>
      </c>
      <c r="JJ87">
        <v>25.5784</v>
      </c>
      <c r="JK87">
        <v>30.0002</v>
      </c>
      <c r="JL87">
        <v>25.4284</v>
      </c>
      <c r="JM87">
        <v>25.5105</v>
      </c>
      <c r="JN87">
        <v>22.0266</v>
      </c>
      <c r="JO87">
        <v>20.4461</v>
      </c>
      <c r="JP87">
        <v>0</v>
      </c>
      <c r="JQ87">
        <v>25</v>
      </c>
      <c r="JR87">
        <v>420.1</v>
      </c>
      <c r="JS87">
        <v>18.0698</v>
      </c>
      <c r="JT87">
        <v>101.003</v>
      </c>
      <c r="JU87">
        <v>101.93</v>
      </c>
    </row>
    <row r="88" spans="1:281">
      <c r="A88">
        <v>72</v>
      </c>
      <c r="B88">
        <v>1659044384.1</v>
      </c>
      <c r="C88">
        <v>2273.099999904633</v>
      </c>
      <c r="D88" t="s">
        <v>571</v>
      </c>
      <c r="E88" t="s">
        <v>572</v>
      </c>
      <c r="F88">
        <v>5</v>
      </c>
      <c r="G88" t="s">
        <v>415</v>
      </c>
      <c r="H88" t="s">
        <v>550</v>
      </c>
      <c r="I88">
        <v>1659044381.6</v>
      </c>
      <c r="J88">
        <f>(K88)/1000</f>
        <v>0</v>
      </c>
      <c r="K88">
        <f>IF(CZ88, AN88, AH88)</f>
        <v>0</v>
      </c>
      <c r="L88">
        <f>IF(CZ88, AI88, AG88)</f>
        <v>0</v>
      </c>
      <c r="M88">
        <f>DB88 - IF(AU88&gt;1, L88*CV88*100.0/(AW88*DP88), 0)</f>
        <v>0</v>
      </c>
      <c r="N88">
        <f>((T88-J88/2)*M88-L88)/(T88+J88/2)</f>
        <v>0</v>
      </c>
      <c r="O88">
        <f>N88*(DI88+DJ88)/1000.0</f>
        <v>0</v>
      </c>
      <c r="P88">
        <f>(DB88 - IF(AU88&gt;1, L88*CV88*100.0/(AW88*DP88), 0))*(DI88+DJ88)/1000.0</f>
        <v>0</v>
      </c>
      <c r="Q88">
        <f>2.0/((1/S88-1/R88)+SIGN(S88)*SQRT((1/S88-1/R88)*(1/S88-1/R88) + 4*CW88/((CW88+1)*(CW88+1))*(2*1/S88*1/R88-1/R88*1/R88)))</f>
        <v>0</v>
      </c>
      <c r="R88">
        <f>IF(LEFT(CX88,1)&lt;&gt;"0",IF(LEFT(CX88,1)="1",3.0,CY88),$D$5+$E$5*(DP88*DI88/($K$5*1000))+$F$5*(DP88*DI88/($K$5*1000))*MAX(MIN(CV88,$J$5),$I$5)*MAX(MIN(CV88,$J$5),$I$5)+$G$5*MAX(MIN(CV88,$J$5),$I$5)*(DP88*DI88/($K$5*1000))+$H$5*(DP88*DI88/($K$5*1000))*(DP88*DI88/($K$5*1000)))</f>
        <v>0</v>
      </c>
      <c r="S88">
        <f>J88*(1000-(1000*0.61365*exp(17.502*W88/(240.97+W88))/(DI88+DJ88)+DD88)/2)/(1000*0.61365*exp(17.502*W88/(240.97+W88))/(DI88+DJ88)-DD88)</f>
        <v>0</v>
      </c>
      <c r="T88">
        <f>1/((CW88+1)/(Q88/1.6)+1/(R88/1.37)) + CW88/((CW88+1)/(Q88/1.6) + CW88/(R88/1.37))</f>
        <v>0</v>
      </c>
      <c r="U88">
        <f>(CR88*CU88)</f>
        <v>0</v>
      </c>
      <c r="V88">
        <f>(DK88+(U88+2*0.95*5.67E-8*(((DK88+$B$7)+273)^4-(DK88+273)^4)-44100*J88)/(1.84*29.3*R88+8*0.95*5.67E-8*(DK88+273)^3))</f>
        <v>0</v>
      </c>
      <c r="W88">
        <f>($C$7*DL88+$D$7*DM88+$E$7*V88)</f>
        <v>0</v>
      </c>
      <c r="X88">
        <f>0.61365*exp(17.502*W88/(240.97+W88))</f>
        <v>0</v>
      </c>
      <c r="Y88">
        <f>(Z88/AA88*100)</f>
        <v>0</v>
      </c>
      <c r="Z88">
        <f>DD88*(DI88+DJ88)/1000</f>
        <v>0</v>
      </c>
      <c r="AA88">
        <f>0.61365*exp(17.502*DK88/(240.97+DK88))</f>
        <v>0</v>
      </c>
      <c r="AB88">
        <f>(X88-DD88*(DI88+DJ88)/1000)</f>
        <v>0</v>
      </c>
      <c r="AC88">
        <f>(-J88*44100)</f>
        <v>0</v>
      </c>
      <c r="AD88">
        <f>2*29.3*R88*0.92*(DK88-W88)</f>
        <v>0</v>
      </c>
      <c r="AE88">
        <f>2*0.95*5.67E-8*(((DK88+$B$7)+273)^4-(W88+273)^4)</f>
        <v>0</v>
      </c>
      <c r="AF88">
        <f>U88+AE88+AC88+AD88</f>
        <v>0</v>
      </c>
      <c r="AG88">
        <f>DH88*AU88*(DC88-DB88*(1000-AU88*DE88)/(1000-AU88*DD88))/(100*CV88)</f>
        <v>0</v>
      </c>
      <c r="AH88">
        <f>1000*DH88*AU88*(DD88-DE88)/(100*CV88*(1000-AU88*DD88))</f>
        <v>0</v>
      </c>
      <c r="AI88">
        <f>(AJ88 - AK88 - DI88*1E3/(8.314*(DK88+273.15)) * AM88/DH88 * AL88) * DH88/(100*CV88) * (1000 - DE88)/1000</f>
        <v>0</v>
      </c>
      <c r="AJ88">
        <v>427.8418279037334</v>
      </c>
      <c r="AK88">
        <v>431.7722727272726</v>
      </c>
      <c r="AL88">
        <v>0.02396684154898789</v>
      </c>
      <c r="AM88">
        <v>64.91228299338529</v>
      </c>
      <c r="AN88">
        <f>(AP88 - AO88 + DI88*1E3/(8.314*(DK88+273.15)) * AR88/DH88 * AQ88) * DH88/(100*CV88) * 1000/(1000 - AP88)</f>
        <v>0</v>
      </c>
      <c r="AO88">
        <v>18.07440541956738</v>
      </c>
      <c r="AP88">
        <v>18.62440606060606</v>
      </c>
      <c r="AQ88">
        <v>3.585639994870201E-06</v>
      </c>
      <c r="AR88">
        <v>84.03829692965283</v>
      </c>
      <c r="AS88">
        <v>10</v>
      </c>
      <c r="AT88">
        <v>2</v>
      </c>
      <c r="AU88">
        <f>IF(AS88*$H$13&gt;=AW88,1.0,(AW88/(AW88-AS88*$H$13)))</f>
        <v>0</v>
      </c>
      <c r="AV88">
        <f>(AU88-1)*100</f>
        <v>0</v>
      </c>
      <c r="AW88">
        <f>MAX(0,($B$13+$C$13*DP88)/(1+$D$13*DP88)*DI88/(DK88+273)*$E$13)</f>
        <v>0</v>
      </c>
      <c r="AX88" t="s">
        <v>417</v>
      </c>
      <c r="AY88" t="s">
        <v>417</v>
      </c>
      <c r="AZ88">
        <v>0</v>
      </c>
      <c r="BA88">
        <v>0</v>
      </c>
      <c r="BB88">
        <f>1-AZ88/BA88</f>
        <v>0</v>
      </c>
      <c r="BC88">
        <v>0</v>
      </c>
      <c r="BD88" t="s">
        <v>417</v>
      </c>
      <c r="BE88" t="s">
        <v>417</v>
      </c>
      <c r="BF88">
        <v>0</v>
      </c>
      <c r="BG88">
        <v>0</v>
      </c>
      <c r="BH88">
        <f>1-BF88/BG88</f>
        <v>0</v>
      </c>
      <c r="BI88">
        <v>0.5</v>
      </c>
      <c r="BJ88">
        <f>CS88</f>
        <v>0</v>
      </c>
      <c r="BK88">
        <f>L88</f>
        <v>0</v>
      </c>
      <c r="BL88">
        <f>BH88*BI88*BJ88</f>
        <v>0</v>
      </c>
      <c r="BM88">
        <f>(BK88-BC88)/BJ88</f>
        <v>0</v>
      </c>
      <c r="BN88">
        <f>(BA88-BG88)/BG88</f>
        <v>0</v>
      </c>
      <c r="BO88">
        <f>AZ88/(BB88+AZ88/BG88)</f>
        <v>0</v>
      </c>
      <c r="BP88" t="s">
        <v>417</v>
      </c>
      <c r="BQ88">
        <v>0</v>
      </c>
      <c r="BR88">
        <f>IF(BQ88&lt;&gt;0, BQ88, BO88)</f>
        <v>0</v>
      </c>
      <c r="BS88">
        <f>1-BR88/BG88</f>
        <v>0</v>
      </c>
      <c r="BT88">
        <f>(BG88-BF88)/(BG88-BR88)</f>
        <v>0</v>
      </c>
      <c r="BU88">
        <f>(BA88-BG88)/(BA88-BR88)</f>
        <v>0</v>
      </c>
      <c r="BV88">
        <f>(BG88-BF88)/(BG88-AZ88)</f>
        <v>0</v>
      </c>
      <c r="BW88">
        <f>(BA88-BG88)/(BA88-AZ88)</f>
        <v>0</v>
      </c>
      <c r="BX88">
        <f>(BT88*BR88/BF88)</f>
        <v>0</v>
      </c>
      <c r="BY88">
        <f>(1-BX88)</f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f>$B$11*DQ88+$C$11*DR88+$F$11*EC88*(1-EF88)</f>
        <v>0</v>
      </c>
      <c r="CS88">
        <f>CR88*CT88</f>
        <v>0</v>
      </c>
      <c r="CT88">
        <f>($B$11*$D$9+$C$11*$D$9+$F$11*((EP88+EH88)/MAX(EP88+EH88+EQ88, 0.1)*$I$9+EQ88/MAX(EP88+EH88+EQ88, 0.1)*$J$9))/($B$11+$C$11+$F$11)</f>
        <v>0</v>
      </c>
      <c r="CU88">
        <f>($B$11*$K$9+$C$11*$K$9+$F$11*((EP88+EH88)/MAX(EP88+EH88+EQ88, 0.1)*$P$9+EQ88/MAX(EP88+EH88+EQ88, 0.1)*$Q$9))/($B$11+$C$11+$F$11)</f>
        <v>0</v>
      </c>
      <c r="CV88">
        <v>6</v>
      </c>
      <c r="CW88">
        <v>0.5</v>
      </c>
      <c r="CX88" t="s">
        <v>418</v>
      </c>
      <c r="CY88">
        <v>2</v>
      </c>
      <c r="CZ88" t="b">
        <v>1</v>
      </c>
      <c r="DA88">
        <v>1659044381.6</v>
      </c>
      <c r="DB88">
        <v>423.6807777777778</v>
      </c>
      <c r="DC88">
        <v>420.0948888888889</v>
      </c>
      <c r="DD88">
        <v>18.62568888888889</v>
      </c>
      <c r="DE88">
        <v>18.07416666666667</v>
      </c>
      <c r="DF88">
        <v>420.2446666666667</v>
      </c>
      <c r="DG88">
        <v>18.41818888888889</v>
      </c>
      <c r="DH88">
        <v>500.0851111111111</v>
      </c>
      <c r="DI88">
        <v>90.25105555555557</v>
      </c>
      <c r="DJ88">
        <v>0.1000342555555556</v>
      </c>
      <c r="DK88">
        <v>25.59541111111111</v>
      </c>
      <c r="DL88">
        <v>25.02821111111111</v>
      </c>
      <c r="DM88">
        <v>999.9000000000001</v>
      </c>
      <c r="DN88">
        <v>0</v>
      </c>
      <c r="DO88">
        <v>0</v>
      </c>
      <c r="DP88">
        <v>10001.60666666667</v>
      </c>
      <c r="DQ88">
        <v>0</v>
      </c>
      <c r="DR88">
        <v>4.829916666666667</v>
      </c>
      <c r="DS88">
        <v>3.586004444444444</v>
      </c>
      <c r="DT88">
        <v>431.7221111111111</v>
      </c>
      <c r="DU88">
        <v>427.8275555555556</v>
      </c>
      <c r="DV88">
        <v>0.5515172222222222</v>
      </c>
      <c r="DW88">
        <v>420.0948888888889</v>
      </c>
      <c r="DX88">
        <v>18.07416666666667</v>
      </c>
      <c r="DY88">
        <v>1.680986666666667</v>
      </c>
      <c r="DZ88">
        <v>1.631212222222222</v>
      </c>
      <c r="EA88">
        <v>14.72196666666667</v>
      </c>
      <c r="EB88">
        <v>14.25686666666667</v>
      </c>
      <c r="EC88">
        <v>0.0100011</v>
      </c>
      <c r="ED88">
        <v>0</v>
      </c>
      <c r="EE88">
        <v>0</v>
      </c>
      <c r="EF88">
        <v>0</v>
      </c>
      <c r="EG88">
        <v>895.7777777777778</v>
      </c>
      <c r="EH88">
        <v>0.0100011</v>
      </c>
      <c r="EI88">
        <v>-3.811111111111111</v>
      </c>
      <c r="EJ88">
        <v>-0.9277777777777777</v>
      </c>
      <c r="EK88">
        <v>34.06911111111111</v>
      </c>
      <c r="EL88">
        <v>38.72211111111111</v>
      </c>
      <c r="EM88">
        <v>36.43033333333333</v>
      </c>
      <c r="EN88">
        <v>38.243</v>
      </c>
      <c r="EO88">
        <v>36.729</v>
      </c>
      <c r="EP88">
        <v>0</v>
      </c>
      <c r="EQ88">
        <v>0</v>
      </c>
      <c r="ER88">
        <v>0</v>
      </c>
      <c r="ES88">
        <v>1659044385.7</v>
      </c>
      <c r="ET88">
        <v>0</v>
      </c>
      <c r="EU88">
        <v>893.8259999999999</v>
      </c>
      <c r="EV88">
        <v>14.33461533754338</v>
      </c>
      <c r="EW88">
        <v>-1.280769221293602</v>
      </c>
      <c r="EX88">
        <v>-4.946</v>
      </c>
      <c r="EY88">
        <v>15</v>
      </c>
      <c r="EZ88">
        <v>0</v>
      </c>
      <c r="FA88" t="s">
        <v>419</v>
      </c>
      <c r="FB88">
        <v>1655239120</v>
      </c>
      <c r="FC88">
        <v>1655239135</v>
      </c>
      <c r="FD88">
        <v>0</v>
      </c>
      <c r="FE88">
        <v>-0.075</v>
      </c>
      <c r="FF88">
        <v>-0.027</v>
      </c>
      <c r="FG88">
        <v>1.986</v>
      </c>
      <c r="FH88">
        <v>0.139</v>
      </c>
      <c r="FI88">
        <v>420</v>
      </c>
      <c r="FJ88">
        <v>22</v>
      </c>
      <c r="FK88">
        <v>0.12</v>
      </c>
      <c r="FL88">
        <v>0.02</v>
      </c>
      <c r="FM88">
        <v>3.537360487804878</v>
      </c>
      <c r="FN88">
        <v>0.2431620209059245</v>
      </c>
      <c r="FO88">
        <v>0.04631141074957341</v>
      </c>
      <c r="FP88">
        <v>1</v>
      </c>
      <c r="FQ88">
        <v>893.8779411764706</v>
      </c>
      <c r="FR88">
        <v>-1.01680658301988</v>
      </c>
      <c r="FS88">
        <v>5.859082832969552</v>
      </c>
      <c r="FT88">
        <v>0</v>
      </c>
      <c r="FU88">
        <v>0.5520140243902439</v>
      </c>
      <c r="FV88">
        <v>-0.00394898257839635</v>
      </c>
      <c r="FW88">
        <v>0.0008008246203607</v>
      </c>
      <c r="FX88">
        <v>1</v>
      </c>
      <c r="FY88">
        <v>2</v>
      </c>
      <c r="FZ88">
        <v>3</v>
      </c>
      <c r="GA88" t="s">
        <v>429</v>
      </c>
      <c r="GB88">
        <v>2.98068</v>
      </c>
      <c r="GC88">
        <v>2.72839</v>
      </c>
      <c r="GD88">
        <v>0.086285</v>
      </c>
      <c r="GE88">
        <v>0.08670170000000001</v>
      </c>
      <c r="GF88">
        <v>0.08988119999999999</v>
      </c>
      <c r="GG88">
        <v>0.088674</v>
      </c>
      <c r="GH88">
        <v>27436.9</v>
      </c>
      <c r="GI88">
        <v>27000.8</v>
      </c>
      <c r="GJ88">
        <v>30552.8</v>
      </c>
      <c r="GK88">
        <v>29805.3</v>
      </c>
      <c r="GL88">
        <v>38370.8</v>
      </c>
      <c r="GM88">
        <v>35768.7</v>
      </c>
      <c r="GN88">
        <v>46733.3</v>
      </c>
      <c r="GO88">
        <v>44330.8</v>
      </c>
      <c r="GP88">
        <v>1.8687</v>
      </c>
      <c r="GQ88">
        <v>1.86325</v>
      </c>
      <c r="GR88">
        <v>0.0531673</v>
      </c>
      <c r="GS88">
        <v>0</v>
      </c>
      <c r="GT88">
        <v>24.1625</v>
      </c>
      <c r="GU88">
        <v>999.9</v>
      </c>
      <c r="GV88">
        <v>41.9</v>
      </c>
      <c r="GW88">
        <v>31.6</v>
      </c>
      <c r="GX88">
        <v>21.6716</v>
      </c>
      <c r="GY88">
        <v>62.9969</v>
      </c>
      <c r="GZ88">
        <v>22.4439</v>
      </c>
      <c r="HA88">
        <v>1</v>
      </c>
      <c r="HB88">
        <v>-0.114233</v>
      </c>
      <c r="HC88">
        <v>-0.27284</v>
      </c>
      <c r="HD88">
        <v>20.2152</v>
      </c>
      <c r="HE88">
        <v>5.23885</v>
      </c>
      <c r="HF88">
        <v>11.968</v>
      </c>
      <c r="HG88">
        <v>4.973</v>
      </c>
      <c r="HH88">
        <v>3.291</v>
      </c>
      <c r="HI88">
        <v>9570.200000000001</v>
      </c>
      <c r="HJ88">
        <v>9999</v>
      </c>
      <c r="HK88">
        <v>9999</v>
      </c>
      <c r="HL88">
        <v>300.9</v>
      </c>
      <c r="HM88">
        <v>4.97292</v>
      </c>
      <c r="HN88">
        <v>1.87741</v>
      </c>
      <c r="HO88">
        <v>1.87546</v>
      </c>
      <c r="HP88">
        <v>1.87835</v>
      </c>
      <c r="HQ88">
        <v>1.87501</v>
      </c>
      <c r="HR88">
        <v>1.87865</v>
      </c>
      <c r="HS88">
        <v>1.87566</v>
      </c>
      <c r="HT88">
        <v>1.87683</v>
      </c>
      <c r="HU88">
        <v>0</v>
      </c>
      <c r="HV88">
        <v>0</v>
      </c>
      <c r="HW88">
        <v>0</v>
      </c>
      <c r="HX88">
        <v>0</v>
      </c>
      <c r="HY88" t="s">
        <v>421</v>
      </c>
      <c r="HZ88" t="s">
        <v>422</v>
      </c>
      <c r="IA88" t="s">
        <v>423</v>
      </c>
      <c r="IB88" t="s">
        <v>423</v>
      </c>
      <c r="IC88" t="s">
        <v>423</v>
      </c>
      <c r="ID88" t="s">
        <v>423</v>
      </c>
      <c r="IE88">
        <v>0</v>
      </c>
      <c r="IF88">
        <v>100</v>
      </c>
      <c r="IG88">
        <v>100</v>
      </c>
      <c r="IH88">
        <v>3.436</v>
      </c>
      <c r="II88">
        <v>0.2075</v>
      </c>
      <c r="IJ88">
        <v>1.981763419366358</v>
      </c>
      <c r="IK88">
        <v>0.004159454759036045</v>
      </c>
      <c r="IL88">
        <v>-1.867668404869411E-06</v>
      </c>
      <c r="IM88">
        <v>4.909634042181104E-10</v>
      </c>
      <c r="IN88">
        <v>-0.02325052156973135</v>
      </c>
      <c r="IO88">
        <v>0.005621412097584705</v>
      </c>
      <c r="IP88">
        <v>0.0003643073039241939</v>
      </c>
      <c r="IQ88">
        <v>5.804889560036211E-07</v>
      </c>
      <c r="IR88">
        <v>0</v>
      </c>
      <c r="IS88">
        <v>2100</v>
      </c>
      <c r="IT88">
        <v>1</v>
      </c>
      <c r="IU88">
        <v>26</v>
      </c>
      <c r="IV88">
        <v>63421.1</v>
      </c>
      <c r="IW88">
        <v>63420.8</v>
      </c>
      <c r="IX88">
        <v>1.09863</v>
      </c>
      <c r="IY88">
        <v>2.55371</v>
      </c>
      <c r="IZ88">
        <v>1.39893</v>
      </c>
      <c r="JA88">
        <v>2.34375</v>
      </c>
      <c r="JB88">
        <v>1.44897</v>
      </c>
      <c r="JC88">
        <v>2.45972</v>
      </c>
      <c r="JD88">
        <v>36.718</v>
      </c>
      <c r="JE88">
        <v>24.105</v>
      </c>
      <c r="JF88">
        <v>18</v>
      </c>
      <c r="JG88">
        <v>479.835</v>
      </c>
      <c r="JH88">
        <v>446.094</v>
      </c>
      <c r="JI88">
        <v>25</v>
      </c>
      <c r="JJ88">
        <v>25.5784</v>
      </c>
      <c r="JK88">
        <v>30.0001</v>
      </c>
      <c r="JL88">
        <v>25.4263</v>
      </c>
      <c r="JM88">
        <v>25.51</v>
      </c>
      <c r="JN88">
        <v>22.0283</v>
      </c>
      <c r="JO88">
        <v>20.4461</v>
      </c>
      <c r="JP88">
        <v>0</v>
      </c>
      <c r="JQ88">
        <v>25</v>
      </c>
      <c r="JR88">
        <v>420.1</v>
      </c>
      <c r="JS88">
        <v>18.0698</v>
      </c>
      <c r="JT88">
        <v>100.999</v>
      </c>
      <c r="JU88">
        <v>101.93</v>
      </c>
    </row>
    <row r="89" spans="1:281">
      <c r="A89">
        <v>73</v>
      </c>
      <c r="B89">
        <v>1659044819.6</v>
      </c>
      <c r="C89">
        <v>2708.599999904633</v>
      </c>
      <c r="D89" t="s">
        <v>573</v>
      </c>
      <c r="E89" t="s">
        <v>574</v>
      </c>
      <c r="F89">
        <v>5</v>
      </c>
      <c r="G89" t="s">
        <v>415</v>
      </c>
      <c r="H89" t="s">
        <v>575</v>
      </c>
      <c r="I89">
        <v>1659044816.85</v>
      </c>
      <c r="J89">
        <f>(K89)/1000</f>
        <v>0</v>
      </c>
      <c r="K89">
        <f>IF(CZ89, AN89, AH89)</f>
        <v>0</v>
      </c>
      <c r="L89">
        <f>IF(CZ89, AI89, AG89)</f>
        <v>0</v>
      </c>
      <c r="M89">
        <f>DB89 - IF(AU89&gt;1, L89*CV89*100.0/(AW89*DP89), 0)</f>
        <v>0</v>
      </c>
      <c r="N89">
        <f>((T89-J89/2)*M89-L89)/(T89+J89/2)</f>
        <v>0</v>
      </c>
      <c r="O89">
        <f>N89*(DI89+DJ89)/1000.0</f>
        <v>0</v>
      </c>
      <c r="P89">
        <f>(DB89 - IF(AU89&gt;1, L89*CV89*100.0/(AW89*DP89), 0))*(DI89+DJ89)/1000.0</f>
        <v>0</v>
      </c>
      <c r="Q89">
        <f>2.0/((1/S89-1/R89)+SIGN(S89)*SQRT((1/S89-1/R89)*(1/S89-1/R89) + 4*CW89/((CW89+1)*(CW89+1))*(2*1/S89*1/R89-1/R89*1/R89)))</f>
        <v>0</v>
      </c>
      <c r="R89">
        <f>IF(LEFT(CX89,1)&lt;&gt;"0",IF(LEFT(CX89,1)="1",3.0,CY89),$D$5+$E$5*(DP89*DI89/($K$5*1000))+$F$5*(DP89*DI89/($K$5*1000))*MAX(MIN(CV89,$J$5),$I$5)*MAX(MIN(CV89,$J$5),$I$5)+$G$5*MAX(MIN(CV89,$J$5),$I$5)*(DP89*DI89/($K$5*1000))+$H$5*(DP89*DI89/($K$5*1000))*(DP89*DI89/($K$5*1000)))</f>
        <v>0</v>
      </c>
      <c r="S89">
        <f>J89*(1000-(1000*0.61365*exp(17.502*W89/(240.97+W89))/(DI89+DJ89)+DD89)/2)/(1000*0.61365*exp(17.502*W89/(240.97+W89))/(DI89+DJ89)-DD89)</f>
        <v>0</v>
      </c>
      <c r="T89">
        <f>1/((CW89+1)/(Q89/1.6)+1/(R89/1.37)) + CW89/((CW89+1)/(Q89/1.6) + CW89/(R89/1.37))</f>
        <v>0</v>
      </c>
      <c r="U89">
        <f>(CR89*CU89)</f>
        <v>0</v>
      </c>
      <c r="V89">
        <f>(DK89+(U89+2*0.95*5.67E-8*(((DK89+$B$7)+273)^4-(DK89+273)^4)-44100*J89)/(1.84*29.3*R89+8*0.95*5.67E-8*(DK89+273)^3))</f>
        <v>0</v>
      </c>
      <c r="W89">
        <f>($C$7*DL89+$D$7*DM89+$E$7*V89)</f>
        <v>0</v>
      </c>
      <c r="X89">
        <f>0.61365*exp(17.502*W89/(240.97+W89))</f>
        <v>0</v>
      </c>
      <c r="Y89">
        <f>(Z89/AA89*100)</f>
        <v>0</v>
      </c>
      <c r="Z89">
        <f>DD89*(DI89+DJ89)/1000</f>
        <v>0</v>
      </c>
      <c r="AA89">
        <f>0.61365*exp(17.502*DK89/(240.97+DK89))</f>
        <v>0</v>
      </c>
      <c r="AB89">
        <f>(X89-DD89*(DI89+DJ89)/1000)</f>
        <v>0</v>
      </c>
      <c r="AC89">
        <f>(-J89*44100)</f>
        <v>0</v>
      </c>
      <c r="AD89">
        <f>2*29.3*R89*0.92*(DK89-W89)</f>
        <v>0</v>
      </c>
      <c r="AE89">
        <f>2*0.95*5.67E-8*(((DK89+$B$7)+273)^4-(W89+273)^4)</f>
        <v>0</v>
      </c>
      <c r="AF89">
        <f>U89+AE89+AC89+AD89</f>
        <v>0</v>
      </c>
      <c r="AG89">
        <f>DH89*AU89*(DC89-DB89*(1000-AU89*DE89)/(1000-AU89*DD89))/(100*CV89)</f>
        <v>0</v>
      </c>
      <c r="AH89">
        <f>1000*DH89*AU89*(DD89-DE89)/(100*CV89*(1000-AU89*DD89))</f>
        <v>0</v>
      </c>
      <c r="AI89">
        <f>(AJ89 - AK89 - DI89*1E3/(8.314*(DK89+273.15)) * AM89/DH89 * AL89) * DH89/(100*CV89) * (1000 - DE89)/1000</f>
        <v>0</v>
      </c>
      <c r="AJ89">
        <v>426.6172295930676</v>
      </c>
      <c r="AK89">
        <v>430.0906181818182</v>
      </c>
      <c r="AL89">
        <v>0.0001957409915120274</v>
      </c>
      <c r="AM89">
        <v>64.8936513077757</v>
      </c>
      <c r="AN89">
        <f>(AP89 - AO89 + DI89*1E3/(8.314*(DK89+273.15)) * AR89/DH89 * AQ89) * DH89/(100*CV89) * 1000/(1000 - AP89)</f>
        <v>0</v>
      </c>
      <c r="AO89">
        <v>15.26474111175997</v>
      </c>
      <c r="AP89">
        <v>17.38177132867134</v>
      </c>
      <c r="AQ89">
        <v>0.00558955743186599</v>
      </c>
      <c r="AR89">
        <v>84.35265778039889</v>
      </c>
      <c r="AS89">
        <v>4</v>
      </c>
      <c r="AT89">
        <v>1</v>
      </c>
      <c r="AU89">
        <f>IF(AS89*$H$13&gt;=AW89,1.0,(AW89/(AW89-AS89*$H$13)))</f>
        <v>0</v>
      </c>
      <c r="AV89">
        <f>(AU89-1)*100</f>
        <v>0</v>
      </c>
      <c r="AW89">
        <f>MAX(0,($B$13+$C$13*DP89)/(1+$D$13*DP89)*DI89/(DK89+273)*$E$13)</f>
        <v>0</v>
      </c>
      <c r="AX89" t="s">
        <v>417</v>
      </c>
      <c r="AY89" t="s">
        <v>417</v>
      </c>
      <c r="AZ89">
        <v>0</v>
      </c>
      <c r="BA89">
        <v>0</v>
      </c>
      <c r="BB89">
        <f>1-AZ89/BA89</f>
        <v>0</v>
      </c>
      <c r="BC89">
        <v>0</v>
      </c>
      <c r="BD89" t="s">
        <v>417</v>
      </c>
      <c r="BE89" t="s">
        <v>417</v>
      </c>
      <c r="BF89">
        <v>0</v>
      </c>
      <c r="BG89">
        <v>0</v>
      </c>
      <c r="BH89">
        <f>1-BF89/BG89</f>
        <v>0</v>
      </c>
      <c r="BI89">
        <v>0.5</v>
      </c>
      <c r="BJ89">
        <f>CS89</f>
        <v>0</v>
      </c>
      <c r="BK89">
        <f>L89</f>
        <v>0</v>
      </c>
      <c r="BL89">
        <f>BH89*BI89*BJ89</f>
        <v>0</v>
      </c>
      <c r="BM89">
        <f>(BK89-BC89)/BJ89</f>
        <v>0</v>
      </c>
      <c r="BN89">
        <f>(BA89-BG89)/BG89</f>
        <v>0</v>
      </c>
      <c r="BO89">
        <f>AZ89/(BB89+AZ89/BG89)</f>
        <v>0</v>
      </c>
      <c r="BP89" t="s">
        <v>417</v>
      </c>
      <c r="BQ89">
        <v>0</v>
      </c>
      <c r="BR89">
        <f>IF(BQ89&lt;&gt;0, BQ89, BO89)</f>
        <v>0</v>
      </c>
      <c r="BS89">
        <f>1-BR89/BG89</f>
        <v>0</v>
      </c>
      <c r="BT89">
        <f>(BG89-BF89)/(BG89-BR89)</f>
        <v>0</v>
      </c>
      <c r="BU89">
        <f>(BA89-BG89)/(BA89-BR89)</f>
        <v>0</v>
      </c>
      <c r="BV89">
        <f>(BG89-BF89)/(BG89-AZ89)</f>
        <v>0</v>
      </c>
      <c r="BW89">
        <f>(BA89-BG89)/(BA89-AZ89)</f>
        <v>0</v>
      </c>
      <c r="BX89">
        <f>(BT89*BR89/BF89)</f>
        <v>0</v>
      </c>
      <c r="BY89">
        <f>(1-BX89)</f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f>$B$11*DQ89+$C$11*DR89+$F$11*EC89*(1-EF89)</f>
        <v>0</v>
      </c>
      <c r="CS89">
        <f>CR89*CT89</f>
        <v>0</v>
      </c>
      <c r="CT89">
        <f>($B$11*$D$9+$C$11*$D$9+$F$11*((EP89+EH89)/MAX(EP89+EH89+EQ89, 0.1)*$I$9+EQ89/MAX(EP89+EH89+EQ89, 0.1)*$J$9))/($B$11+$C$11+$F$11)</f>
        <v>0</v>
      </c>
      <c r="CU89">
        <f>($B$11*$K$9+$C$11*$K$9+$F$11*((EP89+EH89)/MAX(EP89+EH89+EQ89, 0.1)*$P$9+EQ89/MAX(EP89+EH89+EQ89, 0.1)*$Q$9))/($B$11+$C$11+$F$11)</f>
        <v>0</v>
      </c>
      <c r="CV89">
        <v>6</v>
      </c>
      <c r="CW89">
        <v>0.5</v>
      </c>
      <c r="CX89" t="s">
        <v>418</v>
      </c>
      <c r="CY89">
        <v>2</v>
      </c>
      <c r="CZ89" t="b">
        <v>1</v>
      </c>
      <c r="DA89">
        <v>1659044816.85</v>
      </c>
      <c r="DB89">
        <v>422.6114000000001</v>
      </c>
      <c r="DC89">
        <v>420.0948</v>
      </c>
      <c r="DD89">
        <v>17.36837</v>
      </c>
      <c r="DE89">
        <v>15.27053</v>
      </c>
      <c r="DF89">
        <v>419.1781000000001</v>
      </c>
      <c r="DG89">
        <v>17.18448</v>
      </c>
      <c r="DH89">
        <v>500.0825</v>
      </c>
      <c r="DI89">
        <v>90.25099</v>
      </c>
      <c r="DJ89">
        <v>0.10004754</v>
      </c>
      <c r="DK89">
        <v>25.54654</v>
      </c>
      <c r="DL89">
        <v>24.50949</v>
      </c>
      <c r="DM89">
        <v>999.9</v>
      </c>
      <c r="DN89">
        <v>0</v>
      </c>
      <c r="DO89">
        <v>0</v>
      </c>
      <c r="DP89">
        <v>10003.306</v>
      </c>
      <c r="DQ89">
        <v>0</v>
      </c>
      <c r="DR89">
        <v>4.239217999999999</v>
      </c>
      <c r="DS89">
        <v>2.516497</v>
      </c>
      <c r="DT89">
        <v>430.0813</v>
      </c>
      <c r="DU89">
        <v>426.6095</v>
      </c>
      <c r="DV89">
        <v>2.097855</v>
      </c>
      <c r="DW89">
        <v>420.0948</v>
      </c>
      <c r="DX89">
        <v>15.27053</v>
      </c>
      <c r="DY89">
        <v>1.567512</v>
      </c>
      <c r="DZ89">
        <v>1.378179</v>
      </c>
      <c r="EA89">
        <v>13.64309</v>
      </c>
      <c r="EB89">
        <v>11.67965</v>
      </c>
      <c r="EC89">
        <v>0.0100011</v>
      </c>
      <c r="ED89">
        <v>0</v>
      </c>
      <c r="EE89">
        <v>0</v>
      </c>
      <c r="EF89">
        <v>0</v>
      </c>
      <c r="EG89">
        <v>822.35</v>
      </c>
      <c r="EH89">
        <v>0.0100011</v>
      </c>
      <c r="EI89">
        <v>-3.375000000000001</v>
      </c>
      <c r="EJ89">
        <v>-1.315</v>
      </c>
      <c r="EK89">
        <v>34.1435</v>
      </c>
      <c r="EL89">
        <v>39.8497</v>
      </c>
      <c r="EM89">
        <v>37.0247</v>
      </c>
      <c r="EN89">
        <v>39.7562</v>
      </c>
      <c r="EO89">
        <v>37.3185</v>
      </c>
      <c r="EP89">
        <v>0</v>
      </c>
      <c r="EQ89">
        <v>0</v>
      </c>
      <c r="ER89">
        <v>0</v>
      </c>
      <c r="ES89">
        <v>1659044820.7</v>
      </c>
      <c r="ET89">
        <v>0</v>
      </c>
      <c r="EU89">
        <v>823.926923076923</v>
      </c>
      <c r="EV89">
        <v>-11.94871790151723</v>
      </c>
      <c r="EW89">
        <v>2.452991664019223</v>
      </c>
      <c r="EX89">
        <v>-5.221153846153848</v>
      </c>
      <c r="EY89">
        <v>15</v>
      </c>
      <c r="EZ89">
        <v>0</v>
      </c>
      <c r="FA89" t="s">
        <v>419</v>
      </c>
      <c r="FB89">
        <v>1655239120</v>
      </c>
      <c r="FC89">
        <v>1655239135</v>
      </c>
      <c r="FD89">
        <v>0</v>
      </c>
      <c r="FE89">
        <v>-0.075</v>
      </c>
      <c r="FF89">
        <v>-0.027</v>
      </c>
      <c r="FG89">
        <v>1.986</v>
      </c>
      <c r="FH89">
        <v>0.139</v>
      </c>
      <c r="FI89">
        <v>420</v>
      </c>
      <c r="FJ89">
        <v>22</v>
      </c>
      <c r="FK89">
        <v>0.12</v>
      </c>
      <c r="FL89">
        <v>0.02</v>
      </c>
      <c r="FM89">
        <v>2.5373825</v>
      </c>
      <c r="FN89">
        <v>0.04567654784239922</v>
      </c>
      <c r="FO89">
        <v>0.03437976925097081</v>
      </c>
      <c r="FP89">
        <v>1</v>
      </c>
      <c r="FQ89">
        <v>824.1235294117647</v>
      </c>
      <c r="FR89">
        <v>-1.601222288517911</v>
      </c>
      <c r="FS89">
        <v>4.077777568258695</v>
      </c>
      <c r="FT89">
        <v>0</v>
      </c>
      <c r="FU89">
        <v>2.1484235</v>
      </c>
      <c r="FV89">
        <v>-0.2630487804878141</v>
      </c>
      <c r="FW89">
        <v>0.02990202907412803</v>
      </c>
      <c r="FX89">
        <v>0</v>
      </c>
      <c r="FY89">
        <v>1</v>
      </c>
      <c r="FZ89">
        <v>3</v>
      </c>
      <c r="GA89" t="s">
        <v>426</v>
      </c>
      <c r="GB89">
        <v>2.9808</v>
      </c>
      <c r="GC89">
        <v>2.72854</v>
      </c>
      <c r="GD89">
        <v>0.08610180000000001</v>
      </c>
      <c r="GE89">
        <v>0.0866808</v>
      </c>
      <c r="GF89">
        <v>0.0855885</v>
      </c>
      <c r="GG89">
        <v>0.07869520000000001</v>
      </c>
      <c r="GH89">
        <v>27440.8</v>
      </c>
      <c r="GI89">
        <v>26999.8</v>
      </c>
      <c r="GJ89">
        <v>30551.1</v>
      </c>
      <c r="GK89">
        <v>29803.6</v>
      </c>
      <c r="GL89">
        <v>38552.7</v>
      </c>
      <c r="GM89">
        <v>36164.1</v>
      </c>
      <c r="GN89">
        <v>46731.1</v>
      </c>
      <c r="GO89">
        <v>44328.7</v>
      </c>
      <c r="GP89">
        <v>1.88085</v>
      </c>
      <c r="GQ89">
        <v>1.85635</v>
      </c>
      <c r="GR89">
        <v>0.0194944</v>
      </c>
      <c r="GS89">
        <v>0</v>
      </c>
      <c r="GT89">
        <v>24.193</v>
      </c>
      <c r="GU89">
        <v>999.9</v>
      </c>
      <c r="GV89">
        <v>41.9</v>
      </c>
      <c r="GW89">
        <v>31.5</v>
      </c>
      <c r="GX89">
        <v>21.5476</v>
      </c>
      <c r="GY89">
        <v>63.087</v>
      </c>
      <c r="GZ89">
        <v>22.6522</v>
      </c>
      <c r="HA89">
        <v>1</v>
      </c>
      <c r="HB89">
        <v>-0.112121</v>
      </c>
      <c r="HC89">
        <v>-0.275692</v>
      </c>
      <c r="HD89">
        <v>20.215</v>
      </c>
      <c r="HE89">
        <v>5.2399</v>
      </c>
      <c r="HF89">
        <v>11.968</v>
      </c>
      <c r="HG89">
        <v>4.97295</v>
      </c>
      <c r="HH89">
        <v>3.291</v>
      </c>
      <c r="HI89">
        <v>9579.1</v>
      </c>
      <c r="HJ89">
        <v>9999</v>
      </c>
      <c r="HK89">
        <v>9999</v>
      </c>
      <c r="HL89">
        <v>301</v>
      </c>
      <c r="HM89">
        <v>4.9729</v>
      </c>
      <c r="HN89">
        <v>1.87731</v>
      </c>
      <c r="HO89">
        <v>1.87544</v>
      </c>
      <c r="HP89">
        <v>1.87824</v>
      </c>
      <c r="HQ89">
        <v>1.875</v>
      </c>
      <c r="HR89">
        <v>1.87854</v>
      </c>
      <c r="HS89">
        <v>1.87561</v>
      </c>
      <c r="HT89">
        <v>1.87678</v>
      </c>
      <c r="HU89">
        <v>0</v>
      </c>
      <c r="HV89">
        <v>0</v>
      </c>
      <c r="HW89">
        <v>0</v>
      </c>
      <c r="HX89">
        <v>0</v>
      </c>
      <c r="HY89" t="s">
        <v>421</v>
      </c>
      <c r="HZ89" t="s">
        <v>422</v>
      </c>
      <c r="IA89" t="s">
        <v>423</v>
      </c>
      <c r="IB89" t="s">
        <v>423</v>
      </c>
      <c r="IC89" t="s">
        <v>423</v>
      </c>
      <c r="ID89" t="s">
        <v>423</v>
      </c>
      <c r="IE89">
        <v>0</v>
      </c>
      <c r="IF89">
        <v>100</v>
      </c>
      <c r="IG89">
        <v>100</v>
      </c>
      <c r="IH89">
        <v>3.434</v>
      </c>
      <c r="II89">
        <v>0.1842</v>
      </c>
      <c r="IJ89">
        <v>1.981763419366358</v>
      </c>
      <c r="IK89">
        <v>0.004159454759036045</v>
      </c>
      <c r="IL89">
        <v>-1.867668404869411E-06</v>
      </c>
      <c r="IM89">
        <v>4.909634042181104E-10</v>
      </c>
      <c r="IN89">
        <v>-0.02325052156973135</v>
      </c>
      <c r="IO89">
        <v>0.005621412097584705</v>
      </c>
      <c r="IP89">
        <v>0.0003643073039241939</v>
      </c>
      <c r="IQ89">
        <v>5.804889560036211E-07</v>
      </c>
      <c r="IR89">
        <v>0</v>
      </c>
      <c r="IS89">
        <v>2100</v>
      </c>
      <c r="IT89">
        <v>1</v>
      </c>
      <c r="IU89">
        <v>26</v>
      </c>
      <c r="IV89">
        <v>63428.3</v>
      </c>
      <c r="IW89">
        <v>63428.1</v>
      </c>
      <c r="IX89">
        <v>1.09619</v>
      </c>
      <c r="IY89">
        <v>2.55859</v>
      </c>
      <c r="IZ89">
        <v>1.39893</v>
      </c>
      <c r="JA89">
        <v>2.34253</v>
      </c>
      <c r="JB89">
        <v>1.44897</v>
      </c>
      <c r="JC89">
        <v>2.46704</v>
      </c>
      <c r="JD89">
        <v>36.7417</v>
      </c>
      <c r="JE89">
        <v>24.105</v>
      </c>
      <c r="JF89">
        <v>18</v>
      </c>
      <c r="JG89">
        <v>486.48</v>
      </c>
      <c r="JH89">
        <v>441.964</v>
      </c>
      <c r="JI89">
        <v>25</v>
      </c>
      <c r="JJ89">
        <v>25.6021</v>
      </c>
      <c r="JK89">
        <v>30</v>
      </c>
      <c r="JL89">
        <v>25.4413</v>
      </c>
      <c r="JM89">
        <v>25.523</v>
      </c>
      <c r="JN89">
        <v>21.9852</v>
      </c>
      <c r="JO89">
        <v>32.0605</v>
      </c>
      <c r="JP89">
        <v>0</v>
      </c>
      <c r="JQ89">
        <v>25</v>
      </c>
      <c r="JR89">
        <v>420.1</v>
      </c>
      <c r="JS89">
        <v>15.3864</v>
      </c>
      <c r="JT89">
        <v>100.994</v>
      </c>
      <c r="JU89">
        <v>101.924</v>
      </c>
    </row>
    <row r="90" spans="1:281">
      <c r="A90">
        <v>74</v>
      </c>
      <c r="B90">
        <v>1659044824.6</v>
      </c>
      <c r="C90">
        <v>2713.599999904633</v>
      </c>
      <c r="D90" t="s">
        <v>576</v>
      </c>
      <c r="E90" t="s">
        <v>577</v>
      </c>
      <c r="F90">
        <v>5</v>
      </c>
      <c r="G90" t="s">
        <v>415</v>
      </c>
      <c r="H90" t="s">
        <v>575</v>
      </c>
      <c r="I90">
        <v>1659044822.1</v>
      </c>
      <c r="J90">
        <f>(K90)/1000</f>
        <v>0</v>
      </c>
      <c r="K90">
        <f>IF(CZ90, AN90, AH90)</f>
        <v>0</v>
      </c>
      <c r="L90">
        <f>IF(CZ90, AI90, AG90)</f>
        <v>0</v>
      </c>
      <c r="M90">
        <f>DB90 - IF(AU90&gt;1, L90*CV90*100.0/(AW90*DP90), 0)</f>
        <v>0</v>
      </c>
      <c r="N90">
        <f>((T90-J90/2)*M90-L90)/(T90+J90/2)</f>
        <v>0</v>
      </c>
      <c r="O90">
        <f>N90*(DI90+DJ90)/1000.0</f>
        <v>0</v>
      </c>
      <c r="P90">
        <f>(DB90 - IF(AU90&gt;1, L90*CV90*100.0/(AW90*DP90), 0))*(DI90+DJ90)/1000.0</f>
        <v>0</v>
      </c>
      <c r="Q90">
        <f>2.0/((1/S90-1/R90)+SIGN(S90)*SQRT((1/S90-1/R90)*(1/S90-1/R90) + 4*CW90/((CW90+1)*(CW90+1))*(2*1/S90*1/R90-1/R90*1/R90)))</f>
        <v>0</v>
      </c>
      <c r="R90">
        <f>IF(LEFT(CX90,1)&lt;&gt;"0",IF(LEFT(CX90,1)="1",3.0,CY90),$D$5+$E$5*(DP90*DI90/($K$5*1000))+$F$5*(DP90*DI90/($K$5*1000))*MAX(MIN(CV90,$J$5),$I$5)*MAX(MIN(CV90,$J$5),$I$5)+$G$5*MAX(MIN(CV90,$J$5),$I$5)*(DP90*DI90/($K$5*1000))+$H$5*(DP90*DI90/($K$5*1000))*(DP90*DI90/($K$5*1000)))</f>
        <v>0</v>
      </c>
      <c r="S90">
        <f>J90*(1000-(1000*0.61365*exp(17.502*W90/(240.97+W90))/(DI90+DJ90)+DD90)/2)/(1000*0.61365*exp(17.502*W90/(240.97+W90))/(DI90+DJ90)-DD90)</f>
        <v>0</v>
      </c>
      <c r="T90">
        <f>1/((CW90+1)/(Q90/1.6)+1/(R90/1.37)) + CW90/((CW90+1)/(Q90/1.6) + CW90/(R90/1.37))</f>
        <v>0</v>
      </c>
      <c r="U90">
        <f>(CR90*CU90)</f>
        <v>0</v>
      </c>
      <c r="V90">
        <f>(DK90+(U90+2*0.95*5.67E-8*(((DK90+$B$7)+273)^4-(DK90+273)^4)-44100*J90)/(1.84*29.3*R90+8*0.95*5.67E-8*(DK90+273)^3))</f>
        <v>0</v>
      </c>
      <c r="W90">
        <f>($C$7*DL90+$D$7*DM90+$E$7*V90)</f>
        <v>0</v>
      </c>
      <c r="X90">
        <f>0.61365*exp(17.502*W90/(240.97+W90))</f>
        <v>0</v>
      </c>
      <c r="Y90">
        <f>(Z90/AA90*100)</f>
        <v>0</v>
      </c>
      <c r="Z90">
        <f>DD90*(DI90+DJ90)/1000</f>
        <v>0</v>
      </c>
      <c r="AA90">
        <f>0.61365*exp(17.502*DK90/(240.97+DK90))</f>
        <v>0</v>
      </c>
      <c r="AB90">
        <f>(X90-DD90*(DI90+DJ90)/1000)</f>
        <v>0</v>
      </c>
      <c r="AC90">
        <f>(-J90*44100)</f>
        <v>0</v>
      </c>
      <c r="AD90">
        <f>2*29.3*R90*0.92*(DK90-W90)</f>
        <v>0</v>
      </c>
      <c r="AE90">
        <f>2*0.95*5.67E-8*(((DK90+$B$7)+273)^4-(W90+273)^4)</f>
        <v>0</v>
      </c>
      <c r="AF90">
        <f>U90+AE90+AC90+AD90</f>
        <v>0</v>
      </c>
      <c r="AG90">
        <f>DH90*AU90*(DC90-DB90*(1000-AU90*DE90)/(1000-AU90*DD90))/(100*CV90)</f>
        <v>0</v>
      </c>
      <c r="AH90">
        <f>1000*DH90*AU90*(DD90-DE90)/(100*CV90*(1000-AU90*DD90))</f>
        <v>0</v>
      </c>
      <c r="AI90">
        <f>(AJ90 - AK90 - DI90*1E3/(8.314*(DK90+273.15)) * AM90/DH90 * AL90) * DH90/(100*CV90) * (1000 - DE90)/1000</f>
        <v>0</v>
      </c>
      <c r="AJ90">
        <v>426.5955080583222</v>
      </c>
      <c r="AK90">
        <v>430.1229454545453</v>
      </c>
      <c r="AL90">
        <v>0.0003965183454017445</v>
      </c>
      <c r="AM90">
        <v>64.8936513077757</v>
      </c>
      <c r="AN90">
        <f>(AP90 - AO90 + DI90*1E3/(8.314*(DK90+273.15)) * AR90/DH90 * AQ90) * DH90/(100*CV90) * 1000/(1000 - AP90)</f>
        <v>0</v>
      </c>
      <c r="AO90">
        <v>15.29588103488931</v>
      </c>
      <c r="AP90">
        <v>17.40177342657344</v>
      </c>
      <c r="AQ90">
        <v>0.003935793058400366</v>
      </c>
      <c r="AR90">
        <v>84.35265778039889</v>
      </c>
      <c r="AS90">
        <v>4</v>
      </c>
      <c r="AT90">
        <v>1</v>
      </c>
      <c r="AU90">
        <f>IF(AS90*$H$13&gt;=AW90,1.0,(AW90/(AW90-AS90*$H$13)))</f>
        <v>0</v>
      </c>
      <c r="AV90">
        <f>(AU90-1)*100</f>
        <v>0</v>
      </c>
      <c r="AW90">
        <f>MAX(0,($B$13+$C$13*DP90)/(1+$D$13*DP90)*DI90/(DK90+273)*$E$13)</f>
        <v>0</v>
      </c>
      <c r="AX90" t="s">
        <v>417</v>
      </c>
      <c r="AY90" t="s">
        <v>417</v>
      </c>
      <c r="AZ90">
        <v>0</v>
      </c>
      <c r="BA90">
        <v>0</v>
      </c>
      <c r="BB90">
        <f>1-AZ90/BA90</f>
        <v>0</v>
      </c>
      <c r="BC90">
        <v>0</v>
      </c>
      <c r="BD90" t="s">
        <v>417</v>
      </c>
      <c r="BE90" t="s">
        <v>417</v>
      </c>
      <c r="BF90">
        <v>0</v>
      </c>
      <c r="BG90">
        <v>0</v>
      </c>
      <c r="BH90">
        <f>1-BF90/BG90</f>
        <v>0</v>
      </c>
      <c r="BI90">
        <v>0.5</v>
      </c>
      <c r="BJ90">
        <f>CS90</f>
        <v>0</v>
      </c>
      <c r="BK90">
        <f>L90</f>
        <v>0</v>
      </c>
      <c r="BL90">
        <f>BH90*BI90*BJ90</f>
        <v>0</v>
      </c>
      <c r="BM90">
        <f>(BK90-BC90)/BJ90</f>
        <v>0</v>
      </c>
      <c r="BN90">
        <f>(BA90-BG90)/BG90</f>
        <v>0</v>
      </c>
      <c r="BO90">
        <f>AZ90/(BB90+AZ90/BG90)</f>
        <v>0</v>
      </c>
      <c r="BP90" t="s">
        <v>417</v>
      </c>
      <c r="BQ90">
        <v>0</v>
      </c>
      <c r="BR90">
        <f>IF(BQ90&lt;&gt;0, BQ90, BO90)</f>
        <v>0</v>
      </c>
      <c r="BS90">
        <f>1-BR90/BG90</f>
        <v>0</v>
      </c>
      <c r="BT90">
        <f>(BG90-BF90)/(BG90-BR90)</f>
        <v>0</v>
      </c>
      <c r="BU90">
        <f>(BA90-BG90)/(BA90-BR90)</f>
        <v>0</v>
      </c>
      <c r="BV90">
        <f>(BG90-BF90)/(BG90-AZ90)</f>
        <v>0</v>
      </c>
      <c r="BW90">
        <f>(BA90-BG90)/(BA90-AZ90)</f>
        <v>0</v>
      </c>
      <c r="BX90">
        <f>(BT90*BR90/BF90)</f>
        <v>0</v>
      </c>
      <c r="BY90">
        <f>(1-BX90)</f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f>$B$11*DQ90+$C$11*DR90+$F$11*EC90*(1-EF90)</f>
        <v>0</v>
      </c>
      <c r="CS90">
        <f>CR90*CT90</f>
        <v>0</v>
      </c>
      <c r="CT90">
        <f>($B$11*$D$9+$C$11*$D$9+$F$11*((EP90+EH90)/MAX(EP90+EH90+EQ90, 0.1)*$I$9+EQ90/MAX(EP90+EH90+EQ90, 0.1)*$J$9))/($B$11+$C$11+$F$11)</f>
        <v>0</v>
      </c>
      <c r="CU90">
        <f>($B$11*$K$9+$C$11*$K$9+$F$11*((EP90+EH90)/MAX(EP90+EH90+EQ90, 0.1)*$P$9+EQ90/MAX(EP90+EH90+EQ90, 0.1)*$Q$9))/($B$11+$C$11+$F$11)</f>
        <v>0</v>
      </c>
      <c r="CV90">
        <v>6</v>
      </c>
      <c r="CW90">
        <v>0.5</v>
      </c>
      <c r="CX90" t="s">
        <v>418</v>
      </c>
      <c r="CY90">
        <v>2</v>
      </c>
      <c r="CZ90" t="b">
        <v>1</v>
      </c>
      <c r="DA90">
        <v>1659044822.1</v>
      </c>
      <c r="DB90">
        <v>422.6208888888889</v>
      </c>
      <c r="DC90">
        <v>420.0747777777777</v>
      </c>
      <c r="DD90">
        <v>17.39513333333333</v>
      </c>
      <c r="DE90">
        <v>15.30372222222222</v>
      </c>
      <c r="DF90">
        <v>419.1873333333333</v>
      </c>
      <c r="DG90">
        <v>17.21075555555555</v>
      </c>
      <c r="DH90">
        <v>500.0784444444445</v>
      </c>
      <c r="DI90">
        <v>90.25092222222221</v>
      </c>
      <c r="DJ90">
        <v>0.1000475444444445</v>
      </c>
      <c r="DK90">
        <v>25.54776666666667</v>
      </c>
      <c r="DL90">
        <v>24.51714444444444</v>
      </c>
      <c r="DM90">
        <v>999.9000000000001</v>
      </c>
      <c r="DN90">
        <v>0</v>
      </c>
      <c r="DO90">
        <v>0</v>
      </c>
      <c r="DP90">
        <v>9993.682222222222</v>
      </c>
      <c r="DQ90">
        <v>0</v>
      </c>
      <c r="DR90">
        <v>4.24763</v>
      </c>
      <c r="DS90">
        <v>2.546157777777778</v>
      </c>
      <c r="DT90">
        <v>430.1024444444444</v>
      </c>
      <c r="DU90">
        <v>426.6033333333334</v>
      </c>
      <c r="DV90">
        <v>2.091416666666666</v>
      </c>
      <c r="DW90">
        <v>420.0747777777777</v>
      </c>
      <c r="DX90">
        <v>15.30372222222222</v>
      </c>
      <c r="DY90">
        <v>1.569926666666667</v>
      </c>
      <c r="DZ90">
        <v>1.381174444444444</v>
      </c>
      <c r="EA90">
        <v>13.66675555555556</v>
      </c>
      <c r="EB90">
        <v>11.71251111111111</v>
      </c>
      <c r="EC90">
        <v>0.0100011</v>
      </c>
      <c r="ED90">
        <v>0</v>
      </c>
      <c r="EE90">
        <v>0</v>
      </c>
      <c r="EF90">
        <v>0</v>
      </c>
      <c r="EG90">
        <v>824.4611111111111</v>
      </c>
      <c r="EH90">
        <v>0.0100011</v>
      </c>
      <c r="EI90">
        <v>-7.772222222222222</v>
      </c>
      <c r="EJ90">
        <v>-1.716666666666667</v>
      </c>
      <c r="EK90">
        <v>34.215</v>
      </c>
      <c r="EL90">
        <v>39.92322222222222</v>
      </c>
      <c r="EM90">
        <v>37.02755555555555</v>
      </c>
      <c r="EN90">
        <v>39.86788888888889</v>
      </c>
      <c r="EO90">
        <v>37.36777777777777</v>
      </c>
      <c r="EP90">
        <v>0</v>
      </c>
      <c r="EQ90">
        <v>0</v>
      </c>
      <c r="ER90">
        <v>0</v>
      </c>
      <c r="ES90">
        <v>1659044826.1</v>
      </c>
      <c r="ET90">
        <v>0</v>
      </c>
      <c r="EU90">
        <v>823.928</v>
      </c>
      <c r="EV90">
        <v>6.069230832715754</v>
      </c>
      <c r="EW90">
        <v>-2.488461658246842</v>
      </c>
      <c r="EX90">
        <v>-5.696000000000001</v>
      </c>
      <c r="EY90">
        <v>15</v>
      </c>
      <c r="EZ90">
        <v>0</v>
      </c>
      <c r="FA90" t="s">
        <v>419</v>
      </c>
      <c r="FB90">
        <v>1655239120</v>
      </c>
      <c r="FC90">
        <v>1655239135</v>
      </c>
      <c r="FD90">
        <v>0</v>
      </c>
      <c r="FE90">
        <v>-0.075</v>
      </c>
      <c r="FF90">
        <v>-0.027</v>
      </c>
      <c r="FG90">
        <v>1.986</v>
      </c>
      <c r="FH90">
        <v>0.139</v>
      </c>
      <c r="FI90">
        <v>420</v>
      </c>
      <c r="FJ90">
        <v>22</v>
      </c>
      <c r="FK90">
        <v>0.12</v>
      </c>
      <c r="FL90">
        <v>0.02</v>
      </c>
      <c r="FM90">
        <v>2.5434825</v>
      </c>
      <c r="FN90">
        <v>-0.09847114446529692</v>
      </c>
      <c r="FO90">
        <v>0.03255681140329929</v>
      </c>
      <c r="FP90">
        <v>1</v>
      </c>
      <c r="FQ90">
        <v>824.2132352941177</v>
      </c>
      <c r="FR90">
        <v>-1.415584351291098</v>
      </c>
      <c r="FS90">
        <v>3.941153698353883</v>
      </c>
      <c r="FT90">
        <v>0</v>
      </c>
      <c r="FU90">
        <v>2.125148</v>
      </c>
      <c r="FV90">
        <v>-0.3392298686679216</v>
      </c>
      <c r="FW90">
        <v>0.03469376148531605</v>
      </c>
      <c r="FX90">
        <v>0</v>
      </c>
      <c r="FY90">
        <v>1</v>
      </c>
      <c r="FZ90">
        <v>3</v>
      </c>
      <c r="GA90" t="s">
        <v>426</v>
      </c>
      <c r="GB90">
        <v>2.98059</v>
      </c>
      <c r="GC90">
        <v>2.72826</v>
      </c>
      <c r="GD90">
        <v>0.08610719999999999</v>
      </c>
      <c r="GE90">
        <v>0.0866745</v>
      </c>
      <c r="GF90">
        <v>0.08566029999999999</v>
      </c>
      <c r="GG90">
        <v>0.0788282</v>
      </c>
      <c r="GH90">
        <v>27441.1</v>
      </c>
      <c r="GI90">
        <v>27000</v>
      </c>
      <c r="GJ90">
        <v>30551.6</v>
      </c>
      <c r="GK90">
        <v>29803.6</v>
      </c>
      <c r="GL90">
        <v>38550</v>
      </c>
      <c r="GM90">
        <v>36158.8</v>
      </c>
      <c r="GN90">
        <v>46731.6</v>
      </c>
      <c r="GO90">
        <v>44328.7</v>
      </c>
      <c r="GP90">
        <v>1.8806</v>
      </c>
      <c r="GQ90">
        <v>1.85648</v>
      </c>
      <c r="GR90">
        <v>0.0195578</v>
      </c>
      <c r="GS90">
        <v>0</v>
      </c>
      <c r="GT90">
        <v>24.1949</v>
      </c>
      <c r="GU90">
        <v>999.9</v>
      </c>
      <c r="GV90">
        <v>41.9</v>
      </c>
      <c r="GW90">
        <v>31.6</v>
      </c>
      <c r="GX90">
        <v>21.6728</v>
      </c>
      <c r="GY90">
        <v>63.037</v>
      </c>
      <c r="GZ90">
        <v>22.9928</v>
      </c>
      <c r="HA90">
        <v>1</v>
      </c>
      <c r="HB90">
        <v>-0.112231</v>
      </c>
      <c r="HC90">
        <v>-0.275504</v>
      </c>
      <c r="HD90">
        <v>20.2149</v>
      </c>
      <c r="HE90">
        <v>5.24005</v>
      </c>
      <c r="HF90">
        <v>11.968</v>
      </c>
      <c r="HG90">
        <v>4.9728</v>
      </c>
      <c r="HH90">
        <v>3.291</v>
      </c>
      <c r="HI90">
        <v>9579.299999999999</v>
      </c>
      <c r="HJ90">
        <v>9999</v>
      </c>
      <c r="HK90">
        <v>9999</v>
      </c>
      <c r="HL90">
        <v>301.1</v>
      </c>
      <c r="HM90">
        <v>4.9729</v>
      </c>
      <c r="HN90">
        <v>1.8773</v>
      </c>
      <c r="HO90">
        <v>1.87543</v>
      </c>
      <c r="HP90">
        <v>1.87825</v>
      </c>
      <c r="HQ90">
        <v>1.875</v>
      </c>
      <c r="HR90">
        <v>1.87854</v>
      </c>
      <c r="HS90">
        <v>1.87561</v>
      </c>
      <c r="HT90">
        <v>1.87678</v>
      </c>
      <c r="HU90">
        <v>0</v>
      </c>
      <c r="HV90">
        <v>0</v>
      </c>
      <c r="HW90">
        <v>0</v>
      </c>
      <c r="HX90">
        <v>0</v>
      </c>
      <c r="HY90" t="s">
        <v>421</v>
      </c>
      <c r="HZ90" t="s">
        <v>422</v>
      </c>
      <c r="IA90" t="s">
        <v>423</v>
      </c>
      <c r="IB90" t="s">
        <v>423</v>
      </c>
      <c r="IC90" t="s">
        <v>423</v>
      </c>
      <c r="ID90" t="s">
        <v>423</v>
      </c>
      <c r="IE90">
        <v>0</v>
      </c>
      <c r="IF90">
        <v>100</v>
      </c>
      <c r="IG90">
        <v>100</v>
      </c>
      <c r="IH90">
        <v>3.433</v>
      </c>
      <c r="II90">
        <v>0.1845</v>
      </c>
      <c r="IJ90">
        <v>1.981763419366358</v>
      </c>
      <c r="IK90">
        <v>0.004159454759036045</v>
      </c>
      <c r="IL90">
        <v>-1.867668404869411E-06</v>
      </c>
      <c r="IM90">
        <v>4.909634042181104E-10</v>
      </c>
      <c r="IN90">
        <v>-0.02325052156973135</v>
      </c>
      <c r="IO90">
        <v>0.005621412097584705</v>
      </c>
      <c r="IP90">
        <v>0.0003643073039241939</v>
      </c>
      <c r="IQ90">
        <v>5.804889560036211E-07</v>
      </c>
      <c r="IR90">
        <v>0</v>
      </c>
      <c r="IS90">
        <v>2100</v>
      </c>
      <c r="IT90">
        <v>1</v>
      </c>
      <c r="IU90">
        <v>26</v>
      </c>
      <c r="IV90">
        <v>63428.4</v>
      </c>
      <c r="IW90">
        <v>63428.2</v>
      </c>
      <c r="IX90">
        <v>1.09619</v>
      </c>
      <c r="IY90">
        <v>2.56104</v>
      </c>
      <c r="IZ90">
        <v>1.39893</v>
      </c>
      <c r="JA90">
        <v>2.34253</v>
      </c>
      <c r="JB90">
        <v>1.44897</v>
      </c>
      <c r="JC90">
        <v>2.45972</v>
      </c>
      <c r="JD90">
        <v>36.7417</v>
      </c>
      <c r="JE90">
        <v>24.105</v>
      </c>
      <c r="JF90">
        <v>18</v>
      </c>
      <c r="JG90">
        <v>486.345</v>
      </c>
      <c r="JH90">
        <v>442.04</v>
      </c>
      <c r="JI90">
        <v>25</v>
      </c>
      <c r="JJ90">
        <v>25.6021</v>
      </c>
      <c r="JK90">
        <v>30.0002</v>
      </c>
      <c r="JL90">
        <v>25.4413</v>
      </c>
      <c r="JM90">
        <v>25.523</v>
      </c>
      <c r="JN90">
        <v>21.9876</v>
      </c>
      <c r="JO90">
        <v>31.7767</v>
      </c>
      <c r="JP90">
        <v>0</v>
      </c>
      <c r="JQ90">
        <v>25</v>
      </c>
      <c r="JR90">
        <v>420.1</v>
      </c>
      <c r="JS90">
        <v>15.4144</v>
      </c>
      <c r="JT90">
        <v>100.995</v>
      </c>
      <c r="JU90">
        <v>101.924</v>
      </c>
    </row>
    <row r="91" spans="1:281">
      <c r="A91">
        <v>75</v>
      </c>
      <c r="B91">
        <v>1659044829.6</v>
      </c>
      <c r="C91">
        <v>2718.599999904633</v>
      </c>
      <c r="D91" t="s">
        <v>578</v>
      </c>
      <c r="E91" t="s">
        <v>579</v>
      </c>
      <c r="F91">
        <v>5</v>
      </c>
      <c r="G91" t="s">
        <v>415</v>
      </c>
      <c r="H91" t="s">
        <v>575</v>
      </c>
      <c r="I91">
        <v>1659044826.8</v>
      </c>
      <c r="J91">
        <f>(K91)/1000</f>
        <v>0</v>
      </c>
      <c r="K91">
        <f>IF(CZ91, AN91, AH91)</f>
        <v>0</v>
      </c>
      <c r="L91">
        <f>IF(CZ91, AI91, AG91)</f>
        <v>0</v>
      </c>
      <c r="M91">
        <f>DB91 - IF(AU91&gt;1, L91*CV91*100.0/(AW91*DP91), 0)</f>
        <v>0</v>
      </c>
      <c r="N91">
        <f>((T91-J91/2)*M91-L91)/(T91+J91/2)</f>
        <v>0</v>
      </c>
      <c r="O91">
        <f>N91*(DI91+DJ91)/1000.0</f>
        <v>0</v>
      </c>
      <c r="P91">
        <f>(DB91 - IF(AU91&gt;1, L91*CV91*100.0/(AW91*DP91), 0))*(DI91+DJ91)/1000.0</f>
        <v>0</v>
      </c>
      <c r="Q91">
        <f>2.0/((1/S91-1/R91)+SIGN(S91)*SQRT((1/S91-1/R91)*(1/S91-1/R91) + 4*CW91/((CW91+1)*(CW91+1))*(2*1/S91*1/R91-1/R91*1/R91)))</f>
        <v>0</v>
      </c>
      <c r="R91">
        <f>IF(LEFT(CX91,1)&lt;&gt;"0",IF(LEFT(CX91,1)="1",3.0,CY91),$D$5+$E$5*(DP91*DI91/($K$5*1000))+$F$5*(DP91*DI91/($K$5*1000))*MAX(MIN(CV91,$J$5),$I$5)*MAX(MIN(CV91,$J$5),$I$5)+$G$5*MAX(MIN(CV91,$J$5),$I$5)*(DP91*DI91/($K$5*1000))+$H$5*(DP91*DI91/($K$5*1000))*(DP91*DI91/($K$5*1000)))</f>
        <v>0</v>
      </c>
      <c r="S91">
        <f>J91*(1000-(1000*0.61365*exp(17.502*W91/(240.97+W91))/(DI91+DJ91)+DD91)/2)/(1000*0.61365*exp(17.502*W91/(240.97+W91))/(DI91+DJ91)-DD91)</f>
        <v>0</v>
      </c>
      <c r="T91">
        <f>1/((CW91+1)/(Q91/1.6)+1/(R91/1.37)) + CW91/((CW91+1)/(Q91/1.6) + CW91/(R91/1.37))</f>
        <v>0</v>
      </c>
      <c r="U91">
        <f>(CR91*CU91)</f>
        <v>0</v>
      </c>
      <c r="V91">
        <f>(DK91+(U91+2*0.95*5.67E-8*(((DK91+$B$7)+273)^4-(DK91+273)^4)-44100*J91)/(1.84*29.3*R91+8*0.95*5.67E-8*(DK91+273)^3))</f>
        <v>0</v>
      </c>
      <c r="W91">
        <f>($C$7*DL91+$D$7*DM91+$E$7*V91)</f>
        <v>0</v>
      </c>
      <c r="X91">
        <f>0.61365*exp(17.502*W91/(240.97+W91))</f>
        <v>0</v>
      </c>
      <c r="Y91">
        <f>(Z91/AA91*100)</f>
        <v>0</v>
      </c>
      <c r="Z91">
        <f>DD91*(DI91+DJ91)/1000</f>
        <v>0</v>
      </c>
      <c r="AA91">
        <f>0.61365*exp(17.502*DK91/(240.97+DK91))</f>
        <v>0</v>
      </c>
      <c r="AB91">
        <f>(X91-DD91*(DI91+DJ91)/1000)</f>
        <v>0</v>
      </c>
      <c r="AC91">
        <f>(-J91*44100)</f>
        <v>0</v>
      </c>
      <c r="AD91">
        <f>2*29.3*R91*0.92*(DK91-W91)</f>
        <v>0</v>
      </c>
      <c r="AE91">
        <f>2*0.95*5.67E-8*(((DK91+$B$7)+273)^4-(W91+273)^4)</f>
        <v>0</v>
      </c>
      <c r="AF91">
        <f>U91+AE91+AC91+AD91</f>
        <v>0</v>
      </c>
      <c r="AG91">
        <f>DH91*AU91*(DC91-DB91*(1000-AU91*DE91)/(1000-AU91*DD91))/(100*CV91)</f>
        <v>0</v>
      </c>
      <c r="AH91">
        <f>1000*DH91*AU91*(DD91-DE91)/(100*CV91*(1000-AU91*DD91))</f>
        <v>0</v>
      </c>
      <c r="AI91">
        <f>(AJ91 - AK91 - DI91*1E3/(8.314*(DK91+273.15)) * AM91/DH91 * AL91) * DH91/(100*CV91) * (1000 - DE91)/1000</f>
        <v>0</v>
      </c>
      <c r="AJ91">
        <v>426.6682444355843</v>
      </c>
      <c r="AK91">
        <v>430.1355696969695</v>
      </c>
      <c r="AL91">
        <v>0.0001407167370208277</v>
      </c>
      <c r="AM91">
        <v>64.8936513077757</v>
      </c>
      <c r="AN91">
        <f>(AP91 - AO91 + DI91*1E3/(8.314*(DK91+273.15)) * AR91/DH91 * AQ91) * DH91/(100*CV91) * 1000/(1000 - AP91)</f>
        <v>0</v>
      </c>
      <c r="AO91">
        <v>15.3435679635843</v>
      </c>
      <c r="AP91">
        <v>17.42846643356644</v>
      </c>
      <c r="AQ91">
        <v>0.005443754381809936</v>
      </c>
      <c r="AR91">
        <v>84.35265778039889</v>
      </c>
      <c r="AS91">
        <v>4</v>
      </c>
      <c r="AT91">
        <v>1</v>
      </c>
      <c r="AU91">
        <f>IF(AS91*$H$13&gt;=AW91,1.0,(AW91/(AW91-AS91*$H$13)))</f>
        <v>0</v>
      </c>
      <c r="AV91">
        <f>(AU91-1)*100</f>
        <v>0</v>
      </c>
      <c r="AW91">
        <f>MAX(0,($B$13+$C$13*DP91)/(1+$D$13*DP91)*DI91/(DK91+273)*$E$13)</f>
        <v>0</v>
      </c>
      <c r="AX91" t="s">
        <v>417</v>
      </c>
      <c r="AY91" t="s">
        <v>417</v>
      </c>
      <c r="AZ91">
        <v>0</v>
      </c>
      <c r="BA91">
        <v>0</v>
      </c>
      <c r="BB91">
        <f>1-AZ91/BA91</f>
        <v>0</v>
      </c>
      <c r="BC91">
        <v>0</v>
      </c>
      <c r="BD91" t="s">
        <v>417</v>
      </c>
      <c r="BE91" t="s">
        <v>417</v>
      </c>
      <c r="BF91">
        <v>0</v>
      </c>
      <c r="BG91">
        <v>0</v>
      </c>
      <c r="BH91">
        <f>1-BF91/BG91</f>
        <v>0</v>
      </c>
      <c r="BI91">
        <v>0.5</v>
      </c>
      <c r="BJ91">
        <f>CS91</f>
        <v>0</v>
      </c>
      <c r="BK91">
        <f>L91</f>
        <v>0</v>
      </c>
      <c r="BL91">
        <f>BH91*BI91*BJ91</f>
        <v>0</v>
      </c>
      <c r="BM91">
        <f>(BK91-BC91)/BJ91</f>
        <v>0</v>
      </c>
      <c r="BN91">
        <f>(BA91-BG91)/BG91</f>
        <v>0</v>
      </c>
      <c r="BO91">
        <f>AZ91/(BB91+AZ91/BG91)</f>
        <v>0</v>
      </c>
      <c r="BP91" t="s">
        <v>417</v>
      </c>
      <c r="BQ91">
        <v>0</v>
      </c>
      <c r="BR91">
        <f>IF(BQ91&lt;&gt;0, BQ91, BO91)</f>
        <v>0</v>
      </c>
      <c r="BS91">
        <f>1-BR91/BG91</f>
        <v>0</v>
      </c>
      <c r="BT91">
        <f>(BG91-BF91)/(BG91-BR91)</f>
        <v>0</v>
      </c>
      <c r="BU91">
        <f>(BA91-BG91)/(BA91-BR91)</f>
        <v>0</v>
      </c>
      <c r="BV91">
        <f>(BG91-BF91)/(BG91-AZ91)</f>
        <v>0</v>
      </c>
      <c r="BW91">
        <f>(BA91-BG91)/(BA91-AZ91)</f>
        <v>0</v>
      </c>
      <c r="BX91">
        <f>(BT91*BR91/BF91)</f>
        <v>0</v>
      </c>
      <c r="BY91">
        <f>(1-BX91)</f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f>$B$11*DQ91+$C$11*DR91+$F$11*EC91*(1-EF91)</f>
        <v>0</v>
      </c>
      <c r="CS91">
        <f>CR91*CT91</f>
        <v>0</v>
      </c>
      <c r="CT91">
        <f>($B$11*$D$9+$C$11*$D$9+$F$11*((EP91+EH91)/MAX(EP91+EH91+EQ91, 0.1)*$I$9+EQ91/MAX(EP91+EH91+EQ91, 0.1)*$J$9))/($B$11+$C$11+$F$11)</f>
        <v>0</v>
      </c>
      <c r="CU91">
        <f>($B$11*$K$9+$C$11*$K$9+$F$11*((EP91+EH91)/MAX(EP91+EH91+EQ91, 0.1)*$P$9+EQ91/MAX(EP91+EH91+EQ91, 0.1)*$Q$9))/($B$11+$C$11+$F$11)</f>
        <v>0</v>
      </c>
      <c r="CV91">
        <v>6</v>
      </c>
      <c r="CW91">
        <v>0.5</v>
      </c>
      <c r="CX91" t="s">
        <v>418</v>
      </c>
      <c r="CY91">
        <v>2</v>
      </c>
      <c r="CZ91" t="b">
        <v>1</v>
      </c>
      <c r="DA91">
        <v>1659044826.8</v>
      </c>
      <c r="DB91">
        <v>422.6351</v>
      </c>
      <c r="DC91">
        <v>420.103</v>
      </c>
      <c r="DD91">
        <v>17.41616</v>
      </c>
      <c r="DE91">
        <v>15.34324</v>
      </c>
      <c r="DF91">
        <v>419.2019</v>
      </c>
      <c r="DG91">
        <v>17.23139</v>
      </c>
      <c r="DH91">
        <v>500.059</v>
      </c>
      <c r="DI91">
        <v>90.25285999999998</v>
      </c>
      <c r="DJ91">
        <v>0.10006844</v>
      </c>
      <c r="DK91">
        <v>25.54997</v>
      </c>
      <c r="DL91">
        <v>24.51909</v>
      </c>
      <c r="DM91">
        <v>999.9</v>
      </c>
      <c r="DN91">
        <v>0</v>
      </c>
      <c r="DO91">
        <v>0</v>
      </c>
      <c r="DP91">
        <v>9989.868999999999</v>
      </c>
      <c r="DQ91">
        <v>0</v>
      </c>
      <c r="DR91">
        <v>4.24763</v>
      </c>
      <c r="DS91">
        <v>2.532073</v>
      </c>
      <c r="DT91">
        <v>430.1263</v>
      </c>
      <c r="DU91">
        <v>426.6495</v>
      </c>
      <c r="DV91">
        <v>2.07289</v>
      </c>
      <c r="DW91">
        <v>420.103</v>
      </c>
      <c r="DX91">
        <v>15.34324</v>
      </c>
      <c r="DY91">
        <v>1.571857</v>
      </c>
      <c r="DZ91">
        <v>1.384774</v>
      </c>
      <c r="EA91">
        <v>13.68564</v>
      </c>
      <c r="EB91">
        <v>11.7519</v>
      </c>
      <c r="EC91">
        <v>0.0100011</v>
      </c>
      <c r="ED91">
        <v>0</v>
      </c>
      <c r="EE91">
        <v>0</v>
      </c>
      <c r="EF91">
        <v>0</v>
      </c>
      <c r="EG91">
        <v>826.165</v>
      </c>
      <c r="EH91">
        <v>0.0100011</v>
      </c>
      <c r="EI91">
        <v>-2.17</v>
      </c>
      <c r="EJ91">
        <v>-0.665</v>
      </c>
      <c r="EK91">
        <v>34.381</v>
      </c>
      <c r="EL91">
        <v>39.9685</v>
      </c>
      <c r="EM91">
        <v>37.0749</v>
      </c>
      <c r="EN91">
        <v>39.9999</v>
      </c>
      <c r="EO91">
        <v>37.4123</v>
      </c>
      <c r="EP91">
        <v>0</v>
      </c>
      <c r="EQ91">
        <v>0</v>
      </c>
      <c r="ER91">
        <v>0</v>
      </c>
      <c r="ES91">
        <v>1659044830.9</v>
      </c>
      <c r="ET91">
        <v>0</v>
      </c>
      <c r="EU91">
        <v>824.5419999999999</v>
      </c>
      <c r="EV91">
        <v>15.71153858652166</v>
      </c>
      <c r="EW91">
        <v>2.719230740439509</v>
      </c>
      <c r="EX91">
        <v>-4.625999999999999</v>
      </c>
      <c r="EY91">
        <v>15</v>
      </c>
      <c r="EZ91">
        <v>0</v>
      </c>
      <c r="FA91" t="s">
        <v>419</v>
      </c>
      <c r="FB91">
        <v>1655239120</v>
      </c>
      <c r="FC91">
        <v>1655239135</v>
      </c>
      <c r="FD91">
        <v>0</v>
      </c>
      <c r="FE91">
        <v>-0.075</v>
      </c>
      <c r="FF91">
        <v>-0.027</v>
      </c>
      <c r="FG91">
        <v>1.986</v>
      </c>
      <c r="FH91">
        <v>0.139</v>
      </c>
      <c r="FI91">
        <v>420</v>
      </c>
      <c r="FJ91">
        <v>22</v>
      </c>
      <c r="FK91">
        <v>0.12</v>
      </c>
      <c r="FL91">
        <v>0.02</v>
      </c>
      <c r="FM91">
        <v>2.535836097560975</v>
      </c>
      <c r="FN91">
        <v>-0.03392926829267828</v>
      </c>
      <c r="FO91">
        <v>0.02982188547130534</v>
      </c>
      <c r="FP91">
        <v>1</v>
      </c>
      <c r="FQ91">
        <v>824.6544117647059</v>
      </c>
      <c r="FR91">
        <v>10.52941184637903</v>
      </c>
      <c r="FS91">
        <v>4.377757410832274</v>
      </c>
      <c r="FT91">
        <v>0</v>
      </c>
      <c r="FU91">
        <v>2.104284146341463</v>
      </c>
      <c r="FV91">
        <v>-0.281018257839722</v>
      </c>
      <c r="FW91">
        <v>0.03043347130201843</v>
      </c>
      <c r="FX91">
        <v>0</v>
      </c>
      <c r="FY91">
        <v>1</v>
      </c>
      <c r="FZ91">
        <v>3</v>
      </c>
      <c r="GA91" t="s">
        <v>426</v>
      </c>
      <c r="GB91">
        <v>2.98072</v>
      </c>
      <c r="GC91">
        <v>2.72838</v>
      </c>
      <c r="GD91">
        <v>0.08611009999999999</v>
      </c>
      <c r="GE91">
        <v>0.08667999999999999</v>
      </c>
      <c r="GF91">
        <v>0.0857492</v>
      </c>
      <c r="GG91">
        <v>0.078917</v>
      </c>
      <c r="GH91">
        <v>27441.4</v>
      </c>
      <c r="GI91">
        <v>26999.6</v>
      </c>
      <c r="GJ91">
        <v>30552</v>
      </c>
      <c r="GK91">
        <v>29803.4</v>
      </c>
      <c r="GL91">
        <v>38546.8</v>
      </c>
      <c r="GM91">
        <v>36155.1</v>
      </c>
      <c r="GN91">
        <v>46732.4</v>
      </c>
      <c r="GO91">
        <v>44328.5</v>
      </c>
      <c r="GP91">
        <v>1.88078</v>
      </c>
      <c r="GQ91">
        <v>1.85662</v>
      </c>
      <c r="GR91">
        <v>0.0203177</v>
      </c>
      <c r="GS91">
        <v>0</v>
      </c>
      <c r="GT91">
        <v>24.195</v>
      </c>
      <c r="GU91">
        <v>999.9</v>
      </c>
      <c r="GV91">
        <v>41.9</v>
      </c>
      <c r="GW91">
        <v>31.5</v>
      </c>
      <c r="GX91">
        <v>21.5489</v>
      </c>
      <c r="GY91">
        <v>63.137</v>
      </c>
      <c r="GZ91">
        <v>23.0248</v>
      </c>
      <c r="HA91">
        <v>1</v>
      </c>
      <c r="HB91">
        <v>-0.112043</v>
      </c>
      <c r="HC91">
        <v>-0.275316</v>
      </c>
      <c r="HD91">
        <v>20.2149</v>
      </c>
      <c r="HE91">
        <v>5.2399</v>
      </c>
      <c r="HF91">
        <v>11.968</v>
      </c>
      <c r="HG91">
        <v>4.97295</v>
      </c>
      <c r="HH91">
        <v>3.291</v>
      </c>
      <c r="HI91">
        <v>9579.299999999999</v>
      </c>
      <c r="HJ91">
        <v>9999</v>
      </c>
      <c r="HK91">
        <v>9999</v>
      </c>
      <c r="HL91">
        <v>301.1</v>
      </c>
      <c r="HM91">
        <v>4.9729</v>
      </c>
      <c r="HN91">
        <v>1.8773</v>
      </c>
      <c r="HO91">
        <v>1.87544</v>
      </c>
      <c r="HP91">
        <v>1.87822</v>
      </c>
      <c r="HQ91">
        <v>1.875</v>
      </c>
      <c r="HR91">
        <v>1.87854</v>
      </c>
      <c r="HS91">
        <v>1.87561</v>
      </c>
      <c r="HT91">
        <v>1.87679</v>
      </c>
      <c r="HU91">
        <v>0</v>
      </c>
      <c r="HV91">
        <v>0</v>
      </c>
      <c r="HW91">
        <v>0</v>
      </c>
      <c r="HX91">
        <v>0</v>
      </c>
      <c r="HY91" t="s">
        <v>421</v>
      </c>
      <c r="HZ91" t="s">
        <v>422</v>
      </c>
      <c r="IA91" t="s">
        <v>423</v>
      </c>
      <c r="IB91" t="s">
        <v>423</v>
      </c>
      <c r="IC91" t="s">
        <v>423</v>
      </c>
      <c r="ID91" t="s">
        <v>423</v>
      </c>
      <c r="IE91">
        <v>0</v>
      </c>
      <c r="IF91">
        <v>100</v>
      </c>
      <c r="IG91">
        <v>100</v>
      </c>
      <c r="IH91">
        <v>3.433</v>
      </c>
      <c r="II91">
        <v>0.185</v>
      </c>
      <c r="IJ91">
        <v>1.981763419366358</v>
      </c>
      <c r="IK91">
        <v>0.004159454759036045</v>
      </c>
      <c r="IL91">
        <v>-1.867668404869411E-06</v>
      </c>
      <c r="IM91">
        <v>4.909634042181104E-10</v>
      </c>
      <c r="IN91">
        <v>-0.02325052156973135</v>
      </c>
      <c r="IO91">
        <v>0.005621412097584705</v>
      </c>
      <c r="IP91">
        <v>0.0003643073039241939</v>
      </c>
      <c r="IQ91">
        <v>5.804889560036211E-07</v>
      </c>
      <c r="IR91">
        <v>0</v>
      </c>
      <c r="IS91">
        <v>2100</v>
      </c>
      <c r="IT91">
        <v>1</v>
      </c>
      <c r="IU91">
        <v>26</v>
      </c>
      <c r="IV91">
        <v>63428.5</v>
      </c>
      <c r="IW91">
        <v>63428.2</v>
      </c>
      <c r="IX91">
        <v>1.09619</v>
      </c>
      <c r="IY91">
        <v>2.56958</v>
      </c>
      <c r="IZ91">
        <v>1.39893</v>
      </c>
      <c r="JA91">
        <v>2.34253</v>
      </c>
      <c r="JB91">
        <v>1.44897</v>
      </c>
      <c r="JC91">
        <v>2.45728</v>
      </c>
      <c r="JD91">
        <v>36.7417</v>
      </c>
      <c r="JE91">
        <v>24.105</v>
      </c>
      <c r="JF91">
        <v>18</v>
      </c>
      <c r="JG91">
        <v>486.44</v>
      </c>
      <c r="JH91">
        <v>442.132</v>
      </c>
      <c r="JI91">
        <v>24.9999</v>
      </c>
      <c r="JJ91">
        <v>25.6021</v>
      </c>
      <c r="JK91">
        <v>30.0001</v>
      </c>
      <c r="JL91">
        <v>25.4413</v>
      </c>
      <c r="JM91">
        <v>25.523</v>
      </c>
      <c r="JN91">
        <v>21.9878</v>
      </c>
      <c r="JO91">
        <v>31.7767</v>
      </c>
      <c r="JP91">
        <v>0</v>
      </c>
      <c r="JQ91">
        <v>25</v>
      </c>
      <c r="JR91">
        <v>420.1</v>
      </c>
      <c r="JS91">
        <v>15.4298</v>
      </c>
      <c r="JT91">
        <v>100.996</v>
      </c>
      <c r="JU91">
        <v>101.924</v>
      </c>
    </row>
    <row r="92" spans="1:281">
      <c r="A92">
        <v>76</v>
      </c>
      <c r="B92">
        <v>1659044834.6</v>
      </c>
      <c r="C92">
        <v>2723.599999904633</v>
      </c>
      <c r="D92" t="s">
        <v>580</v>
      </c>
      <c r="E92" t="s">
        <v>581</v>
      </c>
      <c r="F92">
        <v>5</v>
      </c>
      <c r="G92" t="s">
        <v>415</v>
      </c>
      <c r="H92" t="s">
        <v>575</v>
      </c>
      <c r="I92">
        <v>1659044832.1</v>
      </c>
      <c r="J92">
        <f>(K92)/1000</f>
        <v>0</v>
      </c>
      <c r="K92">
        <f>IF(CZ92, AN92, AH92)</f>
        <v>0</v>
      </c>
      <c r="L92">
        <f>IF(CZ92, AI92, AG92)</f>
        <v>0</v>
      </c>
      <c r="M92">
        <f>DB92 - IF(AU92&gt;1, L92*CV92*100.0/(AW92*DP92), 0)</f>
        <v>0</v>
      </c>
      <c r="N92">
        <f>((T92-J92/2)*M92-L92)/(T92+J92/2)</f>
        <v>0</v>
      </c>
      <c r="O92">
        <f>N92*(DI92+DJ92)/1000.0</f>
        <v>0</v>
      </c>
      <c r="P92">
        <f>(DB92 - IF(AU92&gt;1, L92*CV92*100.0/(AW92*DP92), 0))*(DI92+DJ92)/1000.0</f>
        <v>0</v>
      </c>
      <c r="Q92">
        <f>2.0/((1/S92-1/R92)+SIGN(S92)*SQRT((1/S92-1/R92)*(1/S92-1/R92) + 4*CW92/((CW92+1)*(CW92+1))*(2*1/S92*1/R92-1/R92*1/R92)))</f>
        <v>0</v>
      </c>
      <c r="R92">
        <f>IF(LEFT(CX92,1)&lt;&gt;"0",IF(LEFT(CX92,1)="1",3.0,CY92),$D$5+$E$5*(DP92*DI92/($K$5*1000))+$F$5*(DP92*DI92/($K$5*1000))*MAX(MIN(CV92,$J$5),$I$5)*MAX(MIN(CV92,$J$5),$I$5)+$G$5*MAX(MIN(CV92,$J$5),$I$5)*(DP92*DI92/($K$5*1000))+$H$5*(DP92*DI92/($K$5*1000))*(DP92*DI92/($K$5*1000)))</f>
        <v>0</v>
      </c>
      <c r="S92">
        <f>J92*(1000-(1000*0.61365*exp(17.502*W92/(240.97+W92))/(DI92+DJ92)+DD92)/2)/(1000*0.61365*exp(17.502*W92/(240.97+W92))/(DI92+DJ92)-DD92)</f>
        <v>0</v>
      </c>
      <c r="T92">
        <f>1/((CW92+1)/(Q92/1.6)+1/(R92/1.37)) + CW92/((CW92+1)/(Q92/1.6) + CW92/(R92/1.37))</f>
        <v>0</v>
      </c>
      <c r="U92">
        <f>(CR92*CU92)</f>
        <v>0</v>
      </c>
      <c r="V92">
        <f>(DK92+(U92+2*0.95*5.67E-8*(((DK92+$B$7)+273)^4-(DK92+273)^4)-44100*J92)/(1.84*29.3*R92+8*0.95*5.67E-8*(DK92+273)^3))</f>
        <v>0</v>
      </c>
      <c r="W92">
        <f>($C$7*DL92+$D$7*DM92+$E$7*V92)</f>
        <v>0</v>
      </c>
      <c r="X92">
        <f>0.61365*exp(17.502*W92/(240.97+W92))</f>
        <v>0</v>
      </c>
      <c r="Y92">
        <f>(Z92/AA92*100)</f>
        <v>0</v>
      </c>
      <c r="Z92">
        <f>DD92*(DI92+DJ92)/1000</f>
        <v>0</v>
      </c>
      <c r="AA92">
        <f>0.61365*exp(17.502*DK92/(240.97+DK92))</f>
        <v>0</v>
      </c>
      <c r="AB92">
        <f>(X92-DD92*(DI92+DJ92)/1000)</f>
        <v>0</v>
      </c>
      <c r="AC92">
        <f>(-J92*44100)</f>
        <v>0</v>
      </c>
      <c r="AD92">
        <f>2*29.3*R92*0.92*(DK92-W92)</f>
        <v>0</v>
      </c>
      <c r="AE92">
        <f>2*0.95*5.67E-8*(((DK92+$B$7)+273)^4-(W92+273)^4)</f>
        <v>0</v>
      </c>
      <c r="AF92">
        <f>U92+AE92+AC92+AD92</f>
        <v>0</v>
      </c>
      <c r="AG92">
        <f>DH92*AU92*(DC92-DB92*(1000-AU92*DE92)/(1000-AU92*DD92))/(100*CV92)</f>
        <v>0</v>
      </c>
      <c r="AH92">
        <f>1000*DH92*AU92*(DD92-DE92)/(100*CV92*(1000-AU92*DD92))</f>
        <v>0</v>
      </c>
      <c r="AI92">
        <f>(AJ92 - AK92 - DI92*1E3/(8.314*(DK92+273.15)) * AM92/DH92 * AL92) * DH92/(100*CV92) * (1000 - DE92)/1000</f>
        <v>0</v>
      </c>
      <c r="AJ92">
        <v>426.6276841643153</v>
      </c>
      <c r="AK92">
        <v>430.1256363636362</v>
      </c>
      <c r="AL92">
        <v>-0.0002160648923638146</v>
      </c>
      <c r="AM92">
        <v>64.8936513077757</v>
      </c>
      <c r="AN92">
        <f>(AP92 - AO92 + DI92*1E3/(8.314*(DK92+273.15)) * AR92/DH92 * AQ92) * DH92/(100*CV92) * 1000/(1000 - AP92)</f>
        <v>0</v>
      </c>
      <c r="AO92">
        <v>15.35166333637905</v>
      </c>
      <c r="AP92">
        <v>17.43912797202798</v>
      </c>
      <c r="AQ92">
        <v>0.001212301030669024</v>
      </c>
      <c r="AR92">
        <v>84.35265778039889</v>
      </c>
      <c r="AS92">
        <v>4</v>
      </c>
      <c r="AT92">
        <v>1</v>
      </c>
      <c r="AU92">
        <f>IF(AS92*$H$13&gt;=AW92,1.0,(AW92/(AW92-AS92*$H$13)))</f>
        <v>0</v>
      </c>
      <c r="AV92">
        <f>(AU92-1)*100</f>
        <v>0</v>
      </c>
      <c r="AW92">
        <f>MAX(0,($B$13+$C$13*DP92)/(1+$D$13*DP92)*DI92/(DK92+273)*$E$13)</f>
        <v>0</v>
      </c>
      <c r="AX92" t="s">
        <v>417</v>
      </c>
      <c r="AY92" t="s">
        <v>417</v>
      </c>
      <c r="AZ92">
        <v>0</v>
      </c>
      <c r="BA92">
        <v>0</v>
      </c>
      <c r="BB92">
        <f>1-AZ92/BA92</f>
        <v>0</v>
      </c>
      <c r="BC92">
        <v>0</v>
      </c>
      <c r="BD92" t="s">
        <v>417</v>
      </c>
      <c r="BE92" t="s">
        <v>417</v>
      </c>
      <c r="BF92">
        <v>0</v>
      </c>
      <c r="BG92">
        <v>0</v>
      </c>
      <c r="BH92">
        <f>1-BF92/BG92</f>
        <v>0</v>
      </c>
      <c r="BI92">
        <v>0.5</v>
      </c>
      <c r="BJ92">
        <f>CS92</f>
        <v>0</v>
      </c>
      <c r="BK92">
        <f>L92</f>
        <v>0</v>
      </c>
      <c r="BL92">
        <f>BH92*BI92*BJ92</f>
        <v>0</v>
      </c>
      <c r="BM92">
        <f>(BK92-BC92)/BJ92</f>
        <v>0</v>
      </c>
      <c r="BN92">
        <f>(BA92-BG92)/BG92</f>
        <v>0</v>
      </c>
      <c r="BO92">
        <f>AZ92/(BB92+AZ92/BG92)</f>
        <v>0</v>
      </c>
      <c r="BP92" t="s">
        <v>417</v>
      </c>
      <c r="BQ92">
        <v>0</v>
      </c>
      <c r="BR92">
        <f>IF(BQ92&lt;&gt;0, BQ92, BO92)</f>
        <v>0</v>
      </c>
      <c r="BS92">
        <f>1-BR92/BG92</f>
        <v>0</v>
      </c>
      <c r="BT92">
        <f>(BG92-BF92)/(BG92-BR92)</f>
        <v>0</v>
      </c>
      <c r="BU92">
        <f>(BA92-BG92)/(BA92-BR92)</f>
        <v>0</v>
      </c>
      <c r="BV92">
        <f>(BG92-BF92)/(BG92-AZ92)</f>
        <v>0</v>
      </c>
      <c r="BW92">
        <f>(BA92-BG92)/(BA92-AZ92)</f>
        <v>0</v>
      </c>
      <c r="BX92">
        <f>(BT92*BR92/BF92)</f>
        <v>0</v>
      </c>
      <c r="BY92">
        <f>(1-BX92)</f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f>$B$11*DQ92+$C$11*DR92+$F$11*EC92*(1-EF92)</f>
        <v>0</v>
      </c>
      <c r="CS92">
        <f>CR92*CT92</f>
        <v>0</v>
      </c>
      <c r="CT92">
        <f>($B$11*$D$9+$C$11*$D$9+$F$11*((EP92+EH92)/MAX(EP92+EH92+EQ92, 0.1)*$I$9+EQ92/MAX(EP92+EH92+EQ92, 0.1)*$J$9))/($B$11+$C$11+$F$11)</f>
        <v>0</v>
      </c>
      <c r="CU92">
        <f>($B$11*$K$9+$C$11*$K$9+$F$11*((EP92+EH92)/MAX(EP92+EH92+EQ92, 0.1)*$P$9+EQ92/MAX(EP92+EH92+EQ92, 0.1)*$Q$9))/($B$11+$C$11+$F$11)</f>
        <v>0</v>
      </c>
      <c r="CV92">
        <v>6</v>
      </c>
      <c r="CW92">
        <v>0.5</v>
      </c>
      <c r="CX92" t="s">
        <v>418</v>
      </c>
      <c r="CY92">
        <v>2</v>
      </c>
      <c r="CZ92" t="b">
        <v>1</v>
      </c>
      <c r="DA92">
        <v>1659044832.1</v>
      </c>
      <c r="DB92">
        <v>422.639</v>
      </c>
      <c r="DC92">
        <v>420.0866666666666</v>
      </c>
      <c r="DD92">
        <v>17.43531111111111</v>
      </c>
      <c r="DE92">
        <v>15.35528888888889</v>
      </c>
      <c r="DF92">
        <v>419.2056666666666</v>
      </c>
      <c r="DG92">
        <v>17.2502</v>
      </c>
      <c r="DH92">
        <v>500.0948888888889</v>
      </c>
      <c r="DI92">
        <v>90.25217777777779</v>
      </c>
      <c r="DJ92">
        <v>0.09996029999999999</v>
      </c>
      <c r="DK92">
        <v>25.55308888888889</v>
      </c>
      <c r="DL92">
        <v>24.53275555555556</v>
      </c>
      <c r="DM92">
        <v>999.9000000000001</v>
      </c>
      <c r="DN92">
        <v>0</v>
      </c>
      <c r="DO92">
        <v>0</v>
      </c>
      <c r="DP92">
        <v>9997.493333333334</v>
      </c>
      <c r="DQ92">
        <v>0</v>
      </c>
      <c r="DR92">
        <v>4.24763</v>
      </c>
      <c r="DS92">
        <v>2.5525</v>
      </c>
      <c r="DT92">
        <v>430.1386666666667</v>
      </c>
      <c r="DU92">
        <v>426.6376666666667</v>
      </c>
      <c r="DV92">
        <v>2.08</v>
      </c>
      <c r="DW92">
        <v>420.0866666666666</v>
      </c>
      <c r="DX92">
        <v>15.35528888888889</v>
      </c>
      <c r="DY92">
        <v>1.573574444444444</v>
      </c>
      <c r="DZ92">
        <v>1.38585</v>
      </c>
      <c r="EA92">
        <v>13.70243333333334</v>
      </c>
      <c r="EB92">
        <v>11.76366666666667</v>
      </c>
      <c r="EC92">
        <v>0.0100011</v>
      </c>
      <c r="ED92">
        <v>0</v>
      </c>
      <c r="EE92">
        <v>0</v>
      </c>
      <c r="EF92">
        <v>0</v>
      </c>
      <c r="EG92">
        <v>824.8944444444445</v>
      </c>
      <c r="EH92">
        <v>0.0100011</v>
      </c>
      <c r="EI92">
        <v>-2.177777777777778</v>
      </c>
      <c r="EJ92">
        <v>-1</v>
      </c>
      <c r="EK92">
        <v>34.465</v>
      </c>
      <c r="EL92">
        <v>40.03444444444445</v>
      </c>
      <c r="EM92">
        <v>37.09</v>
      </c>
      <c r="EN92">
        <v>40.07622222222223</v>
      </c>
      <c r="EO92">
        <v>37.43722222222222</v>
      </c>
      <c r="EP92">
        <v>0</v>
      </c>
      <c r="EQ92">
        <v>0</v>
      </c>
      <c r="ER92">
        <v>0</v>
      </c>
      <c r="ES92">
        <v>1659044835.7</v>
      </c>
      <c r="ET92">
        <v>0</v>
      </c>
      <c r="EU92">
        <v>825.1039999999999</v>
      </c>
      <c r="EV92">
        <v>-3.984615156280413</v>
      </c>
      <c r="EW92">
        <v>31.46153830412106</v>
      </c>
      <c r="EX92">
        <v>-4.21</v>
      </c>
      <c r="EY92">
        <v>15</v>
      </c>
      <c r="EZ92">
        <v>0</v>
      </c>
      <c r="FA92" t="s">
        <v>419</v>
      </c>
      <c r="FB92">
        <v>1655239120</v>
      </c>
      <c r="FC92">
        <v>1655239135</v>
      </c>
      <c r="FD92">
        <v>0</v>
      </c>
      <c r="FE92">
        <v>-0.075</v>
      </c>
      <c r="FF92">
        <v>-0.027</v>
      </c>
      <c r="FG92">
        <v>1.986</v>
      </c>
      <c r="FH92">
        <v>0.139</v>
      </c>
      <c r="FI92">
        <v>420</v>
      </c>
      <c r="FJ92">
        <v>22</v>
      </c>
      <c r="FK92">
        <v>0.12</v>
      </c>
      <c r="FL92">
        <v>0.02</v>
      </c>
      <c r="FM92">
        <v>2.5354055</v>
      </c>
      <c r="FN92">
        <v>0.1090338461538475</v>
      </c>
      <c r="FO92">
        <v>0.02748980010385673</v>
      </c>
      <c r="FP92">
        <v>1</v>
      </c>
      <c r="FQ92">
        <v>824.4867647058824</v>
      </c>
      <c r="FR92">
        <v>5.293353786146474</v>
      </c>
      <c r="FS92">
        <v>4.471450429629821</v>
      </c>
      <c r="FT92">
        <v>0</v>
      </c>
      <c r="FU92">
        <v>2.08541325</v>
      </c>
      <c r="FV92">
        <v>-0.08742450281426166</v>
      </c>
      <c r="FW92">
        <v>0.01072599538213123</v>
      </c>
      <c r="FX92">
        <v>1</v>
      </c>
      <c r="FY92">
        <v>2</v>
      </c>
      <c r="FZ92">
        <v>3</v>
      </c>
      <c r="GA92" t="s">
        <v>429</v>
      </c>
      <c r="GB92">
        <v>2.98074</v>
      </c>
      <c r="GC92">
        <v>2.72833</v>
      </c>
      <c r="GD92">
        <v>0.0861054</v>
      </c>
      <c r="GE92">
        <v>0.0866846</v>
      </c>
      <c r="GF92">
        <v>0.08578620000000001</v>
      </c>
      <c r="GG92">
        <v>0.079004</v>
      </c>
      <c r="GH92">
        <v>27441.8</v>
      </c>
      <c r="GI92">
        <v>26999.5</v>
      </c>
      <c r="GJ92">
        <v>30552.3</v>
      </c>
      <c r="GK92">
        <v>29803.4</v>
      </c>
      <c r="GL92">
        <v>38545.6</v>
      </c>
      <c r="GM92">
        <v>36151.5</v>
      </c>
      <c r="GN92">
        <v>46732.8</v>
      </c>
      <c r="GO92">
        <v>44328.3</v>
      </c>
      <c r="GP92">
        <v>1.881</v>
      </c>
      <c r="GQ92">
        <v>1.85667</v>
      </c>
      <c r="GR92">
        <v>0.0203215</v>
      </c>
      <c r="GS92">
        <v>0</v>
      </c>
      <c r="GT92">
        <v>24.1971</v>
      </c>
      <c r="GU92">
        <v>999.9</v>
      </c>
      <c r="GV92">
        <v>41.9</v>
      </c>
      <c r="GW92">
        <v>31.6</v>
      </c>
      <c r="GX92">
        <v>21.6729</v>
      </c>
      <c r="GY92">
        <v>63.237</v>
      </c>
      <c r="GZ92">
        <v>22.8566</v>
      </c>
      <c r="HA92">
        <v>1</v>
      </c>
      <c r="HB92">
        <v>-0.112058</v>
      </c>
      <c r="HC92">
        <v>-0.274907</v>
      </c>
      <c r="HD92">
        <v>20.215</v>
      </c>
      <c r="HE92">
        <v>5.2399</v>
      </c>
      <c r="HF92">
        <v>11.968</v>
      </c>
      <c r="HG92">
        <v>4.973</v>
      </c>
      <c r="HH92">
        <v>3.291</v>
      </c>
      <c r="HI92">
        <v>9579.5</v>
      </c>
      <c r="HJ92">
        <v>9999</v>
      </c>
      <c r="HK92">
        <v>9999</v>
      </c>
      <c r="HL92">
        <v>301.1</v>
      </c>
      <c r="HM92">
        <v>4.9729</v>
      </c>
      <c r="HN92">
        <v>1.87729</v>
      </c>
      <c r="HO92">
        <v>1.87543</v>
      </c>
      <c r="HP92">
        <v>1.87823</v>
      </c>
      <c r="HQ92">
        <v>1.87499</v>
      </c>
      <c r="HR92">
        <v>1.87853</v>
      </c>
      <c r="HS92">
        <v>1.87561</v>
      </c>
      <c r="HT92">
        <v>1.87676</v>
      </c>
      <c r="HU92">
        <v>0</v>
      </c>
      <c r="HV92">
        <v>0</v>
      </c>
      <c r="HW92">
        <v>0</v>
      </c>
      <c r="HX92">
        <v>0</v>
      </c>
      <c r="HY92" t="s">
        <v>421</v>
      </c>
      <c r="HZ92" t="s">
        <v>422</v>
      </c>
      <c r="IA92" t="s">
        <v>423</v>
      </c>
      <c r="IB92" t="s">
        <v>423</v>
      </c>
      <c r="IC92" t="s">
        <v>423</v>
      </c>
      <c r="ID92" t="s">
        <v>423</v>
      </c>
      <c r="IE92">
        <v>0</v>
      </c>
      <c r="IF92">
        <v>100</v>
      </c>
      <c r="IG92">
        <v>100</v>
      </c>
      <c r="IH92">
        <v>3.433</v>
      </c>
      <c r="II92">
        <v>0.1852</v>
      </c>
      <c r="IJ92">
        <v>1.981763419366358</v>
      </c>
      <c r="IK92">
        <v>0.004159454759036045</v>
      </c>
      <c r="IL92">
        <v>-1.867668404869411E-06</v>
      </c>
      <c r="IM92">
        <v>4.909634042181104E-10</v>
      </c>
      <c r="IN92">
        <v>-0.02325052156973135</v>
      </c>
      <c r="IO92">
        <v>0.005621412097584705</v>
      </c>
      <c r="IP92">
        <v>0.0003643073039241939</v>
      </c>
      <c r="IQ92">
        <v>5.804889560036211E-07</v>
      </c>
      <c r="IR92">
        <v>0</v>
      </c>
      <c r="IS92">
        <v>2100</v>
      </c>
      <c r="IT92">
        <v>1</v>
      </c>
      <c r="IU92">
        <v>26</v>
      </c>
      <c r="IV92">
        <v>63428.6</v>
      </c>
      <c r="IW92">
        <v>63428.3</v>
      </c>
      <c r="IX92">
        <v>1.09619</v>
      </c>
      <c r="IY92">
        <v>2.5769</v>
      </c>
      <c r="IZ92">
        <v>1.39893</v>
      </c>
      <c r="JA92">
        <v>2.34253</v>
      </c>
      <c r="JB92">
        <v>1.44897</v>
      </c>
      <c r="JC92">
        <v>2.33276</v>
      </c>
      <c r="JD92">
        <v>36.7417</v>
      </c>
      <c r="JE92">
        <v>24.0963</v>
      </c>
      <c r="JF92">
        <v>18</v>
      </c>
      <c r="JG92">
        <v>486.562</v>
      </c>
      <c r="JH92">
        <v>442.163</v>
      </c>
      <c r="JI92">
        <v>25</v>
      </c>
      <c r="JJ92">
        <v>25.6021</v>
      </c>
      <c r="JK92">
        <v>30.0001</v>
      </c>
      <c r="JL92">
        <v>25.4413</v>
      </c>
      <c r="JM92">
        <v>25.523</v>
      </c>
      <c r="JN92">
        <v>21.9865</v>
      </c>
      <c r="JO92">
        <v>31.4876</v>
      </c>
      <c r="JP92">
        <v>0</v>
      </c>
      <c r="JQ92">
        <v>25</v>
      </c>
      <c r="JR92">
        <v>420.1</v>
      </c>
      <c r="JS92">
        <v>15.4481</v>
      </c>
      <c r="JT92">
        <v>100.998</v>
      </c>
      <c r="JU92">
        <v>101.924</v>
      </c>
    </row>
    <row r="93" spans="1:281">
      <c r="A93">
        <v>77</v>
      </c>
      <c r="B93">
        <v>1659044839.6</v>
      </c>
      <c r="C93">
        <v>2728.599999904633</v>
      </c>
      <c r="D93" t="s">
        <v>582</v>
      </c>
      <c r="E93" t="s">
        <v>583</v>
      </c>
      <c r="F93">
        <v>5</v>
      </c>
      <c r="G93" t="s">
        <v>415</v>
      </c>
      <c r="H93" t="s">
        <v>575</v>
      </c>
      <c r="I93">
        <v>1659044836.8</v>
      </c>
      <c r="J93">
        <f>(K93)/1000</f>
        <v>0</v>
      </c>
      <c r="K93">
        <f>IF(CZ93, AN93, AH93)</f>
        <v>0</v>
      </c>
      <c r="L93">
        <f>IF(CZ93, AI93, AG93)</f>
        <v>0</v>
      </c>
      <c r="M93">
        <f>DB93 - IF(AU93&gt;1, L93*CV93*100.0/(AW93*DP93), 0)</f>
        <v>0</v>
      </c>
      <c r="N93">
        <f>((T93-J93/2)*M93-L93)/(T93+J93/2)</f>
        <v>0</v>
      </c>
      <c r="O93">
        <f>N93*(DI93+DJ93)/1000.0</f>
        <v>0</v>
      </c>
      <c r="P93">
        <f>(DB93 - IF(AU93&gt;1, L93*CV93*100.0/(AW93*DP93), 0))*(DI93+DJ93)/1000.0</f>
        <v>0</v>
      </c>
      <c r="Q93">
        <f>2.0/((1/S93-1/R93)+SIGN(S93)*SQRT((1/S93-1/R93)*(1/S93-1/R93) + 4*CW93/((CW93+1)*(CW93+1))*(2*1/S93*1/R93-1/R93*1/R93)))</f>
        <v>0</v>
      </c>
      <c r="R93">
        <f>IF(LEFT(CX93,1)&lt;&gt;"0",IF(LEFT(CX93,1)="1",3.0,CY93),$D$5+$E$5*(DP93*DI93/($K$5*1000))+$F$5*(DP93*DI93/($K$5*1000))*MAX(MIN(CV93,$J$5),$I$5)*MAX(MIN(CV93,$J$5),$I$5)+$G$5*MAX(MIN(CV93,$J$5),$I$5)*(DP93*DI93/($K$5*1000))+$H$5*(DP93*DI93/($K$5*1000))*(DP93*DI93/($K$5*1000)))</f>
        <v>0</v>
      </c>
      <c r="S93">
        <f>J93*(1000-(1000*0.61365*exp(17.502*W93/(240.97+W93))/(DI93+DJ93)+DD93)/2)/(1000*0.61365*exp(17.502*W93/(240.97+W93))/(DI93+DJ93)-DD93)</f>
        <v>0</v>
      </c>
      <c r="T93">
        <f>1/((CW93+1)/(Q93/1.6)+1/(R93/1.37)) + CW93/((CW93+1)/(Q93/1.6) + CW93/(R93/1.37))</f>
        <v>0</v>
      </c>
      <c r="U93">
        <f>(CR93*CU93)</f>
        <v>0</v>
      </c>
      <c r="V93">
        <f>(DK93+(U93+2*0.95*5.67E-8*(((DK93+$B$7)+273)^4-(DK93+273)^4)-44100*J93)/(1.84*29.3*R93+8*0.95*5.67E-8*(DK93+273)^3))</f>
        <v>0</v>
      </c>
      <c r="W93">
        <f>($C$7*DL93+$D$7*DM93+$E$7*V93)</f>
        <v>0</v>
      </c>
      <c r="X93">
        <f>0.61365*exp(17.502*W93/(240.97+W93))</f>
        <v>0</v>
      </c>
      <c r="Y93">
        <f>(Z93/AA93*100)</f>
        <v>0</v>
      </c>
      <c r="Z93">
        <f>DD93*(DI93+DJ93)/1000</f>
        <v>0</v>
      </c>
      <c r="AA93">
        <f>0.61365*exp(17.502*DK93/(240.97+DK93))</f>
        <v>0</v>
      </c>
      <c r="AB93">
        <f>(X93-DD93*(DI93+DJ93)/1000)</f>
        <v>0</v>
      </c>
      <c r="AC93">
        <f>(-J93*44100)</f>
        <v>0</v>
      </c>
      <c r="AD93">
        <f>2*29.3*R93*0.92*(DK93-W93)</f>
        <v>0</v>
      </c>
      <c r="AE93">
        <f>2*0.95*5.67E-8*(((DK93+$B$7)+273)^4-(W93+273)^4)</f>
        <v>0</v>
      </c>
      <c r="AF93">
        <f>U93+AE93+AC93+AD93</f>
        <v>0</v>
      </c>
      <c r="AG93">
        <f>DH93*AU93*(DC93-DB93*(1000-AU93*DE93)/(1000-AU93*DD93))/(100*CV93)</f>
        <v>0</v>
      </c>
      <c r="AH93">
        <f>1000*DH93*AU93*(DD93-DE93)/(100*CV93*(1000-AU93*DD93))</f>
        <v>0</v>
      </c>
      <c r="AI93">
        <f>(AJ93 - AK93 - DI93*1E3/(8.314*(DK93+273.15)) * AM93/DH93 * AL93) * DH93/(100*CV93) * (1000 - DE93)/1000</f>
        <v>0</v>
      </c>
      <c r="AJ93">
        <v>426.6272331371153</v>
      </c>
      <c r="AK93">
        <v>430.1363212121211</v>
      </c>
      <c r="AL93">
        <v>-1.246666242658861E-06</v>
      </c>
      <c r="AM93">
        <v>64.8936513077757</v>
      </c>
      <c r="AN93">
        <f>(AP93 - AO93 + DI93*1E3/(8.314*(DK93+273.15)) * AR93/DH93 * AQ93) * DH93/(100*CV93) * 1000/(1000 - AP93)</f>
        <v>0</v>
      </c>
      <c r="AO93">
        <v>15.4120648662666</v>
      </c>
      <c r="AP93">
        <v>17.46641538461538</v>
      </c>
      <c r="AQ93">
        <v>0.0007007128145368471</v>
      </c>
      <c r="AR93">
        <v>84.35265778039889</v>
      </c>
      <c r="AS93">
        <v>5</v>
      </c>
      <c r="AT93">
        <v>1</v>
      </c>
      <c r="AU93">
        <f>IF(AS93*$H$13&gt;=AW93,1.0,(AW93/(AW93-AS93*$H$13)))</f>
        <v>0</v>
      </c>
      <c r="AV93">
        <f>(AU93-1)*100</f>
        <v>0</v>
      </c>
      <c r="AW93">
        <f>MAX(0,($B$13+$C$13*DP93)/(1+$D$13*DP93)*DI93/(DK93+273)*$E$13)</f>
        <v>0</v>
      </c>
      <c r="AX93" t="s">
        <v>417</v>
      </c>
      <c r="AY93" t="s">
        <v>417</v>
      </c>
      <c r="AZ93">
        <v>0</v>
      </c>
      <c r="BA93">
        <v>0</v>
      </c>
      <c r="BB93">
        <f>1-AZ93/BA93</f>
        <v>0</v>
      </c>
      <c r="BC93">
        <v>0</v>
      </c>
      <c r="BD93" t="s">
        <v>417</v>
      </c>
      <c r="BE93" t="s">
        <v>417</v>
      </c>
      <c r="BF93">
        <v>0</v>
      </c>
      <c r="BG93">
        <v>0</v>
      </c>
      <c r="BH93">
        <f>1-BF93/BG93</f>
        <v>0</v>
      </c>
      <c r="BI93">
        <v>0.5</v>
      </c>
      <c r="BJ93">
        <f>CS93</f>
        <v>0</v>
      </c>
      <c r="BK93">
        <f>L93</f>
        <v>0</v>
      </c>
      <c r="BL93">
        <f>BH93*BI93*BJ93</f>
        <v>0</v>
      </c>
      <c r="BM93">
        <f>(BK93-BC93)/BJ93</f>
        <v>0</v>
      </c>
      <c r="BN93">
        <f>(BA93-BG93)/BG93</f>
        <v>0</v>
      </c>
      <c r="BO93">
        <f>AZ93/(BB93+AZ93/BG93)</f>
        <v>0</v>
      </c>
      <c r="BP93" t="s">
        <v>417</v>
      </c>
      <c r="BQ93">
        <v>0</v>
      </c>
      <c r="BR93">
        <f>IF(BQ93&lt;&gt;0, BQ93, BO93)</f>
        <v>0</v>
      </c>
      <c r="BS93">
        <f>1-BR93/BG93</f>
        <v>0</v>
      </c>
      <c r="BT93">
        <f>(BG93-BF93)/(BG93-BR93)</f>
        <v>0</v>
      </c>
      <c r="BU93">
        <f>(BA93-BG93)/(BA93-BR93)</f>
        <v>0</v>
      </c>
      <c r="BV93">
        <f>(BG93-BF93)/(BG93-AZ93)</f>
        <v>0</v>
      </c>
      <c r="BW93">
        <f>(BA93-BG93)/(BA93-AZ93)</f>
        <v>0</v>
      </c>
      <c r="BX93">
        <f>(BT93*BR93/BF93)</f>
        <v>0</v>
      </c>
      <c r="BY93">
        <f>(1-BX93)</f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f>$B$11*DQ93+$C$11*DR93+$F$11*EC93*(1-EF93)</f>
        <v>0</v>
      </c>
      <c r="CS93">
        <f>CR93*CT93</f>
        <v>0</v>
      </c>
      <c r="CT93">
        <f>($B$11*$D$9+$C$11*$D$9+$F$11*((EP93+EH93)/MAX(EP93+EH93+EQ93, 0.1)*$I$9+EQ93/MAX(EP93+EH93+EQ93, 0.1)*$J$9))/($B$11+$C$11+$F$11)</f>
        <v>0</v>
      </c>
      <c r="CU93">
        <f>($B$11*$K$9+$C$11*$K$9+$F$11*((EP93+EH93)/MAX(EP93+EH93+EQ93, 0.1)*$P$9+EQ93/MAX(EP93+EH93+EQ93, 0.1)*$Q$9))/($B$11+$C$11+$F$11)</f>
        <v>0</v>
      </c>
      <c r="CV93">
        <v>6</v>
      </c>
      <c r="CW93">
        <v>0.5</v>
      </c>
      <c r="CX93" t="s">
        <v>418</v>
      </c>
      <c r="CY93">
        <v>2</v>
      </c>
      <c r="CZ93" t="b">
        <v>1</v>
      </c>
      <c r="DA93">
        <v>1659044836.8</v>
      </c>
      <c r="DB93">
        <v>422.628</v>
      </c>
      <c r="DC93">
        <v>420.0643</v>
      </c>
      <c r="DD93">
        <v>17.45132</v>
      </c>
      <c r="DE93">
        <v>15.41687</v>
      </c>
      <c r="DF93">
        <v>419.1948</v>
      </c>
      <c r="DG93">
        <v>17.26592</v>
      </c>
      <c r="DH93">
        <v>500.0617</v>
      </c>
      <c r="DI93">
        <v>90.25072</v>
      </c>
      <c r="DJ93">
        <v>0.09976628000000001</v>
      </c>
      <c r="DK93">
        <v>25.5561</v>
      </c>
      <c r="DL93">
        <v>24.53476</v>
      </c>
      <c r="DM93">
        <v>999.9</v>
      </c>
      <c r="DN93">
        <v>0</v>
      </c>
      <c r="DO93">
        <v>0</v>
      </c>
      <c r="DP93">
        <v>9998.621000000001</v>
      </c>
      <c r="DQ93">
        <v>0</v>
      </c>
      <c r="DR93">
        <v>4.24763</v>
      </c>
      <c r="DS93">
        <v>2.563877</v>
      </c>
      <c r="DT93">
        <v>430.1346</v>
      </c>
      <c r="DU93">
        <v>426.6417</v>
      </c>
      <c r="DV93">
        <v>2.034435</v>
      </c>
      <c r="DW93">
        <v>420.0643</v>
      </c>
      <c r="DX93">
        <v>15.41687</v>
      </c>
      <c r="DY93">
        <v>1.574994</v>
      </c>
      <c r="DZ93">
        <v>1.391384</v>
      </c>
      <c r="EA93">
        <v>13.71629</v>
      </c>
      <c r="EB93">
        <v>11.82403</v>
      </c>
      <c r="EC93">
        <v>0.0100011</v>
      </c>
      <c r="ED93">
        <v>0</v>
      </c>
      <c r="EE93">
        <v>0</v>
      </c>
      <c r="EF93">
        <v>0</v>
      </c>
      <c r="EG93">
        <v>826.335</v>
      </c>
      <c r="EH93">
        <v>0.0100011</v>
      </c>
      <c r="EI93">
        <v>-1.695</v>
      </c>
      <c r="EJ93">
        <v>-0.8399999999999999</v>
      </c>
      <c r="EK93">
        <v>34.2246</v>
      </c>
      <c r="EL93">
        <v>40.0935</v>
      </c>
      <c r="EM93">
        <v>37.1373</v>
      </c>
      <c r="EN93">
        <v>40.1621</v>
      </c>
      <c r="EO93">
        <v>37.4811</v>
      </c>
      <c r="EP93">
        <v>0</v>
      </c>
      <c r="EQ93">
        <v>0</v>
      </c>
      <c r="ER93">
        <v>0</v>
      </c>
      <c r="ES93">
        <v>1659044841.1</v>
      </c>
      <c r="ET93">
        <v>0</v>
      </c>
      <c r="EU93">
        <v>825.4307692307692</v>
      </c>
      <c r="EV93">
        <v>-0.2051280762780193</v>
      </c>
      <c r="EW93">
        <v>2.882051399133988</v>
      </c>
      <c r="EX93">
        <v>-2.676923076923077</v>
      </c>
      <c r="EY93">
        <v>15</v>
      </c>
      <c r="EZ93">
        <v>0</v>
      </c>
      <c r="FA93" t="s">
        <v>419</v>
      </c>
      <c r="FB93">
        <v>1655239120</v>
      </c>
      <c r="FC93">
        <v>1655239135</v>
      </c>
      <c r="FD93">
        <v>0</v>
      </c>
      <c r="FE93">
        <v>-0.075</v>
      </c>
      <c r="FF93">
        <v>-0.027</v>
      </c>
      <c r="FG93">
        <v>1.986</v>
      </c>
      <c r="FH93">
        <v>0.139</v>
      </c>
      <c r="FI93">
        <v>420</v>
      </c>
      <c r="FJ93">
        <v>22</v>
      </c>
      <c r="FK93">
        <v>0.12</v>
      </c>
      <c r="FL93">
        <v>0.02</v>
      </c>
      <c r="FM93">
        <v>2.544877317073171</v>
      </c>
      <c r="FN93">
        <v>0.1333440418118383</v>
      </c>
      <c r="FO93">
        <v>0.03123235486419302</v>
      </c>
      <c r="FP93">
        <v>1</v>
      </c>
      <c r="FQ93">
        <v>825.0764705882353</v>
      </c>
      <c r="FR93">
        <v>5.86554632654041</v>
      </c>
      <c r="FS93">
        <v>4.205829905061718</v>
      </c>
      <c r="FT93">
        <v>0</v>
      </c>
      <c r="FU93">
        <v>2.071593658536586</v>
      </c>
      <c r="FV93">
        <v>-0.1811163763066174</v>
      </c>
      <c r="FW93">
        <v>0.0222921940571897</v>
      </c>
      <c r="FX93">
        <v>0</v>
      </c>
      <c r="FY93">
        <v>1</v>
      </c>
      <c r="FZ93">
        <v>3</v>
      </c>
      <c r="GA93" t="s">
        <v>426</v>
      </c>
      <c r="GB93">
        <v>2.98065</v>
      </c>
      <c r="GC93">
        <v>2.72813</v>
      </c>
      <c r="GD93">
        <v>0.08610329999999999</v>
      </c>
      <c r="GE93">
        <v>0.0866749</v>
      </c>
      <c r="GF93">
        <v>0.0858872</v>
      </c>
      <c r="GG93">
        <v>0.0792622</v>
      </c>
      <c r="GH93">
        <v>27441.6</v>
      </c>
      <c r="GI93">
        <v>26999.7</v>
      </c>
      <c r="GJ93">
        <v>30552.1</v>
      </c>
      <c r="GK93">
        <v>29803.3</v>
      </c>
      <c r="GL93">
        <v>38541</v>
      </c>
      <c r="GM93">
        <v>36141.4</v>
      </c>
      <c r="GN93">
        <v>46732.4</v>
      </c>
      <c r="GO93">
        <v>44328.6</v>
      </c>
      <c r="GP93">
        <v>1.88043</v>
      </c>
      <c r="GQ93">
        <v>1.857</v>
      </c>
      <c r="GR93">
        <v>0.0206232</v>
      </c>
      <c r="GS93">
        <v>0</v>
      </c>
      <c r="GT93">
        <v>24.1993</v>
      </c>
      <c r="GU93">
        <v>999.9</v>
      </c>
      <c r="GV93">
        <v>41.9</v>
      </c>
      <c r="GW93">
        <v>31.6</v>
      </c>
      <c r="GX93">
        <v>21.6719</v>
      </c>
      <c r="GY93">
        <v>63.067</v>
      </c>
      <c r="GZ93">
        <v>22.6202</v>
      </c>
      <c r="HA93">
        <v>1</v>
      </c>
      <c r="HB93">
        <v>-0.112215</v>
      </c>
      <c r="HC93">
        <v>-0.274289</v>
      </c>
      <c r="HD93">
        <v>20.2144</v>
      </c>
      <c r="HE93">
        <v>5.23616</v>
      </c>
      <c r="HF93">
        <v>11.968</v>
      </c>
      <c r="HG93">
        <v>4.9721</v>
      </c>
      <c r="HH93">
        <v>3.29033</v>
      </c>
      <c r="HI93">
        <v>9579.5</v>
      </c>
      <c r="HJ93">
        <v>9999</v>
      </c>
      <c r="HK93">
        <v>9999</v>
      </c>
      <c r="HL93">
        <v>301.1</v>
      </c>
      <c r="HM93">
        <v>4.9729</v>
      </c>
      <c r="HN93">
        <v>1.87732</v>
      </c>
      <c r="HO93">
        <v>1.87545</v>
      </c>
      <c r="HP93">
        <v>1.87825</v>
      </c>
      <c r="HQ93">
        <v>1.875</v>
      </c>
      <c r="HR93">
        <v>1.87856</v>
      </c>
      <c r="HS93">
        <v>1.87561</v>
      </c>
      <c r="HT93">
        <v>1.87679</v>
      </c>
      <c r="HU93">
        <v>0</v>
      </c>
      <c r="HV93">
        <v>0</v>
      </c>
      <c r="HW93">
        <v>0</v>
      </c>
      <c r="HX93">
        <v>0</v>
      </c>
      <c r="HY93" t="s">
        <v>421</v>
      </c>
      <c r="HZ93" t="s">
        <v>422</v>
      </c>
      <c r="IA93" t="s">
        <v>423</v>
      </c>
      <c r="IB93" t="s">
        <v>423</v>
      </c>
      <c r="IC93" t="s">
        <v>423</v>
      </c>
      <c r="ID93" t="s">
        <v>423</v>
      </c>
      <c r="IE93">
        <v>0</v>
      </c>
      <c r="IF93">
        <v>100</v>
      </c>
      <c r="IG93">
        <v>100</v>
      </c>
      <c r="IH93">
        <v>3.433</v>
      </c>
      <c r="II93">
        <v>0.1857</v>
      </c>
      <c r="IJ93">
        <v>1.981763419366358</v>
      </c>
      <c r="IK93">
        <v>0.004159454759036045</v>
      </c>
      <c r="IL93">
        <v>-1.867668404869411E-06</v>
      </c>
      <c r="IM93">
        <v>4.909634042181104E-10</v>
      </c>
      <c r="IN93">
        <v>-0.02325052156973135</v>
      </c>
      <c r="IO93">
        <v>0.005621412097584705</v>
      </c>
      <c r="IP93">
        <v>0.0003643073039241939</v>
      </c>
      <c r="IQ93">
        <v>5.804889560036211E-07</v>
      </c>
      <c r="IR93">
        <v>0</v>
      </c>
      <c r="IS93">
        <v>2100</v>
      </c>
      <c r="IT93">
        <v>1</v>
      </c>
      <c r="IU93">
        <v>26</v>
      </c>
      <c r="IV93">
        <v>63428.7</v>
      </c>
      <c r="IW93">
        <v>63428.4</v>
      </c>
      <c r="IX93">
        <v>1.09619</v>
      </c>
      <c r="IY93">
        <v>2.58057</v>
      </c>
      <c r="IZ93">
        <v>1.39893</v>
      </c>
      <c r="JA93">
        <v>2.34253</v>
      </c>
      <c r="JB93">
        <v>1.44897</v>
      </c>
      <c r="JC93">
        <v>2.34131</v>
      </c>
      <c r="JD93">
        <v>36.7654</v>
      </c>
      <c r="JE93">
        <v>24.0963</v>
      </c>
      <c r="JF93">
        <v>18</v>
      </c>
      <c r="JG93">
        <v>486.25</v>
      </c>
      <c r="JH93">
        <v>442.378</v>
      </c>
      <c r="JI93">
        <v>25.0001</v>
      </c>
      <c r="JJ93">
        <v>25.6021</v>
      </c>
      <c r="JK93">
        <v>30</v>
      </c>
      <c r="JL93">
        <v>25.4413</v>
      </c>
      <c r="JM93">
        <v>25.5251</v>
      </c>
      <c r="JN93">
        <v>21.9895</v>
      </c>
      <c r="JO93">
        <v>31.4876</v>
      </c>
      <c r="JP93">
        <v>0</v>
      </c>
      <c r="JQ93">
        <v>25</v>
      </c>
      <c r="JR93">
        <v>420.1</v>
      </c>
      <c r="JS93">
        <v>15.4429</v>
      </c>
      <c r="JT93">
        <v>100.997</v>
      </c>
      <c r="JU93">
        <v>101.924</v>
      </c>
    </row>
    <row r="94" spans="1:281">
      <c r="A94">
        <v>78</v>
      </c>
      <c r="B94">
        <v>1659044844.6</v>
      </c>
      <c r="C94">
        <v>2733.599999904633</v>
      </c>
      <c r="D94" t="s">
        <v>584</v>
      </c>
      <c r="E94" t="s">
        <v>585</v>
      </c>
      <c r="F94">
        <v>5</v>
      </c>
      <c r="G94" t="s">
        <v>415</v>
      </c>
      <c r="H94" t="s">
        <v>575</v>
      </c>
      <c r="I94">
        <v>1659044842.1</v>
      </c>
      <c r="J94">
        <f>(K94)/1000</f>
        <v>0</v>
      </c>
      <c r="K94">
        <f>IF(CZ94, AN94, AH94)</f>
        <v>0</v>
      </c>
      <c r="L94">
        <f>IF(CZ94, AI94, AG94)</f>
        <v>0</v>
      </c>
      <c r="M94">
        <f>DB94 - IF(AU94&gt;1, L94*CV94*100.0/(AW94*DP94), 0)</f>
        <v>0</v>
      </c>
      <c r="N94">
        <f>((T94-J94/2)*M94-L94)/(T94+J94/2)</f>
        <v>0</v>
      </c>
      <c r="O94">
        <f>N94*(DI94+DJ94)/1000.0</f>
        <v>0</v>
      </c>
      <c r="P94">
        <f>(DB94 - IF(AU94&gt;1, L94*CV94*100.0/(AW94*DP94), 0))*(DI94+DJ94)/1000.0</f>
        <v>0</v>
      </c>
      <c r="Q94">
        <f>2.0/((1/S94-1/R94)+SIGN(S94)*SQRT((1/S94-1/R94)*(1/S94-1/R94) + 4*CW94/((CW94+1)*(CW94+1))*(2*1/S94*1/R94-1/R94*1/R94)))</f>
        <v>0</v>
      </c>
      <c r="R94">
        <f>IF(LEFT(CX94,1)&lt;&gt;"0",IF(LEFT(CX94,1)="1",3.0,CY94),$D$5+$E$5*(DP94*DI94/($K$5*1000))+$F$5*(DP94*DI94/($K$5*1000))*MAX(MIN(CV94,$J$5),$I$5)*MAX(MIN(CV94,$J$5),$I$5)+$G$5*MAX(MIN(CV94,$J$5),$I$5)*(DP94*DI94/($K$5*1000))+$H$5*(DP94*DI94/($K$5*1000))*(DP94*DI94/($K$5*1000)))</f>
        <v>0</v>
      </c>
      <c r="S94">
        <f>J94*(1000-(1000*0.61365*exp(17.502*W94/(240.97+W94))/(DI94+DJ94)+DD94)/2)/(1000*0.61365*exp(17.502*W94/(240.97+W94))/(DI94+DJ94)-DD94)</f>
        <v>0</v>
      </c>
      <c r="T94">
        <f>1/((CW94+1)/(Q94/1.6)+1/(R94/1.37)) + CW94/((CW94+1)/(Q94/1.6) + CW94/(R94/1.37))</f>
        <v>0</v>
      </c>
      <c r="U94">
        <f>(CR94*CU94)</f>
        <v>0</v>
      </c>
      <c r="V94">
        <f>(DK94+(U94+2*0.95*5.67E-8*(((DK94+$B$7)+273)^4-(DK94+273)^4)-44100*J94)/(1.84*29.3*R94+8*0.95*5.67E-8*(DK94+273)^3))</f>
        <v>0</v>
      </c>
      <c r="W94">
        <f>($C$7*DL94+$D$7*DM94+$E$7*V94)</f>
        <v>0</v>
      </c>
      <c r="X94">
        <f>0.61365*exp(17.502*W94/(240.97+W94))</f>
        <v>0</v>
      </c>
      <c r="Y94">
        <f>(Z94/AA94*100)</f>
        <v>0</v>
      </c>
      <c r="Z94">
        <f>DD94*(DI94+DJ94)/1000</f>
        <v>0</v>
      </c>
      <c r="AA94">
        <f>0.61365*exp(17.502*DK94/(240.97+DK94))</f>
        <v>0</v>
      </c>
      <c r="AB94">
        <f>(X94-DD94*(DI94+DJ94)/1000)</f>
        <v>0</v>
      </c>
      <c r="AC94">
        <f>(-J94*44100)</f>
        <v>0</v>
      </c>
      <c r="AD94">
        <f>2*29.3*R94*0.92*(DK94-W94)</f>
        <v>0</v>
      </c>
      <c r="AE94">
        <f>2*0.95*5.67E-8*(((DK94+$B$7)+273)^4-(W94+273)^4)</f>
        <v>0</v>
      </c>
      <c r="AF94">
        <f>U94+AE94+AC94+AD94</f>
        <v>0</v>
      </c>
      <c r="AG94">
        <f>DH94*AU94*(DC94-DB94*(1000-AU94*DE94)/(1000-AU94*DD94))/(100*CV94)</f>
        <v>0</v>
      </c>
      <c r="AH94">
        <f>1000*DH94*AU94*(DD94-DE94)/(100*CV94*(1000-AU94*DD94))</f>
        <v>0</v>
      </c>
      <c r="AI94">
        <f>(AJ94 - AK94 - DI94*1E3/(8.314*(DK94+273.15)) * AM94/DH94 * AL94) * DH94/(100*CV94) * (1000 - DE94)/1000</f>
        <v>0</v>
      </c>
      <c r="AJ94">
        <v>426.6601439157393</v>
      </c>
      <c r="AK94">
        <v>430.1272363636365</v>
      </c>
      <c r="AL94">
        <v>3.703417661429097E-05</v>
      </c>
      <c r="AM94">
        <v>64.8936513077757</v>
      </c>
      <c r="AN94">
        <f>(AP94 - AO94 + DI94*1E3/(8.314*(DK94+273.15)) * AR94/DH94 * AQ94) * DH94/(100*CV94) * 1000/(1000 - AP94)</f>
        <v>0</v>
      </c>
      <c r="AO94">
        <v>15.44868811278508</v>
      </c>
      <c r="AP94">
        <v>17.4907062937063</v>
      </c>
      <c r="AQ94">
        <v>0.006091532775239305</v>
      </c>
      <c r="AR94">
        <v>84.35265778039889</v>
      </c>
      <c r="AS94">
        <v>5</v>
      </c>
      <c r="AT94">
        <v>1</v>
      </c>
      <c r="AU94">
        <f>IF(AS94*$H$13&gt;=AW94,1.0,(AW94/(AW94-AS94*$H$13)))</f>
        <v>0</v>
      </c>
      <c r="AV94">
        <f>(AU94-1)*100</f>
        <v>0</v>
      </c>
      <c r="AW94">
        <f>MAX(0,($B$13+$C$13*DP94)/(1+$D$13*DP94)*DI94/(DK94+273)*$E$13)</f>
        <v>0</v>
      </c>
      <c r="AX94" t="s">
        <v>417</v>
      </c>
      <c r="AY94" t="s">
        <v>417</v>
      </c>
      <c r="AZ94">
        <v>0</v>
      </c>
      <c r="BA94">
        <v>0</v>
      </c>
      <c r="BB94">
        <f>1-AZ94/BA94</f>
        <v>0</v>
      </c>
      <c r="BC94">
        <v>0</v>
      </c>
      <c r="BD94" t="s">
        <v>417</v>
      </c>
      <c r="BE94" t="s">
        <v>417</v>
      </c>
      <c r="BF94">
        <v>0</v>
      </c>
      <c r="BG94">
        <v>0</v>
      </c>
      <c r="BH94">
        <f>1-BF94/BG94</f>
        <v>0</v>
      </c>
      <c r="BI94">
        <v>0.5</v>
      </c>
      <c r="BJ94">
        <f>CS94</f>
        <v>0</v>
      </c>
      <c r="BK94">
        <f>L94</f>
        <v>0</v>
      </c>
      <c r="BL94">
        <f>BH94*BI94*BJ94</f>
        <v>0</v>
      </c>
      <c r="BM94">
        <f>(BK94-BC94)/BJ94</f>
        <v>0</v>
      </c>
      <c r="BN94">
        <f>(BA94-BG94)/BG94</f>
        <v>0</v>
      </c>
      <c r="BO94">
        <f>AZ94/(BB94+AZ94/BG94)</f>
        <v>0</v>
      </c>
      <c r="BP94" t="s">
        <v>417</v>
      </c>
      <c r="BQ94">
        <v>0</v>
      </c>
      <c r="BR94">
        <f>IF(BQ94&lt;&gt;0, BQ94, BO94)</f>
        <v>0</v>
      </c>
      <c r="BS94">
        <f>1-BR94/BG94</f>
        <v>0</v>
      </c>
      <c r="BT94">
        <f>(BG94-BF94)/(BG94-BR94)</f>
        <v>0</v>
      </c>
      <c r="BU94">
        <f>(BA94-BG94)/(BA94-BR94)</f>
        <v>0</v>
      </c>
      <c r="BV94">
        <f>(BG94-BF94)/(BG94-AZ94)</f>
        <v>0</v>
      </c>
      <c r="BW94">
        <f>(BA94-BG94)/(BA94-AZ94)</f>
        <v>0</v>
      </c>
      <c r="BX94">
        <f>(BT94*BR94/BF94)</f>
        <v>0</v>
      </c>
      <c r="BY94">
        <f>(1-BX94)</f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f>$B$11*DQ94+$C$11*DR94+$F$11*EC94*(1-EF94)</f>
        <v>0</v>
      </c>
      <c r="CS94">
        <f>CR94*CT94</f>
        <v>0</v>
      </c>
      <c r="CT94">
        <f>($B$11*$D$9+$C$11*$D$9+$F$11*((EP94+EH94)/MAX(EP94+EH94+EQ94, 0.1)*$I$9+EQ94/MAX(EP94+EH94+EQ94, 0.1)*$J$9))/($B$11+$C$11+$F$11)</f>
        <v>0</v>
      </c>
      <c r="CU94">
        <f>($B$11*$K$9+$C$11*$K$9+$F$11*((EP94+EH94)/MAX(EP94+EH94+EQ94, 0.1)*$P$9+EQ94/MAX(EP94+EH94+EQ94, 0.1)*$Q$9))/($B$11+$C$11+$F$11)</f>
        <v>0</v>
      </c>
      <c r="CV94">
        <v>6</v>
      </c>
      <c r="CW94">
        <v>0.5</v>
      </c>
      <c r="CX94" t="s">
        <v>418</v>
      </c>
      <c r="CY94">
        <v>2</v>
      </c>
      <c r="CZ94" t="b">
        <v>1</v>
      </c>
      <c r="DA94">
        <v>1659044842.1</v>
      </c>
      <c r="DB94">
        <v>422.6008888888889</v>
      </c>
      <c r="DC94">
        <v>420.0696666666666</v>
      </c>
      <c r="DD94">
        <v>17.48245555555556</v>
      </c>
      <c r="DE94">
        <v>15.44923333333333</v>
      </c>
      <c r="DF94">
        <v>419.1676666666667</v>
      </c>
      <c r="DG94">
        <v>17.29647777777778</v>
      </c>
      <c r="DH94">
        <v>500.118</v>
      </c>
      <c r="DI94">
        <v>90.25002222222221</v>
      </c>
      <c r="DJ94">
        <v>0.1001453666666667</v>
      </c>
      <c r="DK94">
        <v>25.56015555555556</v>
      </c>
      <c r="DL94">
        <v>24.55572222222223</v>
      </c>
      <c r="DM94">
        <v>999.9000000000001</v>
      </c>
      <c r="DN94">
        <v>0</v>
      </c>
      <c r="DO94">
        <v>0</v>
      </c>
      <c r="DP94">
        <v>9996.727777777776</v>
      </c>
      <c r="DQ94">
        <v>0</v>
      </c>
      <c r="DR94">
        <v>4.24763</v>
      </c>
      <c r="DS94">
        <v>2.531144444444445</v>
      </c>
      <c r="DT94">
        <v>430.1204444444444</v>
      </c>
      <c r="DU94">
        <v>426.6613333333333</v>
      </c>
      <c r="DV94">
        <v>2.033223333333333</v>
      </c>
      <c r="DW94">
        <v>420.0696666666666</v>
      </c>
      <c r="DX94">
        <v>15.44923333333333</v>
      </c>
      <c r="DY94">
        <v>1.57779</v>
      </c>
      <c r="DZ94">
        <v>1.394292222222222</v>
      </c>
      <c r="EA94">
        <v>13.7436</v>
      </c>
      <c r="EB94">
        <v>11.85571111111111</v>
      </c>
      <c r="EC94">
        <v>0.0100011</v>
      </c>
      <c r="ED94">
        <v>0</v>
      </c>
      <c r="EE94">
        <v>0</v>
      </c>
      <c r="EF94">
        <v>0</v>
      </c>
      <c r="EG94">
        <v>822.3833333333333</v>
      </c>
      <c r="EH94">
        <v>0.0100011</v>
      </c>
      <c r="EI94">
        <v>-2.2</v>
      </c>
      <c r="EJ94">
        <v>-1.166666666666667</v>
      </c>
      <c r="EK94">
        <v>34.45099999999999</v>
      </c>
      <c r="EL94">
        <v>40.15922222222222</v>
      </c>
      <c r="EM94">
        <v>37.17344444444445</v>
      </c>
      <c r="EN94">
        <v>40.28466666666667</v>
      </c>
      <c r="EO94">
        <v>37.486</v>
      </c>
      <c r="EP94">
        <v>0</v>
      </c>
      <c r="EQ94">
        <v>0</v>
      </c>
      <c r="ER94">
        <v>0</v>
      </c>
      <c r="ES94">
        <v>1659044845.9</v>
      </c>
      <c r="ET94">
        <v>0</v>
      </c>
      <c r="EU94">
        <v>824.5519230769231</v>
      </c>
      <c r="EV94">
        <v>-9.444444435769158</v>
      </c>
      <c r="EW94">
        <v>-2.348718039173841</v>
      </c>
      <c r="EX94">
        <v>-2.826923076923077</v>
      </c>
      <c r="EY94">
        <v>15</v>
      </c>
      <c r="EZ94">
        <v>0</v>
      </c>
      <c r="FA94" t="s">
        <v>419</v>
      </c>
      <c r="FB94">
        <v>1655239120</v>
      </c>
      <c r="FC94">
        <v>1655239135</v>
      </c>
      <c r="FD94">
        <v>0</v>
      </c>
      <c r="FE94">
        <v>-0.075</v>
      </c>
      <c r="FF94">
        <v>-0.027</v>
      </c>
      <c r="FG94">
        <v>1.986</v>
      </c>
      <c r="FH94">
        <v>0.139</v>
      </c>
      <c r="FI94">
        <v>420</v>
      </c>
      <c r="FJ94">
        <v>22</v>
      </c>
      <c r="FK94">
        <v>0.12</v>
      </c>
      <c r="FL94">
        <v>0.02</v>
      </c>
      <c r="FM94">
        <v>2.546838048780488</v>
      </c>
      <c r="FN94">
        <v>-0.01933421602787286</v>
      </c>
      <c r="FO94">
        <v>0.0275368473512565</v>
      </c>
      <c r="FP94">
        <v>1</v>
      </c>
      <c r="FQ94">
        <v>825.0926470588236</v>
      </c>
      <c r="FR94">
        <v>-6.368983917443704</v>
      </c>
      <c r="FS94">
        <v>3.850842771641446</v>
      </c>
      <c r="FT94">
        <v>0</v>
      </c>
      <c r="FU94">
        <v>2.056274634146341</v>
      </c>
      <c r="FV94">
        <v>-0.1960812543553967</v>
      </c>
      <c r="FW94">
        <v>0.02382333833148486</v>
      </c>
      <c r="FX94">
        <v>0</v>
      </c>
      <c r="FY94">
        <v>1</v>
      </c>
      <c r="FZ94">
        <v>3</v>
      </c>
      <c r="GA94" t="s">
        <v>426</v>
      </c>
      <c r="GB94">
        <v>2.98076</v>
      </c>
      <c r="GC94">
        <v>2.72852</v>
      </c>
      <c r="GD94">
        <v>0.0861024</v>
      </c>
      <c r="GE94">
        <v>0.0866748</v>
      </c>
      <c r="GF94">
        <v>0.08596380000000001</v>
      </c>
      <c r="GG94">
        <v>0.07927910000000001</v>
      </c>
      <c r="GH94">
        <v>27441.7</v>
      </c>
      <c r="GI94">
        <v>26999.4</v>
      </c>
      <c r="GJ94">
        <v>30552.1</v>
      </c>
      <c r="GK94">
        <v>29803</v>
      </c>
      <c r="GL94">
        <v>38537.7</v>
      </c>
      <c r="GM94">
        <v>36140.2</v>
      </c>
      <c r="GN94">
        <v>46732.4</v>
      </c>
      <c r="GO94">
        <v>44327.9</v>
      </c>
      <c r="GP94">
        <v>1.88052</v>
      </c>
      <c r="GQ94">
        <v>1.85685</v>
      </c>
      <c r="GR94">
        <v>0.0216253</v>
      </c>
      <c r="GS94">
        <v>0</v>
      </c>
      <c r="GT94">
        <v>24.2012</v>
      </c>
      <c r="GU94">
        <v>999.9</v>
      </c>
      <c r="GV94">
        <v>41.9</v>
      </c>
      <c r="GW94">
        <v>31.5</v>
      </c>
      <c r="GX94">
        <v>21.5498</v>
      </c>
      <c r="GY94">
        <v>63.107</v>
      </c>
      <c r="GZ94">
        <v>22.3838</v>
      </c>
      <c r="HA94">
        <v>1</v>
      </c>
      <c r="HB94">
        <v>-0.112038</v>
      </c>
      <c r="HC94">
        <v>-0.273151</v>
      </c>
      <c r="HD94">
        <v>20.2149</v>
      </c>
      <c r="HE94">
        <v>5.2396</v>
      </c>
      <c r="HF94">
        <v>11.968</v>
      </c>
      <c r="HG94">
        <v>4.97285</v>
      </c>
      <c r="HH94">
        <v>3.291</v>
      </c>
      <c r="HI94">
        <v>9579.700000000001</v>
      </c>
      <c r="HJ94">
        <v>9999</v>
      </c>
      <c r="HK94">
        <v>9999</v>
      </c>
      <c r="HL94">
        <v>301.1</v>
      </c>
      <c r="HM94">
        <v>4.97291</v>
      </c>
      <c r="HN94">
        <v>1.87734</v>
      </c>
      <c r="HO94">
        <v>1.87546</v>
      </c>
      <c r="HP94">
        <v>1.87827</v>
      </c>
      <c r="HQ94">
        <v>1.875</v>
      </c>
      <c r="HR94">
        <v>1.87859</v>
      </c>
      <c r="HS94">
        <v>1.87561</v>
      </c>
      <c r="HT94">
        <v>1.87679</v>
      </c>
      <c r="HU94">
        <v>0</v>
      </c>
      <c r="HV94">
        <v>0</v>
      </c>
      <c r="HW94">
        <v>0</v>
      </c>
      <c r="HX94">
        <v>0</v>
      </c>
      <c r="HY94" t="s">
        <v>421</v>
      </c>
      <c r="HZ94" t="s">
        <v>422</v>
      </c>
      <c r="IA94" t="s">
        <v>423</v>
      </c>
      <c r="IB94" t="s">
        <v>423</v>
      </c>
      <c r="IC94" t="s">
        <v>423</v>
      </c>
      <c r="ID94" t="s">
        <v>423</v>
      </c>
      <c r="IE94">
        <v>0</v>
      </c>
      <c r="IF94">
        <v>100</v>
      </c>
      <c r="IG94">
        <v>100</v>
      </c>
      <c r="IH94">
        <v>3.433</v>
      </c>
      <c r="II94">
        <v>0.1861</v>
      </c>
      <c r="IJ94">
        <v>1.981763419366358</v>
      </c>
      <c r="IK94">
        <v>0.004159454759036045</v>
      </c>
      <c r="IL94">
        <v>-1.867668404869411E-06</v>
      </c>
      <c r="IM94">
        <v>4.909634042181104E-10</v>
      </c>
      <c r="IN94">
        <v>-0.02325052156973135</v>
      </c>
      <c r="IO94">
        <v>0.005621412097584705</v>
      </c>
      <c r="IP94">
        <v>0.0003643073039241939</v>
      </c>
      <c r="IQ94">
        <v>5.804889560036211E-07</v>
      </c>
      <c r="IR94">
        <v>0</v>
      </c>
      <c r="IS94">
        <v>2100</v>
      </c>
      <c r="IT94">
        <v>1</v>
      </c>
      <c r="IU94">
        <v>26</v>
      </c>
      <c r="IV94">
        <v>63428.7</v>
      </c>
      <c r="IW94">
        <v>63428.5</v>
      </c>
      <c r="IX94">
        <v>1.09619</v>
      </c>
      <c r="IY94">
        <v>2.56836</v>
      </c>
      <c r="IZ94">
        <v>1.39893</v>
      </c>
      <c r="JA94">
        <v>2.34253</v>
      </c>
      <c r="JB94">
        <v>1.44897</v>
      </c>
      <c r="JC94">
        <v>2.3645</v>
      </c>
      <c r="JD94">
        <v>36.7654</v>
      </c>
      <c r="JE94">
        <v>24.105</v>
      </c>
      <c r="JF94">
        <v>18</v>
      </c>
      <c r="JG94">
        <v>486.304</v>
      </c>
      <c r="JH94">
        <v>442.286</v>
      </c>
      <c r="JI94">
        <v>25.0001</v>
      </c>
      <c r="JJ94">
        <v>25.6021</v>
      </c>
      <c r="JK94">
        <v>30.0001</v>
      </c>
      <c r="JL94">
        <v>25.4413</v>
      </c>
      <c r="JM94">
        <v>25.5251</v>
      </c>
      <c r="JN94">
        <v>21.99</v>
      </c>
      <c r="JO94">
        <v>31.4876</v>
      </c>
      <c r="JP94">
        <v>0</v>
      </c>
      <c r="JQ94">
        <v>25</v>
      </c>
      <c r="JR94">
        <v>420.1</v>
      </c>
      <c r="JS94">
        <v>15.4411</v>
      </c>
      <c r="JT94">
        <v>100.997</v>
      </c>
      <c r="JU94">
        <v>101.923</v>
      </c>
    </row>
    <row r="95" spans="1:281">
      <c r="A95">
        <v>79</v>
      </c>
      <c r="B95">
        <v>1659044849.6</v>
      </c>
      <c r="C95">
        <v>2738.599999904633</v>
      </c>
      <c r="D95" t="s">
        <v>586</v>
      </c>
      <c r="E95" t="s">
        <v>587</v>
      </c>
      <c r="F95">
        <v>5</v>
      </c>
      <c r="G95" t="s">
        <v>415</v>
      </c>
      <c r="H95" t="s">
        <v>575</v>
      </c>
      <c r="I95">
        <v>1659044846.8</v>
      </c>
      <c r="J95">
        <f>(K95)/1000</f>
        <v>0</v>
      </c>
      <c r="K95">
        <f>IF(CZ95, AN95, AH95)</f>
        <v>0</v>
      </c>
      <c r="L95">
        <f>IF(CZ95, AI95, AG95)</f>
        <v>0</v>
      </c>
      <c r="M95">
        <f>DB95 - IF(AU95&gt;1, L95*CV95*100.0/(AW95*DP95), 0)</f>
        <v>0</v>
      </c>
      <c r="N95">
        <f>((T95-J95/2)*M95-L95)/(T95+J95/2)</f>
        <v>0</v>
      </c>
      <c r="O95">
        <f>N95*(DI95+DJ95)/1000.0</f>
        <v>0</v>
      </c>
      <c r="P95">
        <f>(DB95 - IF(AU95&gt;1, L95*CV95*100.0/(AW95*DP95), 0))*(DI95+DJ95)/1000.0</f>
        <v>0</v>
      </c>
      <c r="Q95">
        <f>2.0/((1/S95-1/R95)+SIGN(S95)*SQRT((1/S95-1/R95)*(1/S95-1/R95) + 4*CW95/((CW95+1)*(CW95+1))*(2*1/S95*1/R95-1/R95*1/R95)))</f>
        <v>0</v>
      </c>
      <c r="R95">
        <f>IF(LEFT(CX95,1)&lt;&gt;"0",IF(LEFT(CX95,1)="1",3.0,CY95),$D$5+$E$5*(DP95*DI95/($K$5*1000))+$F$5*(DP95*DI95/($K$5*1000))*MAX(MIN(CV95,$J$5),$I$5)*MAX(MIN(CV95,$J$5),$I$5)+$G$5*MAX(MIN(CV95,$J$5),$I$5)*(DP95*DI95/($K$5*1000))+$H$5*(DP95*DI95/($K$5*1000))*(DP95*DI95/($K$5*1000)))</f>
        <v>0</v>
      </c>
      <c r="S95">
        <f>J95*(1000-(1000*0.61365*exp(17.502*W95/(240.97+W95))/(DI95+DJ95)+DD95)/2)/(1000*0.61365*exp(17.502*W95/(240.97+W95))/(DI95+DJ95)-DD95)</f>
        <v>0</v>
      </c>
      <c r="T95">
        <f>1/((CW95+1)/(Q95/1.6)+1/(R95/1.37)) + CW95/((CW95+1)/(Q95/1.6) + CW95/(R95/1.37))</f>
        <v>0</v>
      </c>
      <c r="U95">
        <f>(CR95*CU95)</f>
        <v>0</v>
      </c>
      <c r="V95">
        <f>(DK95+(U95+2*0.95*5.67E-8*(((DK95+$B$7)+273)^4-(DK95+273)^4)-44100*J95)/(1.84*29.3*R95+8*0.95*5.67E-8*(DK95+273)^3))</f>
        <v>0</v>
      </c>
      <c r="W95">
        <f>($C$7*DL95+$D$7*DM95+$E$7*V95)</f>
        <v>0</v>
      </c>
      <c r="X95">
        <f>0.61365*exp(17.502*W95/(240.97+W95))</f>
        <v>0</v>
      </c>
      <c r="Y95">
        <f>(Z95/AA95*100)</f>
        <v>0</v>
      </c>
      <c r="Z95">
        <f>DD95*(DI95+DJ95)/1000</f>
        <v>0</v>
      </c>
      <c r="AA95">
        <f>0.61365*exp(17.502*DK95/(240.97+DK95))</f>
        <v>0</v>
      </c>
      <c r="AB95">
        <f>(X95-DD95*(DI95+DJ95)/1000)</f>
        <v>0</v>
      </c>
      <c r="AC95">
        <f>(-J95*44100)</f>
        <v>0</v>
      </c>
      <c r="AD95">
        <f>2*29.3*R95*0.92*(DK95-W95)</f>
        <v>0</v>
      </c>
      <c r="AE95">
        <f>2*0.95*5.67E-8*(((DK95+$B$7)+273)^4-(W95+273)^4)</f>
        <v>0</v>
      </c>
      <c r="AF95">
        <f>U95+AE95+AC95+AD95</f>
        <v>0</v>
      </c>
      <c r="AG95">
        <f>DH95*AU95*(DC95-DB95*(1000-AU95*DE95)/(1000-AU95*DD95))/(100*CV95)</f>
        <v>0</v>
      </c>
      <c r="AH95">
        <f>1000*DH95*AU95*(DD95-DE95)/(100*CV95*(1000-AU95*DD95))</f>
        <v>0</v>
      </c>
      <c r="AI95">
        <f>(AJ95 - AK95 - DI95*1E3/(8.314*(DK95+273.15)) * AM95/DH95 * AL95) * DH95/(100*CV95) * (1000 - DE95)/1000</f>
        <v>0</v>
      </c>
      <c r="AJ95">
        <v>426.6549709986471</v>
      </c>
      <c r="AK95">
        <v>430.1329393939393</v>
      </c>
      <c r="AL95">
        <v>-0.0001573391860602016</v>
      </c>
      <c r="AM95">
        <v>64.8936513077757</v>
      </c>
      <c r="AN95">
        <f>(AP95 - AO95 + DI95*1E3/(8.314*(DK95+273.15)) * AR95/DH95 * AQ95) * DH95/(100*CV95) * 1000/(1000 - AP95)</f>
        <v>0</v>
      </c>
      <c r="AO95">
        <v>15.45133208374233</v>
      </c>
      <c r="AP95">
        <v>17.49598461538463</v>
      </c>
      <c r="AQ95">
        <v>0.0003691915167359519</v>
      </c>
      <c r="AR95">
        <v>84.35265778039889</v>
      </c>
      <c r="AS95">
        <v>4</v>
      </c>
      <c r="AT95">
        <v>1</v>
      </c>
      <c r="AU95">
        <f>IF(AS95*$H$13&gt;=AW95,1.0,(AW95/(AW95-AS95*$H$13)))</f>
        <v>0</v>
      </c>
      <c r="AV95">
        <f>(AU95-1)*100</f>
        <v>0</v>
      </c>
      <c r="AW95">
        <f>MAX(0,($B$13+$C$13*DP95)/(1+$D$13*DP95)*DI95/(DK95+273)*$E$13)</f>
        <v>0</v>
      </c>
      <c r="AX95" t="s">
        <v>417</v>
      </c>
      <c r="AY95" t="s">
        <v>417</v>
      </c>
      <c r="AZ95">
        <v>0</v>
      </c>
      <c r="BA95">
        <v>0</v>
      </c>
      <c r="BB95">
        <f>1-AZ95/BA95</f>
        <v>0</v>
      </c>
      <c r="BC95">
        <v>0</v>
      </c>
      <c r="BD95" t="s">
        <v>417</v>
      </c>
      <c r="BE95" t="s">
        <v>417</v>
      </c>
      <c r="BF95">
        <v>0</v>
      </c>
      <c r="BG95">
        <v>0</v>
      </c>
      <c r="BH95">
        <f>1-BF95/BG95</f>
        <v>0</v>
      </c>
      <c r="BI95">
        <v>0.5</v>
      </c>
      <c r="BJ95">
        <f>CS95</f>
        <v>0</v>
      </c>
      <c r="BK95">
        <f>L95</f>
        <v>0</v>
      </c>
      <c r="BL95">
        <f>BH95*BI95*BJ95</f>
        <v>0</v>
      </c>
      <c r="BM95">
        <f>(BK95-BC95)/BJ95</f>
        <v>0</v>
      </c>
      <c r="BN95">
        <f>(BA95-BG95)/BG95</f>
        <v>0</v>
      </c>
      <c r="BO95">
        <f>AZ95/(BB95+AZ95/BG95)</f>
        <v>0</v>
      </c>
      <c r="BP95" t="s">
        <v>417</v>
      </c>
      <c r="BQ95">
        <v>0</v>
      </c>
      <c r="BR95">
        <f>IF(BQ95&lt;&gt;0, BQ95, BO95)</f>
        <v>0</v>
      </c>
      <c r="BS95">
        <f>1-BR95/BG95</f>
        <v>0</v>
      </c>
      <c r="BT95">
        <f>(BG95-BF95)/(BG95-BR95)</f>
        <v>0</v>
      </c>
      <c r="BU95">
        <f>(BA95-BG95)/(BA95-BR95)</f>
        <v>0</v>
      </c>
      <c r="BV95">
        <f>(BG95-BF95)/(BG95-AZ95)</f>
        <v>0</v>
      </c>
      <c r="BW95">
        <f>(BA95-BG95)/(BA95-AZ95)</f>
        <v>0</v>
      </c>
      <c r="BX95">
        <f>(BT95*BR95/BF95)</f>
        <v>0</v>
      </c>
      <c r="BY95">
        <f>(1-BX95)</f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f>$B$11*DQ95+$C$11*DR95+$F$11*EC95*(1-EF95)</f>
        <v>0</v>
      </c>
      <c r="CS95">
        <f>CR95*CT95</f>
        <v>0</v>
      </c>
      <c r="CT95">
        <f>($B$11*$D$9+$C$11*$D$9+$F$11*((EP95+EH95)/MAX(EP95+EH95+EQ95, 0.1)*$I$9+EQ95/MAX(EP95+EH95+EQ95, 0.1)*$J$9))/($B$11+$C$11+$F$11)</f>
        <v>0</v>
      </c>
      <c r="CU95">
        <f>($B$11*$K$9+$C$11*$K$9+$F$11*((EP95+EH95)/MAX(EP95+EH95+EQ95, 0.1)*$P$9+EQ95/MAX(EP95+EH95+EQ95, 0.1)*$Q$9))/($B$11+$C$11+$F$11)</f>
        <v>0</v>
      </c>
      <c r="CV95">
        <v>6</v>
      </c>
      <c r="CW95">
        <v>0.5</v>
      </c>
      <c r="CX95" t="s">
        <v>418</v>
      </c>
      <c r="CY95">
        <v>2</v>
      </c>
      <c r="CZ95" t="b">
        <v>1</v>
      </c>
      <c r="DA95">
        <v>1659044846.8</v>
      </c>
      <c r="DB95">
        <v>422.6189000000001</v>
      </c>
      <c r="DC95">
        <v>420.0783</v>
      </c>
      <c r="DD95">
        <v>17.49366</v>
      </c>
      <c r="DE95">
        <v>15.45159</v>
      </c>
      <c r="DF95">
        <v>419.1854999999999</v>
      </c>
      <c r="DG95">
        <v>17.30746</v>
      </c>
      <c r="DH95">
        <v>500.1082</v>
      </c>
      <c r="DI95">
        <v>90.24978</v>
      </c>
      <c r="DJ95">
        <v>0.1002393</v>
      </c>
      <c r="DK95">
        <v>25.56166</v>
      </c>
      <c r="DL95">
        <v>24.54924</v>
      </c>
      <c r="DM95">
        <v>999.9</v>
      </c>
      <c r="DN95">
        <v>0</v>
      </c>
      <c r="DO95">
        <v>0</v>
      </c>
      <c r="DP95">
        <v>9991.001</v>
      </c>
      <c r="DQ95">
        <v>0</v>
      </c>
      <c r="DR95">
        <v>4.24763</v>
      </c>
      <c r="DS95">
        <v>2.540583</v>
      </c>
      <c r="DT95">
        <v>430.1436</v>
      </c>
      <c r="DU95">
        <v>426.671</v>
      </c>
      <c r="DV95">
        <v>2.042058</v>
      </c>
      <c r="DW95">
        <v>420.0783</v>
      </c>
      <c r="DX95">
        <v>15.45159</v>
      </c>
      <c r="DY95">
        <v>1.578801</v>
      </c>
      <c r="DZ95">
        <v>1.394504</v>
      </c>
      <c r="EA95">
        <v>13.75343</v>
      </c>
      <c r="EB95">
        <v>11.858</v>
      </c>
      <c r="EC95">
        <v>0.0100011</v>
      </c>
      <c r="ED95">
        <v>0</v>
      </c>
      <c r="EE95">
        <v>0</v>
      </c>
      <c r="EF95">
        <v>0</v>
      </c>
      <c r="EG95">
        <v>826</v>
      </c>
      <c r="EH95">
        <v>0.0100011</v>
      </c>
      <c r="EI95">
        <v>-3.484999999999999</v>
      </c>
      <c r="EJ95">
        <v>-1.29</v>
      </c>
      <c r="EK95">
        <v>34.5187</v>
      </c>
      <c r="EL95">
        <v>40.2311</v>
      </c>
      <c r="EM95">
        <v>37.2059</v>
      </c>
      <c r="EN95">
        <v>40.3247</v>
      </c>
      <c r="EO95">
        <v>37.5184</v>
      </c>
      <c r="EP95">
        <v>0</v>
      </c>
      <c r="EQ95">
        <v>0</v>
      </c>
      <c r="ER95">
        <v>0</v>
      </c>
      <c r="ES95">
        <v>1659044850.7</v>
      </c>
      <c r="ET95">
        <v>0</v>
      </c>
      <c r="EU95">
        <v>825.1692307692308</v>
      </c>
      <c r="EV95">
        <v>-4.174358923892143</v>
      </c>
      <c r="EW95">
        <v>-2.524786254679071</v>
      </c>
      <c r="EX95">
        <v>-3.582692307692307</v>
      </c>
      <c r="EY95">
        <v>15</v>
      </c>
      <c r="EZ95">
        <v>0</v>
      </c>
      <c r="FA95" t="s">
        <v>419</v>
      </c>
      <c r="FB95">
        <v>1655239120</v>
      </c>
      <c r="FC95">
        <v>1655239135</v>
      </c>
      <c r="FD95">
        <v>0</v>
      </c>
      <c r="FE95">
        <v>-0.075</v>
      </c>
      <c r="FF95">
        <v>-0.027</v>
      </c>
      <c r="FG95">
        <v>1.986</v>
      </c>
      <c r="FH95">
        <v>0.139</v>
      </c>
      <c r="FI95">
        <v>420</v>
      </c>
      <c r="FJ95">
        <v>22</v>
      </c>
      <c r="FK95">
        <v>0.12</v>
      </c>
      <c r="FL95">
        <v>0.02</v>
      </c>
      <c r="FM95">
        <v>2.54719175</v>
      </c>
      <c r="FN95">
        <v>-0.08343275797373639</v>
      </c>
      <c r="FO95">
        <v>0.02682978260138348</v>
      </c>
      <c r="FP95">
        <v>1</v>
      </c>
      <c r="FQ95">
        <v>824.8970588235295</v>
      </c>
      <c r="FR95">
        <v>1.12146680093405</v>
      </c>
      <c r="FS95">
        <v>3.586841580827294</v>
      </c>
      <c r="FT95">
        <v>0</v>
      </c>
      <c r="FU95">
        <v>2.04698</v>
      </c>
      <c r="FV95">
        <v>-0.1346915572232718</v>
      </c>
      <c r="FW95">
        <v>0.02118834420147077</v>
      </c>
      <c r="FX95">
        <v>0</v>
      </c>
      <c r="FY95">
        <v>1</v>
      </c>
      <c r="FZ95">
        <v>3</v>
      </c>
      <c r="GA95" t="s">
        <v>426</v>
      </c>
      <c r="GB95">
        <v>2.98068</v>
      </c>
      <c r="GC95">
        <v>2.72838</v>
      </c>
      <c r="GD95">
        <v>0.08610089999999999</v>
      </c>
      <c r="GE95">
        <v>0.0866823</v>
      </c>
      <c r="GF95">
        <v>0.085982</v>
      </c>
      <c r="GG95">
        <v>0.079287</v>
      </c>
      <c r="GH95">
        <v>27441.7</v>
      </c>
      <c r="GI95">
        <v>26999.3</v>
      </c>
      <c r="GJ95">
        <v>30552</v>
      </c>
      <c r="GK95">
        <v>29803.2</v>
      </c>
      <c r="GL95">
        <v>38536.9</v>
      </c>
      <c r="GM95">
        <v>36140.1</v>
      </c>
      <c r="GN95">
        <v>46732.4</v>
      </c>
      <c r="GO95">
        <v>44328.2</v>
      </c>
      <c r="GP95">
        <v>1.88087</v>
      </c>
      <c r="GQ95">
        <v>1.85705</v>
      </c>
      <c r="GR95">
        <v>0.0213385</v>
      </c>
      <c r="GS95">
        <v>0</v>
      </c>
      <c r="GT95">
        <v>24.2032</v>
      </c>
      <c r="GU95">
        <v>999.9</v>
      </c>
      <c r="GV95">
        <v>41.9</v>
      </c>
      <c r="GW95">
        <v>31.5</v>
      </c>
      <c r="GX95">
        <v>21.5503</v>
      </c>
      <c r="GY95">
        <v>63.207</v>
      </c>
      <c r="GZ95">
        <v>22.4679</v>
      </c>
      <c r="HA95">
        <v>1</v>
      </c>
      <c r="HB95">
        <v>-0.112002</v>
      </c>
      <c r="HC95">
        <v>-0.272476</v>
      </c>
      <c r="HD95">
        <v>20.2151</v>
      </c>
      <c r="HE95">
        <v>5.2399</v>
      </c>
      <c r="HF95">
        <v>11.968</v>
      </c>
      <c r="HG95">
        <v>4.9731</v>
      </c>
      <c r="HH95">
        <v>3.291</v>
      </c>
      <c r="HI95">
        <v>9579.700000000001</v>
      </c>
      <c r="HJ95">
        <v>9999</v>
      </c>
      <c r="HK95">
        <v>9999</v>
      </c>
      <c r="HL95">
        <v>301.1</v>
      </c>
      <c r="HM95">
        <v>4.9729</v>
      </c>
      <c r="HN95">
        <v>1.87738</v>
      </c>
      <c r="HO95">
        <v>1.87546</v>
      </c>
      <c r="HP95">
        <v>1.87832</v>
      </c>
      <c r="HQ95">
        <v>1.875</v>
      </c>
      <c r="HR95">
        <v>1.87864</v>
      </c>
      <c r="HS95">
        <v>1.87563</v>
      </c>
      <c r="HT95">
        <v>1.87683</v>
      </c>
      <c r="HU95">
        <v>0</v>
      </c>
      <c r="HV95">
        <v>0</v>
      </c>
      <c r="HW95">
        <v>0</v>
      </c>
      <c r="HX95">
        <v>0</v>
      </c>
      <c r="HY95" t="s">
        <v>421</v>
      </c>
      <c r="HZ95" t="s">
        <v>422</v>
      </c>
      <c r="IA95" t="s">
        <v>423</v>
      </c>
      <c r="IB95" t="s">
        <v>423</v>
      </c>
      <c r="IC95" t="s">
        <v>423</v>
      </c>
      <c r="ID95" t="s">
        <v>423</v>
      </c>
      <c r="IE95">
        <v>0</v>
      </c>
      <c r="IF95">
        <v>100</v>
      </c>
      <c r="IG95">
        <v>100</v>
      </c>
      <c r="IH95">
        <v>3.433</v>
      </c>
      <c r="II95">
        <v>0.1862</v>
      </c>
      <c r="IJ95">
        <v>1.981763419366358</v>
      </c>
      <c r="IK95">
        <v>0.004159454759036045</v>
      </c>
      <c r="IL95">
        <v>-1.867668404869411E-06</v>
      </c>
      <c r="IM95">
        <v>4.909634042181104E-10</v>
      </c>
      <c r="IN95">
        <v>-0.02325052156973135</v>
      </c>
      <c r="IO95">
        <v>0.005621412097584705</v>
      </c>
      <c r="IP95">
        <v>0.0003643073039241939</v>
      </c>
      <c r="IQ95">
        <v>5.804889560036211E-07</v>
      </c>
      <c r="IR95">
        <v>0</v>
      </c>
      <c r="IS95">
        <v>2100</v>
      </c>
      <c r="IT95">
        <v>1</v>
      </c>
      <c r="IU95">
        <v>26</v>
      </c>
      <c r="IV95">
        <v>63428.8</v>
      </c>
      <c r="IW95">
        <v>63428.6</v>
      </c>
      <c r="IX95">
        <v>1.09619</v>
      </c>
      <c r="IY95">
        <v>2.55981</v>
      </c>
      <c r="IZ95">
        <v>1.39893</v>
      </c>
      <c r="JA95">
        <v>2.34253</v>
      </c>
      <c r="JB95">
        <v>1.44897</v>
      </c>
      <c r="JC95">
        <v>2.47437</v>
      </c>
      <c r="JD95">
        <v>36.7654</v>
      </c>
      <c r="JE95">
        <v>24.105</v>
      </c>
      <c r="JF95">
        <v>18</v>
      </c>
      <c r="JG95">
        <v>486.504</v>
      </c>
      <c r="JH95">
        <v>442.409</v>
      </c>
      <c r="JI95">
        <v>25.0001</v>
      </c>
      <c r="JJ95">
        <v>25.6021</v>
      </c>
      <c r="JK95">
        <v>30.0001</v>
      </c>
      <c r="JL95">
        <v>25.4428</v>
      </c>
      <c r="JM95">
        <v>25.5251</v>
      </c>
      <c r="JN95">
        <v>21.9901</v>
      </c>
      <c r="JO95">
        <v>31.4876</v>
      </c>
      <c r="JP95">
        <v>0</v>
      </c>
      <c r="JQ95">
        <v>25</v>
      </c>
      <c r="JR95">
        <v>420.1</v>
      </c>
      <c r="JS95">
        <v>15.4446</v>
      </c>
      <c r="JT95">
        <v>100.997</v>
      </c>
      <c r="JU95">
        <v>101.923</v>
      </c>
    </row>
    <row r="96" spans="1:281">
      <c r="A96">
        <v>80</v>
      </c>
      <c r="B96">
        <v>1659044854.6</v>
      </c>
      <c r="C96">
        <v>2743.599999904633</v>
      </c>
      <c r="D96" t="s">
        <v>588</v>
      </c>
      <c r="E96" t="s">
        <v>589</v>
      </c>
      <c r="F96">
        <v>5</v>
      </c>
      <c r="G96" t="s">
        <v>415</v>
      </c>
      <c r="H96" t="s">
        <v>575</v>
      </c>
      <c r="I96">
        <v>1659044852.1</v>
      </c>
      <c r="J96">
        <f>(K96)/1000</f>
        <v>0</v>
      </c>
      <c r="K96">
        <f>IF(CZ96, AN96, AH96)</f>
        <v>0</v>
      </c>
      <c r="L96">
        <f>IF(CZ96, AI96, AG96)</f>
        <v>0</v>
      </c>
      <c r="M96">
        <f>DB96 - IF(AU96&gt;1, L96*CV96*100.0/(AW96*DP96), 0)</f>
        <v>0</v>
      </c>
      <c r="N96">
        <f>((T96-J96/2)*M96-L96)/(T96+J96/2)</f>
        <v>0</v>
      </c>
      <c r="O96">
        <f>N96*(DI96+DJ96)/1000.0</f>
        <v>0</v>
      </c>
      <c r="P96">
        <f>(DB96 - IF(AU96&gt;1, L96*CV96*100.0/(AW96*DP96), 0))*(DI96+DJ96)/1000.0</f>
        <v>0</v>
      </c>
      <c r="Q96">
        <f>2.0/((1/S96-1/R96)+SIGN(S96)*SQRT((1/S96-1/R96)*(1/S96-1/R96) + 4*CW96/((CW96+1)*(CW96+1))*(2*1/S96*1/R96-1/R96*1/R96)))</f>
        <v>0</v>
      </c>
      <c r="R96">
        <f>IF(LEFT(CX96,1)&lt;&gt;"0",IF(LEFT(CX96,1)="1",3.0,CY96),$D$5+$E$5*(DP96*DI96/($K$5*1000))+$F$5*(DP96*DI96/($K$5*1000))*MAX(MIN(CV96,$J$5),$I$5)*MAX(MIN(CV96,$J$5),$I$5)+$G$5*MAX(MIN(CV96,$J$5),$I$5)*(DP96*DI96/($K$5*1000))+$H$5*(DP96*DI96/($K$5*1000))*(DP96*DI96/($K$5*1000)))</f>
        <v>0</v>
      </c>
      <c r="S96">
        <f>J96*(1000-(1000*0.61365*exp(17.502*W96/(240.97+W96))/(DI96+DJ96)+DD96)/2)/(1000*0.61365*exp(17.502*W96/(240.97+W96))/(DI96+DJ96)-DD96)</f>
        <v>0</v>
      </c>
      <c r="T96">
        <f>1/((CW96+1)/(Q96/1.6)+1/(R96/1.37)) + CW96/((CW96+1)/(Q96/1.6) + CW96/(R96/1.37))</f>
        <v>0</v>
      </c>
      <c r="U96">
        <f>(CR96*CU96)</f>
        <v>0</v>
      </c>
      <c r="V96">
        <f>(DK96+(U96+2*0.95*5.67E-8*(((DK96+$B$7)+273)^4-(DK96+273)^4)-44100*J96)/(1.84*29.3*R96+8*0.95*5.67E-8*(DK96+273)^3))</f>
        <v>0</v>
      </c>
      <c r="W96">
        <f>($C$7*DL96+$D$7*DM96+$E$7*V96)</f>
        <v>0</v>
      </c>
      <c r="X96">
        <f>0.61365*exp(17.502*W96/(240.97+W96))</f>
        <v>0</v>
      </c>
      <c r="Y96">
        <f>(Z96/AA96*100)</f>
        <v>0</v>
      </c>
      <c r="Z96">
        <f>DD96*(DI96+DJ96)/1000</f>
        <v>0</v>
      </c>
      <c r="AA96">
        <f>0.61365*exp(17.502*DK96/(240.97+DK96))</f>
        <v>0</v>
      </c>
      <c r="AB96">
        <f>(X96-DD96*(DI96+DJ96)/1000)</f>
        <v>0</v>
      </c>
      <c r="AC96">
        <f>(-J96*44100)</f>
        <v>0</v>
      </c>
      <c r="AD96">
        <f>2*29.3*R96*0.92*(DK96-W96)</f>
        <v>0</v>
      </c>
      <c r="AE96">
        <f>2*0.95*5.67E-8*(((DK96+$B$7)+273)^4-(W96+273)^4)</f>
        <v>0</v>
      </c>
      <c r="AF96">
        <f>U96+AE96+AC96+AD96</f>
        <v>0</v>
      </c>
      <c r="AG96">
        <f>DH96*AU96*(DC96-DB96*(1000-AU96*DE96)/(1000-AU96*DD96))/(100*CV96)</f>
        <v>0</v>
      </c>
      <c r="AH96">
        <f>1000*DH96*AU96*(DD96-DE96)/(100*CV96*(1000-AU96*DD96))</f>
        <v>0</v>
      </c>
      <c r="AI96">
        <f>(AJ96 - AK96 - DI96*1E3/(8.314*(DK96+273.15)) * AM96/DH96 * AL96) * DH96/(100*CV96) * (1000 - DE96)/1000</f>
        <v>0</v>
      </c>
      <c r="AJ96">
        <v>426.7264169454801</v>
      </c>
      <c r="AK96">
        <v>430.1597090909088</v>
      </c>
      <c r="AL96">
        <v>7.143104581906244E-05</v>
      </c>
      <c r="AM96">
        <v>64.8936513077757</v>
      </c>
      <c r="AN96">
        <f>(AP96 - AO96 + DI96*1E3/(8.314*(DK96+273.15)) * AR96/DH96 * AQ96) * DH96/(100*CV96) * 1000/(1000 - AP96)</f>
        <v>0</v>
      </c>
      <c r="AO96">
        <v>15.45263096104464</v>
      </c>
      <c r="AP96">
        <v>17.49667902097903</v>
      </c>
      <c r="AQ96">
        <v>5.280538671678574E-05</v>
      </c>
      <c r="AR96">
        <v>84.35265778039889</v>
      </c>
      <c r="AS96">
        <v>4</v>
      </c>
      <c r="AT96">
        <v>1</v>
      </c>
      <c r="AU96">
        <f>IF(AS96*$H$13&gt;=AW96,1.0,(AW96/(AW96-AS96*$H$13)))</f>
        <v>0</v>
      </c>
      <c r="AV96">
        <f>(AU96-1)*100</f>
        <v>0</v>
      </c>
      <c r="AW96">
        <f>MAX(0,($B$13+$C$13*DP96)/(1+$D$13*DP96)*DI96/(DK96+273)*$E$13)</f>
        <v>0</v>
      </c>
      <c r="AX96" t="s">
        <v>417</v>
      </c>
      <c r="AY96" t="s">
        <v>417</v>
      </c>
      <c r="AZ96">
        <v>0</v>
      </c>
      <c r="BA96">
        <v>0</v>
      </c>
      <c r="BB96">
        <f>1-AZ96/BA96</f>
        <v>0</v>
      </c>
      <c r="BC96">
        <v>0</v>
      </c>
      <c r="BD96" t="s">
        <v>417</v>
      </c>
      <c r="BE96" t="s">
        <v>417</v>
      </c>
      <c r="BF96">
        <v>0</v>
      </c>
      <c r="BG96">
        <v>0</v>
      </c>
      <c r="BH96">
        <f>1-BF96/BG96</f>
        <v>0</v>
      </c>
      <c r="BI96">
        <v>0.5</v>
      </c>
      <c r="BJ96">
        <f>CS96</f>
        <v>0</v>
      </c>
      <c r="BK96">
        <f>L96</f>
        <v>0</v>
      </c>
      <c r="BL96">
        <f>BH96*BI96*BJ96</f>
        <v>0</v>
      </c>
      <c r="BM96">
        <f>(BK96-BC96)/BJ96</f>
        <v>0</v>
      </c>
      <c r="BN96">
        <f>(BA96-BG96)/BG96</f>
        <v>0</v>
      </c>
      <c r="BO96">
        <f>AZ96/(BB96+AZ96/BG96)</f>
        <v>0</v>
      </c>
      <c r="BP96" t="s">
        <v>417</v>
      </c>
      <c r="BQ96">
        <v>0</v>
      </c>
      <c r="BR96">
        <f>IF(BQ96&lt;&gt;0, BQ96, BO96)</f>
        <v>0</v>
      </c>
      <c r="BS96">
        <f>1-BR96/BG96</f>
        <v>0</v>
      </c>
      <c r="BT96">
        <f>(BG96-BF96)/(BG96-BR96)</f>
        <v>0</v>
      </c>
      <c r="BU96">
        <f>(BA96-BG96)/(BA96-BR96)</f>
        <v>0</v>
      </c>
      <c r="BV96">
        <f>(BG96-BF96)/(BG96-AZ96)</f>
        <v>0</v>
      </c>
      <c r="BW96">
        <f>(BA96-BG96)/(BA96-AZ96)</f>
        <v>0</v>
      </c>
      <c r="BX96">
        <f>(BT96*BR96/BF96)</f>
        <v>0</v>
      </c>
      <c r="BY96">
        <f>(1-BX96)</f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f>$B$11*DQ96+$C$11*DR96+$F$11*EC96*(1-EF96)</f>
        <v>0</v>
      </c>
      <c r="CS96">
        <f>CR96*CT96</f>
        <v>0</v>
      </c>
      <c r="CT96">
        <f>($B$11*$D$9+$C$11*$D$9+$F$11*((EP96+EH96)/MAX(EP96+EH96+EQ96, 0.1)*$I$9+EQ96/MAX(EP96+EH96+EQ96, 0.1)*$J$9))/($B$11+$C$11+$F$11)</f>
        <v>0</v>
      </c>
      <c r="CU96">
        <f>($B$11*$K$9+$C$11*$K$9+$F$11*((EP96+EH96)/MAX(EP96+EH96+EQ96, 0.1)*$P$9+EQ96/MAX(EP96+EH96+EQ96, 0.1)*$Q$9))/($B$11+$C$11+$F$11)</f>
        <v>0</v>
      </c>
      <c r="CV96">
        <v>6</v>
      </c>
      <c r="CW96">
        <v>0.5</v>
      </c>
      <c r="CX96" t="s">
        <v>418</v>
      </c>
      <c r="CY96">
        <v>2</v>
      </c>
      <c r="CZ96" t="b">
        <v>1</v>
      </c>
      <c r="DA96">
        <v>1659044852.1</v>
      </c>
      <c r="DB96">
        <v>422.6272222222221</v>
      </c>
      <c r="DC96">
        <v>420.1211111111111</v>
      </c>
      <c r="DD96">
        <v>17.49714444444444</v>
      </c>
      <c r="DE96">
        <v>15.45315555555555</v>
      </c>
      <c r="DF96">
        <v>419.194</v>
      </c>
      <c r="DG96">
        <v>17.3109</v>
      </c>
      <c r="DH96">
        <v>500.0545555555556</v>
      </c>
      <c r="DI96">
        <v>90.2469</v>
      </c>
      <c r="DJ96">
        <v>0.09991258888888889</v>
      </c>
      <c r="DK96">
        <v>25.56392222222222</v>
      </c>
      <c r="DL96">
        <v>24.56118888888889</v>
      </c>
      <c r="DM96">
        <v>999.9000000000001</v>
      </c>
      <c r="DN96">
        <v>0</v>
      </c>
      <c r="DO96">
        <v>0</v>
      </c>
      <c r="DP96">
        <v>10003.46333333333</v>
      </c>
      <c r="DQ96">
        <v>0</v>
      </c>
      <c r="DR96">
        <v>4.24763</v>
      </c>
      <c r="DS96">
        <v>2.506171111111111</v>
      </c>
      <c r="DT96">
        <v>430.1537777777778</v>
      </c>
      <c r="DU96">
        <v>426.7151111111111</v>
      </c>
      <c r="DV96">
        <v>2.04399</v>
      </c>
      <c r="DW96">
        <v>420.1211111111111</v>
      </c>
      <c r="DX96">
        <v>15.45315555555555</v>
      </c>
      <c r="DY96">
        <v>1.579063333333333</v>
      </c>
      <c r="DZ96">
        <v>1.394598888888889</v>
      </c>
      <c r="EA96">
        <v>13.75597777777778</v>
      </c>
      <c r="EB96">
        <v>11.85904444444444</v>
      </c>
      <c r="EC96">
        <v>0.0100011</v>
      </c>
      <c r="ED96">
        <v>0</v>
      </c>
      <c r="EE96">
        <v>0</v>
      </c>
      <c r="EF96">
        <v>0</v>
      </c>
      <c r="EG96">
        <v>828.3944444444444</v>
      </c>
      <c r="EH96">
        <v>0.0100011</v>
      </c>
      <c r="EI96">
        <v>-4.261111111111112</v>
      </c>
      <c r="EJ96">
        <v>-1.155555555555556</v>
      </c>
      <c r="EK96">
        <v>34.45822222222223</v>
      </c>
      <c r="EL96">
        <v>40.27066666666667</v>
      </c>
      <c r="EM96">
        <v>37.24277777777777</v>
      </c>
      <c r="EN96">
        <v>40.42344444444445</v>
      </c>
      <c r="EO96">
        <v>37.58977777777778</v>
      </c>
      <c r="EP96">
        <v>0</v>
      </c>
      <c r="EQ96">
        <v>0</v>
      </c>
      <c r="ER96">
        <v>0</v>
      </c>
      <c r="ES96">
        <v>1659044856.1</v>
      </c>
      <c r="ET96">
        <v>0</v>
      </c>
      <c r="EU96">
        <v>825.8199999999998</v>
      </c>
      <c r="EV96">
        <v>31.29999990279696</v>
      </c>
      <c r="EW96">
        <v>-9.715384423474113</v>
      </c>
      <c r="EX96">
        <v>-4.382</v>
      </c>
      <c r="EY96">
        <v>15</v>
      </c>
      <c r="EZ96">
        <v>0</v>
      </c>
      <c r="FA96" t="s">
        <v>419</v>
      </c>
      <c r="FB96">
        <v>1655239120</v>
      </c>
      <c r="FC96">
        <v>1655239135</v>
      </c>
      <c r="FD96">
        <v>0</v>
      </c>
      <c r="FE96">
        <v>-0.075</v>
      </c>
      <c r="FF96">
        <v>-0.027</v>
      </c>
      <c r="FG96">
        <v>1.986</v>
      </c>
      <c r="FH96">
        <v>0.139</v>
      </c>
      <c r="FI96">
        <v>420</v>
      </c>
      <c r="FJ96">
        <v>22</v>
      </c>
      <c r="FK96">
        <v>0.12</v>
      </c>
      <c r="FL96">
        <v>0.02</v>
      </c>
      <c r="FM96">
        <v>2.533233414634146</v>
      </c>
      <c r="FN96">
        <v>-0.1576189547038271</v>
      </c>
      <c r="FO96">
        <v>0.0344905263493103</v>
      </c>
      <c r="FP96">
        <v>1</v>
      </c>
      <c r="FQ96">
        <v>825.639705882353</v>
      </c>
      <c r="FR96">
        <v>6.152024418926957</v>
      </c>
      <c r="FS96">
        <v>4.314063517281811</v>
      </c>
      <c r="FT96">
        <v>0</v>
      </c>
      <c r="FU96">
        <v>2.039793902439024</v>
      </c>
      <c r="FV96">
        <v>0.003867595818819836</v>
      </c>
      <c r="FW96">
        <v>0.01287216620541197</v>
      </c>
      <c r="FX96">
        <v>1</v>
      </c>
      <c r="FY96">
        <v>2</v>
      </c>
      <c r="FZ96">
        <v>3</v>
      </c>
      <c r="GA96" t="s">
        <v>429</v>
      </c>
      <c r="GB96">
        <v>2.98057</v>
      </c>
      <c r="GC96">
        <v>2.72836</v>
      </c>
      <c r="GD96">
        <v>0.0861034</v>
      </c>
      <c r="GE96">
        <v>0.0866701</v>
      </c>
      <c r="GF96">
        <v>0.0859766</v>
      </c>
      <c r="GG96">
        <v>0.0792919</v>
      </c>
      <c r="GH96">
        <v>27440.8</v>
      </c>
      <c r="GI96">
        <v>26999.5</v>
      </c>
      <c r="GJ96">
        <v>30551.1</v>
      </c>
      <c r="GK96">
        <v>29803</v>
      </c>
      <c r="GL96">
        <v>38536.1</v>
      </c>
      <c r="GM96">
        <v>36139.6</v>
      </c>
      <c r="GN96">
        <v>46731.1</v>
      </c>
      <c r="GO96">
        <v>44327.8</v>
      </c>
      <c r="GP96">
        <v>1.8807</v>
      </c>
      <c r="GQ96">
        <v>1.85693</v>
      </c>
      <c r="GR96">
        <v>0.0211857</v>
      </c>
      <c r="GS96">
        <v>0</v>
      </c>
      <c r="GT96">
        <v>24.2032</v>
      </c>
      <c r="GU96">
        <v>999.9</v>
      </c>
      <c r="GV96">
        <v>41.9</v>
      </c>
      <c r="GW96">
        <v>31.5</v>
      </c>
      <c r="GX96">
        <v>21.5493</v>
      </c>
      <c r="GY96">
        <v>63.337</v>
      </c>
      <c r="GZ96">
        <v>22.7764</v>
      </c>
      <c r="HA96">
        <v>1</v>
      </c>
      <c r="HB96">
        <v>-0.111977</v>
      </c>
      <c r="HC96">
        <v>-0.271253</v>
      </c>
      <c r="HD96">
        <v>20.2151</v>
      </c>
      <c r="HE96">
        <v>5.23975</v>
      </c>
      <c r="HF96">
        <v>11.968</v>
      </c>
      <c r="HG96">
        <v>4.97295</v>
      </c>
      <c r="HH96">
        <v>3.291</v>
      </c>
      <c r="HI96">
        <v>9580</v>
      </c>
      <c r="HJ96">
        <v>9999</v>
      </c>
      <c r="HK96">
        <v>9999</v>
      </c>
      <c r="HL96">
        <v>301.1</v>
      </c>
      <c r="HM96">
        <v>4.97289</v>
      </c>
      <c r="HN96">
        <v>1.87738</v>
      </c>
      <c r="HO96">
        <v>1.87546</v>
      </c>
      <c r="HP96">
        <v>1.87835</v>
      </c>
      <c r="HQ96">
        <v>1.875</v>
      </c>
      <c r="HR96">
        <v>1.87863</v>
      </c>
      <c r="HS96">
        <v>1.87563</v>
      </c>
      <c r="HT96">
        <v>1.87683</v>
      </c>
      <c r="HU96">
        <v>0</v>
      </c>
      <c r="HV96">
        <v>0</v>
      </c>
      <c r="HW96">
        <v>0</v>
      </c>
      <c r="HX96">
        <v>0</v>
      </c>
      <c r="HY96" t="s">
        <v>421</v>
      </c>
      <c r="HZ96" t="s">
        <v>422</v>
      </c>
      <c r="IA96" t="s">
        <v>423</v>
      </c>
      <c r="IB96" t="s">
        <v>423</v>
      </c>
      <c r="IC96" t="s">
        <v>423</v>
      </c>
      <c r="ID96" t="s">
        <v>423</v>
      </c>
      <c r="IE96">
        <v>0</v>
      </c>
      <c r="IF96">
        <v>100</v>
      </c>
      <c r="IG96">
        <v>100</v>
      </c>
      <c r="IH96">
        <v>3.434</v>
      </c>
      <c r="II96">
        <v>0.1862</v>
      </c>
      <c r="IJ96">
        <v>1.981763419366358</v>
      </c>
      <c r="IK96">
        <v>0.004159454759036045</v>
      </c>
      <c r="IL96">
        <v>-1.867668404869411E-06</v>
      </c>
      <c r="IM96">
        <v>4.909634042181104E-10</v>
      </c>
      <c r="IN96">
        <v>-0.02325052156973135</v>
      </c>
      <c r="IO96">
        <v>0.005621412097584705</v>
      </c>
      <c r="IP96">
        <v>0.0003643073039241939</v>
      </c>
      <c r="IQ96">
        <v>5.804889560036211E-07</v>
      </c>
      <c r="IR96">
        <v>0</v>
      </c>
      <c r="IS96">
        <v>2100</v>
      </c>
      <c r="IT96">
        <v>1</v>
      </c>
      <c r="IU96">
        <v>26</v>
      </c>
      <c r="IV96">
        <v>63428.9</v>
      </c>
      <c r="IW96">
        <v>63428.7</v>
      </c>
      <c r="IX96">
        <v>1.09619</v>
      </c>
      <c r="IY96">
        <v>2.55615</v>
      </c>
      <c r="IZ96">
        <v>1.39893</v>
      </c>
      <c r="JA96">
        <v>2.34253</v>
      </c>
      <c r="JB96">
        <v>1.44897</v>
      </c>
      <c r="JC96">
        <v>2.4707</v>
      </c>
      <c r="JD96">
        <v>36.7654</v>
      </c>
      <c r="JE96">
        <v>24.105</v>
      </c>
      <c r="JF96">
        <v>18</v>
      </c>
      <c r="JG96">
        <v>486.414</v>
      </c>
      <c r="JH96">
        <v>442.332</v>
      </c>
      <c r="JI96">
        <v>25.0001</v>
      </c>
      <c r="JJ96">
        <v>25.6021</v>
      </c>
      <c r="JK96">
        <v>30.0002</v>
      </c>
      <c r="JL96">
        <v>25.4434</v>
      </c>
      <c r="JM96">
        <v>25.5251</v>
      </c>
      <c r="JN96">
        <v>21.9915</v>
      </c>
      <c r="JO96">
        <v>31.4876</v>
      </c>
      <c r="JP96">
        <v>0</v>
      </c>
      <c r="JQ96">
        <v>25</v>
      </c>
      <c r="JR96">
        <v>420.1</v>
      </c>
      <c r="JS96">
        <v>15.4534</v>
      </c>
      <c r="JT96">
        <v>100.994</v>
      </c>
      <c r="JU96">
        <v>101.922</v>
      </c>
    </row>
    <row r="97" spans="1:281">
      <c r="A97">
        <v>81</v>
      </c>
      <c r="B97">
        <v>1659044859.6</v>
      </c>
      <c r="C97">
        <v>2748.599999904633</v>
      </c>
      <c r="D97" t="s">
        <v>590</v>
      </c>
      <c r="E97" t="s">
        <v>591</v>
      </c>
      <c r="F97">
        <v>5</v>
      </c>
      <c r="G97" t="s">
        <v>415</v>
      </c>
      <c r="H97" t="s">
        <v>575</v>
      </c>
      <c r="I97">
        <v>1659044856.8</v>
      </c>
      <c r="J97">
        <f>(K97)/1000</f>
        <v>0</v>
      </c>
      <c r="K97">
        <f>IF(CZ97, AN97, AH97)</f>
        <v>0</v>
      </c>
      <c r="L97">
        <f>IF(CZ97, AI97, AG97)</f>
        <v>0</v>
      </c>
      <c r="M97">
        <f>DB97 - IF(AU97&gt;1, L97*CV97*100.0/(AW97*DP97), 0)</f>
        <v>0</v>
      </c>
      <c r="N97">
        <f>((T97-J97/2)*M97-L97)/(T97+J97/2)</f>
        <v>0</v>
      </c>
      <c r="O97">
        <f>N97*(DI97+DJ97)/1000.0</f>
        <v>0</v>
      </c>
      <c r="P97">
        <f>(DB97 - IF(AU97&gt;1, L97*CV97*100.0/(AW97*DP97), 0))*(DI97+DJ97)/1000.0</f>
        <v>0</v>
      </c>
      <c r="Q97">
        <f>2.0/((1/S97-1/R97)+SIGN(S97)*SQRT((1/S97-1/R97)*(1/S97-1/R97) + 4*CW97/((CW97+1)*(CW97+1))*(2*1/S97*1/R97-1/R97*1/R97)))</f>
        <v>0</v>
      </c>
      <c r="R97">
        <f>IF(LEFT(CX97,1)&lt;&gt;"0",IF(LEFT(CX97,1)="1",3.0,CY97),$D$5+$E$5*(DP97*DI97/($K$5*1000))+$F$5*(DP97*DI97/($K$5*1000))*MAX(MIN(CV97,$J$5),$I$5)*MAX(MIN(CV97,$J$5),$I$5)+$G$5*MAX(MIN(CV97,$J$5),$I$5)*(DP97*DI97/($K$5*1000))+$H$5*(DP97*DI97/($K$5*1000))*(DP97*DI97/($K$5*1000)))</f>
        <v>0</v>
      </c>
      <c r="S97">
        <f>J97*(1000-(1000*0.61365*exp(17.502*W97/(240.97+W97))/(DI97+DJ97)+DD97)/2)/(1000*0.61365*exp(17.502*W97/(240.97+W97))/(DI97+DJ97)-DD97)</f>
        <v>0</v>
      </c>
      <c r="T97">
        <f>1/((CW97+1)/(Q97/1.6)+1/(R97/1.37)) + CW97/((CW97+1)/(Q97/1.6) + CW97/(R97/1.37))</f>
        <v>0</v>
      </c>
      <c r="U97">
        <f>(CR97*CU97)</f>
        <v>0</v>
      </c>
      <c r="V97">
        <f>(DK97+(U97+2*0.95*5.67E-8*(((DK97+$B$7)+273)^4-(DK97+273)^4)-44100*J97)/(1.84*29.3*R97+8*0.95*5.67E-8*(DK97+273)^3))</f>
        <v>0</v>
      </c>
      <c r="W97">
        <f>($C$7*DL97+$D$7*DM97+$E$7*V97)</f>
        <v>0</v>
      </c>
      <c r="X97">
        <f>0.61365*exp(17.502*W97/(240.97+W97))</f>
        <v>0</v>
      </c>
      <c r="Y97">
        <f>(Z97/AA97*100)</f>
        <v>0</v>
      </c>
      <c r="Z97">
        <f>DD97*(DI97+DJ97)/1000</f>
        <v>0</v>
      </c>
      <c r="AA97">
        <f>0.61365*exp(17.502*DK97/(240.97+DK97))</f>
        <v>0</v>
      </c>
      <c r="AB97">
        <f>(X97-DD97*(DI97+DJ97)/1000)</f>
        <v>0</v>
      </c>
      <c r="AC97">
        <f>(-J97*44100)</f>
        <v>0</v>
      </c>
      <c r="AD97">
        <f>2*29.3*R97*0.92*(DK97-W97)</f>
        <v>0</v>
      </c>
      <c r="AE97">
        <f>2*0.95*5.67E-8*(((DK97+$B$7)+273)^4-(W97+273)^4)</f>
        <v>0</v>
      </c>
      <c r="AF97">
        <f>U97+AE97+AC97+AD97</f>
        <v>0</v>
      </c>
      <c r="AG97">
        <f>DH97*AU97*(DC97-DB97*(1000-AU97*DE97)/(1000-AU97*DD97))/(100*CV97)</f>
        <v>0</v>
      </c>
      <c r="AH97">
        <f>1000*DH97*AU97*(DD97-DE97)/(100*CV97*(1000-AU97*DD97))</f>
        <v>0</v>
      </c>
      <c r="AI97">
        <f>(AJ97 - AK97 - DI97*1E3/(8.314*(DK97+273.15)) * AM97/DH97 * AL97) * DH97/(100*CV97) * (1000 - DE97)/1000</f>
        <v>0</v>
      </c>
      <c r="AJ97">
        <v>426.6850207115388</v>
      </c>
      <c r="AK97">
        <v>430.167539393939</v>
      </c>
      <c r="AL97">
        <v>3.19749235315359E-05</v>
      </c>
      <c r="AM97">
        <v>64.8936513077757</v>
      </c>
      <c r="AN97">
        <f>(AP97 - AO97 + DI97*1E3/(8.314*(DK97+273.15)) * AR97/DH97 * AQ97) * DH97/(100*CV97) * 1000/(1000 - AP97)</f>
        <v>0</v>
      </c>
      <c r="AO97">
        <v>15.45557831813156</v>
      </c>
      <c r="AP97">
        <v>17.4911146853147</v>
      </c>
      <c r="AQ97">
        <v>-0.0001571973202407934</v>
      </c>
      <c r="AR97">
        <v>84.35265778039889</v>
      </c>
      <c r="AS97">
        <v>4</v>
      </c>
      <c r="AT97">
        <v>1</v>
      </c>
      <c r="AU97">
        <f>IF(AS97*$H$13&gt;=AW97,1.0,(AW97/(AW97-AS97*$H$13)))</f>
        <v>0</v>
      </c>
      <c r="AV97">
        <f>(AU97-1)*100</f>
        <v>0</v>
      </c>
      <c r="AW97">
        <f>MAX(0,($B$13+$C$13*DP97)/(1+$D$13*DP97)*DI97/(DK97+273)*$E$13)</f>
        <v>0</v>
      </c>
      <c r="AX97" t="s">
        <v>417</v>
      </c>
      <c r="AY97" t="s">
        <v>417</v>
      </c>
      <c r="AZ97">
        <v>0</v>
      </c>
      <c r="BA97">
        <v>0</v>
      </c>
      <c r="BB97">
        <f>1-AZ97/BA97</f>
        <v>0</v>
      </c>
      <c r="BC97">
        <v>0</v>
      </c>
      <c r="BD97" t="s">
        <v>417</v>
      </c>
      <c r="BE97" t="s">
        <v>417</v>
      </c>
      <c r="BF97">
        <v>0</v>
      </c>
      <c r="BG97">
        <v>0</v>
      </c>
      <c r="BH97">
        <f>1-BF97/BG97</f>
        <v>0</v>
      </c>
      <c r="BI97">
        <v>0.5</v>
      </c>
      <c r="BJ97">
        <f>CS97</f>
        <v>0</v>
      </c>
      <c r="BK97">
        <f>L97</f>
        <v>0</v>
      </c>
      <c r="BL97">
        <f>BH97*BI97*BJ97</f>
        <v>0</v>
      </c>
      <c r="BM97">
        <f>(BK97-BC97)/BJ97</f>
        <v>0</v>
      </c>
      <c r="BN97">
        <f>(BA97-BG97)/BG97</f>
        <v>0</v>
      </c>
      <c r="BO97">
        <f>AZ97/(BB97+AZ97/BG97)</f>
        <v>0</v>
      </c>
      <c r="BP97" t="s">
        <v>417</v>
      </c>
      <c r="BQ97">
        <v>0</v>
      </c>
      <c r="BR97">
        <f>IF(BQ97&lt;&gt;0, BQ97, BO97)</f>
        <v>0</v>
      </c>
      <c r="BS97">
        <f>1-BR97/BG97</f>
        <v>0</v>
      </c>
      <c r="BT97">
        <f>(BG97-BF97)/(BG97-BR97)</f>
        <v>0</v>
      </c>
      <c r="BU97">
        <f>(BA97-BG97)/(BA97-BR97)</f>
        <v>0</v>
      </c>
      <c r="BV97">
        <f>(BG97-BF97)/(BG97-AZ97)</f>
        <v>0</v>
      </c>
      <c r="BW97">
        <f>(BA97-BG97)/(BA97-AZ97)</f>
        <v>0</v>
      </c>
      <c r="BX97">
        <f>(BT97*BR97/BF97)</f>
        <v>0</v>
      </c>
      <c r="BY97">
        <f>(1-BX97)</f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f>$B$11*DQ97+$C$11*DR97+$F$11*EC97*(1-EF97)</f>
        <v>0</v>
      </c>
      <c r="CS97">
        <f>CR97*CT97</f>
        <v>0</v>
      </c>
      <c r="CT97">
        <f>($B$11*$D$9+$C$11*$D$9+$F$11*((EP97+EH97)/MAX(EP97+EH97+EQ97, 0.1)*$I$9+EQ97/MAX(EP97+EH97+EQ97, 0.1)*$J$9))/($B$11+$C$11+$F$11)</f>
        <v>0</v>
      </c>
      <c r="CU97">
        <f>($B$11*$K$9+$C$11*$K$9+$F$11*((EP97+EH97)/MAX(EP97+EH97+EQ97, 0.1)*$P$9+EQ97/MAX(EP97+EH97+EQ97, 0.1)*$Q$9))/($B$11+$C$11+$F$11)</f>
        <v>0</v>
      </c>
      <c r="CV97">
        <v>6</v>
      </c>
      <c r="CW97">
        <v>0.5</v>
      </c>
      <c r="CX97" t="s">
        <v>418</v>
      </c>
      <c r="CY97">
        <v>2</v>
      </c>
      <c r="CZ97" t="b">
        <v>1</v>
      </c>
      <c r="DA97">
        <v>1659044856.8</v>
      </c>
      <c r="DB97">
        <v>422.6402</v>
      </c>
      <c r="DC97">
        <v>420.0868</v>
      </c>
      <c r="DD97">
        <v>17.4937</v>
      </c>
      <c r="DE97">
        <v>15.45551</v>
      </c>
      <c r="DF97">
        <v>419.2068</v>
      </c>
      <c r="DG97">
        <v>17.30754</v>
      </c>
      <c r="DH97">
        <v>500.0663</v>
      </c>
      <c r="DI97">
        <v>90.24733000000001</v>
      </c>
      <c r="DJ97">
        <v>0.09988617</v>
      </c>
      <c r="DK97">
        <v>25.56459</v>
      </c>
      <c r="DL97">
        <v>24.5618</v>
      </c>
      <c r="DM97">
        <v>999.9</v>
      </c>
      <c r="DN97">
        <v>0</v>
      </c>
      <c r="DO97">
        <v>0</v>
      </c>
      <c r="DP97">
        <v>10006.994</v>
      </c>
      <c r="DQ97">
        <v>0</v>
      </c>
      <c r="DR97">
        <v>4.24763</v>
      </c>
      <c r="DS97">
        <v>2.553379</v>
      </c>
      <c r="DT97">
        <v>430.1653</v>
      </c>
      <c r="DU97">
        <v>426.6813</v>
      </c>
      <c r="DV97">
        <v>2.03819</v>
      </c>
      <c r="DW97">
        <v>420.0868</v>
      </c>
      <c r="DX97">
        <v>15.45551</v>
      </c>
      <c r="DY97">
        <v>1.57876</v>
      </c>
      <c r="DZ97">
        <v>1.394819</v>
      </c>
      <c r="EA97">
        <v>13.75303</v>
      </c>
      <c r="EB97">
        <v>11.86141</v>
      </c>
      <c r="EC97">
        <v>0.0100011</v>
      </c>
      <c r="ED97">
        <v>0</v>
      </c>
      <c r="EE97">
        <v>0</v>
      </c>
      <c r="EF97">
        <v>0</v>
      </c>
      <c r="EG97">
        <v>823.1600000000001</v>
      </c>
      <c r="EH97">
        <v>0.0100011</v>
      </c>
      <c r="EI97">
        <v>-1.32</v>
      </c>
      <c r="EJ97">
        <v>-0.8400000000000001</v>
      </c>
      <c r="EK97">
        <v>34.5746</v>
      </c>
      <c r="EL97">
        <v>40.3309</v>
      </c>
      <c r="EM97">
        <v>37.2871</v>
      </c>
      <c r="EN97">
        <v>40.5123</v>
      </c>
      <c r="EO97">
        <v>37.6061</v>
      </c>
      <c r="EP97">
        <v>0</v>
      </c>
      <c r="EQ97">
        <v>0</v>
      </c>
      <c r="ER97">
        <v>0</v>
      </c>
      <c r="ES97">
        <v>1659044860.9</v>
      </c>
      <c r="ET97">
        <v>0</v>
      </c>
      <c r="EU97">
        <v>826.0980000000001</v>
      </c>
      <c r="EV97">
        <v>-9.446153989672865</v>
      </c>
      <c r="EW97">
        <v>10.95000025171497</v>
      </c>
      <c r="EX97">
        <v>-3.756</v>
      </c>
      <c r="EY97">
        <v>15</v>
      </c>
      <c r="EZ97">
        <v>0</v>
      </c>
      <c r="FA97" t="s">
        <v>419</v>
      </c>
      <c r="FB97">
        <v>1655239120</v>
      </c>
      <c r="FC97">
        <v>1655239135</v>
      </c>
      <c r="FD97">
        <v>0</v>
      </c>
      <c r="FE97">
        <v>-0.075</v>
      </c>
      <c r="FF97">
        <v>-0.027</v>
      </c>
      <c r="FG97">
        <v>1.986</v>
      </c>
      <c r="FH97">
        <v>0.139</v>
      </c>
      <c r="FI97">
        <v>420</v>
      </c>
      <c r="FJ97">
        <v>22</v>
      </c>
      <c r="FK97">
        <v>0.12</v>
      </c>
      <c r="FL97">
        <v>0.02</v>
      </c>
      <c r="FM97">
        <v>2.534643170731707</v>
      </c>
      <c r="FN97">
        <v>-0.01060829268292472</v>
      </c>
      <c r="FO97">
        <v>0.03194295742367712</v>
      </c>
      <c r="FP97">
        <v>1</v>
      </c>
      <c r="FQ97">
        <v>825.3338235294117</v>
      </c>
      <c r="FR97">
        <v>10.19938872826871</v>
      </c>
      <c r="FS97">
        <v>4.741505106476267</v>
      </c>
      <c r="FT97">
        <v>0</v>
      </c>
      <c r="FU97">
        <v>2.038330487804878</v>
      </c>
      <c r="FV97">
        <v>0.0393255052264862</v>
      </c>
      <c r="FW97">
        <v>0.006675138420495699</v>
      </c>
      <c r="FX97">
        <v>1</v>
      </c>
      <c r="FY97">
        <v>2</v>
      </c>
      <c r="FZ97">
        <v>3</v>
      </c>
      <c r="GA97" t="s">
        <v>429</v>
      </c>
      <c r="GB97">
        <v>2.98064</v>
      </c>
      <c r="GC97">
        <v>2.72816</v>
      </c>
      <c r="GD97">
        <v>0.0861022</v>
      </c>
      <c r="GE97">
        <v>0.0866749</v>
      </c>
      <c r="GF97">
        <v>0.0859563</v>
      </c>
      <c r="GG97">
        <v>0.0792969</v>
      </c>
      <c r="GH97">
        <v>27440.6</v>
      </c>
      <c r="GI97">
        <v>26999.3</v>
      </c>
      <c r="GJ97">
        <v>30550.9</v>
      </c>
      <c r="GK97">
        <v>29802.9</v>
      </c>
      <c r="GL97">
        <v>38536.9</v>
      </c>
      <c r="GM97">
        <v>36139.2</v>
      </c>
      <c r="GN97">
        <v>46731</v>
      </c>
      <c r="GO97">
        <v>44327.6</v>
      </c>
      <c r="GP97">
        <v>1.88083</v>
      </c>
      <c r="GQ97">
        <v>1.85695</v>
      </c>
      <c r="GR97">
        <v>0.0224151</v>
      </c>
      <c r="GS97">
        <v>0</v>
      </c>
      <c r="GT97">
        <v>24.2036</v>
      </c>
      <c r="GU97">
        <v>999.9</v>
      </c>
      <c r="GV97">
        <v>41.9</v>
      </c>
      <c r="GW97">
        <v>31.5</v>
      </c>
      <c r="GX97">
        <v>21.5516</v>
      </c>
      <c r="GY97">
        <v>62.747</v>
      </c>
      <c r="GZ97">
        <v>22.9968</v>
      </c>
      <c r="HA97">
        <v>1</v>
      </c>
      <c r="HB97">
        <v>-0.112005</v>
      </c>
      <c r="HC97">
        <v>-0.27101</v>
      </c>
      <c r="HD97">
        <v>20.2151</v>
      </c>
      <c r="HE97">
        <v>5.23975</v>
      </c>
      <c r="HF97">
        <v>11.968</v>
      </c>
      <c r="HG97">
        <v>4.97305</v>
      </c>
      <c r="HH97">
        <v>3.291</v>
      </c>
      <c r="HI97">
        <v>9580</v>
      </c>
      <c r="HJ97">
        <v>9999</v>
      </c>
      <c r="HK97">
        <v>9999</v>
      </c>
      <c r="HL97">
        <v>301.1</v>
      </c>
      <c r="HM97">
        <v>4.97292</v>
      </c>
      <c r="HN97">
        <v>1.8773</v>
      </c>
      <c r="HO97">
        <v>1.87545</v>
      </c>
      <c r="HP97">
        <v>1.87826</v>
      </c>
      <c r="HQ97">
        <v>1.875</v>
      </c>
      <c r="HR97">
        <v>1.87854</v>
      </c>
      <c r="HS97">
        <v>1.87562</v>
      </c>
      <c r="HT97">
        <v>1.87682</v>
      </c>
      <c r="HU97">
        <v>0</v>
      </c>
      <c r="HV97">
        <v>0</v>
      </c>
      <c r="HW97">
        <v>0</v>
      </c>
      <c r="HX97">
        <v>0</v>
      </c>
      <c r="HY97" t="s">
        <v>421</v>
      </c>
      <c r="HZ97" t="s">
        <v>422</v>
      </c>
      <c r="IA97" t="s">
        <v>423</v>
      </c>
      <c r="IB97" t="s">
        <v>423</v>
      </c>
      <c r="IC97" t="s">
        <v>423</v>
      </c>
      <c r="ID97" t="s">
        <v>423</v>
      </c>
      <c r="IE97">
        <v>0</v>
      </c>
      <c r="IF97">
        <v>100</v>
      </c>
      <c r="IG97">
        <v>100</v>
      </c>
      <c r="IH97">
        <v>3.434</v>
      </c>
      <c r="II97">
        <v>0.1861</v>
      </c>
      <c r="IJ97">
        <v>1.981763419366358</v>
      </c>
      <c r="IK97">
        <v>0.004159454759036045</v>
      </c>
      <c r="IL97">
        <v>-1.867668404869411E-06</v>
      </c>
      <c r="IM97">
        <v>4.909634042181104E-10</v>
      </c>
      <c r="IN97">
        <v>-0.02325052156973135</v>
      </c>
      <c r="IO97">
        <v>0.005621412097584705</v>
      </c>
      <c r="IP97">
        <v>0.0003643073039241939</v>
      </c>
      <c r="IQ97">
        <v>5.804889560036211E-07</v>
      </c>
      <c r="IR97">
        <v>0</v>
      </c>
      <c r="IS97">
        <v>2100</v>
      </c>
      <c r="IT97">
        <v>1</v>
      </c>
      <c r="IU97">
        <v>26</v>
      </c>
      <c r="IV97">
        <v>63429</v>
      </c>
      <c r="IW97">
        <v>63428.7</v>
      </c>
      <c r="IX97">
        <v>1.09741</v>
      </c>
      <c r="IY97">
        <v>2.56226</v>
      </c>
      <c r="IZ97">
        <v>1.39893</v>
      </c>
      <c r="JA97">
        <v>2.34253</v>
      </c>
      <c r="JB97">
        <v>1.44897</v>
      </c>
      <c r="JC97">
        <v>2.47925</v>
      </c>
      <c r="JD97">
        <v>36.7654</v>
      </c>
      <c r="JE97">
        <v>24.1138</v>
      </c>
      <c r="JF97">
        <v>18</v>
      </c>
      <c r="JG97">
        <v>486.482</v>
      </c>
      <c r="JH97">
        <v>442.347</v>
      </c>
      <c r="JI97">
        <v>25.0001</v>
      </c>
      <c r="JJ97">
        <v>25.6026</v>
      </c>
      <c r="JK97">
        <v>30.0001</v>
      </c>
      <c r="JL97">
        <v>25.4434</v>
      </c>
      <c r="JM97">
        <v>25.5251</v>
      </c>
      <c r="JN97">
        <v>21.9912</v>
      </c>
      <c r="JO97">
        <v>31.4876</v>
      </c>
      <c r="JP97">
        <v>0</v>
      </c>
      <c r="JQ97">
        <v>25</v>
      </c>
      <c r="JR97">
        <v>420.1</v>
      </c>
      <c r="JS97">
        <v>15.468</v>
      </c>
      <c r="JT97">
        <v>100.993</v>
      </c>
      <c r="JU97">
        <v>101.922</v>
      </c>
    </row>
    <row r="98" spans="1:281">
      <c r="A98">
        <v>82</v>
      </c>
      <c r="B98">
        <v>1659044864.6</v>
      </c>
      <c r="C98">
        <v>2753.599999904633</v>
      </c>
      <c r="D98" t="s">
        <v>592</v>
      </c>
      <c r="E98" t="s">
        <v>593</v>
      </c>
      <c r="F98">
        <v>5</v>
      </c>
      <c r="G98" t="s">
        <v>415</v>
      </c>
      <c r="H98" t="s">
        <v>575</v>
      </c>
      <c r="I98">
        <v>1659044862.1</v>
      </c>
      <c r="J98">
        <f>(K98)/1000</f>
        <v>0</v>
      </c>
      <c r="K98">
        <f>IF(CZ98, AN98, AH98)</f>
        <v>0</v>
      </c>
      <c r="L98">
        <f>IF(CZ98, AI98, AG98)</f>
        <v>0</v>
      </c>
      <c r="M98">
        <f>DB98 - IF(AU98&gt;1, L98*CV98*100.0/(AW98*DP98), 0)</f>
        <v>0</v>
      </c>
      <c r="N98">
        <f>((T98-J98/2)*M98-L98)/(T98+J98/2)</f>
        <v>0</v>
      </c>
      <c r="O98">
        <f>N98*(DI98+DJ98)/1000.0</f>
        <v>0</v>
      </c>
      <c r="P98">
        <f>(DB98 - IF(AU98&gt;1, L98*CV98*100.0/(AW98*DP98), 0))*(DI98+DJ98)/1000.0</f>
        <v>0</v>
      </c>
      <c r="Q98">
        <f>2.0/((1/S98-1/R98)+SIGN(S98)*SQRT((1/S98-1/R98)*(1/S98-1/R98) + 4*CW98/((CW98+1)*(CW98+1))*(2*1/S98*1/R98-1/R98*1/R98)))</f>
        <v>0</v>
      </c>
      <c r="R98">
        <f>IF(LEFT(CX98,1)&lt;&gt;"0",IF(LEFT(CX98,1)="1",3.0,CY98),$D$5+$E$5*(DP98*DI98/($K$5*1000))+$F$5*(DP98*DI98/($K$5*1000))*MAX(MIN(CV98,$J$5),$I$5)*MAX(MIN(CV98,$J$5),$I$5)+$G$5*MAX(MIN(CV98,$J$5),$I$5)*(DP98*DI98/($K$5*1000))+$H$5*(DP98*DI98/($K$5*1000))*(DP98*DI98/($K$5*1000)))</f>
        <v>0</v>
      </c>
      <c r="S98">
        <f>J98*(1000-(1000*0.61365*exp(17.502*W98/(240.97+W98))/(DI98+DJ98)+DD98)/2)/(1000*0.61365*exp(17.502*W98/(240.97+W98))/(DI98+DJ98)-DD98)</f>
        <v>0</v>
      </c>
      <c r="T98">
        <f>1/((CW98+1)/(Q98/1.6)+1/(R98/1.37)) + CW98/((CW98+1)/(Q98/1.6) + CW98/(R98/1.37))</f>
        <v>0</v>
      </c>
      <c r="U98">
        <f>(CR98*CU98)</f>
        <v>0</v>
      </c>
      <c r="V98">
        <f>(DK98+(U98+2*0.95*5.67E-8*(((DK98+$B$7)+273)^4-(DK98+273)^4)-44100*J98)/(1.84*29.3*R98+8*0.95*5.67E-8*(DK98+273)^3))</f>
        <v>0</v>
      </c>
      <c r="W98">
        <f>($C$7*DL98+$D$7*DM98+$E$7*V98)</f>
        <v>0</v>
      </c>
      <c r="X98">
        <f>0.61365*exp(17.502*W98/(240.97+W98))</f>
        <v>0</v>
      </c>
      <c r="Y98">
        <f>(Z98/AA98*100)</f>
        <v>0</v>
      </c>
      <c r="Z98">
        <f>DD98*(DI98+DJ98)/1000</f>
        <v>0</v>
      </c>
      <c r="AA98">
        <f>0.61365*exp(17.502*DK98/(240.97+DK98))</f>
        <v>0</v>
      </c>
      <c r="AB98">
        <f>(X98-DD98*(DI98+DJ98)/1000)</f>
        <v>0</v>
      </c>
      <c r="AC98">
        <f>(-J98*44100)</f>
        <v>0</v>
      </c>
      <c r="AD98">
        <f>2*29.3*R98*0.92*(DK98-W98)</f>
        <v>0</v>
      </c>
      <c r="AE98">
        <f>2*0.95*5.67E-8*(((DK98+$B$7)+273)^4-(W98+273)^4)</f>
        <v>0</v>
      </c>
      <c r="AF98">
        <f>U98+AE98+AC98+AD98</f>
        <v>0</v>
      </c>
      <c r="AG98">
        <f>DH98*AU98*(DC98-DB98*(1000-AU98*DE98)/(1000-AU98*DD98))/(100*CV98)</f>
        <v>0</v>
      </c>
      <c r="AH98">
        <f>1000*DH98*AU98*(DD98-DE98)/(100*CV98*(1000-AU98*DD98))</f>
        <v>0</v>
      </c>
      <c r="AI98">
        <f>(AJ98 - AK98 - DI98*1E3/(8.314*(DK98+273.15)) * AM98/DH98 * AL98) * DH98/(100*CV98) * (1000 - DE98)/1000</f>
        <v>0</v>
      </c>
      <c r="AJ98">
        <v>426.6504630399418</v>
      </c>
      <c r="AK98">
        <v>430.1318848484848</v>
      </c>
      <c r="AL98">
        <v>-0.0001071394906728093</v>
      </c>
      <c r="AM98">
        <v>64.8936513077757</v>
      </c>
      <c r="AN98">
        <f>(AP98 - AO98 + DI98*1E3/(8.314*(DK98+273.15)) * AR98/DH98 * AQ98) * DH98/(100*CV98) * 1000/(1000 - AP98)</f>
        <v>0</v>
      </c>
      <c r="AO98">
        <v>15.45552230617555</v>
      </c>
      <c r="AP98">
        <v>17.48650419580419</v>
      </c>
      <c r="AQ98">
        <v>-9.481298199866896E-05</v>
      </c>
      <c r="AR98">
        <v>84.35265778039889</v>
      </c>
      <c r="AS98">
        <v>4</v>
      </c>
      <c r="AT98">
        <v>1</v>
      </c>
      <c r="AU98">
        <f>IF(AS98*$H$13&gt;=AW98,1.0,(AW98/(AW98-AS98*$H$13)))</f>
        <v>0</v>
      </c>
      <c r="AV98">
        <f>(AU98-1)*100</f>
        <v>0</v>
      </c>
      <c r="AW98">
        <f>MAX(0,($B$13+$C$13*DP98)/(1+$D$13*DP98)*DI98/(DK98+273)*$E$13)</f>
        <v>0</v>
      </c>
      <c r="AX98" t="s">
        <v>417</v>
      </c>
      <c r="AY98" t="s">
        <v>417</v>
      </c>
      <c r="AZ98">
        <v>0</v>
      </c>
      <c r="BA98">
        <v>0</v>
      </c>
      <c r="BB98">
        <f>1-AZ98/BA98</f>
        <v>0</v>
      </c>
      <c r="BC98">
        <v>0</v>
      </c>
      <c r="BD98" t="s">
        <v>417</v>
      </c>
      <c r="BE98" t="s">
        <v>417</v>
      </c>
      <c r="BF98">
        <v>0</v>
      </c>
      <c r="BG98">
        <v>0</v>
      </c>
      <c r="BH98">
        <f>1-BF98/BG98</f>
        <v>0</v>
      </c>
      <c r="BI98">
        <v>0.5</v>
      </c>
      <c r="BJ98">
        <f>CS98</f>
        <v>0</v>
      </c>
      <c r="BK98">
        <f>L98</f>
        <v>0</v>
      </c>
      <c r="BL98">
        <f>BH98*BI98*BJ98</f>
        <v>0</v>
      </c>
      <c r="BM98">
        <f>(BK98-BC98)/BJ98</f>
        <v>0</v>
      </c>
      <c r="BN98">
        <f>(BA98-BG98)/BG98</f>
        <v>0</v>
      </c>
      <c r="BO98">
        <f>AZ98/(BB98+AZ98/BG98)</f>
        <v>0</v>
      </c>
      <c r="BP98" t="s">
        <v>417</v>
      </c>
      <c r="BQ98">
        <v>0</v>
      </c>
      <c r="BR98">
        <f>IF(BQ98&lt;&gt;0, BQ98, BO98)</f>
        <v>0</v>
      </c>
      <c r="BS98">
        <f>1-BR98/BG98</f>
        <v>0</v>
      </c>
      <c r="BT98">
        <f>(BG98-BF98)/(BG98-BR98)</f>
        <v>0</v>
      </c>
      <c r="BU98">
        <f>(BA98-BG98)/(BA98-BR98)</f>
        <v>0</v>
      </c>
      <c r="BV98">
        <f>(BG98-BF98)/(BG98-AZ98)</f>
        <v>0</v>
      </c>
      <c r="BW98">
        <f>(BA98-BG98)/(BA98-AZ98)</f>
        <v>0</v>
      </c>
      <c r="BX98">
        <f>(BT98*BR98/BF98)</f>
        <v>0</v>
      </c>
      <c r="BY98">
        <f>(1-BX98)</f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f>$B$11*DQ98+$C$11*DR98+$F$11*EC98*(1-EF98)</f>
        <v>0</v>
      </c>
      <c r="CS98">
        <f>CR98*CT98</f>
        <v>0</v>
      </c>
      <c r="CT98">
        <f>($B$11*$D$9+$C$11*$D$9+$F$11*((EP98+EH98)/MAX(EP98+EH98+EQ98, 0.1)*$I$9+EQ98/MAX(EP98+EH98+EQ98, 0.1)*$J$9))/($B$11+$C$11+$F$11)</f>
        <v>0</v>
      </c>
      <c r="CU98">
        <f>($B$11*$K$9+$C$11*$K$9+$F$11*((EP98+EH98)/MAX(EP98+EH98+EQ98, 0.1)*$P$9+EQ98/MAX(EP98+EH98+EQ98, 0.1)*$Q$9))/($B$11+$C$11+$F$11)</f>
        <v>0</v>
      </c>
      <c r="CV98">
        <v>6</v>
      </c>
      <c r="CW98">
        <v>0.5</v>
      </c>
      <c r="CX98" t="s">
        <v>418</v>
      </c>
      <c r="CY98">
        <v>2</v>
      </c>
      <c r="CZ98" t="b">
        <v>1</v>
      </c>
      <c r="DA98">
        <v>1659044862.1</v>
      </c>
      <c r="DB98">
        <v>422.6164444444444</v>
      </c>
      <c r="DC98">
        <v>420.0816666666667</v>
      </c>
      <c r="DD98">
        <v>17.48815555555556</v>
      </c>
      <c r="DE98">
        <v>15.4577</v>
      </c>
      <c r="DF98">
        <v>419.1831111111111</v>
      </c>
      <c r="DG98">
        <v>17.30206666666666</v>
      </c>
      <c r="DH98">
        <v>500.0278888888889</v>
      </c>
      <c r="DI98">
        <v>90.24642222222222</v>
      </c>
      <c r="DJ98">
        <v>0.09972349999999999</v>
      </c>
      <c r="DK98">
        <v>25.56863333333333</v>
      </c>
      <c r="DL98">
        <v>24.565</v>
      </c>
      <c r="DM98">
        <v>999.9000000000001</v>
      </c>
      <c r="DN98">
        <v>0</v>
      </c>
      <c r="DO98">
        <v>0</v>
      </c>
      <c r="DP98">
        <v>10004.07444444445</v>
      </c>
      <c r="DQ98">
        <v>0</v>
      </c>
      <c r="DR98">
        <v>4.24763</v>
      </c>
      <c r="DS98">
        <v>2.534607777777778</v>
      </c>
      <c r="DT98">
        <v>430.1387777777778</v>
      </c>
      <c r="DU98">
        <v>426.6773333333334</v>
      </c>
      <c r="DV98">
        <v>2.03043</v>
      </c>
      <c r="DW98">
        <v>420.0816666666667</v>
      </c>
      <c r="DX98">
        <v>15.4577</v>
      </c>
      <c r="DY98">
        <v>1.578243333333333</v>
      </c>
      <c r="DZ98">
        <v>1.395003333333333</v>
      </c>
      <c r="EA98">
        <v>13.74802222222222</v>
      </c>
      <c r="EB98">
        <v>11.86343333333333</v>
      </c>
      <c r="EC98">
        <v>0.0100011</v>
      </c>
      <c r="ED98">
        <v>0</v>
      </c>
      <c r="EE98">
        <v>0</v>
      </c>
      <c r="EF98">
        <v>0</v>
      </c>
      <c r="EG98">
        <v>823.8444444444444</v>
      </c>
      <c r="EH98">
        <v>0.0100011</v>
      </c>
      <c r="EI98">
        <v>-2.161111111111111</v>
      </c>
      <c r="EJ98">
        <v>-1.394444444444444</v>
      </c>
      <c r="EK98">
        <v>34.63855555555555</v>
      </c>
      <c r="EL98">
        <v>40.37477777777778</v>
      </c>
      <c r="EM98">
        <v>37.29155555555556</v>
      </c>
      <c r="EN98">
        <v>40.60388888888889</v>
      </c>
      <c r="EO98">
        <v>37.65944444444445</v>
      </c>
      <c r="EP98">
        <v>0</v>
      </c>
      <c r="EQ98">
        <v>0</v>
      </c>
      <c r="ER98">
        <v>0</v>
      </c>
      <c r="ES98">
        <v>1659044865.7</v>
      </c>
      <c r="ET98">
        <v>0</v>
      </c>
      <c r="EU98">
        <v>825.546</v>
      </c>
      <c r="EV98">
        <v>-24.95000017606135</v>
      </c>
      <c r="EW98">
        <v>12.24230786011769</v>
      </c>
      <c r="EX98">
        <v>-2.872</v>
      </c>
      <c r="EY98">
        <v>15</v>
      </c>
      <c r="EZ98">
        <v>0</v>
      </c>
      <c r="FA98" t="s">
        <v>419</v>
      </c>
      <c r="FB98">
        <v>1655239120</v>
      </c>
      <c r="FC98">
        <v>1655239135</v>
      </c>
      <c r="FD98">
        <v>0</v>
      </c>
      <c r="FE98">
        <v>-0.075</v>
      </c>
      <c r="FF98">
        <v>-0.027</v>
      </c>
      <c r="FG98">
        <v>1.986</v>
      </c>
      <c r="FH98">
        <v>0.139</v>
      </c>
      <c r="FI98">
        <v>420</v>
      </c>
      <c r="FJ98">
        <v>22</v>
      </c>
      <c r="FK98">
        <v>0.12</v>
      </c>
      <c r="FL98">
        <v>0.02</v>
      </c>
      <c r="FM98">
        <v>2.53338925</v>
      </c>
      <c r="FN98">
        <v>0.01967853658536511</v>
      </c>
      <c r="FO98">
        <v>0.03644839505297179</v>
      </c>
      <c r="FP98">
        <v>1</v>
      </c>
      <c r="FQ98">
        <v>825.6573529411764</v>
      </c>
      <c r="FR98">
        <v>-10.61955696206169</v>
      </c>
      <c r="FS98">
        <v>5.144230525449069</v>
      </c>
      <c r="FT98">
        <v>0</v>
      </c>
      <c r="FU98">
        <v>2.0387975</v>
      </c>
      <c r="FV98">
        <v>-0.04835729831144717</v>
      </c>
      <c r="FW98">
        <v>0.005487794069569253</v>
      </c>
      <c r="FX98">
        <v>1</v>
      </c>
      <c r="FY98">
        <v>2</v>
      </c>
      <c r="FZ98">
        <v>3</v>
      </c>
      <c r="GA98" t="s">
        <v>429</v>
      </c>
      <c r="GB98">
        <v>2.98075</v>
      </c>
      <c r="GC98">
        <v>2.72873</v>
      </c>
      <c r="GD98">
        <v>0.0860986</v>
      </c>
      <c r="GE98">
        <v>0.0866846</v>
      </c>
      <c r="GF98">
        <v>0.0859379</v>
      </c>
      <c r="GG98">
        <v>0.0793428</v>
      </c>
      <c r="GH98">
        <v>27440.7</v>
      </c>
      <c r="GI98">
        <v>26999.3</v>
      </c>
      <c r="GJ98">
        <v>30550.9</v>
      </c>
      <c r="GK98">
        <v>29803.2</v>
      </c>
      <c r="GL98">
        <v>38537.4</v>
      </c>
      <c r="GM98">
        <v>36138</v>
      </c>
      <c r="GN98">
        <v>46730.7</v>
      </c>
      <c r="GO98">
        <v>44328.3</v>
      </c>
      <c r="GP98">
        <v>1.8809</v>
      </c>
      <c r="GQ98">
        <v>1.85697</v>
      </c>
      <c r="GR98">
        <v>0.0218749</v>
      </c>
      <c r="GS98">
        <v>0</v>
      </c>
      <c r="GT98">
        <v>24.2056</v>
      </c>
      <c r="GU98">
        <v>999.9</v>
      </c>
      <c r="GV98">
        <v>41.9</v>
      </c>
      <c r="GW98">
        <v>31.5</v>
      </c>
      <c r="GX98">
        <v>21.5499</v>
      </c>
      <c r="GY98">
        <v>63.237</v>
      </c>
      <c r="GZ98">
        <v>23.0729</v>
      </c>
      <c r="HA98">
        <v>1</v>
      </c>
      <c r="HB98">
        <v>-0.111857</v>
      </c>
      <c r="HC98">
        <v>-0.270272</v>
      </c>
      <c r="HD98">
        <v>20.2148</v>
      </c>
      <c r="HE98">
        <v>5.2384</v>
      </c>
      <c r="HF98">
        <v>11.968</v>
      </c>
      <c r="HG98">
        <v>4.97265</v>
      </c>
      <c r="HH98">
        <v>3.29078</v>
      </c>
      <c r="HI98">
        <v>9580.200000000001</v>
      </c>
      <c r="HJ98">
        <v>9999</v>
      </c>
      <c r="HK98">
        <v>9999</v>
      </c>
      <c r="HL98">
        <v>301.1</v>
      </c>
      <c r="HM98">
        <v>4.9729</v>
      </c>
      <c r="HN98">
        <v>1.87732</v>
      </c>
      <c r="HO98">
        <v>1.87545</v>
      </c>
      <c r="HP98">
        <v>1.87829</v>
      </c>
      <c r="HQ98">
        <v>1.875</v>
      </c>
      <c r="HR98">
        <v>1.87859</v>
      </c>
      <c r="HS98">
        <v>1.87561</v>
      </c>
      <c r="HT98">
        <v>1.87682</v>
      </c>
      <c r="HU98">
        <v>0</v>
      </c>
      <c r="HV98">
        <v>0</v>
      </c>
      <c r="HW98">
        <v>0</v>
      </c>
      <c r="HX98">
        <v>0</v>
      </c>
      <c r="HY98" t="s">
        <v>421</v>
      </c>
      <c r="HZ98" t="s">
        <v>422</v>
      </c>
      <c r="IA98" t="s">
        <v>423</v>
      </c>
      <c r="IB98" t="s">
        <v>423</v>
      </c>
      <c r="IC98" t="s">
        <v>423</v>
      </c>
      <c r="ID98" t="s">
        <v>423</v>
      </c>
      <c r="IE98">
        <v>0</v>
      </c>
      <c r="IF98">
        <v>100</v>
      </c>
      <c r="IG98">
        <v>100</v>
      </c>
      <c r="IH98">
        <v>3.433</v>
      </c>
      <c r="II98">
        <v>0.186</v>
      </c>
      <c r="IJ98">
        <v>1.981763419366358</v>
      </c>
      <c r="IK98">
        <v>0.004159454759036045</v>
      </c>
      <c r="IL98">
        <v>-1.867668404869411E-06</v>
      </c>
      <c r="IM98">
        <v>4.909634042181104E-10</v>
      </c>
      <c r="IN98">
        <v>-0.02325052156973135</v>
      </c>
      <c r="IO98">
        <v>0.005621412097584705</v>
      </c>
      <c r="IP98">
        <v>0.0003643073039241939</v>
      </c>
      <c r="IQ98">
        <v>5.804889560036211E-07</v>
      </c>
      <c r="IR98">
        <v>0</v>
      </c>
      <c r="IS98">
        <v>2100</v>
      </c>
      <c r="IT98">
        <v>1</v>
      </c>
      <c r="IU98">
        <v>26</v>
      </c>
      <c r="IV98">
        <v>63429.1</v>
      </c>
      <c r="IW98">
        <v>63428.8</v>
      </c>
      <c r="IX98">
        <v>1.09741</v>
      </c>
      <c r="IY98">
        <v>2.5769</v>
      </c>
      <c r="IZ98">
        <v>1.39893</v>
      </c>
      <c r="JA98">
        <v>2.34253</v>
      </c>
      <c r="JB98">
        <v>1.44897</v>
      </c>
      <c r="JC98">
        <v>2.39258</v>
      </c>
      <c r="JD98">
        <v>36.7654</v>
      </c>
      <c r="JE98">
        <v>24.105</v>
      </c>
      <c r="JF98">
        <v>18</v>
      </c>
      <c r="JG98">
        <v>486.523</v>
      </c>
      <c r="JH98">
        <v>442.363</v>
      </c>
      <c r="JI98">
        <v>25</v>
      </c>
      <c r="JJ98">
        <v>25.6042</v>
      </c>
      <c r="JK98">
        <v>30.0002</v>
      </c>
      <c r="JL98">
        <v>25.4434</v>
      </c>
      <c r="JM98">
        <v>25.5251</v>
      </c>
      <c r="JN98">
        <v>21.9896</v>
      </c>
      <c r="JO98">
        <v>30.9166</v>
      </c>
      <c r="JP98">
        <v>0</v>
      </c>
      <c r="JQ98">
        <v>25</v>
      </c>
      <c r="JR98">
        <v>420.1</v>
      </c>
      <c r="JS98">
        <v>15.6358</v>
      </c>
      <c r="JT98">
        <v>100.993</v>
      </c>
      <c r="JU98">
        <v>101.923</v>
      </c>
    </row>
    <row r="99" spans="1:281">
      <c r="A99">
        <v>83</v>
      </c>
      <c r="B99">
        <v>1659044869.6</v>
      </c>
      <c r="C99">
        <v>2758.599999904633</v>
      </c>
      <c r="D99" t="s">
        <v>594</v>
      </c>
      <c r="E99" t="s">
        <v>595</v>
      </c>
      <c r="F99">
        <v>5</v>
      </c>
      <c r="G99" t="s">
        <v>415</v>
      </c>
      <c r="H99" t="s">
        <v>575</v>
      </c>
      <c r="I99">
        <v>1659044866.8</v>
      </c>
      <c r="J99">
        <f>(K99)/1000</f>
        <v>0</v>
      </c>
      <c r="K99">
        <f>IF(CZ99, AN99, AH99)</f>
        <v>0</v>
      </c>
      <c r="L99">
        <f>IF(CZ99, AI99, AG99)</f>
        <v>0</v>
      </c>
      <c r="M99">
        <f>DB99 - IF(AU99&gt;1, L99*CV99*100.0/(AW99*DP99), 0)</f>
        <v>0</v>
      </c>
      <c r="N99">
        <f>((T99-J99/2)*M99-L99)/(T99+J99/2)</f>
        <v>0</v>
      </c>
      <c r="O99">
        <f>N99*(DI99+DJ99)/1000.0</f>
        <v>0</v>
      </c>
      <c r="P99">
        <f>(DB99 - IF(AU99&gt;1, L99*CV99*100.0/(AW99*DP99), 0))*(DI99+DJ99)/1000.0</f>
        <v>0</v>
      </c>
      <c r="Q99">
        <f>2.0/((1/S99-1/R99)+SIGN(S99)*SQRT((1/S99-1/R99)*(1/S99-1/R99) + 4*CW99/((CW99+1)*(CW99+1))*(2*1/S99*1/R99-1/R99*1/R99)))</f>
        <v>0</v>
      </c>
      <c r="R99">
        <f>IF(LEFT(CX99,1)&lt;&gt;"0",IF(LEFT(CX99,1)="1",3.0,CY99),$D$5+$E$5*(DP99*DI99/($K$5*1000))+$F$5*(DP99*DI99/($K$5*1000))*MAX(MIN(CV99,$J$5),$I$5)*MAX(MIN(CV99,$J$5),$I$5)+$G$5*MAX(MIN(CV99,$J$5),$I$5)*(DP99*DI99/($K$5*1000))+$H$5*(DP99*DI99/($K$5*1000))*(DP99*DI99/($K$5*1000)))</f>
        <v>0</v>
      </c>
      <c r="S99">
        <f>J99*(1000-(1000*0.61365*exp(17.502*W99/(240.97+W99))/(DI99+DJ99)+DD99)/2)/(1000*0.61365*exp(17.502*W99/(240.97+W99))/(DI99+DJ99)-DD99)</f>
        <v>0</v>
      </c>
      <c r="T99">
        <f>1/((CW99+1)/(Q99/1.6)+1/(R99/1.37)) + CW99/((CW99+1)/(Q99/1.6) + CW99/(R99/1.37))</f>
        <v>0</v>
      </c>
      <c r="U99">
        <f>(CR99*CU99)</f>
        <v>0</v>
      </c>
      <c r="V99">
        <f>(DK99+(U99+2*0.95*5.67E-8*(((DK99+$B$7)+273)^4-(DK99+273)^4)-44100*J99)/(1.84*29.3*R99+8*0.95*5.67E-8*(DK99+273)^3))</f>
        <v>0</v>
      </c>
      <c r="W99">
        <f>($C$7*DL99+$D$7*DM99+$E$7*V99)</f>
        <v>0</v>
      </c>
      <c r="X99">
        <f>0.61365*exp(17.502*W99/(240.97+W99))</f>
        <v>0</v>
      </c>
      <c r="Y99">
        <f>(Z99/AA99*100)</f>
        <v>0</v>
      </c>
      <c r="Z99">
        <f>DD99*(DI99+DJ99)/1000</f>
        <v>0</v>
      </c>
      <c r="AA99">
        <f>0.61365*exp(17.502*DK99/(240.97+DK99))</f>
        <v>0</v>
      </c>
      <c r="AB99">
        <f>(X99-DD99*(DI99+DJ99)/1000)</f>
        <v>0</v>
      </c>
      <c r="AC99">
        <f>(-J99*44100)</f>
        <v>0</v>
      </c>
      <c r="AD99">
        <f>2*29.3*R99*0.92*(DK99-W99)</f>
        <v>0</v>
      </c>
      <c r="AE99">
        <f>2*0.95*5.67E-8*(((DK99+$B$7)+273)^4-(W99+273)^4)</f>
        <v>0</v>
      </c>
      <c r="AF99">
        <f>U99+AE99+AC99+AD99</f>
        <v>0</v>
      </c>
      <c r="AG99">
        <f>DH99*AU99*(DC99-DB99*(1000-AU99*DE99)/(1000-AU99*DD99))/(100*CV99)</f>
        <v>0</v>
      </c>
      <c r="AH99">
        <f>1000*DH99*AU99*(DD99-DE99)/(100*CV99*(1000-AU99*DD99))</f>
        <v>0</v>
      </c>
      <c r="AI99">
        <f>(AJ99 - AK99 - DI99*1E3/(8.314*(DK99+273.15)) * AM99/DH99 * AL99) * DH99/(100*CV99) * (1000 - DE99)/1000</f>
        <v>0</v>
      </c>
      <c r="AJ99">
        <v>426.672517233391</v>
      </c>
      <c r="AK99">
        <v>430.126406060606</v>
      </c>
      <c r="AL99">
        <v>-0.0002142249727073859</v>
      </c>
      <c r="AM99">
        <v>64.8936513077757</v>
      </c>
      <c r="AN99">
        <f>(AP99 - AO99 + DI99*1E3/(8.314*(DK99+273.15)) * AR99/DH99 * AQ99) * DH99/(100*CV99) * 1000/(1000 - AP99)</f>
        <v>0</v>
      </c>
      <c r="AO99">
        <v>15.49189597617686</v>
      </c>
      <c r="AP99">
        <v>17.49465244755246</v>
      </c>
      <c r="AQ99">
        <v>-0.0001105557604627573</v>
      </c>
      <c r="AR99">
        <v>84.35265778039889</v>
      </c>
      <c r="AS99">
        <v>4</v>
      </c>
      <c r="AT99">
        <v>1</v>
      </c>
      <c r="AU99">
        <f>IF(AS99*$H$13&gt;=AW99,1.0,(AW99/(AW99-AS99*$H$13)))</f>
        <v>0</v>
      </c>
      <c r="AV99">
        <f>(AU99-1)*100</f>
        <v>0</v>
      </c>
      <c r="AW99">
        <f>MAX(0,($B$13+$C$13*DP99)/(1+$D$13*DP99)*DI99/(DK99+273)*$E$13)</f>
        <v>0</v>
      </c>
      <c r="AX99" t="s">
        <v>417</v>
      </c>
      <c r="AY99" t="s">
        <v>417</v>
      </c>
      <c r="AZ99">
        <v>0</v>
      </c>
      <c r="BA99">
        <v>0</v>
      </c>
      <c r="BB99">
        <f>1-AZ99/BA99</f>
        <v>0</v>
      </c>
      <c r="BC99">
        <v>0</v>
      </c>
      <c r="BD99" t="s">
        <v>417</v>
      </c>
      <c r="BE99" t="s">
        <v>417</v>
      </c>
      <c r="BF99">
        <v>0</v>
      </c>
      <c r="BG99">
        <v>0</v>
      </c>
      <c r="BH99">
        <f>1-BF99/BG99</f>
        <v>0</v>
      </c>
      <c r="BI99">
        <v>0.5</v>
      </c>
      <c r="BJ99">
        <f>CS99</f>
        <v>0</v>
      </c>
      <c r="BK99">
        <f>L99</f>
        <v>0</v>
      </c>
      <c r="BL99">
        <f>BH99*BI99*BJ99</f>
        <v>0</v>
      </c>
      <c r="BM99">
        <f>(BK99-BC99)/BJ99</f>
        <v>0</v>
      </c>
      <c r="BN99">
        <f>(BA99-BG99)/BG99</f>
        <v>0</v>
      </c>
      <c r="BO99">
        <f>AZ99/(BB99+AZ99/BG99)</f>
        <v>0</v>
      </c>
      <c r="BP99" t="s">
        <v>417</v>
      </c>
      <c r="BQ99">
        <v>0</v>
      </c>
      <c r="BR99">
        <f>IF(BQ99&lt;&gt;0, BQ99, BO99)</f>
        <v>0</v>
      </c>
      <c r="BS99">
        <f>1-BR99/BG99</f>
        <v>0</v>
      </c>
      <c r="BT99">
        <f>(BG99-BF99)/(BG99-BR99)</f>
        <v>0</v>
      </c>
      <c r="BU99">
        <f>(BA99-BG99)/(BA99-BR99)</f>
        <v>0</v>
      </c>
      <c r="BV99">
        <f>(BG99-BF99)/(BG99-AZ99)</f>
        <v>0</v>
      </c>
      <c r="BW99">
        <f>(BA99-BG99)/(BA99-AZ99)</f>
        <v>0</v>
      </c>
      <c r="BX99">
        <f>(BT99*BR99/BF99)</f>
        <v>0</v>
      </c>
      <c r="BY99">
        <f>(1-BX99)</f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f>$B$11*DQ99+$C$11*DR99+$F$11*EC99*(1-EF99)</f>
        <v>0</v>
      </c>
      <c r="CS99">
        <f>CR99*CT99</f>
        <v>0</v>
      </c>
      <c r="CT99">
        <f>($B$11*$D$9+$C$11*$D$9+$F$11*((EP99+EH99)/MAX(EP99+EH99+EQ99, 0.1)*$I$9+EQ99/MAX(EP99+EH99+EQ99, 0.1)*$J$9))/($B$11+$C$11+$F$11)</f>
        <v>0</v>
      </c>
      <c r="CU99">
        <f>($B$11*$K$9+$C$11*$K$9+$F$11*((EP99+EH99)/MAX(EP99+EH99+EQ99, 0.1)*$P$9+EQ99/MAX(EP99+EH99+EQ99, 0.1)*$Q$9))/($B$11+$C$11+$F$11)</f>
        <v>0</v>
      </c>
      <c r="CV99">
        <v>6</v>
      </c>
      <c r="CW99">
        <v>0.5</v>
      </c>
      <c r="CX99" t="s">
        <v>418</v>
      </c>
      <c r="CY99">
        <v>2</v>
      </c>
      <c r="CZ99" t="b">
        <v>1</v>
      </c>
      <c r="DA99">
        <v>1659044866.8</v>
      </c>
      <c r="DB99">
        <v>422.6251</v>
      </c>
      <c r="DC99">
        <v>420.0711</v>
      </c>
      <c r="DD99">
        <v>17.48731</v>
      </c>
      <c r="DE99">
        <v>15.50788</v>
      </c>
      <c r="DF99">
        <v>419.1917999999999</v>
      </c>
      <c r="DG99">
        <v>17.30125</v>
      </c>
      <c r="DH99">
        <v>500.1054999999999</v>
      </c>
      <c r="DI99">
        <v>90.24603</v>
      </c>
      <c r="DJ99">
        <v>0.1002549</v>
      </c>
      <c r="DK99">
        <v>25.57278</v>
      </c>
      <c r="DL99">
        <v>24.57282</v>
      </c>
      <c r="DM99">
        <v>999.9</v>
      </c>
      <c r="DN99">
        <v>0</v>
      </c>
      <c r="DO99">
        <v>0</v>
      </c>
      <c r="DP99">
        <v>9993.614</v>
      </c>
      <c r="DQ99">
        <v>0</v>
      </c>
      <c r="DR99">
        <v>4.24763</v>
      </c>
      <c r="DS99">
        <v>2.553819</v>
      </c>
      <c r="DT99">
        <v>430.1472</v>
      </c>
      <c r="DU99">
        <v>426.6883000000001</v>
      </c>
      <c r="DV99">
        <v>1.979415</v>
      </c>
      <c r="DW99">
        <v>420.0711</v>
      </c>
      <c r="DX99">
        <v>15.50788</v>
      </c>
      <c r="DY99">
        <v>1.578159</v>
      </c>
      <c r="DZ99">
        <v>1.399524</v>
      </c>
      <c r="EA99">
        <v>13.74718</v>
      </c>
      <c r="EB99">
        <v>11.91246</v>
      </c>
      <c r="EC99">
        <v>0.0100011</v>
      </c>
      <c r="ED99">
        <v>0</v>
      </c>
      <c r="EE99">
        <v>0</v>
      </c>
      <c r="EF99">
        <v>0</v>
      </c>
      <c r="EG99">
        <v>824.5600000000001</v>
      </c>
      <c r="EH99">
        <v>0.0100011</v>
      </c>
      <c r="EI99">
        <v>-2.665</v>
      </c>
      <c r="EJ99">
        <v>-1.335</v>
      </c>
      <c r="EK99">
        <v>34.6874</v>
      </c>
      <c r="EL99">
        <v>40.4184</v>
      </c>
      <c r="EM99">
        <v>37.34990000000001</v>
      </c>
      <c r="EN99">
        <v>40.6811</v>
      </c>
      <c r="EO99">
        <v>37.687</v>
      </c>
      <c r="EP99">
        <v>0</v>
      </c>
      <c r="EQ99">
        <v>0</v>
      </c>
      <c r="ER99">
        <v>0</v>
      </c>
      <c r="ES99">
        <v>1659044871.1</v>
      </c>
      <c r="ET99">
        <v>0</v>
      </c>
      <c r="EU99">
        <v>824.3596153846154</v>
      </c>
      <c r="EV99">
        <v>-5.174359066090544</v>
      </c>
      <c r="EW99">
        <v>6.623931528104409</v>
      </c>
      <c r="EX99">
        <v>-1.817307692307692</v>
      </c>
      <c r="EY99">
        <v>15</v>
      </c>
      <c r="EZ99">
        <v>0</v>
      </c>
      <c r="FA99" t="s">
        <v>419</v>
      </c>
      <c r="FB99">
        <v>1655239120</v>
      </c>
      <c r="FC99">
        <v>1655239135</v>
      </c>
      <c r="FD99">
        <v>0</v>
      </c>
      <c r="FE99">
        <v>-0.075</v>
      </c>
      <c r="FF99">
        <v>-0.027</v>
      </c>
      <c r="FG99">
        <v>1.986</v>
      </c>
      <c r="FH99">
        <v>0.139</v>
      </c>
      <c r="FI99">
        <v>420</v>
      </c>
      <c r="FJ99">
        <v>22</v>
      </c>
      <c r="FK99">
        <v>0.12</v>
      </c>
      <c r="FL99">
        <v>0.02</v>
      </c>
      <c r="FM99">
        <v>2.536715</v>
      </c>
      <c r="FN99">
        <v>0.1706580112570277</v>
      </c>
      <c r="FO99">
        <v>0.04439189942996357</v>
      </c>
      <c r="FP99">
        <v>1</v>
      </c>
      <c r="FQ99">
        <v>825.2161764705882</v>
      </c>
      <c r="FR99">
        <v>-16.80290304708356</v>
      </c>
      <c r="FS99">
        <v>5.428149947377204</v>
      </c>
      <c r="FT99">
        <v>0</v>
      </c>
      <c r="FU99">
        <v>2.0229715</v>
      </c>
      <c r="FV99">
        <v>-0.2495509193245824</v>
      </c>
      <c r="FW99">
        <v>0.02932358816294486</v>
      </c>
      <c r="FX99">
        <v>0</v>
      </c>
      <c r="FY99">
        <v>1</v>
      </c>
      <c r="FZ99">
        <v>3</v>
      </c>
      <c r="GA99" t="s">
        <v>426</v>
      </c>
      <c r="GB99">
        <v>2.98076</v>
      </c>
      <c r="GC99">
        <v>2.72862</v>
      </c>
      <c r="GD99">
        <v>0.0860939</v>
      </c>
      <c r="GE99">
        <v>0.0866671</v>
      </c>
      <c r="GF99">
        <v>0.0859853</v>
      </c>
      <c r="GG99">
        <v>0.079721</v>
      </c>
      <c r="GH99">
        <v>27441</v>
      </c>
      <c r="GI99">
        <v>27000.1</v>
      </c>
      <c r="GJ99">
        <v>30551</v>
      </c>
      <c r="GK99">
        <v>29803.5</v>
      </c>
      <c r="GL99">
        <v>38535.7</v>
      </c>
      <c r="GM99">
        <v>36123.2</v>
      </c>
      <c r="GN99">
        <v>46731.1</v>
      </c>
      <c r="GO99">
        <v>44328.6</v>
      </c>
      <c r="GP99">
        <v>1.88075</v>
      </c>
      <c r="GQ99">
        <v>1.85693</v>
      </c>
      <c r="GR99">
        <v>0.0222921</v>
      </c>
      <c r="GS99">
        <v>0</v>
      </c>
      <c r="GT99">
        <v>24.2081</v>
      </c>
      <c r="GU99">
        <v>999.9</v>
      </c>
      <c r="GV99">
        <v>41.9</v>
      </c>
      <c r="GW99">
        <v>31.5</v>
      </c>
      <c r="GX99">
        <v>21.551</v>
      </c>
      <c r="GY99">
        <v>63.157</v>
      </c>
      <c r="GZ99">
        <v>22.7123</v>
      </c>
      <c r="HA99">
        <v>1</v>
      </c>
      <c r="HB99">
        <v>-0.111944</v>
      </c>
      <c r="HC99">
        <v>-0.269926</v>
      </c>
      <c r="HD99">
        <v>20.2149</v>
      </c>
      <c r="HE99">
        <v>5.23796</v>
      </c>
      <c r="HF99">
        <v>11.968</v>
      </c>
      <c r="HG99">
        <v>4.97255</v>
      </c>
      <c r="HH99">
        <v>3.2907</v>
      </c>
      <c r="HI99">
        <v>9580.200000000001</v>
      </c>
      <c r="HJ99">
        <v>9999</v>
      </c>
      <c r="HK99">
        <v>9999</v>
      </c>
      <c r="HL99">
        <v>301.1</v>
      </c>
      <c r="HM99">
        <v>4.97289</v>
      </c>
      <c r="HN99">
        <v>1.87739</v>
      </c>
      <c r="HO99">
        <v>1.87546</v>
      </c>
      <c r="HP99">
        <v>1.87834</v>
      </c>
      <c r="HQ99">
        <v>1.87501</v>
      </c>
      <c r="HR99">
        <v>1.87863</v>
      </c>
      <c r="HS99">
        <v>1.87565</v>
      </c>
      <c r="HT99">
        <v>1.87683</v>
      </c>
      <c r="HU99">
        <v>0</v>
      </c>
      <c r="HV99">
        <v>0</v>
      </c>
      <c r="HW99">
        <v>0</v>
      </c>
      <c r="HX99">
        <v>0</v>
      </c>
      <c r="HY99" t="s">
        <v>421</v>
      </c>
      <c r="HZ99" t="s">
        <v>422</v>
      </c>
      <c r="IA99" t="s">
        <v>423</v>
      </c>
      <c r="IB99" t="s">
        <v>423</v>
      </c>
      <c r="IC99" t="s">
        <v>423</v>
      </c>
      <c r="ID99" t="s">
        <v>423</v>
      </c>
      <c r="IE99">
        <v>0</v>
      </c>
      <c r="IF99">
        <v>100</v>
      </c>
      <c r="IG99">
        <v>100</v>
      </c>
      <c r="IH99">
        <v>3.433</v>
      </c>
      <c r="II99">
        <v>0.1863</v>
      </c>
      <c r="IJ99">
        <v>1.981763419366358</v>
      </c>
      <c r="IK99">
        <v>0.004159454759036045</v>
      </c>
      <c r="IL99">
        <v>-1.867668404869411E-06</v>
      </c>
      <c r="IM99">
        <v>4.909634042181104E-10</v>
      </c>
      <c r="IN99">
        <v>-0.02325052156973135</v>
      </c>
      <c r="IO99">
        <v>0.005621412097584705</v>
      </c>
      <c r="IP99">
        <v>0.0003643073039241939</v>
      </c>
      <c r="IQ99">
        <v>5.804889560036211E-07</v>
      </c>
      <c r="IR99">
        <v>0</v>
      </c>
      <c r="IS99">
        <v>2100</v>
      </c>
      <c r="IT99">
        <v>1</v>
      </c>
      <c r="IU99">
        <v>26</v>
      </c>
      <c r="IV99">
        <v>63429.2</v>
      </c>
      <c r="IW99">
        <v>63428.9</v>
      </c>
      <c r="IX99">
        <v>1.09741</v>
      </c>
      <c r="IY99">
        <v>2.57202</v>
      </c>
      <c r="IZ99">
        <v>1.39893</v>
      </c>
      <c r="JA99">
        <v>2.34253</v>
      </c>
      <c r="JB99">
        <v>1.44897</v>
      </c>
      <c r="JC99">
        <v>2.37671</v>
      </c>
      <c r="JD99">
        <v>36.7654</v>
      </c>
      <c r="JE99">
        <v>24.105</v>
      </c>
      <c r="JF99">
        <v>18</v>
      </c>
      <c r="JG99">
        <v>486.441</v>
      </c>
      <c r="JH99">
        <v>442.332</v>
      </c>
      <c r="JI99">
        <v>25.0001</v>
      </c>
      <c r="JJ99">
        <v>25.6042</v>
      </c>
      <c r="JK99">
        <v>30.0001</v>
      </c>
      <c r="JL99">
        <v>25.4434</v>
      </c>
      <c r="JM99">
        <v>25.5251</v>
      </c>
      <c r="JN99">
        <v>21.9932</v>
      </c>
      <c r="JO99">
        <v>30.9166</v>
      </c>
      <c r="JP99">
        <v>0</v>
      </c>
      <c r="JQ99">
        <v>25</v>
      </c>
      <c r="JR99">
        <v>420.1</v>
      </c>
      <c r="JS99">
        <v>15.6753</v>
      </c>
      <c r="JT99">
        <v>100.994</v>
      </c>
      <c r="JU99">
        <v>101.924</v>
      </c>
    </row>
    <row r="100" spans="1:281">
      <c r="A100">
        <v>84</v>
      </c>
      <c r="B100">
        <v>1659044874.6</v>
      </c>
      <c r="C100">
        <v>2763.599999904633</v>
      </c>
      <c r="D100" t="s">
        <v>596</v>
      </c>
      <c r="E100" t="s">
        <v>597</v>
      </c>
      <c r="F100">
        <v>5</v>
      </c>
      <c r="G100" t="s">
        <v>415</v>
      </c>
      <c r="H100" t="s">
        <v>575</v>
      </c>
      <c r="I100">
        <v>1659044872.1</v>
      </c>
      <c r="J100">
        <f>(K100)/1000</f>
        <v>0</v>
      </c>
      <c r="K100">
        <f>IF(CZ100, AN100, AH100)</f>
        <v>0</v>
      </c>
      <c r="L100">
        <f>IF(CZ100, AI100, AG100)</f>
        <v>0</v>
      </c>
      <c r="M100">
        <f>DB100 - IF(AU100&gt;1, L100*CV100*100.0/(AW100*DP100), 0)</f>
        <v>0</v>
      </c>
      <c r="N100">
        <f>((T100-J100/2)*M100-L100)/(T100+J100/2)</f>
        <v>0</v>
      </c>
      <c r="O100">
        <f>N100*(DI100+DJ100)/1000.0</f>
        <v>0</v>
      </c>
      <c r="P100">
        <f>(DB100 - IF(AU100&gt;1, L100*CV100*100.0/(AW100*DP100), 0))*(DI100+DJ100)/1000.0</f>
        <v>0</v>
      </c>
      <c r="Q100">
        <f>2.0/((1/S100-1/R100)+SIGN(S100)*SQRT((1/S100-1/R100)*(1/S100-1/R100) + 4*CW100/((CW100+1)*(CW100+1))*(2*1/S100*1/R100-1/R100*1/R100)))</f>
        <v>0</v>
      </c>
      <c r="R100">
        <f>IF(LEFT(CX100,1)&lt;&gt;"0",IF(LEFT(CX100,1)="1",3.0,CY100),$D$5+$E$5*(DP100*DI100/($K$5*1000))+$F$5*(DP100*DI100/($K$5*1000))*MAX(MIN(CV100,$J$5),$I$5)*MAX(MIN(CV100,$J$5),$I$5)+$G$5*MAX(MIN(CV100,$J$5),$I$5)*(DP100*DI100/($K$5*1000))+$H$5*(DP100*DI100/($K$5*1000))*(DP100*DI100/($K$5*1000)))</f>
        <v>0</v>
      </c>
      <c r="S100">
        <f>J100*(1000-(1000*0.61365*exp(17.502*W100/(240.97+W100))/(DI100+DJ100)+DD100)/2)/(1000*0.61365*exp(17.502*W100/(240.97+W100))/(DI100+DJ100)-DD100)</f>
        <v>0</v>
      </c>
      <c r="T100">
        <f>1/((CW100+1)/(Q100/1.6)+1/(R100/1.37)) + CW100/((CW100+1)/(Q100/1.6) + CW100/(R100/1.37))</f>
        <v>0</v>
      </c>
      <c r="U100">
        <f>(CR100*CU100)</f>
        <v>0</v>
      </c>
      <c r="V100">
        <f>(DK100+(U100+2*0.95*5.67E-8*(((DK100+$B$7)+273)^4-(DK100+273)^4)-44100*J100)/(1.84*29.3*R100+8*0.95*5.67E-8*(DK100+273)^3))</f>
        <v>0</v>
      </c>
      <c r="W100">
        <f>($C$7*DL100+$D$7*DM100+$E$7*V100)</f>
        <v>0</v>
      </c>
      <c r="X100">
        <f>0.61365*exp(17.502*W100/(240.97+W100))</f>
        <v>0</v>
      </c>
      <c r="Y100">
        <f>(Z100/AA100*100)</f>
        <v>0</v>
      </c>
      <c r="Z100">
        <f>DD100*(DI100+DJ100)/1000</f>
        <v>0</v>
      </c>
      <c r="AA100">
        <f>0.61365*exp(17.502*DK100/(240.97+DK100))</f>
        <v>0</v>
      </c>
      <c r="AB100">
        <f>(X100-DD100*(DI100+DJ100)/1000)</f>
        <v>0</v>
      </c>
      <c r="AC100">
        <f>(-J100*44100)</f>
        <v>0</v>
      </c>
      <c r="AD100">
        <f>2*29.3*R100*0.92*(DK100-W100)</f>
        <v>0</v>
      </c>
      <c r="AE100">
        <f>2*0.95*5.67E-8*(((DK100+$B$7)+273)^4-(W100+273)^4)</f>
        <v>0</v>
      </c>
      <c r="AF100">
        <f>U100+AE100+AC100+AD100</f>
        <v>0</v>
      </c>
      <c r="AG100">
        <f>DH100*AU100*(DC100-DB100*(1000-AU100*DE100)/(1000-AU100*DD100))/(100*CV100)</f>
        <v>0</v>
      </c>
      <c r="AH100">
        <f>1000*DH100*AU100*(DD100-DE100)/(100*CV100*(1000-AU100*DD100))</f>
        <v>0</v>
      </c>
      <c r="AI100">
        <f>(AJ100 - AK100 - DI100*1E3/(8.314*(DK100+273.15)) * AM100/DH100 * AL100) * DH100/(100*CV100) * (1000 - DE100)/1000</f>
        <v>0</v>
      </c>
      <c r="AJ100">
        <v>426.7490934712709</v>
      </c>
      <c r="AK100">
        <v>430.1561393939393</v>
      </c>
      <c r="AL100">
        <v>0.000196844650235863</v>
      </c>
      <c r="AM100">
        <v>64.8936513077757</v>
      </c>
      <c r="AN100">
        <f>(AP100 - AO100 + DI100*1E3/(8.314*(DK100+273.15)) * AR100/DH100 * AQ100) * DH100/(100*CV100) * 1000/(1000 - AP100)</f>
        <v>0</v>
      </c>
      <c r="AO100">
        <v>15.5925984211992</v>
      </c>
      <c r="AP100">
        <v>17.53657832167834</v>
      </c>
      <c r="AQ100">
        <v>0.008563484604993643</v>
      </c>
      <c r="AR100">
        <v>84.35265778039889</v>
      </c>
      <c r="AS100">
        <v>5</v>
      </c>
      <c r="AT100">
        <v>1</v>
      </c>
      <c r="AU100">
        <f>IF(AS100*$H$13&gt;=AW100,1.0,(AW100/(AW100-AS100*$H$13)))</f>
        <v>0</v>
      </c>
      <c r="AV100">
        <f>(AU100-1)*100</f>
        <v>0</v>
      </c>
      <c r="AW100">
        <f>MAX(0,($B$13+$C$13*DP100)/(1+$D$13*DP100)*DI100/(DK100+273)*$E$13)</f>
        <v>0</v>
      </c>
      <c r="AX100" t="s">
        <v>417</v>
      </c>
      <c r="AY100" t="s">
        <v>417</v>
      </c>
      <c r="AZ100">
        <v>0</v>
      </c>
      <c r="BA100">
        <v>0</v>
      </c>
      <c r="BB100">
        <f>1-AZ100/BA100</f>
        <v>0</v>
      </c>
      <c r="BC100">
        <v>0</v>
      </c>
      <c r="BD100" t="s">
        <v>417</v>
      </c>
      <c r="BE100" t="s">
        <v>417</v>
      </c>
      <c r="BF100">
        <v>0</v>
      </c>
      <c r="BG100">
        <v>0</v>
      </c>
      <c r="BH100">
        <f>1-BF100/BG100</f>
        <v>0</v>
      </c>
      <c r="BI100">
        <v>0.5</v>
      </c>
      <c r="BJ100">
        <f>CS100</f>
        <v>0</v>
      </c>
      <c r="BK100">
        <f>L100</f>
        <v>0</v>
      </c>
      <c r="BL100">
        <f>BH100*BI100*BJ100</f>
        <v>0</v>
      </c>
      <c r="BM100">
        <f>(BK100-BC100)/BJ100</f>
        <v>0</v>
      </c>
      <c r="BN100">
        <f>(BA100-BG100)/BG100</f>
        <v>0</v>
      </c>
      <c r="BO100">
        <f>AZ100/(BB100+AZ100/BG100)</f>
        <v>0</v>
      </c>
      <c r="BP100" t="s">
        <v>417</v>
      </c>
      <c r="BQ100">
        <v>0</v>
      </c>
      <c r="BR100">
        <f>IF(BQ100&lt;&gt;0, BQ100, BO100)</f>
        <v>0</v>
      </c>
      <c r="BS100">
        <f>1-BR100/BG100</f>
        <v>0</v>
      </c>
      <c r="BT100">
        <f>(BG100-BF100)/(BG100-BR100)</f>
        <v>0</v>
      </c>
      <c r="BU100">
        <f>(BA100-BG100)/(BA100-BR100)</f>
        <v>0</v>
      </c>
      <c r="BV100">
        <f>(BG100-BF100)/(BG100-AZ100)</f>
        <v>0</v>
      </c>
      <c r="BW100">
        <f>(BA100-BG100)/(BA100-AZ100)</f>
        <v>0</v>
      </c>
      <c r="BX100">
        <f>(BT100*BR100/BF100)</f>
        <v>0</v>
      </c>
      <c r="BY100">
        <f>(1-BX100)</f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f>$B$11*DQ100+$C$11*DR100+$F$11*EC100*(1-EF100)</f>
        <v>0</v>
      </c>
      <c r="CS100">
        <f>CR100*CT100</f>
        <v>0</v>
      </c>
      <c r="CT100">
        <f>($B$11*$D$9+$C$11*$D$9+$F$11*((EP100+EH100)/MAX(EP100+EH100+EQ100, 0.1)*$I$9+EQ100/MAX(EP100+EH100+EQ100, 0.1)*$J$9))/($B$11+$C$11+$F$11)</f>
        <v>0</v>
      </c>
      <c r="CU100">
        <f>($B$11*$K$9+$C$11*$K$9+$F$11*((EP100+EH100)/MAX(EP100+EH100+EQ100, 0.1)*$P$9+EQ100/MAX(EP100+EH100+EQ100, 0.1)*$Q$9))/($B$11+$C$11+$F$11)</f>
        <v>0</v>
      </c>
      <c r="CV100">
        <v>6</v>
      </c>
      <c r="CW100">
        <v>0.5</v>
      </c>
      <c r="CX100" t="s">
        <v>418</v>
      </c>
      <c r="CY100">
        <v>2</v>
      </c>
      <c r="CZ100" t="b">
        <v>1</v>
      </c>
      <c r="DA100">
        <v>1659044872.1</v>
      </c>
      <c r="DB100">
        <v>422.6054444444445</v>
      </c>
      <c r="DC100">
        <v>420.0878888888889</v>
      </c>
      <c r="DD100">
        <v>17.51953333333333</v>
      </c>
      <c r="DE100">
        <v>15.59494444444444</v>
      </c>
      <c r="DF100">
        <v>419.1723333333333</v>
      </c>
      <c r="DG100">
        <v>17.33287777777777</v>
      </c>
      <c r="DH100">
        <v>500.1506666666667</v>
      </c>
      <c r="DI100">
        <v>90.2465</v>
      </c>
      <c r="DJ100">
        <v>0.1000129777777778</v>
      </c>
      <c r="DK100">
        <v>25.57577777777778</v>
      </c>
      <c r="DL100">
        <v>24.58375555555556</v>
      </c>
      <c r="DM100">
        <v>999.9000000000001</v>
      </c>
      <c r="DN100">
        <v>0</v>
      </c>
      <c r="DO100">
        <v>0</v>
      </c>
      <c r="DP100">
        <v>10008.80555555555</v>
      </c>
      <c r="DQ100">
        <v>0</v>
      </c>
      <c r="DR100">
        <v>4.24763</v>
      </c>
      <c r="DS100">
        <v>2.517765555555556</v>
      </c>
      <c r="DT100">
        <v>430.1412222222223</v>
      </c>
      <c r="DU100">
        <v>426.7427777777777</v>
      </c>
      <c r="DV100">
        <v>1.924575555555555</v>
      </c>
      <c r="DW100">
        <v>420.0878888888889</v>
      </c>
      <c r="DX100">
        <v>15.59494444444444</v>
      </c>
      <c r="DY100">
        <v>1.581073333333333</v>
      </c>
      <c r="DZ100">
        <v>1.407387777777778</v>
      </c>
      <c r="EA100">
        <v>13.77558888888889</v>
      </c>
      <c r="EB100">
        <v>11.99747777777778</v>
      </c>
      <c r="EC100">
        <v>0.0100011</v>
      </c>
      <c r="ED100">
        <v>0</v>
      </c>
      <c r="EE100">
        <v>0</v>
      </c>
      <c r="EF100">
        <v>0</v>
      </c>
      <c r="EG100">
        <v>825.9166666666666</v>
      </c>
      <c r="EH100">
        <v>0.0100011</v>
      </c>
      <c r="EI100">
        <v>-2.194444444444445</v>
      </c>
      <c r="EJ100">
        <v>-1.838888888888889</v>
      </c>
      <c r="EK100">
        <v>34.75</v>
      </c>
      <c r="EL100">
        <v>40.458</v>
      </c>
      <c r="EM100">
        <v>37.38144444444444</v>
      </c>
      <c r="EN100">
        <v>40.77755555555555</v>
      </c>
      <c r="EO100">
        <v>37.68022222222222</v>
      </c>
      <c r="EP100">
        <v>0</v>
      </c>
      <c r="EQ100">
        <v>0</v>
      </c>
      <c r="ER100">
        <v>0</v>
      </c>
      <c r="ES100">
        <v>1659044875.9</v>
      </c>
      <c r="ET100">
        <v>0</v>
      </c>
      <c r="EU100">
        <v>825.0288461538462</v>
      </c>
      <c r="EV100">
        <v>9.704273776475961</v>
      </c>
      <c r="EW100">
        <v>-10.37094042663273</v>
      </c>
      <c r="EX100">
        <v>-2.598076923076923</v>
      </c>
      <c r="EY100">
        <v>15</v>
      </c>
      <c r="EZ100">
        <v>0</v>
      </c>
      <c r="FA100" t="s">
        <v>419</v>
      </c>
      <c r="FB100">
        <v>1655239120</v>
      </c>
      <c r="FC100">
        <v>1655239135</v>
      </c>
      <c r="FD100">
        <v>0</v>
      </c>
      <c r="FE100">
        <v>-0.075</v>
      </c>
      <c r="FF100">
        <v>-0.027</v>
      </c>
      <c r="FG100">
        <v>1.986</v>
      </c>
      <c r="FH100">
        <v>0.139</v>
      </c>
      <c r="FI100">
        <v>420</v>
      </c>
      <c r="FJ100">
        <v>22</v>
      </c>
      <c r="FK100">
        <v>0.12</v>
      </c>
      <c r="FL100">
        <v>0.02</v>
      </c>
      <c r="FM100">
        <v>2.542307804878049</v>
      </c>
      <c r="FN100">
        <v>-0.09303616724738184</v>
      </c>
      <c r="FO100">
        <v>0.03796892982119466</v>
      </c>
      <c r="FP100">
        <v>1</v>
      </c>
      <c r="FQ100">
        <v>824.5764705882352</v>
      </c>
      <c r="FR100">
        <v>6.585179507845447</v>
      </c>
      <c r="FS100">
        <v>4.955274006997912</v>
      </c>
      <c r="FT100">
        <v>0</v>
      </c>
      <c r="FU100">
        <v>1.997029024390244</v>
      </c>
      <c r="FV100">
        <v>-0.4411979790940723</v>
      </c>
      <c r="FW100">
        <v>0.04734428184520736</v>
      </c>
      <c r="FX100">
        <v>0</v>
      </c>
      <c r="FY100">
        <v>1</v>
      </c>
      <c r="FZ100">
        <v>3</v>
      </c>
      <c r="GA100" t="s">
        <v>426</v>
      </c>
      <c r="GB100">
        <v>2.98081</v>
      </c>
      <c r="GC100">
        <v>2.72821</v>
      </c>
      <c r="GD100">
        <v>0.08609890000000001</v>
      </c>
      <c r="GE100">
        <v>0.0866765</v>
      </c>
      <c r="GF100">
        <v>0.08612649999999999</v>
      </c>
      <c r="GG100">
        <v>0.0798354</v>
      </c>
      <c r="GH100">
        <v>27441.3</v>
      </c>
      <c r="GI100">
        <v>26999.7</v>
      </c>
      <c r="GJ100">
        <v>30551.5</v>
      </c>
      <c r="GK100">
        <v>29803.4</v>
      </c>
      <c r="GL100">
        <v>38530.2</v>
      </c>
      <c r="GM100">
        <v>36118.4</v>
      </c>
      <c r="GN100">
        <v>46731.7</v>
      </c>
      <c r="GO100">
        <v>44328.3</v>
      </c>
      <c r="GP100">
        <v>1.88048</v>
      </c>
      <c r="GQ100">
        <v>1.85728</v>
      </c>
      <c r="GR100">
        <v>0.0230595</v>
      </c>
      <c r="GS100">
        <v>0</v>
      </c>
      <c r="GT100">
        <v>24.2107</v>
      </c>
      <c r="GU100">
        <v>999.9</v>
      </c>
      <c r="GV100">
        <v>41.9</v>
      </c>
      <c r="GW100">
        <v>31.5</v>
      </c>
      <c r="GX100">
        <v>21.5505</v>
      </c>
      <c r="GY100">
        <v>62.987</v>
      </c>
      <c r="GZ100">
        <v>22.3518</v>
      </c>
      <c r="HA100">
        <v>1</v>
      </c>
      <c r="HB100">
        <v>-0.111845</v>
      </c>
      <c r="HC100">
        <v>-0.268753</v>
      </c>
      <c r="HD100">
        <v>20.215</v>
      </c>
      <c r="HE100">
        <v>5.2399</v>
      </c>
      <c r="HF100">
        <v>11.968</v>
      </c>
      <c r="HG100">
        <v>4.97305</v>
      </c>
      <c r="HH100">
        <v>3.291</v>
      </c>
      <c r="HI100">
        <v>9580.200000000001</v>
      </c>
      <c r="HJ100">
        <v>9999</v>
      </c>
      <c r="HK100">
        <v>9999</v>
      </c>
      <c r="HL100">
        <v>301.1</v>
      </c>
      <c r="HM100">
        <v>4.9729</v>
      </c>
      <c r="HN100">
        <v>1.87741</v>
      </c>
      <c r="HO100">
        <v>1.87546</v>
      </c>
      <c r="HP100">
        <v>1.87836</v>
      </c>
      <c r="HQ100">
        <v>1.87501</v>
      </c>
      <c r="HR100">
        <v>1.87864</v>
      </c>
      <c r="HS100">
        <v>1.87567</v>
      </c>
      <c r="HT100">
        <v>1.87683</v>
      </c>
      <c r="HU100">
        <v>0</v>
      </c>
      <c r="HV100">
        <v>0</v>
      </c>
      <c r="HW100">
        <v>0</v>
      </c>
      <c r="HX100">
        <v>0</v>
      </c>
      <c r="HY100" t="s">
        <v>421</v>
      </c>
      <c r="HZ100" t="s">
        <v>422</v>
      </c>
      <c r="IA100" t="s">
        <v>423</v>
      </c>
      <c r="IB100" t="s">
        <v>423</v>
      </c>
      <c r="IC100" t="s">
        <v>423</v>
      </c>
      <c r="ID100" t="s">
        <v>423</v>
      </c>
      <c r="IE100">
        <v>0</v>
      </c>
      <c r="IF100">
        <v>100</v>
      </c>
      <c r="IG100">
        <v>100</v>
      </c>
      <c r="IH100">
        <v>3.433</v>
      </c>
      <c r="II100">
        <v>0.1871</v>
      </c>
      <c r="IJ100">
        <v>1.981763419366358</v>
      </c>
      <c r="IK100">
        <v>0.004159454759036045</v>
      </c>
      <c r="IL100">
        <v>-1.867668404869411E-06</v>
      </c>
      <c r="IM100">
        <v>4.909634042181104E-10</v>
      </c>
      <c r="IN100">
        <v>-0.02325052156973135</v>
      </c>
      <c r="IO100">
        <v>0.005621412097584705</v>
      </c>
      <c r="IP100">
        <v>0.0003643073039241939</v>
      </c>
      <c r="IQ100">
        <v>5.804889560036211E-07</v>
      </c>
      <c r="IR100">
        <v>0</v>
      </c>
      <c r="IS100">
        <v>2100</v>
      </c>
      <c r="IT100">
        <v>1</v>
      </c>
      <c r="IU100">
        <v>26</v>
      </c>
      <c r="IV100">
        <v>63429.2</v>
      </c>
      <c r="IW100">
        <v>63429</v>
      </c>
      <c r="IX100">
        <v>1.09619</v>
      </c>
      <c r="IY100">
        <v>2.57202</v>
      </c>
      <c r="IZ100">
        <v>1.39893</v>
      </c>
      <c r="JA100">
        <v>2.34253</v>
      </c>
      <c r="JB100">
        <v>1.44897</v>
      </c>
      <c r="JC100">
        <v>2.35596</v>
      </c>
      <c r="JD100">
        <v>36.7654</v>
      </c>
      <c r="JE100">
        <v>24.105</v>
      </c>
      <c r="JF100">
        <v>18</v>
      </c>
      <c r="JG100">
        <v>486.292</v>
      </c>
      <c r="JH100">
        <v>442.55</v>
      </c>
      <c r="JI100">
        <v>25.0001</v>
      </c>
      <c r="JJ100">
        <v>25.6042</v>
      </c>
      <c r="JK100">
        <v>30.0002</v>
      </c>
      <c r="JL100">
        <v>25.4434</v>
      </c>
      <c r="JM100">
        <v>25.5256</v>
      </c>
      <c r="JN100">
        <v>21.994</v>
      </c>
      <c r="JO100">
        <v>30.6355</v>
      </c>
      <c r="JP100">
        <v>0</v>
      </c>
      <c r="JQ100">
        <v>25</v>
      </c>
      <c r="JR100">
        <v>420.1</v>
      </c>
      <c r="JS100">
        <v>15.6947</v>
      </c>
      <c r="JT100">
        <v>100.995</v>
      </c>
      <c r="JU100">
        <v>101.924</v>
      </c>
    </row>
    <row r="101" spans="1:281">
      <c r="A101">
        <v>85</v>
      </c>
      <c r="B101">
        <v>1659045281.5</v>
      </c>
      <c r="C101">
        <v>3170.5</v>
      </c>
      <c r="D101" t="s">
        <v>598</v>
      </c>
      <c r="E101" t="s">
        <v>599</v>
      </c>
      <c r="F101">
        <v>5</v>
      </c>
      <c r="G101" t="s">
        <v>415</v>
      </c>
      <c r="H101" t="s">
        <v>600</v>
      </c>
      <c r="I101">
        <v>1659045278.5</v>
      </c>
      <c r="J101">
        <f>(K101)/1000</f>
        <v>0</v>
      </c>
      <c r="K101">
        <f>IF(CZ101, AN101, AH101)</f>
        <v>0</v>
      </c>
      <c r="L101">
        <f>IF(CZ101, AI101, AG101)</f>
        <v>0</v>
      </c>
      <c r="M101">
        <f>DB101 - IF(AU101&gt;1, L101*CV101*100.0/(AW101*DP101), 0)</f>
        <v>0</v>
      </c>
      <c r="N101">
        <f>((T101-J101/2)*M101-L101)/(T101+J101/2)</f>
        <v>0</v>
      </c>
      <c r="O101">
        <f>N101*(DI101+DJ101)/1000.0</f>
        <v>0</v>
      </c>
      <c r="P101">
        <f>(DB101 - IF(AU101&gt;1, L101*CV101*100.0/(AW101*DP101), 0))*(DI101+DJ101)/1000.0</f>
        <v>0</v>
      </c>
      <c r="Q101">
        <f>2.0/((1/S101-1/R101)+SIGN(S101)*SQRT((1/S101-1/R101)*(1/S101-1/R101) + 4*CW101/((CW101+1)*(CW101+1))*(2*1/S101*1/R101-1/R101*1/R101)))</f>
        <v>0</v>
      </c>
      <c r="R101">
        <f>IF(LEFT(CX101,1)&lt;&gt;"0",IF(LEFT(CX101,1)="1",3.0,CY101),$D$5+$E$5*(DP101*DI101/($K$5*1000))+$F$5*(DP101*DI101/($K$5*1000))*MAX(MIN(CV101,$J$5),$I$5)*MAX(MIN(CV101,$J$5),$I$5)+$G$5*MAX(MIN(CV101,$J$5),$I$5)*(DP101*DI101/($K$5*1000))+$H$5*(DP101*DI101/($K$5*1000))*(DP101*DI101/($K$5*1000)))</f>
        <v>0</v>
      </c>
      <c r="S101">
        <f>J101*(1000-(1000*0.61365*exp(17.502*W101/(240.97+W101))/(DI101+DJ101)+DD101)/2)/(1000*0.61365*exp(17.502*W101/(240.97+W101))/(DI101+DJ101)-DD101)</f>
        <v>0</v>
      </c>
      <c r="T101">
        <f>1/((CW101+1)/(Q101/1.6)+1/(R101/1.37)) + CW101/((CW101+1)/(Q101/1.6) + CW101/(R101/1.37))</f>
        <v>0</v>
      </c>
      <c r="U101">
        <f>(CR101*CU101)</f>
        <v>0</v>
      </c>
      <c r="V101">
        <f>(DK101+(U101+2*0.95*5.67E-8*(((DK101+$B$7)+273)^4-(DK101+273)^4)-44100*J101)/(1.84*29.3*R101+8*0.95*5.67E-8*(DK101+273)^3))</f>
        <v>0</v>
      </c>
      <c r="W101">
        <f>($C$7*DL101+$D$7*DM101+$E$7*V101)</f>
        <v>0</v>
      </c>
      <c r="X101">
        <f>0.61365*exp(17.502*W101/(240.97+W101))</f>
        <v>0</v>
      </c>
      <c r="Y101">
        <f>(Z101/AA101*100)</f>
        <v>0</v>
      </c>
      <c r="Z101">
        <f>DD101*(DI101+DJ101)/1000</f>
        <v>0</v>
      </c>
      <c r="AA101">
        <f>0.61365*exp(17.502*DK101/(240.97+DK101))</f>
        <v>0</v>
      </c>
      <c r="AB101">
        <f>(X101-DD101*(DI101+DJ101)/1000)</f>
        <v>0</v>
      </c>
      <c r="AC101">
        <f>(-J101*44100)</f>
        <v>0</v>
      </c>
      <c r="AD101">
        <f>2*29.3*R101*0.92*(DK101-W101)</f>
        <v>0</v>
      </c>
      <c r="AE101">
        <f>2*0.95*5.67E-8*(((DK101+$B$7)+273)^4-(W101+273)^4)</f>
        <v>0</v>
      </c>
      <c r="AF101">
        <f>U101+AE101+AC101+AD101</f>
        <v>0</v>
      </c>
      <c r="AG101">
        <f>DH101*AU101*(DC101-DB101*(1000-AU101*DE101)/(1000-AU101*DD101))/(100*CV101)</f>
        <v>0</v>
      </c>
      <c r="AH101">
        <f>1000*DH101*AU101*(DD101-DE101)/(100*CV101*(1000-AU101*DD101))</f>
        <v>0</v>
      </c>
      <c r="AI101">
        <f>(AJ101 - AK101 - DI101*1E3/(8.314*(DK101+273.15)) * AM101/DH101 * AL101) * DH101/(100*CV101) * (1000 - DE101)/1000</f>
        <v>0</v>
      </c>
      <c r="AJ101">
        <v>427.3121558415613</v>
      </c>
      <c r="AK101">
        <v>431.2507696969694</v>
      </c>
      <c r="AL101">
        <v>0.0001106734526164106</v>
      </c>
      <c r="AM101">
        <v>64.92742845005671</v>
      </c>
      <c r="AN101">
        <f>(AP101 - AO101 + DI101*1E3/(8.314*(DK101+273.15)) * AR101/DH101 * AQ101) * DH101/(100*CV101) * 1000/(1000 - AP101)</f>
        <v>0</v>
      </c>
      <c r="AO101">
        <v>16.86626135375515</v>
      </c>
      <c r="AP101">
        <v>17.50838909090908</v>
      </c>
      <c r="AQ101">
        <v>0.003117974683356309</v>
      </c>
      <c r="AR101">
        <v>83.74412740451928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MAX(0,($B$13+$C$13*DP101)/(1+$D$13*DP101)*DI101/(DK101+273)*$E$13)</f>
        <v>0</v>
      </c>
      <c r="AX101" t="s">
        <v>417</v>
      </c>
      <c r="AY101" t="s">
        <v>417</v>
      </c>
      <c r="AZ101">
        <v>0</v>
      </c>
      <c r="BA101">
        <v>0</v>
      </c>
      <c r="BB101">
        <f>1-AZ101/BA101</f>
        <v>0</v>
      </c>
      <c r="BC101">
        <v>0</v>
      </c>
      <c r="BD101" t="s">
        <v>417</v>
      </c>
      <c r="BE101" t="s">
        <v>417</v>
      </c>
      <c r="BF101">
        <v>0</v>
      </c>
      <c r="BG101">
        <v>0</v>
      </c>
      <c r="BH101">
        <f>1-BF101/BG101</f>
        <v>0</v>
      </c>
      <c r="BI101">
        <v>0.5</v>
      </c>
      <c r="BJ101">
        <f>CS101</f>
        <v>0</v>
      </c>
      <c r="BK101">
        <f>L101</f>
        <v>0</v>
      </c>
      <c r="BL101">
        <f>BH101*BI101*BJ101</f>
        <v>0</v>
      </c>
      <c r="BM101">
        <f>(BK101-BC101)/BJ101</f>
        <v>0</v>
      </c>
      <c r="BN101">
        <f>(BA101-BG101)/BG101</f>
        <v>0</v>
      </c>
      <c r="BO101">
        <f>AZ101/(BB101+AZ101/BG101)</f>
        <v>0</v>
      </c>
      <c r="BP101" t="s">
        <v>417</v>
      </c>
      <c r="BQ101">
        <v>0</v>
      </c>
      <c r="BR101">
        <f>IF(BQ101&lt;&gt;0, BQ101, BO101)</f>
        <v>0</v>
      </c>
      <c r="BS101">
        <f>1-BR101/BG101</f>
        <v>0</v>
      </c>
      <c r="BT101">
        <f>(BG101-BF101)/(BG101-BR101)</f>
        <v>0</v>
      </c>
      <c r="BU101">
        <f>(BA101-BG101)/(BA101-BR101)</f>
        <v>0</v>
      </c>
      <c r="BV101">
        <f>(BG101-BF101)/(BG101-AZ101)</f>
        <v>0</v>
      </c>
      <c r="BW101">
        <f>(BA101-BG101)/(BA101-AZ101)</f>
        <v>0</v>
      </c>
      <c r="BX101">
        <f>(BT101*BR101/BF101)</f>
        <v>0</v>
      </c>
      <c r="BY101">
        <f>(1-BX101)</f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f>$B$11*DQ101+$C$11*DR101+$F$11*EC101*(1-EF101)</f>
        <v>0</v>
      </c>
      <c r="CS101">
        <f>CR101*CT101</f>
        <v>0</v>
      </c>
      <c r="CT101">
        <f>($B$11*$D$9+$C$11*$D$9+$F$11*((EP101+EH101)/MAX(EP101+EH101+EQ101, 0.1)*$I$9+EQ101/MAX(EP101+EH101+EQ101, 0.1)*$J$9))/($B$11+$C$11+$F$11)</f>
        <v>0</v>
      </c>
      <c r="CU101">
        <f>($B$11*$K$9+$C$11*$K$9+$F$11*((EP101+EH101)/MAX(EP101+EH101+EQ101, 0.1)*$P$9+EQ101/MAX(EP101+EH101+EQ101, 0.1)*$Q$9))/($B$11+$C$11+$F$11)</f>
        <v>0</v>
      </c>
      <c r="CV101">
        <v>6</v>
      </c>
      <c r="CW101">
        <v>0.5</v>
      </c>
      <c r="CX101" t="s">
        <v>418</v>
      </c>
      <c r="CY101">
        <v>2</v>
      </c>
      <c r="CZ101" t="b">
        <v>1</v>
      </c>
      <c r="DA101">
        <v>1659045278.5</v>
      </c>
      <c r="DB101">
        <v>423.6888181818181</v>
      </c>
      <c r="DC101">
        <v>420.108</v>
      </c>
      <c r="DD101">
        <v>17.49898181818182</v>
      </c>
      <c r="DE101">
        <v>16.8695</v>
      </c>
      <c r="DF101">
        <v>420.2525454545455</v>
      </c>
      <c r="DG101">
        <v>17.31269090909091</v>
      </c>
      <c r="DH101">
        <v>500.0843636363636</v>
      </c>
      <c r="DI101">
        <v>90.24112727272728</v>
      </c>
      <c r="DJ101">
        <v>0.1000421454545455</v>
      </c>
      <c r="DK101">
        <v>25.68425454545455</v>
      </c>
      <c r="DL101">
        <v>24.55462727272727</v>
      </c>
      <c r="DM101">
        <v>999.9</v>
      </c>
      <c r="DN101">
        <v>0</v>
      </c>
      <c r="DO101">
        <v>0</v>
      </c>
      <c r="DP101">
        <v>10000.68181818182</v>
      </c>
      <c r="DQ101">
        <v>0</v>
      </c>
      <c r="DR101">
        <v>4.210397272727273</v>
      </c>
      <c r="DS101">
        <v>3.580985454545454</v>
      </c>
      <c r="DT101">
        <v>431.235090909091</v>
      </c>
      <c r="DU101">
        <v>427.3165454545453</v>
      </c>
      <c r="DV101">
        <v>0.6294759090909091</v>
      </c>
      <c r="DW101">
        <v>420.108</v>
      </c>
      <c r="DX101">
        <v>16.8695</v>
      </c>
      <c r="DY101">
        <v>1.579128181818182</v>
      </c>
      <c r="DZ101">
        <v>1.522321818181818</v>
      </c>
      <c r="EA101">
        <v>13.75660909090909</v>
      </c>
      <c r="EB101">
        <v>13.19422727272727</v>
      </c>
      <c r="EC101">
        <v>0.0100011</v>
      </c>
      <c r="ED101">
        <v>0</v>
      </c>
      <c r="EE101">
        <v>0</v>
      </c>
      <c r="EF101">
        <v>0</v>
      </c>
      <c r="EG101">
        <v>908.8590909090908</v>
      </c>
      <c r="EH101">
        <v>0.0100011</v>
      </c>
      <c r="EI101">
        <v>-0.5681818181818181</v>
      </c>
      <c r="EJ101">
        <v>-1.004545454545454</v>
      </c>
      <c r="EK101">
        <v>34.73854545454546</v>
      </c>
      <c r="EL101">
        <v>40.78945454545455</v>
      </c>
      <c r="EM101">
        <v>37.61336363636364</v>
      </c>
      <c r="EN101">
        <v>41.28963636363637</v>
      </c>
      <c r="EO101">
        <v>37.93145454545454</v>
      </c>
      <c r="EP101">
        <v>0</v>
      </c>
      <c r="EQ101">
        <v>0</v>
      </c>
      <c r="ER101">
        <v>0</v>
      </c>
      <c r="ES101">
        <v>1659045282.7</v>
      </c>
      <c r="ET101">
        <v>0</v>
      </c>
      <c r="EU101">
        <v>907.8134615384616</v>
      </c>
      <c r="EV101">
        <v>8.996581118796612</v>
      </c>
      <c r="EW101">
        <v>5.664957264460302</v>
      </c>
      <c r="EX101">
        <v>-1.142307692307692</v>
      </c>
      <c r="EY101">
        <v>15</v>
      </c>
      <c r="EZ101">
        <v>0</v>
      </c>
      <c r="FA101" t="s">
        <v>419</v>
      </c>
      <c r="FB101">
        <v>1655239120</v>
      </c>
      <c r="FC101">
        <v>1655239135</v>
      </c>
      <c r="FD101">
        <v>0</v>
      </c>
      <c r="FE101">
        <v>-0.075</v>
      </c>
      <c r="FF101">
        <v>-0.027</v>
      </c>
      <c r="FG101">
        <v>1.986</v>
      </c>
      <c r="FH101">
        <v>0.139</v>
      </c>
      <c r="FI101">
        <v>420</v>
      </c>
      <c r="FJ101">
        <v>22</v>
      </c>
      <c r="FK101">
        <v>0.12</v>
      </c>
      <c r="FL101">
        <v>0.02</v>
      </c>
      <c r="FM101">
        <v>3.610174634146341</v>
      </c>
      <c r="FN101">
        <v>-0.1787153310104518</v>
      </c>
      <c r="FO101">
        <v>0.03909176209753842</v>
      </c>
      <c r="FP101">
        <v>1</v>
      </c>
      <c r="FQ101">
        <v>908.2970588235295</v>
      </c>
      <c r="FR101">
        <v>-3.419404072571595</v>
      </c>
      <c r="FS101">
        <v>3.68709875536768</v>
      </c>
      <c r="FT101">
        <v>0</v>
      </c>
      <c r="FU101">
        <v>0.6463491219512195</v>
      </c>
      <c r="FV101">
        <v>-0.1075807108013929</v>
      </c>
      <c r="FW101">
        <v>0.01288882582060555</v>
      </c>
      <c r="FX101">
        <v>0</v>
      </c>
      <c r="FY101">
        <v>1</v>
      </c>
      <c r="FZ101">
        <v>3</v>
      </c>
      <c r="GA101" t="s">
        <v>426</v>
      </c>
      <c r="GB101">
        <v>2.98073</v>
      </c>
      <c r="GC101">
        <v>2.7285</v>
      </c>
      <c r="GD101">
        <v>0.08625529999999999</v>
      </c>
      <c r="GE101">
        <v>0.0866782</v>
      </c>
      <c r="GF101">
        <v>0.08601200000000001</v>
      </c>
      <c r="GG101">
        <v>0.08450299999999999</v>
      </c>
      <c r="GH101">
        <v>27433.7</v>
      </c>
      <c r="GI101">
        <v>26997.6</v>
      </c>
      <c r="GJ101">
        <v>30548.6</v>
      </c>
      <c r="GK101">
        <v>29801.4</v>
      </c>
      <c r="GL101">
        <v>38531.9</v>
      </c>
      <c r="GM101">
        <v>35930.3</v>
      </c>
      <c r="GN101">
        <v>46727.8</v>
      </c>
      <c r="GO101">
        <v>44325.2</v>
      </c>
      <c r="GP101">
        <v>1.8887</v>
      </c>
      <c r="GQ101">
        <v>1.85887</v>
      </c>
      <c r="GR101">
        <v>0.013981</v>
      </c>
      <c r="GS101">
        <v>0</v>
      </c>
      <c r="GT101">
        <v>24.3291</v>
      </c>
      <c r="GU101">
        <v>999.9</v>
      </c>
      <c r="GV101">
        <v>41.9</v>
      </c>
      <c r="GW101">
        <v>31.6</v>
      </c>
      <c r="GX101">
        <v>21.6734</v>
      </c>
      <c r="GY101">
        <v>63.0571</v>
      </c>
      <c r="GZ101">
        <v>22.4559</v>
      </c>
      <c r="HA101">
        <v>1</v>
      </c>
      <c r="HB101">
        <v>-0.108384</v>
      </c>
      <c r="HC101">
        <v>-0.222416</v>
      </c>
      <c r="HD101">
        <v>20.2151</v>
      </c>
      <c r="HE101">
        <v>5.23616</v>
      </c>
      <c r="HF101">
        <v>11.968</v>
      </c>
      <c r="HG101">
        <v>4.97295</v>
      </c>
      <c r="HH101">
        <v>3.291</v>
      </c>
      <c r="HI101">
        <v>9588.700000000001</v>
      </c>
      <c r="HJ101">
        <v>9999</v>
      </c>
      <c r="HK101">
        <v>9999</v>
      </c>
      <c r="HL101">
        <v>301.2</v>
      </c>
      <c r="HM101">
        <v>4.97291</v>
      </c>
      <c r="HN101">
        <v>1.87729</v>
      </c>
      <c r="HO101">
        <v>1.87543</v>
      </c>
      <c r="HP101">
        <v>1.87822</v>
      </c>
      <c r="HQ101">
        <v>1.87499</v>
      </c>
      <c r="HR101">
        <v>1.87851</v>
      </c>
      <c r="HS101">
        <v>1.87561</v>
      </c>
      <c r="HT101">
        <v>1.87678</v>
      </c>
      <c r="HU101">
        <v>0</v>
      </c>
      <c r="HV101">
        <v>0</v>
      </c>
      <c r="HW101">
        <v>0</v>
      </c>
      <c r="HX101">
        <v>0</v>
      </c>
      <c r="HY101" t="s">
        <v>421</v>
      </c>
      <c r="HZ101" t="s">
        <v>422</v>
      </c>
      <c r="IA101" t="s">
        <v>423</v>
      </c>
      <c r="IB101" t="s">
        <v>423</v>
      </c>
      <c r="IC101" t="s">
        <v>423</v>
      </c>
      <c r="ID101" t="s">
        <v>423</v>
      </c>
      <c r="IE101">
        <v>0</v>
      </c>
      <c r="IF101">
        <v>100</v>
      </c>
      <c r="IG101">
        <v>100</v>
      </c>
      <c r="IH101">
        <v>3.436</v>
      </c>
      <c r="II101">
        <v>0.1865</v>
      </c>
      <c r="IJ101">
        <v>1.981763419366358</v>
      </c>
      <c r="IK101">
        <v>0.004159454759036045</v>
      </c>
      <c r="IL101">
        <v>-1.867668404869411E-06</v>
      </c>
      <c r="IM101">
        <v>4.909634042181104E-10</v>
      </c>
      <c r="IN101">
        <v>-0.02325052156973135</v>
      </c>
      <c r="IO101">
        <v>0.005621412097584705</v>
      </c>
      <c r="IP101">
        <v>0.0003643073039241939</v>
      </c>
      <c r="IQ101">
        <v>5.804889560036211E-07</v>
      </c>
      <c r="IR101">
        <v>0</v>
      </c>
      <c r="IS101">
        <v>2100</v>
      </c>
      <c r="IT101">
        <v>1</v>
      </c>
      <c r="IU101">
        <v>26</v>
      </c>
      <c r="IV101">
        <v>63436</v>
      </c>
      <c r="IW101">
        <v>63435.8</v>
      </c>
      <c r="IX101">
        <v>1.09863</v>
      </c>
      <c r="IY101">
        <v>2.5769</v>
      </c>
      <c r="IZ101">
        <v>1.39893</v>
      </c>
      <c r="JA101">
        <v>2.34253</v>
      </c>
      <c r="JB101">
        <v>1.44897</v>
      </c>
      <c r="JC101">
        <v>2.36572</v>
      </c>
      <c r="JD101">
        <v>36.8129</v>
      </c>
      <c r="JE101">
        <v>24.0963</v>
      </c>
      <c r="JF101">
        <v>18</v>
      </c>
      <c r="JG101">
        <v>491</v>
      </c>
      <c r="JH101">
        <v>443.814</v>
      </c>
      <c r="JI101">
        <v>25.0001</v>
      </c>
      <c r="JJ101">
        <v>25.6452</v>
      </c>
      <c r="JK101">
        <v>30.0001</v>
      </c>
      <c r="JL101">
        <v>25.4778</v>
      </c>
      <c r="JM101">
        <v>25.5614</v>
      </c>
      <c r="JN101">
        <v>22.0164</v>
      </c>
      <c r="JO101">
        <v>25.1033</v>
      </c>
      <c r="JP101">
        <v>0</v>
      </c>
      <c r="JQ101">
        <v>25</v>
      </c>
      <c r="JR101">
        <v>420.1</v>
      </c>
      <c r="JS101">
        <v>16.9621</v>
      </c>
      <c r="JT101">
        <v>100.986</v>
      </c>
      <c r="JU101">
        <v>101.917</v>
      </c>
    </row>
    <row r="102" spans="1:281">
      <c r="A102">
        <v>86</v>
      </c>
      <c r="B102">
        <v>1659045286.5</v>
      </c>
      <c r="C102">
        <v>3175.5</v>
      </c>
      <c r="D102" t="s">
        <v>601</v>
      </c>
      <c r="E102" t="s">
        <v>602</v>
      </c>
      <c r="F102">
        <v>5</v>
      </c>
      <c r="G102" t="s">
        <v>415</v>
      </c>
      <c r="H102" t="s">
        <v>600</v>
      </c>
      <c r="I102">
        <v>1659045284</v>
      </c>
      <c r="J102">
        <f>(K102)/1000</f>
        <v>0</v>
      </c>
      <c r="K102">
        <f>IF(CZ102, AN102, AH102)</f>
        <v>0</v>
      </c>
      <c r="L102">
        <f>IF(CZ102, AI102, AG102)</f>
        <v>0</v>
      </c>
      <c r="M102">
        <f>DB102 - IF(AU102&gt;1, L102*CV102*100.0/(AW102*DP102), 0)</f>
        <v>0</v>
      </c>
      <c r="N102">
        <f>((T102-J102/2)*M102-L102)/(T102+J102/2)</f>
        <v>0</v>
      </c>
      <c r="O102">
        <f>N102*(DI102+DJ102)/1000.0</f>
        <v>0</v>
      </c>
      <c r="P102">
        <f>(DB102 - IF(AU102&gt;1, L102*CV102*100.0/(AW102*DP102), 0))*(DI102+DJ102)/1000.0</f>
        <v>0</v>
      </c>
      <c r="Q102">
        <f>2.0/((1/S102-1/R102)+SIGN(S102)*SQRT((1/S102-1/R102)*(1/S102-1/R102) + 4*CW102/((CW102+1)*(CW102+1))*(2*1/S102*1/R102-1/R102*1/R102)))</f>
        <v>0</v>
      </c>
      <c r="R102">
        <f>IF(LEFT(CX102,1)&lt;&gt;"0",IF(LEFT(CX102,1)="1",3.0,CY102),$D$5+$E$5*(DP102*DI102/($K$5*1000))+$F$5*(DP102*DI102/($K$5*1000))*MAX(MIN(CV102,$J$5),$I$5)*MAX(MIN(CV102,$J$5),$I$5)+$G$5*MAX(MIN(CV102,$J$5),$I$5)*(DP102*DI102/($K$5*1000))+$H$5*(DP102*DI102/($K$5*1000))*(DP102*DI102/($K$5*1000)))</f>
        <v>0</v>
      </c>
      <c r="S102">
        <f>J102*(1000-(1000*0.61365*exp(17.502*W102/(240.97+W102))/(DI102+DJ102)+DD102)/2)/(1000*0.61365*exp(17.502*W102/(240.97+W102))/(DI102+DJ102)-DD102)</f>
        <v>0</v>
      </c>
      <c r="T102">
        <f>1/((CW102+1)/(Q102/1.6)+1/(R102/1.37)) + CW102/((CW102+1)/(Q102/1.6) + CW102/(R102/1.37))</f>
        <v>0</v>
      </c>
      <c r="U102">
        <f>(CR102*CU102)</f>
        <v>0</v>
      </c>
      <c r="V102">
        <f>(DK102+(U102+2*0.95*5.67E-8*(((DK102+$B$7)+273)^4-(DK102+273)^4)-44100*J102)/(1.84*29.3*R102+8*0.95*5.67E-8*(DK102+273)^3))</f>
        <v>0</v>
      </c>
      <c r="W102">
        <f>($C$7*DL102+$D$7*DM102+$E$7*V102)</f>
        <v>0</v>
      </c>
      <c r="X102">
        <f>0.61365*exp(17.502*W102/(240.97+W102))</f>
        <v>0</v>
      </c>
      <c r="Y102">
        <f>(Z102/AA102*100)</f>
        <v>0</v>
      </c>
      <c r="Z102">
        <f>DD102*(DI102+DJ102)/1000</f>
        <v>0</v>
      </c>
      <c r="AA102">
        <f>0.61365*exp(17.502*DK102/(240.97+DK102))</f>
        <v>0</v>
      </c>
      <c r="AB102">
        <f>(X102-DD102*(DI102+DJ102)/1000)</f>
        <v>0</v>
      </c>
      <c r="AC102">
        <f>(-J102*44100)</f>
        <v>0</v>
      </c>
      <c r="AD102">
        <f>2*29.3*R102*0.92*(DK102-W102)</f>
        <v>0</v>
      </c>
      <c r="AE102">
        <f>2*0.95*5.67E-8*(((DK102+$B$7)+273)^4-(W102+273)^4)</f>
        <v>0</v>
      </c>
      <c r="AF102">
        <f>U102+AE102+AC102+AD102</f>
        <v>0</v>
      </c>
      <c r="AG102">
        <f>DH102*AU102*(DC102-DB102*(1000-AU102*DE102)/(1000-AU102*DD102))/(100*CV102)</f>
        <v>0</v>
      </c>
      <c r="AH102">
        <f>1000*DH102*AU102*(DD102-DE102)/(100*CV102*(1000-AU102*DD102))</f>
        <v>0</v>
      </c>
      <c r="AI102">
        <f>(AJ102 - AK102 - DI102*1E3/(8.314*(DK102+273.15)) * AM102/DH102 * AL102) * DH102/(100*CV102) * (1000 - DE102)/1000</f>
        <v>0</v>
      </c>
      <c r="AJ102">
        <v>427.3341140701563</v>
      </c>
      <c r="AK102">
        <v>431.2827575757574</v>
      </c>
      <c r="AL102">
        <v>-0.003436991188339985</v>
      </c>
      <c r="AM102">
        <v>64.92742845005671</v>
      </c>
      <c r="AN102">
        <f>(AP102 - AO102 + DI102*1E3/(8.314*(DK102+273.15)) * AR102/DH102 * AQ102) * DH102/(100*CV102) * 1000/(1000 - AP102)</f>
        <v>0</v>
      </c>
      <c r="AO102">
        <v>16.93644331901603</v>
      </c>
      <c r="AP102">
        <v>17.54528909090908</v>
      </c>
      <c r="AQ102">
        <v>0.005740319830451817</v>
      </c>
      <c r="AR102">
        <v>83.74412740451928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MAX(0,($B$13+$C$13*DP102)/(1+$D$13*DP102)*DI102/(DK102+273)*$E$13)</f>
        <v>0</v>
      </c>
      <c r="AX102" t="s">
        <v>417</v>
      </c>
      <c r="AY102" t="s">
        <v>417</v>
      </c>
      <c r="AZ102">
        <v>0</v>
      </c>
      <c r="BA102">
        <v>0</v>
      </c>
      <c r="BB102">
        <f>1-AZ102/BA102</f>
        <v>0</v>
      </c>
      <c r="BC102">
        <v>0</v>
      </c>
      <c r="BD102" t="s">
        <v>417</v>
      </c>
      <c r="BE102" t="s">
        <v>417</v>
      </c>
      <c r="BF102">
        <v>0</v>
      </c>
      <c r="BG102">
        <v>0</v>
      </c>
      <c r="BH102">
        <f>1-BF102/BG102</f>
        <v>0</v>
      </c>
      <c r="BI102">
        <v>0.5</v>
      </c>
      <c r="BJ102">
        <f>CS102</f>
        <v>0</v>
      </c>
      <c r="BK102">
        <f>L102</f>
        <v>0</v>
      </c>
      <c r="BL102">
        <f>BH102*BI102*BJ102</f>
        <v>0</v>
      </c>
      <c r="BM102">
        <f>(BK102-BC102)/BJ102</f>
        <v>0</v>
      </c>
      <c r="BN102">
        <f>(BA102-BG102)/BG102</f>
        <v>0</v>
      </c>
      <c r="BO102">
        <f>AZ102/(BB102+AZ102/BG102)</f>
        <v>0</v>
      </c>
      <c r="BP102" t="s">
        <v>417</v>
      </c>
      <c r="BQ102">
        <v>0</v>
      </c>
      <c r="BR102">
        <f>IF(BQ102&lt;&gt;0, BQ102, BO102)</f>
        <v>0</v>
      </c>
      <c r="BS102">
        <f>1-BR102/BG102</f>
        <v>0</v>
      </c>
      <c r="BT102">
        <f>(BG102-BF102)/(BG102-BR102)</f>
        <v>0</v>
      </c>
      <c r="BU102">
        <f>(BA102-BG102)/(BA102-BR102)</f>
        <v>0</v>
      </c>
      <c r="BV102">
        <f>(BG102-BF102)/(BG102-AZ102)</f>
        <v>0</v>
      </c>
      <c r="BW102">
        <f>(BA102-BG102)/(BA102-AZ102)</f>
        <v>0</v>
      </c>
      <c r="BX102">
        <f>(BT102*BR102/BF102)</f>
        <v>0</v>
      </c>
      <c r="BY102">
        <f>(1-BX102)</f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f>$B$11*DQ102+$C$11*DR102+$F$11*EC102*(1-EF102)</f>
        <v>0</v>
      </c>
      <c r="CS102">
        <f>CR102*CT102</f>
        <v>0</v>
      </c>
      <c r="CT102">
        <f>($B$11*$D$9+$C$11*$D$9+$F$11*((EP102+EH102)/MAX(EP102+EH102+EQ102, 0.1)*$I$9+EQ102/MAX(EP102+EH102+EQ102, 0.1)*$J$9))/($B$11+$C$11+$F$11)</f>
        <v>0</v>
      </c>
      <c r="CU102">
        <f>($B$11*$K$9+$C$11*$K$9+$F$11*((EP102+EH102)/MAX(EP102+EH102+EQ102, 0.1)*$P$9+EQ102/MAX(EP102+EH102+EQ102, 0.1)*$Q$9))/($B$11+$C$11+$F$11)</f>
        <v>0</v>
      </c>
      <c r="CV102">
        <v>6</v>
      </c>
      <c r="CW102">
        <v>0.5</v>
      </c>
      <c r="CX102" t="s">
        <v>418</v>
      </c>
      <c r="CY102">
        <v>2</v>
      </c>
      <c r="CZ102" t="b">
        <v>1</v>
      </c>
      <c r="DA102">
        <v>1659045284</v>
      </c>
      <c r="DB102">
        <v>423.7416666666667</v>
      </c>
      <c r="DC102">
        <v>420.0972222222222</v>
      </c>
      <c r="DD102">
        <v>17.52725555555556</v>
      </c>
      <c r="DE102">
        <v>16.94325555555555</v>
      </c>
      <c r="DF102">
        <v>420.3052222222222</v>
      </c>
      <c r="DG102">
        <v>17.34044444444444</v>
      </c>
      <c r="DH102">
        <v>500.1097777777778</v>
      </c>
      <c r="DI102">
        <v>90.24051111111112</v>
      </c>
      <c r="DJ102">
        <v>0.09999481111111111</v>
      </c>
      <c r="DK102">
        <v>25.68666666666667</v>
      </c>
      <c r="DL102">
        <v>24.56255555555556</v>
      </c>
      <c r="DM102">
        <v>999.9000000000001</v>
      </c>
      <c r="DN102">
        <v>0</v>
      </c>
      <c r="DO102">
        <v>0</v>
      </c>
      <c r="DP102">
        <v>9999.508888888891</v>
      </c>
      <c r="DQ102">
        <v>0</v>
      </c>
      <c r="DR102">
        <v>4.235065555555555</v>
      </c>
      <c r="DS102">
        <v>3.644374444444445</v>
      </c>
      <c r="DT102">
        <v>431.3012222222222</v>
      </c>
      <c r="DU102">
        <v>427.338</v>
      </c>
      <c r="DV102">
        <v>0.5839961111111109</v>
      </c>
      <c r="DW102">
        <v>420.0972222222222</v>
      </c>
      <c r="DX102">
        <v>16.94325555555555</v>
      </c>
      <c r="DY102">
        <v>1.581665555555555</v>
      </c>
      <c r="DZ102">
        <v>1.528967777777778</v>
      </c>
      <c r="EA102">
        <v>13.78134444444444</v>
      </c>
      <c r="EB102">
        <v>13.26096666666667</v>
      </c>
      <c r="EC102">
        <v>0.0100011</v>
      </c>
      <c r="ED102">
        <v>0</v>
      </c>
      <c r="EE102">
        <v>0</v>
      </c>
      <c r="EF102">
        <v>0</v>
      </c>
      <c r="EG102">
        <v>911.7111111111111</v>
      </c>
      <c r="EH102">
        <v>0.0100011</v>
      </c>
      <c r="EI102">
        <v>-2.333333333333333</v>
      </c>
      <c r="EJ102">
        <v>-1.394444444444445</v>
      </c>
      <c r="EK102">
        <v>34.73588888888889</v>
      </c>
      <c r="EL102">
        <v>40.833</v>
      </c>
      <c r="EM102">
        <v>37.64544444444444</v>
      </c>
      <c r="EN102">
        <v>41.38166666666667</v>
      </c>
      <c r="EO102">
        <v>37.972</v>
      </c>
      <c r="EP102">
        <v>0</v>
      </c>
      <c r="EQ102">
        <v>0</v>
      </c>
      <c r="ER102">
        <v>0</v>
      </c>
      <c r="ES102">
        <v>1659045288.1</v>
      </c>
      <c r="ET102">
        <v>0</v>
      </c>
      <c r="EU102">
        <v>909.2819999999999</v>
      </c>
      <c r="EV102">
        <v>17.21923101535238</v>
      </c>
      <c r="EW102">
        <v>-12.42692329586139</v>
      </c>
      <c r="EX102">
        <v>-1.334</v>
      </c>
      <c r="EY102">
        <v>15</v>
      </c>
      <c r="EZ102">
        <v>0</v>
      </c>
      <c r="FA102" t="s">
        <v>419</v>
      </c>
      <c r="FB102">
        <v>1655239120</v>
      </c>
      <c r="FC102">
        <v>1655239135</v>
      </c>
      <c r="FD102">
        <v>0</v>
      </c>
      <c r="FE102">
        <v>-0.075</v>
      </c>
      <c r="FF102">
        <v>-0.027</v>
      </c>
      <c r="FG102">
        <v>1.986</v>
      </c>
      <c r="FH102">
        <v>0.139</v>
      </c>
      <c r="FI102">
        <v>420</v>
      </c>
      <c r="FJ102">
        <v>22</v>
      </c>
      <c r="FK102">
        <v>0.12</v>
      </c>
      <c r="FL102">
        <v>0.02</v>
      </c>
      <c r="FM102">
        <v>3.61446225</v>
      </c>
      <c r="FN102">
        <v>3.613508442431887E-05</v>
      </c>
      <c r="FO102">
        <v>0.03371559902237391</v>
      </c>
      <c r="FP102">
        <v>1</v>
      </c>
      <c r="FQ102">
        <v>908.6338235294118</v>
      </c>
      <c r="FR102">
        <v>19.92589763700704</v>
      </c>
      <c r="FS102">
        <v>4.073041221542884</v>
      </c>
      <c r="FT102">
        <v>0</v>
      </c>
      <c r="FU102">
        <v>0.63095915</v>
      </c>
      <c r="FV102">
        <v>-0.2562643001876199</v>
      </c>
      <c r="FW102">
        <v>0.02700152711473002</v>
      </c>
      <c r="FX102">
        <v>0</v>
      </c>
      <c r="FY102">
        <v>1</v>
      </c>
      <c r="FZ102">
        <v>3</v>
      </c>
      <c r="GA102" t="s">
        <v>426</v>
      </c>
      <c r="GB102">
        <v>2.98059</v>
      </c>
      <c r="GC102">
        <v>2.72827</v>
      </c>
      <c r="GD102">
        <v>0.08625289999999999</v>
      </c>
      <c r="GE102">
        <v>0.0866738</v>
      </c>
      <c r="GF102">
        <v>0.0861508</v>
      </c>
      <c r="GG102">
        <v>0.0847624</v>
      </c>
      <c r="GH102">
        <v>27433.7</v>
      </c>
      <c r="GI102">
        <v>26997.8</v>
      </c>
      <c r="GJ102">
        <v>30548.5</v>
      </c>
      <c r="GK102">
        <v>29801.4</v>
      </c>
      <c r="GL102">
        <v>38526</v>
      </c>
      <c r="GM102">
        <v>35920</v>
      </c>
      <c r="GN102">
        <v>46727.8</v>
      </c>
      <c r="GO102">
        <v>44325.2</v>
      </c>
      <c r="GP102">
        <v>1.88835</v>
      </c>
      <c r="GQ102">
        <v>1.85898</v>
      </c>
      <c r="GR102">
        <v>0.0142418</v>
      </c>
      <c r="GS102">
        <v>0</v>
      </c>
      <c r="GT102">
        <v>24.3318</v>
      </c>
      <c r="GU102">
        <v>999.9</v>
      </c>
      <c r="GV102">
        <v>41.9</v>
      </c>
      <c r="GW102">
        <v>31.6</v>
      </c>
      <c r="GX102">
        <v>21.6752</v>
      </c>
      <c r="GY102">
        <v>63.0971</v>
      </c>
      <c r="GZ102">
        <v>22.3077</v>
      </c>
      <c r="HA102">
        <v>1</v>
      </c>
      <c r="HB102">
        <v>-0.108476</v>
      </c>
      <c r="HC102">
        <v>-0.221729</v>
      </c>
      <c r="HD102">
        <v>20.2151</v>
      </c>
      <c r="HE102">
        <v>5.23796</v>
      </c>
      <c r="HF102">
        <v>11.968</v>
      </c>
      <c r="HG102">
        <v>4.9724</v>
      </c>
      <c r="HH102">
        <v>3.291</v>
      </c>
      <c r="HI102">
        <v>9588.9</v>
      </c>
      <c r="HJ102">
        <v>9999</v>
      </c>
      <c r="HK102">
        <v>9999</v>
      </c>
      <c r="HL102">
        <v>301.2</v>
      </c>
      <c r="HM102">
        <v>4.97291</v>
      </c>
      <c r="HN102">
        <v>1.87729</v>
      </c>
      <c r="HO102">
        <v>1.87539</v>
      </c>
      <c r="HP102">
        <v>1.8782</v>
      </c>
      <c r="HQ102">
        <v>1.87498</v>
      </c>
      <c r="HR102">
        <v>1.87851</v>
      </c>
      <c r="HS102">
        <v>1.87561</v>
      </c>
      <c r="HT102">
        <v>1.87674</v>
      </c>
      <c r="HU102">
        <v>0</v>
      </c>
      <c r="HV102">
        <v>0</v>
      </c>
      <c r="HW102">
        <v>0</v>
      </c>
      <c r="HX102">
        <v>0</v>
      </c>
      <c r="HY102" t="s">
        <v>421</v>
      </c>
      <c r="HZ102" t="s">
        <v>422</v>
      </c>
      <c r="IA102" t="s">
        <v>423</v>
      </c>
      <c r="IB102" t="s">
        <v>423</v>
      </c>
      <c r="IC102" t="s">
        <v>423</v>
      </c>
      <c r="ID102" t="s">
        <v>423</v>
      </c>
      <c r="IE102">
        <v>0</v>
      </c>
      <c r="IF102">
        <v>100</v>
      </c>
      <c r="IG102">
        <v>100</v>
      </c>
      <c r="IH102">
        <v>3.437</v>
      </c>
      <c r="II102">
        <v>0.1872</v>
      </c>
      <c r="IJ102">
        <v>1.981763419366358</v>
      </c>
      <c r="IK102">
        <v>0.004159454759036045</v>
      </c>
      <c r="IL102">
        <v>-1.867668404869411E-06</v>
      </c>
      <c r="IM102">
        <v>4.909634042181104E-10</v>
      </c>
      <c r="IN102">
        <v>-0.02325052156973135</v>
      </c>
      <c r="IO102">
        <v>0.005621412097584705</v>
      </c>
      <c r="IP102">
        <v>0.0003643073039241939</v>
      </c>
      <c r="IQ102">
        <v>5.804889560036211E-07</v>
      </c>
      <c r="IR102">
        <v>0</v>
      </c>
      <c r="IS102">
        <v>2100</v>
      </c>
      <c r="IT102">
        <v>1</v>
      </c>
      <c r="IU102">
        <v>26</v>
      </c>
      <c r="IV102">
        <v>63436.1</v>
      </c>
      <c r="IW102">
        <v>63435.9</v>
      </c>
      <c r="IX102">
        <v>1.09863</v>
      </c>
      <c r="IY102">
        <v>2.57568</v>
      </c>
      <c r="IZ102">
        <v>1.39893</v>
      </c>
      <c r="JA102">
        <v>2.34253</v>
      </c>
      <c r="JB102">
        <v>1.44897</v>
      </c>
      <c r="JC102">
        <v>2.3291</v>
      </c>
      <c r="JD102">
        <v>36.8366</v>
      </c>
      <c r="JE102">
        <v>24.0963</v>
      </c>
      <c r="JF102">
        <v>18</v>
      </c>
      <c r="JG102">
        <v>490.824</v>
      </c>
      <c r="JH102">
        <v>443.878</v>
      </c>
      <c r="JI102">
        <v>25.0001</v>
      </c>
      <c r="JJ102">
        <v>25.6452</v>
      </c>
      <c r="JK102">
        <v>30.0002</v>
      </c>
      <c r="JL102">
        <v>25.4799</v>
      </c>
      <c r="JM102">
        <v>25.5616</v>
      </c>
      <c r="JN102">
        <v>22.0166</v>
      </c>
      <c r="JO102">
        <v>25.1033</v>
      </c>
      <c r="JP102">
        <v>0</v>
      </c>
      <c r="JQ102">
        <v>25</v>
      </c>
      <c r="JR102">
        <v>420.1</v>
      </c>
      <c r="JS102">
        <v>16.94</v>
      </c>
      <c r="JT102">
        <v>100.986</v>
      </c>
      <c r="JU102">
        <v>101.917</v>
      </c>
    </row>
    <row r="103" spans="1:281">
      <c r="A103">
        <v>87</v>
      </c>
      <c r="B103">
        <v>1659045291.5</v>
      </c>
      <c r="C103">
        <v>3180.5</v>
      </c>
      <c r="D103" t="s">
        <v>603</v>
      </c>
      <c r="E103" t="s">
        <v>604</v>
      </c>
      <c r="F103">
        <v>5</v>
      </c>
      <c r="G103" t="s">
        <v>415</v>
      </c>
      <c r="H103" t="s">
        <v>600</v>
      </c>
      <c r="I103">
        <v>1659045288.7</v>
      </c>
      <c r="J103">
        <f>(K103)/1000</f>
        <v>0</v>
      </c>
      <c r="K103">
        <f>IF(CZ103, AN103, AH103)</f>
        <v>0</v>
      </c>
      <c r="L103">
        <f>IF(CZ103, AI103, AG103)</f>
        <v>0</v>
      </c>
      <c r="M103">
        <f>DB103 - IF(AU103&gt;1, L103*CV103*100.0/(AW103*DP103), 0)</f>
        <v>0</v>
      </c>
      <c r="N103">
        <f>((T103-J103/2)*M103-L103)/(T103+J103/2)</f>
        <v>0</v>
      </c>
      <c r="O103">
        <f>N103*(DI103+DJ103)/1000.0</f>
        <v>0</v>
      </c>
      <c r="P103">
        <f>(DB103 - IF(AU103&gt;1, L103*CV103*100.0/(AW103*DP103), 0))*(DI103+DJ103)/1000.0</f>
        <v>0</v>
      </c>
      <c r="Q103">
        <f>2.0/((1/S103-1/R103)+SIGN(S103)*SQRT((1/S103-1/R103)*(1/S103-1/R103) + 4*CW103/((CW103+1)*(CW103+1))*(2*1/S103*1/R103-1/R103*1/R103)))</f>
        <v>0</v>
      </c>
      <c r="R103">
        <f>IF(LEFT(CX103,1)&lt;&gt;"0",IF(LEFT(CX103,1)="1",3.0,CY103),$D$5+$E$5*(DP103*DI103/($K$5*1000))+$F$5*(DP103*DI103/($K$5*1000))*MAX(MIN(CV103,$J$5),$I$5)*MAX(MIN(CV103,$J$5),$I$5)+$G$5*MAX(MIN(CV103,$J$5),$I$5)*(DP103*DI103/($K$5*1000))+$H$5*(DP103*DI103/($K$5*1000))*(DP103*DI103/($K$5*1000)))</f>
        <v>0</v>
      </c>
      <c r="S103">
        <f>J103*(1000-(1000*0.61365*exp(17.502*W103/(240.97+W103))/(DI103+DJ103)+DD103)/2)/(1000*0.61365*exp(17.502*W103/(240.97+W103))/(DI103+DJ103)-DD103)</f>
        <v>0</v>
      </c>
      <c r="T103">
        <f>1/((CW103+1)/(Q103/1.6)+1/(R103/1.37)) + CW103/((CW103+1)/(Q103/1.6) + CW103/(R103/1.37))</f>
        <v>0</v>
      </c>
      <c r="U103">
        <f>(CR103*CU103)</f>
        <v>0</v>
      </c>
      <c r="V103">
        <f>(DK103+(U103+2*0.95*5.67E-8*(((DK103+$B$7)+273)^4-(DK103+273)^4)-44100*J103)/(1.84*29.3*R103+8*0.95*5.67E-8*(DK103+273)^3))</f>
        <v>0</v>
      </c>
      <c r="W103">
        <f>($C$7*DL103+$D$7*DM103+$E$7*V103)</f>
        <v>0</v>
      </c>
      <c r="X103">
        <f>0.61365*exp(17.502*W103/(240.97+W103))</f>
        <v>0</v>
      </c>
      <c r="Y103">
        <f>(Z103/AA103*100)</f>
        <v>0</v>
      </c>
      <c r="Z103">
        <f>DD103*(DI103+DJ103)/1000</f>
        <v>0</v>
      </c>
      <c r="AA103">
        <f>0.61365*exp(17.502*DK103/(240.97+DK103))</f>
        <v>0</v>
      </c>
      <c r="AB103">
        <f>(X103-DD103*(DI103+DJ103)/1000)</f>
        <v>0</v>
      </c>
      <c r="AC103">
        <f>(-J103*44100)</f>
        <v>0</v>
      </c>
      <c r="AD103">
        <f>2*29.3*R103*0.92*(DK103-W103)</f>
        <v>0</v>
      </c>
      <c r="AE103">
        <f>2*0.95*5.67E-8*(((DK103+$B$7)+273)^4-(W103+273)^4)</f>
        <v>0</v>
      </c>
      <c r="AF103">
        <f>U103+AE103+AC103+AD103</f>
        <v>0</v>
      </c>
      <c r="AG103">
        <f>DH103*AU103*(DC103-DB103*(1000-AU103*DE103)/(1000-AU103*DD103))/(100*CV103)</f>
        <v>0</v>
      </c>
      <c r="AH103">
        <f>1000*DH103*AU103*(DD103-DE103)/(100*CV103*(1000-AU103*DD103))</f>
        <v>0</v>
      </c>
      <c r="AI103">
        <f>(AJ103 - AK103 - DI103*1E3/(8.314*(DK103+273.15)) * AM103/DH103 * AL103) * DH103/(100*CV103) * (1000 - DE103)/1000</f>
        <v>0</v>
      </c>
      <c r="AJ103">
        <v>427.2634430617503</v>
      </c>
      <c r="AK103">
        <v>431.2343575757575</v>
      </c>
      <c r="AL103">
        <v>-0.0009193971538035198</v>
      </c>
      <c r="AM103">
        <v>64.92742845005671</v>
      </c>
      <c r="AN103">
        <f>(AP103 - AO103 + DI103*1E3/(8.314*(DK103+273.15)) * AR103/DH103 * AQ103) * DH103/(100*CV103) * 1000/(1000 - AP103)</f>
        <v>0</v>
      </c>
      <c r="AO103">
        <v>16.96956436562364</v>
      </c>
      <c r="AP103">
        <v>17.58121636363636</v>
      </c>
      <c r="AQ103">
        <v>0.008726718697313006</v>
      </c>
      <c r="AR103">
        <v>83.74412740451928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MAX(0,($B$13+$C$13*DP103)/(1+$D$13*DP103)*DI103/(DK103+273)*$E$13)</f>
        <v>0</v>
      </c>
      <c r="AX103" t="s">
        <v>417</v>
      </c>
      <c r="AY103" t="s">
        <v>417</v>
      </c>
      <c r="AZ103">
        <v>0</v>
      </c>
      <c r="BA103">
        <v>0</v>
      </c>
      <c r="BB103">
        <f>1-AZ103/BA103</f>
        <v>0</v>
      </c>
      <c r="BC103">
        <v>0</v>
      </c>
      <c r="BD103" t="s">
        <v>417</v>
      </c>
      <c r="BE103" t="s">
        <v>417</v>
      </c>
      <c r="BF103">
        <v>0</v>
      </c>
      <c r="BG103">
        <v>0</v>
      </c>
      <c r="BH103">
        <f>1-BF103/BG103</f>
        <v>0</v>
      </c>
      <c r="BI103">
        <v>0.5</v>
      </c>
      <c r="BJ103">
        <f>CS103</f>
        <v>0</v>
      </c>
      <c r="BK103">
        <f>L103</f>
        <v>0</v>
      </c>
      <c r="BL103">
        <f>BH103*BI103*BJ103</f>
        <v>0</v>
      </c>
      <c r="BM103">
        <f>(BK103-BC103)/BJ103</f>
        <v>0</v>
      </c>
      <c r="BN103">
        <f>(BA103-BG103)/BG103</f>
        <v>0</v>
      </c>
      <c r="BO103">
        <f>AZ103/(BB103+AZ103/BG103)</f>
        <v>0</v>
      </c>
      <c r="BP103" t="s">
        <v>417</v>
      </c>
      <c r="BQ103">
        <v>0</v>
      </c>
      <c r="BR103">
        <f>IF(BQ103&lt;&gt;0, BQ103, BO103)</f>
        <v>0</v>
      </c>
      <c r="BS103">
        <f>1-BR103/BG103</f>
        <v>0</v>
      </c>
      <c r="BT103">
        <f>(BG103-BF103)/(BG103-BR103)</f>
        <v>0</v>
      </c>
      <c r="BU103">
        <f>(BA103-BG103)/(BA103-BR103)</f>
        <v>0</v>
      </c>
      <c r="BV103">
        <f>(BG103-BF103)/(BG103-AZ103)</f>
        <v>0</v>
      </c>
      <c r="BW103">
        <f>(BA103-BG103)/(BA103-AZ103)</f>
        <v>0</v>
      </c>
      <c r="BX103">
        <f>(BT103*BR103/BF103)</f>
        <v>0</v>
      </c>
      <c r="BY103">
        <f>(1-BX103)</f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f>$B$11*DQ103+$C$11*DR103+$F$11*EC103*(1-EF103)</f>
        <v>0</v>
      </c>
      <c r="CS103">
        <f>CR103*CT103</f>
        <v>0</v>
      </c>
      <c r="CT103">
        <f>($B$11*$D$9+$C$11*$D$9+$F$11*((EP103+EH103)/MAX(EP103+EH103+EQ103, 0.1)*$I$9+EQ103/MAX(EP103+EH103+EQ103, 0.1)*$J$9))/($B$11+$C$11+$F$11)</f>
        <v>0</v>
      </c>
      <c r="CU103">
        <f>($B$11*$K$9+$C$11*$K$9+$F$11*((EP103+EH103)/MAX(EP103+EH103+EQ103, 0.1)*$P$9+EQ103/MAX(EP103+EH103+EQ103, 0.1)*$Q$9))/($B$11+$C$11+$F$11)</f>
        <v>0</v>
      </c>
      <c r="CV103">
        <v>6</v>
      </c>
      <c r="CW103">
        <v>0.5</v>
      </c>
      <c r="CX103" t="s">
        <v>418</v>
      </c>
      <c r="CY103">
        <v>2</v>
      </c>
      <c r="CZ103" t="b">
        <v>1</v>
      </c>
      <c r="DA103">
        <v>1659045288.7</v>
      </c>
      <c r="DB103">
        <v>423.6664</v>
      </c>
      <c r="DC103">
        <v>420.0393</v>
      </c>
      <c r="DD103">
        <v>17.5662</v>
      </c>
      <c r="DE103">
        <v>16.96962</v>
      </c>
      <c r="DF103">
        <v>420.2303</v>
      </c>
      <c r="DG103">
        <v>17.37868</v>
      </c>
      <c r="DH103">
        <v>500.0849</v>
      </c>
      <c r="DI103">
        <v>90.24384000000001</v>
      </c>
      <c r="DJ103">
        <v>0.09996832999999998</v>
      </c>
      <c r="DK103">
        <v>25.6887</v>
      </c>
      <c r="DL103">
        <v>24.56889</v>
      </c>
      <c r="DM103">
        <v>999.9</v>
      </c>
      <c r="DN103">
        <v>0</v>
      </c>
      <c r="DO103">
        <v>0</v>
      </c>
      <c r="DP103">
        <v>10000.185</v>
      </c>
      <c r="DQ103">
        <v>0</v>
      </c>
      <c r="DR103">
        <v>4.24763</v>
      </c>
      <c r="DS103">
        <v>3.627252</v>
      </c>
      <c r="DT103">
        <v>431.2417</v>
      </c>
      <c r="DU103">
        <v>427.2900000000001</v>
      </c>
      <c r="DV103">
        <v>0.5965676</v>
      </c>
      <c r="DW103">
        <v>420.0393</v>
      </c>
      <c r="DX103">
        <v>16.96962</v>
      </c>
      <c r="DY103">
        <v>1.585241</v>
      </c>
      <c r="DZ103">
        <v>1.531403</v>
      </c>
      <c r="EA103">
        <v>13.81608</v>
      </c>
      <c r="EB103">
        <v>13.28537</v>
      </c>
      <c r="EC103">
        <v>0.0100011</v>
      </c>
      <c r="ED103">
        <v>0</v>
      </c>
      <c r="EE103">
        <v>0</v>
      </c>
      <c r="EF103">
        <v>0</v>
      </c>
      <c r="EG103">
        <v>909.345</v>
      </c>
      <c r="EH103">
        <v>0.0100011</v>
      </c>
      <c r="EI103">
        <v>-1.71</v>
      </c>
      <c r="EJ103">
        <v>-1.55</v>
      </c>
      <c r="EK103">
        <v>34.81230000000001</v>
      </c>
      <c r="EL103">
        <v>40.875</v>
      </c>
      <c r="EM103">
        <v>37.6686</v>
      </c>
      <c r="EN103">
        <v>41.41240000000001</v>
      </c>
      <c r="EO103">
        <v>37.9935</v>
      </c>
      <c r="EP103">
        <v>0</v>
      </c>
      <c r="EQ103">
        <v>0</v>
      </c>
      <c r="ER103">
        <v>0</v>
      </c>
      <c r="ES103">
        <v>1659045292.9</v>
      </c>
      <c r="ET103">
        <v>0</v>
      </c>
      <c r="EU103">
        <v>910.178</v>
      </c>
      <c r="EV103">
        <v>9.088461711810337</v>
      </c>
      <c r="EW103">
        <v>-7.715384403817515</v>
      </c>
      <c r="EX103">
        <v>-2.154</v>
      </c>
      <c r="EY103">
        <v>15</v>
      </c>
      <c r="EZ103">
        <v>0</v>
      </c>
      <c r="FA103" t="s">
        <v>419</v>
      </c>
      <c r="FB103">
        <v>1655239120</v>
      </c>
      <c r="FC103">
        <v>1655239135</v>
      </c>
      <c r="FD103">
        <v>0</v>
      </c>
      <c r="FE103">
        <v>-0.075</v>
      </c>
      <c r="FF103">
        <v>-0.027</v>
      </c>
      <c r="FG103">
        <v>1.986</v>
      </c>
      <c r="FH103">
        <v>0.139</v>
      </c>
      <c r="FI103">
        <v>420</v>
      </c>
      <c r="FJ103">
        <v>22</v>
      </c>
      <c r="FK103">
        <v>0.12</v>
      </c>
      <c r="FL103">
        <v>0.02</v>
      </c>
      <c r="FM103">
        <v>3.61484525</v>
      </c>
      <c r="FN103">
        <v>0.08856393996247008</v>
      </c>
      <c r="FO103">
        <v>0.03053485876727613</v>
      </c>
      <c r="FP103">
        <v>1</v>
      </c>
      <c r="FQ103">
        <v>909.410294117647</v>
      </c>
      <c r="FR103">
        <v>9.832696808354388</v>
      </c>
      <c r="FS103">
        <v>4.1347661469502</v>
      </c>
      <c r="FT103">
        <v>0</v>
      </c>
      <c r="FU103">
        <v>0.614961525</v>
      </c>
      <c r="FV103">
        <v>-0.224521812382742</v>
      </c>
      <c r="FW103">
        <v>0.02558485581548928</v>
      </c>
      <c r="FX103">
        <v>0</v>
      </c>
      <c r="FY103">
        <v>1</v>
      </c>
      <c r="FZ103">
        <v>3</v>
      </c>
      <c r="GA103" t="s">
        <v>426</v>
      </c>
      <c r="GB103">
        <v>2.98052</v>
      </c>
      <c r="GC103">
        <v>2.72807</v>
      </c>
      <c r="GD103">
        <v>0.0862532</v>
      </c>
      <c r="GE103">
        <v>0.0866751</v>
      </c>
      <c r="GF103">
        <v>0.08627410000000001</v>
      </c>
      <c r="GG103">
        <v>0.0847847</v>
      </c>
      <c r="GH103">
        <v>27434</v>
      </c>
      <c r="GI103">
        <v>26997.5</v>
      </c>
      <c r="GJ103">
        <v>30548.8</v>
      </c>
      <c r="GK103">
        <v>29801.2</v>
      </c>
      <c r="GL103">
        <v>38521.2</v>
      </c>
      <c r="GM103">
        <v>35918.9</v>
      </c>
      <c r="GN103">
        <v>46728.3</v>
      </c>
      <c r="GO103">
        <v>44325</v>
      </c>
      <c r="GP103">
        <v>1.88845</v>
      </c>
      <c r="GQ103">
        <v>1.8591</v>
      </c>
      <c r="GR103">
        <v>0.0142753</v>
      </c>
      <c r="GS103">
        <v>0</v>
      </c>
      <c r="GT103">
        <v>24.3332</v>
      </c>
      <c r="GU103">
        <v>999.9</v>
      </c>
      <c r="GV103">
        <v>41.9</v>
      </c>
      <c r="GW103">
        <v>31.6</v>
      </c>
      <c r="GX103">
        <v>21.6746</v>
      </c>
      <c r="GY103">
        <v>63.0471</v>
      </c>
      <c r="GZ103">
        <v>22.3718</v>
      </c>
      <c r="HA103">
        <v>1</v>
      </c>
      <c r="HB103">
        <v>-0.108308</v>
      </c>
      <c r="HC103">
        <v>-0.220362</v>
      </c>
      <c r="HD103">
        <v>20.2145</v>
      </c>
      <c r="HE103">
        <v>5.23421</v>
      </c>
      <c r="HF103">
        <v>11.968</v>
      </c>
      <c r="HG103">
        <v>4.97155</v>
      </c>
      <c r="HH103">
        <v>3.29033</v>
      </c>
      <c r="HI103">
        <v>9588.9</v>
      </c>
      <c r="HJ103">
        <v>9999</v>
      </c>
      <c r="HK103">
        <v>9999</v>
      </c>
      <c r="HL103">
        <v>301.2</v>
      </c>
      <c r="HM103">
        <v>4.97293</v>
      </c>
      <c r="HN103">
        <v>1.87731</v>
      </c>
      <c r="HO103">
        <v>1.87545</v>
      </c>
      <c r="HP103">
        <v>1.87826</v>
      </c>
      <c r="HQ103">
        <v>1.87499</v>
      </c>
      <c r="HR103">
        <v>1.87852</v>
      </c>
      <c r="HS103">
        <v>1.87561</v>
      </c>
      <c r="HT103">
        <v>1.8768</v>
      </c>
      <c r="HU103">
        <v>0</v>
      </c>
      <c r="HV103">
        <v>0</v>
      </c>
      <c r="HW103">
        <v>0</v>
      </c>
      <c r="HX103">
        <v>0</v>
      </c>
      <c r="HY103" t="s">
        <v>421</v>
      </c>
      <c r="HZ103" t="s">
        <v>422</v>
      </c>
      <c r="IA103" t="s">
        <v>423</v>
      </c>
      <c r="IB103" t="s">
        <v>423</v>
      </c>
      <c r="IC103" t="s">
        <v>423</v>
      </c>
      <c r="ID103" t="s">
        <v>423</v>
      </c>
      <c r="IE103">
        <v>0</v>
      </c>
      <c r="IF103">
        <v>100</v>
      </c>
      <c r="IG103">
        <v>100</v>
      </c>
      <c r="IH103">
        <v>3.436</v>
      </c>
      <c r="II103">
        <v>0.1879</v>
      </c>
      <c r="IJ103">
        <v>1.981763419366358</v>
      </c>
      <c r="IK103">
        <v>0.004159454759036045</v>
      </c>
      <c r="IL103">
        <v>-1.867668404869411E-06</v>
      </c>
      <c r="IM103">
        <v>4.909634042181104E-10</v>
      </c>
      <c r="IN103">
        <v>-0.02325052156973135</v>
      </c>
      <c r="IO103">
        <v>0.005621412097584705</v>
      </c>
      <c r="IP103">
        <v>0.0003643073039241939</v>
      </c>
      <c r="IQ103">
        <v>5.804889560036211E-07</v>
      </c>
      <c r="IR103">
        <v>0</v>
      </c>
      <c r="IS103">
        <v>2100</v>
      </c>
      <c r="IT103">
        <v>1</v>
      </c>
      <c r="IU103">
        <v>26</v>
      </c>
      <c r="IV103">
        <v>63436.2</v>
      </c>
      <c r="IW103">
        <v>63435.9</v>
      </c>
      <c r="IX103">
        <v>1.09741</v>
      </c>
      <c r="IY103">
        <v>2.56958</v>
      </c>
      <c r="IZ103">
        <v>1.39893</v>
      </c>
      <c r="JA103">
        <v>2.34253</v>
      </c>
      <c r="JB103">
        <v>1.44897</v>
      </c>
      <c r="JC103">
        <v>2.36694</v>
      </c>
      <c r="JD103">
        <v>36.8366</v>
      </c>
      <c r="JE103">
        <v>24.105</v>
      </c>
      <c r="JF103">
        <v>18</v>
      </c>
      <c r="JG103">
        <v>490.879</v>
      </c>
      <c r="JH103">
        <v>443.957</v>
      </c>
      <c r="JI103">
        <v>25.0002</v>
      </c>
      <c r="JJ103">
        <v>25.6462</v>
      </c>
      <c r="JK103">
        <v>30.0002</v>
      </c>
      <c r="JL103">
        <v>25.48</v>
      </c>
      <c r="JM103">
        <v>25.5619</v>
      </c>
      <c r="JN103">
        <v>22.0181</v>
      </c>
      <c r="JO103">
        <v>25.1033</v>
      </c>
      <c r="JP103">
        <v>0</v>
      </c>
      <c r="JQ103">
        <v>25</v>
      </c>
      <c r="JR103">
        <v>420.1</v>
      </c>
      <c r="JS103">
        <v>16.9301</v>
      </c>
      <c r="JT103">
        <v>100.987</v>
      </c>
      <c r="JU103">
        <v>101.916</v>
      </c>
    </row>
    <row r="104" spans="1:281">
      <c r="A104">
        <v>88</v>
      </c>
      <c r="B104">
        <v>1659045296.5</v>
      </c>
      <c r="C104">
        <v>3185.5</v>
      </c>
      <c r="D104" t="s">
        <v>605</v>
      </c>
      <c r="E104" t="s">
        <v>606</v>
      </c>
      <c r="F104">
        <v>5</v>
      </c>
      <c r="G104" t="s">
        <v>415</v>
      </c>
      <c r="H104" t="s">
        <v>600</v>
      </c>
      <c r="I104">
        <v>1659045294</v>
      </c>
      <c r="J104">
        <f>(K104)/1000</f>
        <v>0</v>
      </c>
      <c r="K104">
        <f>IF(CZ104, AN104, AH104)</f>
        <v>0</v>
      </c>
      <c r="L104">
        <f>IF(CZ104, AI104, AG104)</f>
        <v>0</v>
      </c>
      <c r="M104">
        <f>DB104 - IF(AU104&gt;1, L104*CV104*100.0/(AW104*DP104), 0)</f>
        <v>0</v>
      </c>
      <c r="N104">
        <f>((T104-J104/2)*M104-L104)/(T104+J104/2)</f>
        <v>0</v>
      </c>
      <c r="O104">
        <f>N104*(DI104+DJ104)/1000.0</f>
        <v>0</v>
      </c>
      <c r="P104">
        <f>(DB104 - IF(AU104&gt;1, L104*CV104*100.0/(AW104*DP104), 0))*(DI104+DJ104)/1000.0</f>
        <v>0</v>
      </c>
      <c r="Q104">
        <f>2.0/((1/S104-1/R104)+SIGN(S104)*SQRT((1/S104-1/R104)*(1/S104-1/R104) + 4*CW104/((CW104+1)*(CW104+1))*(2*1/S104*1/R104-1/R104*1/R104)))</f>
        <v>0</v>
      </c>
      <c r="R104">
        <f>IF(LEFT(CX104,1)&lt;&gt;"0",IF(LEFT(CX104,1)="1",3.0,CY104),$D$5+$E$5*(DP104*DI104/($K$5*1000))+$F$5*(DP104*DI104/($K$5*1000))*MAX(MIN(CV104,$J$5),$I$5)*MAX(MIN(CV104,$J$5),$I$5)+$G$5*MAX(MIN(CV104,$J$5),$I$5)*(DP104*DI104/($K$5*1000))+$H$5*(DP104*DI104/($K$5*1000))*(DP104*DI104/($K$5*1000)))</f>
        <v>0</v>
      </c>
      <c r="S104">
        <f>J104*(1000-(1000*0.61365*exp(17.502*W104/(240.97+W104))/(DI104+DJ104)+DD104)/2)/(1000*0.61365*exp(17.502*W104/(240.97+W104))/(DI104+DJ104)-DD104)</f>
        <v>0</v>
      </c>
      <c r="T104">
        <f>1/((CW104+1)/(Q104/1.6)+1/(R104/1.37)) + CW104/((CW104+1)/(Q104/1.6) + CW104/(R104/1.37))</f>
        <v>0</v>
      </c>
      <c r="U104">
        <f>(CR104*CU104)</f>
        <v>0</v>
      </c>
      <c r="V104">
        <f>(DK104+(U104+2*0.95*5.67E-8*(((DK104+$B$7)+273)^4-(DK104+273)^4)-44100*J104)/(1.84*29.3*R104+8*0.95*5.67E-8*(DK104+273)^3))</f>
        <v>0</v>
      </c>
      <c r="W104">
        <f>($C$7*DL104+$D$7*DM104+$E$7*V104)</f>
        <v>0</v>
      </c>
      <c r="X104">
        <f>0.61365*exp(17.502*W104/(240.97+W104))</f>
        <v>0</v>
      </c>
      <c r="Y104">
        <f>(Z104/AA104*100)</f>
        <v>0</v>
      </c>
      <c r="Z104">
        <f>DD104*(DI104+DJ104)/1000</f>
        <v>0</v>
      </c>
      <c r="AA104">
        <f>0.61365*exp(17.502*DK104/(240.97+DK104))</f>
        <v>0</v>
      </c>
      <c r="AB104">
        <f>(X104-DD104*(DI104+DJ104)/1000)</f>
        <v>0</v>
      </c>
      <c r="AC104">
        <f>(-J104*44100)</f>
        <v>0</v>
      </c>
      <c r="AD104">
        <f>2*29.3*R104*0.92*(DK104-W104)</f>
        <v>0</v>
      </c>
      <c r="AE104">
        <f>2*0.95*5.67E-8*(((DK104+$B$7)+273)^4-(W104+273)^4)</f>
        <v>0</v>
      </c>
      <c r="AF104">
        <f>U104+AE104+AC104+AD104</f>
        <v>0</v>
      </c>
      <c r="AG104">
        <f>DH104*AU104*(DC104-DB104*(1000-AU104*DE104)/(1000-AU104*DD104))/(100*CV104)</f>
        <v>0</v>
      </c>
      <c r="AH104">
        <f>1000*DH104*AU104*(DD104-DE104)/(100*CV104*(1000-AU104*DD104))</f>
        <v>0</v>
      </c>
      <c r="AI104">
        <f>(AJ104 - AK104 - DI104*1E3/(8.314*(DK104+273.15)) * AM104/DH104 * AL104) * DH104/(100*CV104) * (1000 - DE104)/1000</f>
        <v>0</v>
      </c>
      <c r="AJ104">
        <v>427.3582174523693</v>
      </c>
      <c r="AK104">
        <v>431.2646545454544</v>
      </c>
      <c r="AL104">
        <v>0.0006874338028299732</v>
      </c>
      <c r="AM104">
        <v>64.92742845005671</v>
      </c>
      <c r="AN104">
        <f>(AP104 - AO104 + DI104*1E3/(8.314*(DK104+273.15)) * AR104/DH104 * AQ104) * DH104/(100*CV104) * 1000/(1000 - AP104)</f>
        <v>0</v>
      </c>
      <c r="AO104">
        <v>16.97174370493853</v>
      </c>
      <c r="AP104">
        <v>17.60206666666667</v>
      </c>
      <c r="AQ104">
        <v>0.003814858108919807</v>
      </c>
      <c r="AR104">
        <v>83.74412740451928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MAX(0,($B$13+$C$13*DP104)/(1+$D$13*DP104)*DI104/(DK104+273)*$E$13)</f>
        <v>0</v>
      </c>
      <c r="AX104" t="s">
        <v>417</v>
      </c>
      <c r="AY104" t="s">
        <v>417</v>
      </c>
      <c r="AZ104">
        <v>0</v>
      </c>
      <c r="BA104">
        <v>0</v>
      </c>
      <c r="BB104">
        <f>1-AZ104/BA104</f>
        <v>0</v>
      </c>
      <c r="BC104">
        <v>0</v>
      </c>
      <c r="BD104" t="s">
        <v>417</v>
      </c>
      <c r="BE104" t="s">
        <v>417</v>
      </c>
      <c r="BF104">
        <v>0</v>
      </c>
      <c r="BG104">
        <v>0</v>
      </c>
      <c r="BH104">
        <f>1-BF104/BG104</f>
        <v>0</v>
      </c>
      <c r="BI104">
        <v>0.5</v>
      </c>
      <c r="BJ104">
        <f>CS104</f>
        <v>0</v>
      </c>
      <c r="BK104">
        <f>L104</f>
        <v>0</v>
      </c>
      <c r="BL104">
        <f>BH104*BI104*BJ104</f>
        <v>0</v>
      </c>
      <c r="BM104">
        <f>(BK104-BC104)/BJ104</f>
        <v>0</v>
      </c>
      <c r="BN104">
        <f>(BA104-BG104)/BG104</f>
        <v>0</v>
      </c>
      <c r="BO104">
        <f>AZ104/(BB104+AZ104/BG104)</f>
        <v>0</v>
      </c>
      <c r="BP104" t="s">
        <v>417</v>
      </c>
      <c r="BQ104">
        <v>0</v>
      </c>
      <c r="BR104">
        <f>IF(BQ104&lt;&gt;0, BQ104, BO104)</f>
        <v>0</v>
      </c>
      <c r="BS104">
        <f>1-BR104/BG104</f>
        <v>0</v>
      </c>
      <c r="BT104">
        <f>(BG104-BF104)/(BG104-BR104)</f>
        <v>0</v>
      </c>
      <c r="BU104">
        <f>(BA104-BG104)/(BA104-BR104)</f>
        <v>0</v>
      </c>
      <c r="BV104">
        <f>(BG104-BF104)/(BG104-AZ104)</f>
        <v>0</v>
      </c>
      <c r="BW104">
        <f>(BA104-BG104)/(BA104-AZ104)</f>
        <v>0</v>
      </c>
      <c r="BX104">
        <f>(BT104*BR104/BF104)</f>
        <v>0</v>
      </c>
      <c r="BY104">
        <f>(1-BX104)</f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f>$B$11*DQ104+$C$11*DR104+$F$11*EC104*(1-EF104)</f>
        <v>0</v>
      </c>
      <c r="CS104">
        <f>CR104*CT104</f>
        <v>0</v>
      </c>
      <c r="CT104">
        <f>($B$11*$D$9+$C$11*$D$9+$F$11*((EP104+EH104)/MAX(EP104+EH104+EQ104, 0.1)*$I$9+EQ104/MAX(EP104+EH104+EQ104, 0.1)*$J$9))/($B$11+$C$11+$F$11)</f>
        <v>0</v>
      </c>
      <c r="CU104">
        <f>($B$11*$K$9+$C$11*$K$9+$F$11*((EP104+EH104)/MAX(EP104+EH104+EQ104, 0.1)*$P$9+EQ104/MAX(EP104+EH104+EQ104, 0.1)*$Q$9))/($B$11+$C$11+$F$11)</f>
        <v>0</v>
      </c>
      <c r="CV104">
        <v>6</v>
      </c>
      <c r="CW104">
        <v>0.5</v>
      </c>
      <c r="CX104" t="s">
        <v>418</v>
      </c>
      <c r="CY104">
        <v>2</v>
      </c>
      <c r="CZ104" t="b">
        <v>1</v>
      </c>
      <c r="DA104">
        <v>1659045294</v>
      </c>
      <c r="DB104">
        <v>423.6698888888889</v>
      </c>
      <c r="DC104">
        <v>420.1042222222222</v>
      </c>
      <c r="DD104">
        <v>17.59477777777778</v>
      </c>
      <c r="DE104">
        <v>16.97214444444445</v>
      </c>
      <c r="DF104">
        <v>420.2337777777778</v>
      </c>
      <c r="DG104">
        <v>17.40675555555556</v>
      </c>
      <c r="DH104">
        <v>500.0516666666667</v>
      </c>
      <c r="DI104">
        <v>90.24433333333334</v>
      </c>
      <c r="DJ104">
        <v>0.09991668888888888</v>
      </c>
      <c r="DK104">
        <v>25.69272222222222</v>
      </c>
      <c r="DL104">
        <v>24.5752</v>
      </c>
      <c r="DM104">
        <v>999.9000000000001</v>
      </c>
      <c r="DN104">
        <v>0</v>
      </c>
      <c r="DO104">
        <v>0</v>
      </c>
      <c r="DP104">
        <v>9999.531111111111</v>
      </c>
      <c r="DQ104">
        <v>0</v>
      </c>
      <c r="DR104">
        <v>4.24763</v>
      </c>
      <c r="DS104">
        <v>3.565712222222222</v>
      </c>
      <c r="DT104">
        <v>431.2577777777777</v>
      </c>
      <c r="DU104">
        <v>427.3573333333333</v>
      </c>
      <c r="DV104">
        <v>0.6226586666666667</v>
      </c>
      <c r="DW104">
        <v>420.1042222222222</v>
      </c>
      <c r="DX104">
        <v>16.97214444444445</v>
      </c>
      <c r="DY104">
        <v>1.58783</v>
      </c>
      <c r="DZ104">
        <v>1.531638888888889</v>
      </c>
      <c r="EA104">
        <v>13.84118888888889</v>
      </c>
      <c r="EB104">
        <v>13.28768888888889</v>
      </c>
      <c r="EC104">
        <v>0.0100011</v>
      </c>
      <c r="ED104">
        <v>0</v>
      </c>
      <c r="EE104">
        <v>0</v>
      </c>
      <c r="EF104">
        <v>0</v>
      </c>
      <c r="EG104">
        <v>908.2944444444445</v>
      </c>
      <c r="EH104">
        <v>0.0100011</v>
      </c>
      <c r="EI104">
        <v>0.3000000000000002</v>
      </c>
      <c r="EJ104">
        <v>-1.172222222222222</v>
      </c>
      <c r="EK104">
        <v>34.88866666666667</v>
      </c>
      <c r="EL104">
        <v>40.937</v>
      </c>
      <c r="EM104">
        <v>37.71511111111111</v>
      </c>
      <c r="EN104">
        <v>41.444</v>
      </c>
      <c r="EO104">
        <v>37.98577777777777</v>
      </c>
      <c r="EP104">
        <v>0</v>
      </c>
      <c r="EQ104">
        <v>0</v>
      </c>
      <c r="ER104">
        <v>0</v>
      </c>
      <c r="ES104">
        <v>1659045297.7</v>
      </c>
      <c r="ET104">
        <v>0</v>
      </c>
      <c r="EU104">
        <v>910.284</v>
      </c>
      <c r="EV104">
        <v>-8.026922861736709</v>
      </c>
      <c r="EW104">
        <v>5.692307878763241</v>
      </c>
      <c r="EX104">
        <v>-2.14</v>
      </c>
      <c r="EY104">
        <v>15</v>
      </c>
      <c r="EZ104">
        <v>0</v>
      </c>
      <c r="FA104" t="s">
        <v>419</v>
      </c>
      <c r="FB104">
        <v>1655239120</v>
      </c>
      <c r="FC104">
        <v>1655239135</v>
      </c>
      <c r="FD104">
        <v>0</v>
      </c>
      <c r="FE104">
        <v>-0.075</v>
      </c>
      <c r="FF104">
        <v>-0.027</v>
      </c>
      <c r="FG104">
        <v>1.986</v>
      </c>
      <c r="FH104">
        <v>0.139</v>
      </c>
      <c r="FI104">
        <v>420</v>
      </c>
      <c r="FJ104">
        <v>22</v>
      </c>
      <c r="FK104">
        <v>0.12</v>
      </c>
      <c r="FL104">
        <v>0.02</v>
      </c>
      <c r="FM104">
        <v>3.60311512195122</v>
      </c>
      <c r="FN104">
        <v>-0.04913644599302375</v>
      </c>
      <c r="FO104">
        <v>0.03442917056742344</v>
      </c>
      <c r="FP104">
        <v>1</v>
      </c>
      <c r="FQ104">
        <v>909.9985294117647</v>
      </c>
      <c r="FR104">
        <v>0.3674561416512263</v>
      </c>
      <c r="FS104">
        <v>4.133142325692288</v>
      </c>
      <c r="FT104">
        <v>1</v>
      </c>
      <c r="FU104">
        <v>0.6092907560975609</v>
      </c>
      <c r="FV104">
        <v>-0.02154742160278618</v>
      </c>
      <c r="FW104">
        <v>0.0195445147164489</v>
      </c>
      <c r="FX104">
        <v>1</v>
      </c>
      <c r="FY104">
        <v>3</v>
      </c>
      <c r="FZ104">
        <v>3</v>
      </c>
      <c r="GA104" t="s">
        <v>420</v>
      </c>
      <c r="GB104">
        <v>2.98069</v>
      </c>
      <c r="GC104">
        <v>2.7286</v>
      </c>
      <c r="GD104">
        <v>0.0862516</v>
      </c>
      <c r="GE104">
        <v>0.08667619999999999</v>
      </c>
      <c r="GF104">
        <v>0.0863411</v>
      </c>
      <c r="GG104">
        <v>0.08478819999999999</v>
      </c>
      <c r="GH104">
        <v>27434.3</v>
      </c>
      <c r="GI104">
        <v>26997.6</v>
      </c>
      <c r="GJ104">
        <v>30549</v>
      </c>
      <c r="GK104">
        <v>29801.4</v>
      </c>
      <c r="GL104">
        <v>38518.5</v>
      </c>
      <c r="GM104">
        <v>35918.7</v>
      </c>
      <c r="GN104">
        <v>46728.6</v>
      </c>
      <c r="GO104">
        <v>44324.9</v>
      </c>
      <c r="GP104">
        <v>1.88855</v>
      </c>
      <c r="GQ104">
        <v>1.859</v>
      </c>
      <c r="GR104">
        <v>0.0145137</v>
      </c>
      <c r="GS104">
        <v>0</v>
      </c>
      <c r="GT104">
        <v>24.3352</v>
      </c>
      <c r="GU104">
        <v>999.9</v>
      </c>
      <c r="GV104">
        <v>41.9</v>
      </c>
      <c r="GW104">
        <v>31.6</v>
      </c>
      <c r="GX104">
        <v>21.6737</v>
      </c>
      <c r="GY104">
        <v>63.1771</v>
      </c>
      <c r="GZ104">
        <v>22.5921</v>
      </c>
      <c r="HA104">
        <v>1</v>
      </c>
      <c r="HB104">
        <v>-0.108318</v>
      </c>
      <c r="HC104">
        <v>-0.219474</v>
      </c>
      <c r="HD104">
        <v>20.2151</v>
      </c>
      <c r="HE104">
        <v>5.23885</v>
      </c>
      <c r="HF104">
        <v>11.968</v>
      </c>
      <c r="HG104">
        <v>4.9718</v>
      </c>
      <c r="HH104">
        <v>3.291</v>
      </c>
      <c r="HI104">
        <v>9589.1</v>
      </c>
      <c r="HJ104">
        <v>9999</v>
      </c>
      <c r="HK104">
        <v>9999</v>
      </c>
      <c r="HL104">
        <v>301.2</v>
      </c>
      <c r="HM104">
        <v>4.97291</v>
      </c>
      <c r="HN104">
        <v>1.87729</v>
      </c>
      <c r="HO104">
        <v>1.87545</v>
      </c>
      <c r="HP104">
        <v>1.87824</v>
      </c>
      <c r="HQ104">
        <v>1.87498</v>
      </c>
      <c r="HR104">
        <v>1.87851</v>
      </c>
      <c r="HS104">
        <v>1.87561</v>
      </c>
      <c r="HT104">
        <v>1.87678</v>
      </c>
      <c r="HU104">
        <v>0</v>
      </c>
      <c r="HV104">
        <v>0</v>
      </c>
      <c r="HW104">
        <v>0</v>
      </c>
      <c r="HX104">
        <v>0</v>
      </c>
      <c r="HY104" t="s">
        <v>421</v>
      </c>
      <c r="HZ104" t="s">
        <v>422</v>
      </c>
      <c r="IA104" t="s">
        <v>423</v>
      </c>
      <c r="IB104" t="s">
        <v>423</v>
      </c>
      <c r="IC104" t="s">
        <v>423</v>
      </c>
      <c r="ID104" t="s">
        <v>423</v>
      </c>
      <c r="IE104">
        <v>0</v>
      </c>
      <c r="IF104">
        <v>100</v>
      </c>
      <c r="IG104">
        <v>100</v>
      </c>
      <c r="IH104">
        <v>3.436</v>
      </c>
      <c r="II104">
        <v>0.1882</v>
      </c>
      <c r="IJ104">
        <v>1.981763419366358</v>
      </c>
      <c r="IK104">
        <v>0.004159454759036045</v>
      </c>
      <c r="IL104">
        <v>-1.867668404869411E-06</v>
      </c>
      <c r="IM104">
        <v>4.909634042181104E-10</v>
      </c>
      <c r="IN104">
        <v>-0.02325052156973135</v>
      </c>
      <c r="IO104">
        <v>0.005621412097584705</v>
      </c>
      <c r="IP104">
        <v>0.0003643073039241939</v>
      </c>
      <c r="IQ104">
        <v>5.804889560036211E-07</v>
      </c>
      <c r="IR104">
        <v>0</v>
      </c>
      <c r="IS104">
        <v>2100</v>
      </c>
      <c r="IT104">
        <v>1</v>
      </c>
      <c r="IU104">
        <v>26</v>
      </c>
      <c r="IV104">
        <v>63436.3</v>
      </c>
      <c r="IW104">
        <v>63436</v>
      </c>
      <c r="IX104">
        <v>1.09741</v>
      </c>
      <c r="IY104">
        <v>2.55859</v>
      </c>
      <c r="IZ104">
        <v>1.39893</v>
      </c>
      <c r="JA104">
        <v>2.34253</v>
      </c>
      <c r="JB104">
        <v>1.44897</v>
      </c>
      <c r="JC104">
        <v>2.44507</v>
      </c>
      <c r="JD104">
        <v>36.8366</v>
      </c>
      <c r="JE104">
        <v>24.1138</v>
      </c>
      <c r="JF104">
        <v>18</v>
      </c>
      <c r="JG104">
        <v>490.937</v>
      </c>
      <c r="JH104">
        <v>443.91</v>
      </c>
      <c r="JI104">
        <v>25.0002</v>
      </c>
      <c r="JJ104">
        <v>25.6474</v>
      </c>
      <c r="JK104">
        <v>30.0002</v>
      </c>
      <c r="JL104">
        <v>25.4805</v>
      </c>
      <c r="JM104">
        <v>25.5637</v>
      </c>
      <c r="JN104">
        <v>22.0179</v>
      </c>
      <c r="JO104">
        <v>25.1033</v>
      </c>
      <c r="JP104">
        <v>0</v>
      </c>
      <c r="JQ104">
        <v>25</v>
      </c>
      <c r="JR104">
        <v>420.1</v>
      </c>
      <c r="JS104">
        <v>16.9301</v>
      </c>
      <c r="JT104">
        <v>100.988</v>
      </c>
      <c r="JU104">
        <v>101.916</v>
      </c>
    </row>
    <row r="105" spans="1:281">
      <c r="A105">
        <v>89</v>
      </c>
      <c r="B105">
        <v>1659045301.5</v>
      </c>
      <c r="C105">
        <v>3190.5</v>
      </c>
      <c r="D105" t="s">
        <v>607</v>
      </c>
      <c r="E105" t="s">
        <v>608</v>
      </c>
      <c r="F105">
        <v>5</v>
      </c>
      <c r="G105" t="s">
        <v>415</v>
      </c>
      <c r="H105" t="s">
        <v>600</v>
      </c>
      <c r="I105">
        <v>1659045298.7</v>
      </c>
      <c r="J105">
        <f>(K105)/1000</f>
        <v>0</v>
      </c>
      <c r="K105">
        <f>IF(CZ105, AN105, AH105)</f>
        <v>0</v>
      </c>
      <c r="L105">
        <f>IF(CZ105, AI105, AG105)</f>
        <v>0</v>
      </c>
      <c r="M105">
        <f>DB105 - IF(AU105&gt;1, L105*CV105*100.0/(AW105*DP105), 0)</f>
        <v>0</v>
      </c>
      <c r="N105">
        <f>((T105-J105/2)*M105-L105)/(T105+J105/2)</f>
        <v>0</v>
      </c>
      <c r="O105">
        <f>N105*(DI105+DJ105)/1000.0</f>
        <v>0</v>
      </c>
      <c r="P105">
        <f>(DB105 - IF(AU105&gt;1, L105*CV105*100.0/(AW105*DP105), 0))*(DI105+DJ105)/1000.0</f>
        <v>0</v>
      </c>
      <c r="Q105">
        <f>2.0/((1/S105-1/R105)+SIGN(S105)*SQRT((1/S105-1/R105)*(1/S105-1/R105) + 4*CW105/((CW105+1)*(CW105+1))*(2*1/S105*1/R105-1/R105*1/R105)))</f>
        <v>0</v>
      </c>
      <c r="R105">
        <f>IF(LEFT(CX105,1)&lt;&gt;"0",IF(LEFT(CX105,1)="1",3.0,CY105),$D$5+$E$5*(DP105*DI105/($K$5*1000))+$F$5*(DP105*DI105/($K$5*1000))*MAX(MIN(CV105,$J$5),$I$5)*MAX(MIN(CV105,$J$5),$I$5)+$G$5*MAX(MIN(CV105,$J$5),$I$5)*(DP105*DI105/($K$5*1000))+$H$5*(DP105*DI105/($K$5*1000))*(DP105*DI105/($K$5*1000)))</f>
        <v>0</v>
      </c>
      <c r="S105">
        <f>J105*(1000-(1000*0.61365*exp(17.502*W105/(240.97+W105))/(DI105+DJ105)+DD105)/2)/(1000*0.61365*exp(17.502*W105/(240.97+W105))/(DI105+DJ105)-DD105)</f>
        <v>0</v>
      </c>
      <c r="T105">
        <f>1/((CW105+1)/(Q105/1.6)+1/(R105/1.37)) + CW105/((CW105+1)/(Q105/1.6) + CW105/(R105/1.37))</f>
        <v>0</v>
      </c>
      <c r="U105">
        <f>(CR105*CU105)</f>
        <v>0</v>
      </c>
      <c r="V105">
        <f>(DK105+(U105+2*0.95*5.67E-8*(((DK105+$B$7)+273)^4-(DK105+273)^4)-44100*J105)/(1.84*29.3*R105+8*0.95*5.67E-8*(DK105+273)^3))</f>
        <v>0</v>
      </c>
      <c r="W105">
        <f>($C$7*DL105+$D$7*DM105+$E$7*V105)</f>
        <v>0</v>
      </c>
      <c r="X105">
        <f>0.61365*exp(17.502*W105/(240.97+W105))</f>
        <v>0</v>
      </c>
      <c r="Y105">
        <f>(Z105/AA105*100)</f>
        <v>0</v>
      </c>
      <c r="Z105">
        <f>DD105*(DI105+DJ105)/1000</f>
        <v>0</v>
      </c>
      <c r="AA105">
        <f>0.61365*exp(17.502*DK105/(240.97+DK105))</f>
        <v>0</v>
      </c>
      <c r="AB105">
        <f>(X105-DD105*(DI105+DJ105)/1000)</f>
        <v>0</v>
      </c>
      <c r="AC105">
        <f>(-J105*44100)</f>
        <v>0</v>
      </c>
      <c r="AD105">
        <f>2*29.3*R105*0.92*(DK105-W105)</f>
        <v>0</v>
      </c>
      <c r="AE105">
        <f>2*0.95*5.67E-8*(((DK105+$B$7)+273)^4-(W105+273)^4)</f>
        <v>0</v>
      </c>
      <c r="AF105">
        <f>U105+AE105+AC105+AD105</f>
        <v>0</v>
      </c>
      <c r="AG105">
        <f>DH105*AU105*(DC105-DB105*(1000-AU105*DE105)/(1000-AU105*DD105))/(100*CV105)</f>
        <v>0</v>
      </c>
      <c r="AH105">
        <f>1000*DH105*AU105*(DD105-DE105)/(100*CV105*(1000-AU105*DD105))</f>
        <v>0</v>
      </c>
      <c r="AI105">
        <f>(AJ105 - AK105 - DI105*1E3/(8.314*(DK105+273.15)) * AM105/DH105 * AL105) * DH105/(100*CV105) * (1000 - DE105)/1000</f>
        <v>0</v>
      </c>
      <c r="AJ105">
        <v>427.3604564545498</v>
      </c>
      <c r="AK105">
        <v>431.2672424242423</v>
      </c>
      <c r="AL105">
        <v>0.0004330942070078527</v>
      </c>
      <c r="AM105">
        <v>64.92742845005671</v>
      </c>
      <c r="AN105">
        <f>(AP105 - AO105 + DI105*1E3/(8.314*(DK105+273.15)) * AR105/DH105 * AQ105) * DH105/(100*CV105) * 1000/(1000 - AP105)</f>
        <v>0</v>
      </c>
      <c r="AO105">
        <v>16.97327651481685</v>
      </c>
      <c r="AP105">
        <v>17.61369515151515</v>
      </c>
      <c r="AQ105">
        <v>0.0005595165429646145</v>
      </c>
      <c r="AR105">
        <v>83.74412740451928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MAX(0,($B$13+$C$13*DP105)/(1+$D$13*DP105)*DI105/(DK105+273)*$E$13)</f>
        <v>0</v>
      </c>
      <c r="AX105" t="s">
        <v>417</v>
      </c>
      <c r="AY105" t="s">
        <v>417</v>
      </c>
      <c r="AZ105">
        <v>0</v>
      </c>
      <c r="BA105">
        <v>0</v>
      </c>
      <c r="BB105">
        <f>1-AZ105/BA105</f>
        <v>0</v>
      </c>
      <c r="BC105">
        <v>0</v>
      </c>
      <c r="BD105" t="s">
        <v>417</v>
      </c>
      <c r="BE105" t="s">
        <v>417</v>
      </c>
      <c r="BF105">
        <v>0</v>
      </c>
      <c r="BG105">
        <v>0</v>
      </c>
      <c r="BH105">
        <f>1-BF105/BG105</f>
        <v>0</v>
      </c>
      <c r="BI105">
        <v>0.5</v>
      </c>
      <c r="BJ105">
        <f>CS105</f>
        <v>0</v>
      </c>
      <c r="BK105">
        <f>L105</f>
        <v>0</v>
      </c>
      <c r="BL105">
        <f>BH105*BI105*BJ105</f>
        <v>0</v>
      </c>
      <c r="BM105">
        <f>(BK105-BC105)/BJ105</f>
        <v>0</v>
      </c>
      <c r="BN105">
        <f>(BA105-BG105)/BG105</f>
        <v>0</v>
      </c>
      <c r="BO105">
        <f>AZ105/(BB105+AZ105/BG105)</f>
        <v>0</v>
      </c>
      <c r="BP105" t="s">
        <v>417</v>
      </c>
      <c r="BQ105">
        <v>0</v>
      </c>
      <c r="BR105">
        <f>IF(BQ105&lt;&gt;0, BQ105, BO105)</f>
        <v>0</v>
      </c>
      <c r="BS105">
        <f>1-BR105/BG105</f>
        <v>0</v>
      </c>
      <c r="BT105">
        <f>(BG105-BF105)/(BG105-BR105)</f>
        <v>0</v>
      </c>
      <c r="BU105">
        <f>(BA105-BG105)/(BA105-BR105)</f>
        <v>0</v>
      </c>
      <c r="BV105">
        <f>(BG105-BF105)/(BG105-AZ105)</f>
        <v>0</v>
      </c>
      <c r="BW105">
        <f>(BA105-BG105)/(BA105-AZ105)</f>
        <v>0</v>
      </c>
      <c r="BX105">
        <f>(BT105*BR105/BF105)</f>
        <v>0</v>
      </c>
      <c r="BY105">
        <f>(1-BX105)</f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f>$B$11*DQ105+$C$11*DR105+$F$11*EC105*(1-EF105)</f>
        <v>0</v>
      </c>
      <c r="CS105">
        <f>CR105*CT105</f>
        <v>0</v>
      </c>
      <c r="CT105">
        <f>($B$11*$D$9+$C$11*$D$9+$F$11*((EP105+EH105)/MAX(EP105+EH105+EQ105, 0.1)*$I$9+EQ105/MAX(EP105+EH105+EQ105, 0.1)*$J$9))/($B$11+$C$11+$F$11)</f>
        <v>0</v>
      </c>
      <c r="CU105">
        <f>($B$11*$K$9+$C$11*$K$9+$F$11*((EP105+EH105)/MAX(EP105+EH105+EQ105, 0.1)*$P$9+EQ105/MAX(EP105+EH105+EQ105, 0.1)*$Q$9))/($B$11+$C$11+$F$11)</f>
        <v>0</v>
      </c>
      <c r="CV105">
        <v>6</v>
      </c>
      <c r="CW105">
        <v>0.5</v>
      </c>
      <c r="CX105" t="s">
        <v>418</v>
      </c>
      <c r="CY105">
        <v>2</v>
      </c>
      <c r="CZ105" t="b">
        <v>1</v>
      </c>
      <c r="DA105">
        <v>1659045298.7</v>
      </c>
      <c r="DB105">
        <v>423.6679</v>
      </c>
      <c r="DC105">
        <v>420.1088</v>
      </c>
      <c r="DD105">
        <v>17.60863</v>
      </c>
      <c r="DE105">
        <v>16.9736</v>
      </c>
      <c r="DF105">
        <v>420.2318</v>
      </c>
      <c r="DG105">
        <v>17.42032</v>
      </c>
      <c r="DH105">
        <v>500.0698</v>
      </c>
      <c r="DI105">
        <v>90.24346</v>
      </c>
      <c r="DJ105">
        <v>0.10016851</v>
      </c>
      <c r="DK105">
        <v>25.69726</v>
      </c>
      <c r="DL105">
        <v>24.58026</v>
      </c>
      <c r="DM105">
        <v>999.9</v>
      </c>
      <c r="DN105">
        <v>0</v>
      </c>
      <c r="DO105">
        <v>0</v>
      </c>
      <c r="DP105">
        <v>9994.447</v>
      </c>
      <c r="DQ105">
        <v>0</v>
      </c>
      <c r="DR105">
        <v>4.24763</v>
      </c>
      <c r="DS105">
        <v>3.559368999999999</v>
      </c>
      <c r="DT105">
        <v>431.2619</v>
      </c>
      <c r="DU105">
        <v>427.3624</v>
      </c>
      <c r="DV105">
        <v>0.6350241999999999</v>
      </c>
      <c r="DW105">
        <v>420.1088</v>
      </c>
      <c r="DX105">
        <v>16.9736</v>
      </c>
      <c r="DY105">
        <v>1.589062</v>
      </c>
      <c r="DZ105">
        <v>1.531756</v>
      </c>
      <c r="EA105">
        <v>13.85315</v>
      </c>
      <c r="EB105">
        <v>13.28888</v>
      </c>
      <c r="EC105">
        <v>0.0100011</v>
      </c>
      <c r="ED105">
        <v>0</v>
      </c>
      <c r="EE105">
        <v>0</v>
      </c>
      <c r="EF105">
        <v>0</v>
      </c>
      <c r="EG105">
        <v>908.97</v>
      </c>
      <c r="EH105">
        <v>0.0100011</v>
      </c>
      <c r="EI105">
        <v>0.01000000000000032</v>
      </c>
      <c r="EJ105">
        <v>-1.22</v>
      </c>
      <c r="EK105">
        <v>34.8811</v>
      </c>
      <c r="EL105">
        <v>40.9748</v>
      </c>
      <c r="EM105">
        <v>37.7495</v>
      </c>
      <c r="EN105">
        <v>41.5312</v>
      </c>
      <c r="EO105">
        <v>38.056</v>
      </c>
      <c r="EP105">
        <v>0</v>
      </c>
      <c r="EQ105">
        <v>0</v>
      </c>
      <c r="ER105">
        <v>0</v>
      </c>
      <c r="ES105">
        <v>1659045303.1</v>
      </c>
      <c r="ET105">
        <v>0</v>
      </c>
      <c r="EU105">
        <v>909.5269230769233</v>
      </c>
      <c r="EV105">
        <v>4.123076916575853</v>
      </c>
      <c r="EW105">
        <v>8.15555569991297</v>
      </c>
      <c r="EX105">
        <v>-1.267307692307692</v>
      </c>
      <c r="EY105">
        <v>15</v>
      </c>
      <c r="EZ105">
        <v>0</v>
      </c>
      <c r="FA105" t="s">
        <v>419</v>
      </c>
      <c r="FB105">
        <v>1655239120</v>
      </c>
      <c r="FC105">
        <v>1655239135</v>
      </c>
      <c r="FD105">
        <v>0</v>
      </c>
      <c r="FE105">
        <v>-0.075</v>
      </c>
      <c r="FF105">
        <v>-0.027</v>
      </c>
      <c r="FG105">
        <v>1.986</v>
      </c>
      <c r="FH105">
        <v>0.139</v>
      </c>
      <c r="FI105">
        <v>420</v>
      </c>
      <c r="FJ105">
        <v>22</v>
      </c>
      <c r="FK105">
        <v>0.12</v>
      </c>
      <c r="FL105">
        <v>0.02</v>
      </c>
      <c r="FM105">
        <v>3.597857317073171</v>
      </c>
      <c r="FN105">
        <v>-0.3082085017421546</v>
      </c>
      <c r="FO105">
        <v>0.03842745664897976</v>
      </c>
      <c r="FP105">
        <v>1</v>
      </c>
      <c r="FQ105">
        <v>910.0382352941177</v>
      </c>
      <c r="FR105">
        <v>-5.627196273280223</v>
      </c>
      <c r="FS105">
        <v>4.513591546708566</v>
      </c>
      <c r="FT105">
        <v>0</v>
      </c>
      <c r="FU105">
        <v>0.6105367317073171</v>
      </c>
      <c r="FV105">
        <v>0.1729483066202093</v>
      </c>
      <c r="FW105">
        <v>0.02093292557254194</v>
      </c>
      <c r="FX105">
        <v>0</v>
      </c>
      <c r="FY105">
        <v>1</v>
      </c>
      <c r="FZ105">
        <v>3</v>
      </c>
      <c r="GA105" t="s">
        <v>426</v>
      </c>
      <c r="GB105">
        <v>2.98067</v>
      </c>
      <c r="GC105">
        <v>2.72831</v>
      </c>
      <c r="GD105">
        <v>0.086254</v>
      </c>
      <c r="GE105">
        <v>0.0866833</v>
      </c>
      <c r="GF105">
        <v>0.0863767</v>
      </c>
      <c r="GG105">
        <v>0.08479159999999999</v>
      </c>
      <c r="GH105">
        <v>27433.6</v>
      </c>
      <c r="GI105">
        <v>26997.2</v>
      </c>
      <c r="GJ105">
        <v>30548.4</v>
      </c>
      <c r="GK105">
        <v>29801.1</v>
      </c>
      <c r="GL105">
        <v>38516</v>
      </c>
      <c r="GM105">
        <v>35918.2</v>
      </c>
      <c r="GN105">
        <v>46727.4</v>
      </c>
      <c r="GO105">
        <v>44324.4</v>
      </c>
      <c r="GP105">
        <v>1.88873</v>
      </c>
      <c r="GQ105">
        <v>1.85888</v>
      </c>
      <c r="GR105">
        <v>0.0149123</v>
      </c>
      <c r="GS105">
        <v>0</v>
      </c>
      <c r="GT105">
        <v>24.3389</v>
      </c>
      <c r="GU105">
        <v>999.9</v>
      </c>
      <c r="GV105">
        <v>41.9</v>
      </c>
      <c r="GW105">
        <v>31.6</v>
      </c>
      <c r="GX105">
        <v>21.6728</v>
      </c>
      <c r="GY105">
        <v>62.9471</v>
      </c>
      <c r="GZ105">
        <v>22.8205</v>
      </c>
      <c r="HA105">
        <v>1</v>
      </c>
      <c r="HB105">
        <v>-0.172736</v>
      </c>
      <c r="HC105">
        <v>-0.147987</v>
      </c>
      <c r="HD105">
        <v>20.2153</v>
      </c>
      <c r="HE105">
        <v>5.2393</v>
      </c>
      <c r="HF105">
        <v>11.968</v>
      </c>
      <c r="HG105">
        <v>4.9719</v>
      </c>
      <c r="HH105">
        <v>3.291</v>
      </c>
      <c r="HI105">
        <v>9589.1</v>
      </c>
      <c r="HJ105">
        <v>9999</v>
      </c>
      <c r="HK105">
        <v>9999</v>
      </c>
      <c r="HL105">
        <v>301.2</v>
      </c>
      <c r="HM105">
        <v>4.97291</v>
      </c>
      <c r="HN105">
        <v>1.8773</v>
      </c>
      <c r="HO105">
        <v>1.87543</v>
      </c>
      <c r="HP105">
        <v>1.87824</v>
      </c>
      <c r="HQ105">
        <v>1.87498</v>
      </c>
      <c r="HR105">
        <v>1.87851</v>
      </c>
      <c r="HS105">
        <v>1.87561</v>
      </c>
      <c r="HT105">
        <v>1.87675</v>
      </c>
      <c r="HU105">
        <v>0</v>
      </c>
      <c r="HV105">
        <v>0</v>
      </c>
      <c r="HW105">
        <v>0</v>
      </c>
      <c r="HX105">
        <v>0</v>
      </c>
      <c r="HY105" t="s">
        <v>421</v>
      </c>
      <c r="HZ105" t="s">
        <v>422</v>
      </c>
      <c r="IA105" t="s">
        <v>423</v>
      </c>
      <c r="IB105" t="s">
        <v>423</v>
      </c>
      <c r="IC105" t="s">
        <v>423</v>
      </c>
      <c r="ID105" t="s">
        <v>423</v>
      </c>
      <c r="IE105">
        <v>0</v>
      </c>
      <c r="IF105">
        <v>100</v>
      </c>
      <c r="IG105">
        <v>100</v>
      </c>
      <c r="IH105">
        <v>3.437</v>
      </c>
      <c r="II105">
        <v>0.1885</v>
      </c>
      <c r="IJ105">
        <v>1.981763419366358</v>
      </c>
      <c r="IK105">
        <v>0.004159454759036045</v>
      </c>
      <c r="IL105">
        <v>-1.867668404869411E-06</v>
      </c>
      <c r="IM105">
        <v>4.909634042181104E-10</v>
      </c>
      <c r="IN105">
        <v>-0.02325052156973135</v>
      </c>
      <c r="IO105">
        <v>0.005621412097584705</v>
      </c>
      <c r="IP105">
        <v>0.0003643073039241939</v>
      </c>
      <c r="IQ105">
        <v>5.804889560036211E-07</v>
      </c>
      <c r="IR105">
        <v>0</v>
      </c>
      <c r="IS105">
        <v>2100</v>
      </c>
      <c r="IT105">
        <v>1</v>
      </c>
      <c r="IU105">
        <v>26</v>
      </c>
      <c r="IV105">
        <v>63436.4</v>
      </c>
      <c r="IW105">
        <v>63436.1</v>
      </c>
      <c r="IX105">
        <v>1.09741</v>
      </c>
      <c r="IY105">
        <v>2.56104</v>
      </c>
      <c r="IZ105">
        <v>1.39893</v>
      </c>
      <c r="JA105">
        <v>2.34253</v>
      </c>
      <c r="JB105">
        <v>1.44897</v>
      </c>
      <c r="JC105">
        <v>2.46704</v>
      </c>
      <c r="JD105">
        <v>36.8366</v>
      </c>
      <c r="JE105">
        <v>24.1138</v>
      </c>
      <c r="JF105">
        <v>18</v>
      </c>
      <c r="JG105">
        <v>491.044</v>
      </c>
      <c r="JH105">
        <v>443.833</v>
      </c>
      <c r="JI105">
        <v>25.0001</v>
      </c>
      <c r="JJ105">
        <v>25.6474</v>
      </c>
      <c r="JK105">
        <v>30.0002</v>
      </c>
      <c r="JL105">
        <v>25.4821</v>
      </c>
      <c r="JM105">
        <v>25.5637</v>
      </c>
      <c r="JN105">
        <v>22.0162</v>
      </c>
      <c r="JO105">
        <v>25.1033</v>
      </c>
      <c r="JP105">
        <v>0</v>
      </c>
      <c r="JQ105">
        <v>25</v>
      </c>
      <c r="JR105">
        <v>420.1</v>
      </c>
      <c r="JS105">
        <v>16.9301</v>
      </c>
      <c r="JT105">
        <v>100.985</v>
      </c>
      <c r="JU105">
        <v>101.915</v>
      </c>
    </row>
    <row r="106" spans="1:281">
      <c r="A106">
        <v>90</v>
      </c>
      <c r="B106">
        <v>1659045306.5</v>
      </c>
      <c r="C106">
        <v>3195.5</v>
      </c>
      <c r="D106" t="s">
        <v>609</v>
      </c>
      <c r="E106" t="s">
        <v>610</v>
      </c>
      <c r="F106">
        <v>5</v>
      </c>
      <c r="G106" t="s">
        <v>415</v>
      </c>
      <c r="H106" t="s">
        <v>600</v>
      </c>
      <c r="I106">
        <v>1659045304</v>
      </c>
      <c r="J106">
        <f>(K106)/1000</f>
        <v>0</v>
      </c>
      <c r="K106">
        <f>IF(CZ106, AN106, AH106)</f>
        <v>0</v>
      </c>
      <c r="L106">
        <f>IF(CZ106, AI106, AG106)</f>
        <v>0</v>
      </c>
      <c r="M106">
        <f>DB106 - IF(AU106&gt;1, L106*CV106*100.0/(AW106*DP106), 0)</f>
        <v>0</v>
      </c>
      <c r="N106">
        <f>((T106-J106/2)*M106-L106)/(T106+J106/2)</f>
        <v>0</v>
      </c>
      <c r="O106">
        <f>N106*(DI106+DJ106)/1000.0</f>
        <v>0</v>
      </c>
      <c r="P106">
        <f>(DB106 - IF(AU106&gt;1, L106*CV106*100.0/(AW106*DP106), 0))*(DI106+DJ106)/1000.0</f>
        <v>0</v>
      </c>
      <c r="Q106">
        <f>2.0/((1/S106-1/R106)+SIGN(S106)*SQRT((1/S106-1/R106)*(1/S106-1/R106) + 4*CW106/((CW106+1)*(CW106+1))*(2*1/S106*1/R106-1/R106*1/R106)))</f>
        <v>0</v>
      </c>
      <c r="R106">
        <f>IF(LEFT(CX106,1)&lt;&gt;"0",IF(LEFT(CX106,1)="1",3.0,CY106),$D$5+$E$5*(DP106*DI106/($K$5*1000))+$F$5*(DP106*DI106/($K$5*1000))*MAX(MIN(CV106,$J$5),$I$5)*MAX(MIN(CV106,$J$5),$I$5)+$G$5*MAX(MIN(CV106,$J$5),$I$5)*(DP106*DI106/($K$5*1000))+$H$5*(DP106*DI106/($K$5*1000))*(DP106*DI106/($K$5*1000)))</f>
        <v>0</v>
      </c>
      <c r="S106">
        <f>J106*(1000-(1000*0.61365*exp(17.502*W106/(240.97+W106))/(DI106+DJ106)+DD106)/2)/(1000*0.61365*exp(17.502*W106/(240.97+W106))/(DI106+DJ106)-DD106)</f>
        <v>0</v>
      </c>
      <c r="T106">
        <f>1/((CW106+1)/(Q106/1.6)+1/(R106/1.37)) + CW106/((CW106+1)/(Q106/1.6) + CW106/(R106/1.37))</f>
        <v>0</v>
      </c>
      <c r="U106">
        <f>(CR106*CU106)</f>
        <v>0</v>
      </c>
      <c r="V106">
        <f>(DK106+(U106+2*0.95*5.67E-8*(((DK106+$B$7)+273)^4-(DK106+273)^4)-44100*J106)/(1.84*29.3*R106+8*0.95*5.67E-8*(DK106+273)^3))</f>
        <v>0</v>
      </c>
      <c r="W106">
        <f>($C$7*DL106+$D$7*DM106+$E$7*V106)</f>
        <v>0</v>
      </c>
      <c r="X106">
        <f>0.61365*exp(17.502*W106/(240.97+W106))</f>
        <v>0</v>
      </c>
      <c r="Y106">
        <f>(Z106/AA106*100)</f>
        <v>0</v>
      </c>
      <c r="Z106">
        <f>DD106*(DI106+DJ106)/1000</f>
        <v>0</v>
      </c>
      <c r="AA106">
        <f>0.61365*exp(17.502*DK106/(240.97+DK106))</f>
        <v>0</v>
      </c>
      <c r="AB106">
        <f>(X106-DD106*(DI106+DJ106)/1000)</f>
        <v>0</v>
      </c>
      <c r="AC106">
        <f>(-J106*44100)</f>
        <v>0</v>
      </c>
      <c r="AD106">
        <f>2*29.3*R106*0.92*(DK106-W106)</f>
        <v>0</v>
      </c>
      <c r="AE106">
        <f>2*0.95*5.67E-8*(((DK106+$B$7)+273)^4-(W106+273)^4)</f>
        <v>0</v>
      </c>
      <c r="AF106">
        <f>U106+AE106+AC106+AD106</f>
        <v>0</v>
      </c>
      <c r="AG106">
        <f>DH106*AU106*(DC106-DB106*(1000-AU106*DE106)/(1000-AU106*DD106))/(100*CV106)</f>
        <v>0</v>
      </c>
      <c r="AH106">
        <f>1000*DH106*AU106*(DD106-DE106)/(100*CV106*(1000-AU106*DD106))</f>
        <v>0</v>
      </c>
      <c r="AI106">
        <f>(AJ106 - AK106 - DI106*1E3/(8.314*(DK106+273.15)) * AM106/DH106 * AL106) * DH106/(100*CV106) * (1000 - DE106)/1000</f>
        <v>0</v>
      </c>
      <c r="AJ106">
        <v>427.3608003397881</v>
      </c>
      <c r="AK106">
        <v>431.3031818181815</v>
      </c>
      <c r="AL106">
        <v>-0.0003728281790072903</v>
      </c>
      <c r="AM106">
        <v>64.92742845005671</v>
      </c>
      <c r="AN106">
        <f>(AP106 - AO106 + DI106*1E3/(8.314*(DK106+273.15)) * AR106/DH106 * AQ106) * DH106/(100*CV106) * 1000/(1000 - AP106)</f>
        <v>0</v>
      </c>
      <c r="AO106">
        <v>16.97524143251499</v>
      </c>
      <c r="AP106">
        <v>17.61999818181818</v>
      </c>
      <c r="AQ106">
        <v>0.0003271411591158163</v>
      </c>
      <c r="AR106">
        <v>83.74412740451928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MAX(0,($B$13+$C$13*DP106)/(1+$D$13*DP106)*DI106/(DK106+273)*$E$13)</f>
        <v>0</v>
      </c>
      <c r="AX106" t="s">
        <v>417</v>
      </c>
      <c r="AY106" t="s">
        <v>417</v>
      </c>
      <c r="AZ106">
        <v>0</v>
      </c>
      <c r="BA106">
        <v>0</v>
      </c>
      <c r="BB106">
        <f>1-AZ106/BA106</f>
        <v>0</v>
      </c>
      <c r="BC106">
        <v>0</v>
      </c>
      <c r="BD106" t="s">
        <v>417</v>
      </c>
      <c r="BE106" t="s">
        <v>417</v>
      </c>
      <c r="BF106">
        <v>0</v>
      </c>
      <c r="BG106">
        <v>0</v>
      </c>
      <c r="BH106">
        <f>1-BF106/BG106</f>
        <v>0</v>
      </c>
      <c r="BI106">
        <v>0.5</v>
      </c>
      <c r="BJ106">
        <f>CS106</f>
        <v>0</v>
      </c>
      <c r="BK106">
        <f>L106</f>
        <v>0</v>
      </c>
      <c r="BL106">
        <f>BH106*BI106*BJ106</f>
        <v>0</v>
      </c>
      <c r="BM106">
        <f>(BK106-BC106)/BJ106</f>
        <v>0</v>
      </c>
      <c r="BN106">
        <f>(BA106-BG106)/BG106</f>
        <v>0</v>
      </c>
      <c r="BO106">
        <f>AZ106/(BB106+AZ106/BG106)</f>
        <v>0</v>
      </c>
      <c r="BP106" t="s">
        <v>417</v>
      </c>
      <c r="BQ106">
        <v>0</v>
      </c>
      <c r="BR106">
        <f>IF(BQ106&lt;&gt;0, BQ106, BO106)</f>
        <v>0</v>
      </c>
      <c r="BS106">
        <f>1-BR106/BG106</f>
        <v>0</v>
      </c>
      <c r="BT106">
        <f>(BG106-BF106)/(BG106-BR106)</f>
        <v>0</v>
      </c>
      <c r="BU106">
        <f>(BA106-BG106)/(BA106-BR106)</f>
        <v>0</v>
      </c>
      <c r="BV106">
        <f>(BG106-BF106)/(BG106-AZ106)</f>
        <v>0</v>
      </c>
      <c r="BW106">
        <f>(BA106-BG106)/(BA106-AZ106)</f>
        <v>0</v>
      </c>
      <c r="BX106">
        <f>(BT106*BR106/BF106)</f>
        <v>0</v>
      </c>
      <c r="BY106">
        <f>(1-BX106)</f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f>$B$11*DQ106+$C$11*DR106+$F$11*EC106*(1-EF106)</f>
        <v>0</v>
      </c>
      <c r="CS106">
        <f>CR106*CT106</f>
        <v>0</v>
      </c>
      <c r="CT106">
        <f>($B$11*$D$9+$C$11*$D$9+$F$11*((EP106+EH106)/MAX(EP106+EH106+EQ106, 0.1)*$I$9+EQ106/MAX(EP106+EH106+EQ106, 0.1)*$J$9))/($B$11+$C$11+$F$11)</f>
        <v>0</v>
      </c>
      <c r="CU106">
        <f>($B$11*$K$9+$C$11*$K$9+$F$11*((EP106+EH106)/MAX(EP106+EH106+EQ106, 0.1)*$P$9+EQ106/MAX(EP106+EH106+EQ106, 0.1)*$Q$9))/($B$11+$C$11+$F$11)</f>
        <v>0</v>
      </c>
      <c r="CV106">
        <v>6</v>
      </c>
      <c r="CW106">
        <v>0.5</v>
      </c>
      <c r="CX106" t="s">
        <v>418</v>
      </c>
      <c r="CY106">
        <v>2</v>
      </c>
      <c r="CZ106" t="b">
        <v>1</v>
      </c>
      <c r="DA106">
        <v>1659045304</v>
      </c>
      <c r="DB106">
        <v>423.7141111111112</v>
      </c>
      <c r="DC106">
        <v>420.1007777777778</v>
      </c>
      <c r="DD106">
        <v>17.61794444444445</v>
      </c>
      <c r="DE106">
        <v>16.97552222222222</v>
      </c>
      <c r="DF106">
        <v>420.2775555555556</v>
      </c>
      <c r="DG106">
        <v>17.42946666666667</v>
      </c>
      <c r="DH106">
        <v>500.0742222222222</v>
      </c>
      <c r="DI106">
        <v>90.24184444444444</v>
      </c>
      <c r="DJ106">
        <v>0.09993573333333333</v>
      </c>
      <c r="DK106">
        <v>25.69987777777778</v>
      </c>
      <c r="DL106">
        <v>24.58847777777778</v>
      </c>
      <c r="DM106">
        <v>999.9000000000001</v>
      </c>
      <c r="DN106">
        <v>0</v>
      </c>
      <c r="DO106">
        <v>0</v>
      </c>
      <c r="DP106">
        <v>10006.53</v>
      </c>
      <c r="DQ106">
        <v>0</v>
      </c>
      <c r="DR106">
        <v>4.24763</v>
      </c>
      <c r="DS106">
        <v>3.613292222222222</v>
      </c>
      <c r="DT106">
        <v>431.313</v>
      </c>
      <c r="DU106">
        <v>427.3552222222223</v>
      </c>
      <c r="DV106">
        <v>0.6424151111111112</v>
      </c>
      <c r="DW106">
        <v>420.1007777777778</v>
      </c>
      <c r="DX106">
        <v>16.97552222222222</v>
      </c>
      <c r="DY106">
        <v>1.589875555555555</v>
      </c>
      <c r="DZ106">
        <v>1.531902222222222</v>
      </c>
      <c r="EA106">
        <v>13.86103333333333</v>
      </c>
      <c r="EB106">
        <v>13.29035555555556</v>
      </c>
      <c r="EC106">
        <v>0.0100011</v>
      </c>
      <c r="ED106">
        <v>0</v>
      </c>
      <c r="EE106">
        <v>0</v>
      </c>
      <c r="EF106">
        <v>0</v>
      </c>
      <c r="EG106">
        <v>909.8166666666667</v>
      </c>
      <c r="EH106">
        <v>0.0100011</v>
      </c>
      <c r="EI106">
        <v>-3.738888888888889</v>
      </c>
      <c r="EJ106">
        <v>-1.966666666666667</v>
      </c>
      <c r="EK106">
        <v>34.90933333333333</v>
      </c>
      <c r="EL106">
        <v>41.00688888888889</v>
      </c>
      <c r="EM106">
        <v>37.75644444444444</v>
      </c>
      <c r="EN106">
        <v>41.59</v>
      </c>
      <c r="EO106">
        <v>38.069</v>
      </c>
      <c r="EP106">
        <v>0</v>
      </c>
      <c r="EQ106">
        <v>0</v>
      </c>
      <c r="ER106">
        <v>0</v>
      </c>
      <c r="ES106">
        <v>1659045307.9</v>
      </c>
      <c r="ET106">
        <v>0</v>
      </c>
      <c r="EU106">
        <v>909.6576923076923</v>
      </c>
      <c r="EV106">
        <v>3.634187930043668</v>
      </c>
      <c r="EW106">
        <v>-18.39999989357637</v>
      </c>
      <c r="EX106">
        <v>-1.492307692307692</v>
      </c>
      <c r="EY106">
        <v>15</v>
      </c>
      <c r="EZ106">
        <v>0</v>
      </c>
      <c r="FA106" t="s">
        <v>419</v>
      </c>
      <c r="FB106">
        <v>1655239120</v>
      </c>
      <c r="FC106">
        <v>1655239135</v>
      </c>
      <c r="FD106">
        <v>0</v>
      </c>
      <c r="FE106">
        <v>-0.075</v>
      </c>
      <c r="FF106">
        <v>-0.027</v>
      </c>
      <c r="FG106">
        <v>1.986</v>
      </c>
      <c r="FH106">
        <v>0.139</v>
      </c>
      <c r="FI106">
        <v>420</v>
      </c>
      <c r="FJ106">
        <v>22</v>
      </c>
      <c r="FK106">
        <v>0.12</v>
      </c>
      <c r="FL106">
        <v>0.02</v>
      </c>
      <c r="FM106">
        <v>3.59095243902439</v>
      </c>
      <c r="FN106">
        <v>-0.07233763066201612</v>
      </c>
      <c r="FO106">
        <v>0.0324980759490869</v>
      </c>
      <c r="FP106">
        <v>1</v>
      </c>
      <c r="FQ106">
        <v>909.6176470588235</v>
      </c>
      <c r="FR106">
        <v>5.061879293371956</v>
      </c>
      <c r="FS106">
        <v>4.110118116825359</v>
      </c>
      <c r="FT106">
        <v>0</v>
      </c>
      <c r="FU106">
        <v>0.6228625121951219</v>
      </c>
      <c r="FV106">
        <v>0.1853908641114974</v>
      </c>
      <c r="FW106">
        <v>0.01910561341611278</v>
      </c>
      <c r="FX106">
        <v>0</v>
      </c>
      <c r="FY106">
        <v>1</v>
      </c>
      <c r="FZ106">
        <v>3</v>
      </c>
      <c r="GA106" t="s">
        <v>426</v>
      </c>
      <c r="GB106">
        <v>2.98063</v>
      </c>
      <c r="GC106">
        <v>2.72826</v>
      </c>
      <c r="GD106">
        <v>0.08625480000000001</v>
      </c>
      <c r="GE106">
        <v>0.08667279999999999</v>
      </c>
      <c r="GF106">
        <v>0.0863985</v>
      </c>
      <c r="GG106">
        <v>0.08479639999999999</v>
      </c>
      <c r="GH106">
        <v>27433.2</v>
      </c>
      <c r="GI106">
        <v>26997.1</v>
      </c>
      <c r="GJ106">
        <v>30548</v>
      </c>
      <c r="GK106">
        <v>29800.6</v>
      </c>
      <c r="GL106">
        <v>38514.7</v>
      </c>
      <c r="GM106">
        <v>35917.7</v>
      </c>
      <c r="GN106">
        <v>46727</v>
      </c>
      <c r="GO106">
        <v>44324</v>
      </c>
      <c r="GP106">
        <v>1.8885</v>
      </c>
      <c r="GQ106">
        <v>1.859</v>
      </c>
      <c r="GR106">
        <v>0.0151955</v>
      </c>
      <c r="GS106">
        <v>0</v>
      </c>
      <c r="GT106">
        <v>24.343</v>
      </c>
      <c r="GU106">
        <v>999.9</v>
      </c>
      <c r="GV106">
        <v>41.9</v>
      </c>
      <c r="GW106">
        <v>31.6</v>
      </c>
      <c r="GX106">
        <v>21.6734</v>
      </c>
      <c r="GY106">
        <v>63.1371</v>
      </c>
      <c r="GZ106">
        <v>22.9367</v>
      </c>
      <c r="HA106">
        <v>1</v>
      </c>
      <c r="HB106">
        <v>-0.108064</v>
      </c>
      <c r="HC106">
        <v>-0.217603</v>
      </c>
      <c r="HD106">
        <v>20.2151</v>
      </c>
      <c r="HE106">
        <v>5.23945</v>
      </c>
      <c r="HF106">
        <v>11.968</v>
      </c>
      <c r="HG106">
        <v>4.97185</v>
      </c>
      <c r="HH106">
        <v>3.291</v>
      </c>
      <c r="HI106">
        <v>9589.299999999999</v>
      </c>
      <c r="HJ106">
        <v>9999</v>
      </c>
      <c r="HK106">
        <v>9999</v>
      </c>
      <c r="HL106">
        <v>301.2</v>
      </c>
      <c r="HM106">
        <v>4.97292</v>
      </c>
      <c r="HN106">
        <v>1.8773</v>
      </c>
      <c r="HO106">
        <v>1.87545</v>
      </c>
      <c r="HP106">
        <v>1.87826</v>
      </c>
      <c r="HQ106">
        <v>1.875</v>
      </c>
      <c r="HR106">
        <v>1.87853</v>
      </c>
      <c r="HS106">
        <v>1.87561</v>
      </c>
      <c r="HT106">
        <v>1.87677</v>
      </c>
      <c r="HU106">
        <v>0</v>
      </c>
      <c r="HV106">
        <v>0</v>
      </c>
      <c r="HW106">
        <v>0</v>
      </c>
      <c r="HX106">
        <v>0</v>
      </c>
      <c r="HY106" t="s">
        <v>421</v>
      </c>
      <c r="HZ106" t="s">
        <v>422</v>
      </c>
      <c r="IA106" t="s">
        <v>423</v>
      </c>
      <c r="IB106" t="s">
        <v>423</v>
      </c>
      <c r="IC106" t="s">
        <v>423</v>
      </c>
      <c r="ID106" t="s">
        <v>423</v>
      </c>
      <c r="IE106">
        <v>0</v>
      </c>
      <c r="IF106">
        <v>100</v>
      </c>
      <c r="IG106">
        <v>100</v>
      </c>
      <c r="IH106">
        <v>3.437</v>
      </c>
      <c r="II106">
        <v>0.1885</v>
      </c>
      <c r="IJ106">
        <v>1.981763419366358</v>
      </c>
      <c r="IK106">
        <v>0.004159454759036045</v>
      </c>
      <c r="IL106">
        <v>-1.867668404869411E-06</v>
      </c>
      <c r="IM106">
        <v>4.909634042181104E-10</v>
      </c>
      <c r="IN106">
        <v>-0.02325052156973135</v>
      </c>
      <c r="IO106">
        <v>0.005621412097584705</v>
      </c>
      <c r="IP106">
        <v>0.0003643073039241939</v>
      </c>
      <c r="IQ106">
        <v>5.804889560036211E-07</v>
      </c>
      <c r="IR106">
        <v>0</v>
      </c>
      <c r="IS106">
        <v>2100</v>
      </c>
      <c r="IT106">
        <v>1</v>
      </c>
      <c r="IU106">
        <v>26</v>
      </c>
      <c r="IV106">
        <v>63436.4</v>
      </c>
      <c r="IW106">
        <v>63436.2</v>
      </c>
      <c r="IX106">
        <v>1.09863</v>
      </c>
      <c r="IY106">
        <v>2.57202</v>
      </c>
      <c r="IZ106">
        <v>1.39893</v>
      </c>
      <c r="JA106">
        <v>2.34253</v>
      </c>
      <c r="JB106">
        <v>1.44897</v>
      </c>
      <c r="JC106">
        <v>2.46704</v>
      </c>
      <c r="JD106">
        <v>36.8366</v>
      </c>
      <c r="JE106">
        <v>24.105</v>
      </c>
      <c r="JF106">
        <v>18</v>
      </c>
      <c r="JG106">
        <v>490.921</v>
      </c>
      <c r="JH106">
        <v>443.91</v>
      </c>
      <c r="JI106">
        <v>25.0001</v>
      </c>
      <c r="JJ106">
        <v>25.6489</v>
      </c>
      <c r="JK106">
        <v>30.0003</v>
      </c>
      <c r="JL106">
        <v>25.4821</v>
      </c>
      <c r="JM106">
        <v>25.5637</v>
      </c>
      <c r="JN106">
        <v>22.0184</v>
      </c>
      <c r="JO106">
        <v>25.1033</v>
      </c>
      <c r="JP106">
        <v>0</v>
      </c>
      <c r="JQ106">
        <v>25</v>
      </c>
      <c r="JR106">
        <v>420.1</v>
      </c>
      <c r="JS106">
        <v>16.9301</v>
      </c>
      <c r="JT106">
        <v>100.984</v>
      </c>
      <c r="JU106">
        <v>101.914</v>
      </c>
    </row>
    <row r="107" spans="1:281">
      <c r="A107">
        <v>91</v>
      </c>
      <c r="B107">
        <v>1659045311.5</v>
      </c>
      <c r="C107">
        <v>3200.5</v>
      </c>
      <c r="D107" t="s">
        <v>611</v>
      </c>
      <c r="E107" t="s">
        <v>612</v>
      </c>
      <c r="F107">
        <v>5</v>
      </c>
      <c r="G107" t="s">
        <v>415</v>
      </c>
      <c r="H107" t="s">
        <v>600</v>
      </c>
      <c r="I107">
        <v>1659045308.7</v>
      </c>
      <c r="J107">
        <f>(K107)/1000</f>
        <v>0</v>
      </c>
      <c r="K107">
        <f>IF(CZ107, AN107, AH107)</f>
        <v>0</v>
      </c>
      <c r="L107">
        <f>IF(CZ107, AI107, AG107)</f>
        <v>0</v>
      </c>
      <c r="M107">
        <f>DB107 - IF(AU107&gt;1, L107*CV107*100.0/(AW107*DP107), 0)</f>
        <v>0</v>
      </c>
      <c r="N107">
        <f>((T107-J107/2)*M107-L107)/(T107+J107/2)</f>
        <v>0</v>
      </c>
      <c r="O107">
        <f>N107*(DI107+DJ107)/1000.0</f>
        <v>0</v>
      </c>
      <c r="P107">
        <f>(DB107 - IF(AU107&gt;1, L107*CV107*100.0/(AW107*DP107), 0))*(DI107+DJ107)/1000.0</f>
        <v>0</v>
      </c>
      <c r="Q107">
        <f>2.0/((1/S107-1/R107)+SIGN(S107)*SQRT((1/S107-1/R107)*(1/S107-1/R107) + 4*CW107/((CW107+1)*(CW107+1))*(2*1/S107*1/R107-1/R107*1/R107)))</f>
        <v>0</v>
      </c>
      <c r="R107">
        <f>IF(LEFT(CX107,1)&lt;&gt;"0",IF(LEFT(CX107,1)="1",3.0,CY107),$D$5+$E$5*(DP107*DI107/($K$5*1000))+$F$5*(DP107*DI107/($K$5*1000))*MAX(MIN(CV107,$J$5),$I$5)*MAX(MIN(CV107,$J$5),$I$5)+$G$5*MAX(MIN(CV107,$J$5),$I$5)*(DP107*DI107/($K$5*1000))+$H$5*(DP107*DI107/($K$5*1000))*(DP107*DI107/($K$5*1000)))</f>
        <v>0</v>
      </c>
      <c r="S107">
        <f>J107*(1000-(1000*0.61365*exp(17.502*W107/(240.97+W107))/(DI107+DJ107)+DD107)/2)/(1000*0.61365*exp(17.502*W107/(240.97+W107))/(DI107+DJ107)-DD107)</f>
        <v>0</v>
      </c>
      <c r="T107">
        <f>1/((CW107+1)/(Q107/1.6)+1/(R107/1.37)) + CW107/((CW107+1)/(Q107/1.6) + CW107/(R107/1.37))</f>
        <v>0</v>
      </c>
      <c r="U107">
        <f>(CR107*CU107)</f>
        <v>0</v>
      </c>
      <c r="V107">
        <f>(DK107+(U107+2*0.95*5.67E-8*(((DK107+$B$7)+273)^4-(DK107+273)^4)-44100*J107)/(1.84*29.3*R107+8*0.95*5.67E-8*(DK107+273)^3))</f>
        <v>0</v>
      </c>
      <c r="W107">
        <f>($C$7*DL107+$D$7*DM107+$E$7*V107)</f>
        <v>0</v>
      </c>
      <c r="X107">
        <f>0.61365*exp(17.502*W107/(240.97+W107))</f>
        <v>0</v>
      </c>
      <c r="Y107">
        <f>(Z107/AA107*100)</f>
        <v>0</v>
      </c>
      <c r="Z107">
        <f>DD107*(DI107+DJ107)/1000</f>
        <v>0</v>
      </c>
      <c r="AA107">
        <f>0.61365*exp(17.502*DK107/(240.97+DK107))</f>
        <v>0</v>
      </c>
      <c r="AB107">
        <f>(X107-DD107*(DI107+DJ107)/1000)</f>
        <v>0</v>
      </c>
      <c r="AC107">
        <f>(-J107*44100)</f>
        <v>0</v>
      </c>
      <c r="AD107">
        <f>2*29.3*R107*0.92*(DK107-W107)</f>
        <v>0</v>
      </c>
      <c r="AE107">
        <f>2*0.95*5.67E-8*(((DK107+$B$7)+273)^4-(W107+273)^4)</f>
        <v>0</v>
      </c>
      <c r="AF107">
        <f>U107+AE107+AC107+AD107</f>
        <v>0</v>
      </c>
      <c r="AG107">
        <f>DH107*AU107*(DC107-DB107*(1000-AU107*DE107)/(1000-AU107*DD107))/(100*CV107)</f>
        <v>0</v>
      </c>
      <c r="AH107">
        <f>1000*DH107*AU107*(DD107-DE107)/(100*CV107*(1000-AU107*DD107))</f>
        <v>0</v>
      </c>
      <c r="AI107">
        <f>(AJ107 - AK107 - DI107*1E3/(8.314*(DK107+273.15)) * AM107/DH107 * AL107) * DH107/(100*CV107) * (1000 - DE107)/1000</f>
        <v>0</v>
      </c>
      <c r="AJ107">
        <v>427.3238835898236</v>
      </c>
      <c r="AK107">
        <v>431.3003575757573</v>
      </c>
      <c r="AL107">
        <v>1.444807021647482E-05</v>
      </c>
      <c r="AM107">
        <v>64.92742845005671</v>
      </c>
      <c r="AN107">
        <f>(AP107 - AO107 + DI107*1E3/(8.314*(DK107+273.15)) * AR107/DH107 * AQ107) * DH107/(100*CV107) * 1000/(1000 - AP107)</f>
        <v>0</v>
      </c>
      <c r="AO107">
        <v>16.97687363318852</v>
      </c>
      <c r="AP107">
        <v>17.6246909090909</v>
      </c>
      <c r="AQ107">
        <v>8.668244793606263E-05</v>
      </c>
      <c r="AR107">
        <v>83.74412740451928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MAX(0,($B$13+$C$13*DP107)/(1+$D$13*DP107)*DI107/(DK107+273)*$E$13)</f>
        <v>0</v>
      </c>
      <c r="AX107" t="s">
        <v>417</v>
      </c>
      <c r="AY107" t="s">
        <v>417</v>
      </c>
      <c r="AZ107">
        <v>0</v>
      </c>
      <c r="BA107">
        <v>0</v>
      </c>
      <c r="BB107">
        <f>1-AZ107/BA107</f>
        <v>0</v>
      </c>
      <c r="BC107">
        <v>0</v>
      </c>
      <c r="BD107" t="s">
        <v>417</v>
      </c>
      <c r="BE107" t="s">
        <v>417</v>
      </c>
      <c r="BF107">
        <v>0</v>
      </c>
      <c r="BG107">
        <v>0</v>
      </c>
      <c r="BH107">
        <f>1-BF107/BG107</f>
        <v>0</v>
      </c>
      <c r="BI107">
        <v>0.5</v>
      </c>
      <c r="BJ107">
        <f>CS107</f>
        <v>0</v>
      </c>
      <c r="BK107">
        <f>L107</f>
        <v>0</v>
      </c>
      <c r="BL107">
        <f>BH107*BI107*BJ107</f>
        <v>0</v>
      </c>
      <c r="BM107">
        <f>(BK107-BC107)/BJ107</f>
        <v>0</v>
      </c>
      <c r="BN107">
        <f>(BA107-BG107)/BG107</f>
        <v>0</v>
      </c>
      <c r="BO107">
        <f>AZ107/(BB107+AZ107/BG107)</f>
        <v>0</v>
      </c>
      <c r="BP107" t="s">
        <v>417</v>
      </c>
      <c r="BQ107">
        <v>0</v>
      </c>
      <c r="BR107">
        <f>IF(BQ107&lt;&gt;0, BQ107, BO107)</f>
        <v>0</v>
      </c>
      <c r="BS107">
        <f>1-BR107/BG107</f>
        <v>0</v>
      </c>
      <c r="BT107">
        <f>(BG107-BF107)/(BG107-BR107)</f>
        <v>0</v>
      </c>
      <c r="BU107">
        <f>(BA107-BG107)/(BA107-BR107)</f>
        <v>0</v>
      </c>
      <c r="BV107">
        <f>(BG107-BF107)/(BG107-AZ107)</f>
        <v>0</v>
      </c>
      <c r="BW107">
        <f>(BA107-BG107)/(BA107-AZ107)</f>
        <v>0</v>
      </c>
      <c r="BX107">
        <f>(BT107*BR107/BF107)</f>
        <v>0</v>
      </c>
      <c r="BY107">
        <f>(1-BX107)</f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f>$B$11*DQ107+$C$11*DR107+$F$11*EC107*(1-EF107)</f>
        <v>0</v>
      </c>
      <c r="CS107">
        <f>CR107*CT107</f>
        <v>0</v>
      </c>
      <c r="CT107">
        <f>($B$11*$D$9+$C$11*$D$9+$F$11*((EP107+EH107)/MAX(EP107+EH107+EQ107, 0.1)*$I$9+EQ107/MAX(EP107+EH107+EQ107, 0.1)*$J$9))/($B$11+$C$11+$F$11)</f>
        <v>0</v>
      </c>
      <c r="CU107">
        <f>($B$11*$K$9+$C$11*$K$9+$F$11*((EP107+EH107)/MAX(EP107+EH107+EQ107, 0.1)*$P$9+EQ107/MAX(EP107+EH107+EQ107, 0.1)*$Q$9))/($B$11+$C$11+$F$11)</f>
        <v>0</v>
      </c>
      <c r="CV107">
        <v>6</v>
      </c>
      <c r="CW107">
        <v>0.5</v>
      </c>
      <c r="CX107" t="s">
        <v>418</v>
      </c>
      <c r="CY107">
        <v>2</v>
      </c>
      <c r="CZ107" t="b">
        <v>1</v>
      </c>
      <c r="DA107">
        <v>1659045308.7</v>
      </c>
      <c r="DB107">
        <v>423.7005</v>
      </c>
      <c r="DC107">
        <v>420.0724</v>
      </c>
      <c r="DD107">
        <v>17.62258</v>
      </c>
      <c r="DE107">
        <v>16.97698</v>
      </c>
      <c r="DF107">
        <v>420.2639</v>
      </c>
      <c r="DG107">
        <v>17.43401</v>
      </c>
      <c r="DH107">
        <v>500.0682</v>
      </c>
      <c r="DI107">
        <v>90.24244000000002</v>
      </c>
      <c r="DJ107">
        <v>0.09997406</v>
      </c>
      <c r="DK107">
        <v>25.70217</v>
      </c>
      <c r="DL107">
        <v>24.59153</v>
      </c>
      <c r="DM107">
        <v>999.9</v>
      </c>
      <c r="DN107">
        <v>0</v>
      </c>
      <c r="DO107">
        <v>0</v>
      </c>
      <c r="DP107">
        <v>9990.438</v>
      </c>
      <c r="DQ107">
        <v>0</v>
      </c>
      <c r="DR107">
        <v>4.24763</v>
      </c>
      <c r="DS107">
        <v>3.627957</v>
      </c>
      <c r="DT107">
        <v>431.3011</v>
      </c>
      <c r="DU107">
        <v>427.3271000000001</v>
      </c>
      <c r="DV107">
        <v>0.6455990999999999</v>
      </c>
      <c r="DW107">
        <v>420.0724</v>
      </c>
      <c r="DX107">
        <v>16.97698</v>
      </c>
      <c r="DY107">
        <v>1.590305</v>
      </c>
      <c r="DZ107">
        <v>1.532044</v>
      </c>
      <c r="EA107">
        <v>13.86519</v>
      </c>
      <c r="EB107">
        <v>13.29178</v>
      </c>
      <c r="EC107">
        <v>0.0100011</v>
      </c>
      <c r="ED107">
        <v>0</v>
      </c>
      <c r="EE107">
        <v>0</v>
      </c>
      <c r="EF107">
        <v>0</v>
      </c>
      <c r="EG107">
        <v>912.135</v>
      </c>
      <c r="EH107">
        <v>0.0100011</v>
      </c>
      <c r="EI107">
        <v>-2.395</v>
      </c>
      <c r="EJ107">
        <v>-1.305</v>
      </c>
      <c r="EK107">
        <v>34.9996</v>
      </c>
      <c r="EL107">
        <v>41.02480000000001</v>
      </c>
      <c r="EM107">
        <v>37.781</v>
      </c>
      <c r="EN107">
        <v>41.6559</v>
      </c>
      <c r="EO107">
        <v>38.11219999999999</v>
      </c>
      <c r="EP107">
        <v>0</v>
      </c>
      <c r="EQ107">
        <v>0</v>
      </c>
      <c r="ER107">
        <v>0</v>
      </c>
      <c r="ES107">
        <v>1659045312.7</v>
      </c>
      <c r="ET107">
        <v>0</v>
      </c>
      <c r="EU107">
        <v>910.9076923076923</v>
      </c>
      <c r="EV107">
        <v>18.45811962500832</v>
      </c>
      <c r="EW107">
        <v>-14.12820510460536</v>
      </c>
      <c r="EX107">
        <v>-2.125</v>
      </c>
      <c r="EY107">
        <v>15</v>
      </c>
      <c r="EZ107">
        <v>0</v>
      </c>
      <c r="FA107" t="s">
        <v>419</v>
      </c>
      <c r="FB107">
        <v>1655239120</v>
      </c>
      <c r="FC107">
        <v>1655239135</v>
      </c>
      <c r="FD107">
        <v>0</v>
      </c>
      <c r="FE107">
        <v>-0.075</v>
      </c>
      <c r="FF107">
        <v>-0.027</v>
      </c>
      <c r="FG107">
        <v>1.986</v>
      </c>
      <c r="FH107">
        <v>0.139</v>
      </c>
      <c r="FI107">
        <v>420</v>
      </c>
      <c r="FJ107">
        <v>22</v>
      </c>
      <c r="FK107">
        <v>0.12</v>
      </c>
      <c r="FL107">
        <v>0.02</v>
      </c>
      <c r="FM107">
        <v>3.59021875</v>
      </c>
      <c r="FN107">
        <v>0.2354153470919299</v>
      </c>
      <c r="FO107">
        <v>0.03211065144056564</v>
      </c>
      <c r="FP107">
        <v>1</v>
      </c>
      <c r="FQ107">
        <v>910.2367647058824</v>
      </c>
      <c r="FR107">
        <v>8.372039675237861</v>
      </c>
      <c r="FS107">
        <v>4.038314820775558</v>
      </c>
      <c r="FT107">
        <v>0</v>
      </c>
      <c r="FU107">
        <v>0.6351941250000001</v>
      </c>
      <c r="FV107">
        <v>0.1023324315196984</v>
      </c>
      <c r="FW107">
        <v>0.01039947183800096</v>
      </c>
      <c r="FX107">
        <v>0</v>
      </c>
      <c r="FY107">
        <v>1</v>
      </c>
      <c r="FZ107">
        <v>3</v>
      </c>
      <c r="GA107" t="s">
        <v>426</v>
      </c>
      <c r="GB107">
        <v>2.98055</v>
      </c>
      <c r="GC107">
        <v>2.72804</v>
      </c>
      <c r="GD107">
        <v>0.08625529999999999</v>
      </c>
      <c r="GE107">
        <v>0.0866769</v>
      </c>
      <c r="GF107">
        <v>0.0864152</v>
      </c>
      <c r="GG107">
        <v>0.0848016</v>
      </c>
      <c r="GH107">
        <v>27433.3</v>
      </c>
      <c r="GI107">
        <v>26997.1</v>
      </c>
      <c r="GJ107">
        <v>30548</v>
      </c>
      <c r="GK107">
        <v>29800.8</v>
      </c>
      <c r="GL107">
        <v>38514.1</v>
      </c>
      <c r="GM107">
        <v>35917.8</v>
      </c>
      <c r="GN107">
        <v>46727.1</v>
      </c>
      <c r="GO107">
        <v>44324.4</v>
      </c>
      <c r="GP107">
        <v>1.88835</v>
      </c>
      <c r="GQ107">
        <v>1.85907</v>
      </c>
      <c r="GR107">
        <v>0.0151135</v>
      </c>
      <c r="GS107">
        <v>0</v>
      </c>
      <c r="GT107">
        <v>24.3465</v>
      </c>
      <c r="GU107">
        <v>999.9</v>
      </c>
      <c r="GV107">
        <v>41.9</v>
      </c>
      <c r="GW107">
        <v>31.6</v>
      </c>
      <c r="GX107">
        <v>21.6731</v>
      </c>
      <c r="GY107">
        <v>63.1471</v>
      </c>
      <c r="GZ107">
        <v>22.9607</v>
      </c>
      <c r="HA107">
        <v>1</v>
      </c>
      <c r="HB107">
        <v>-0.1078</v>
      </c>
      <c r="HC107">
        <v>-0.217426</v>
      </c>
      <c r="HD107">
        <v>20.2145</v>
      </c>
      <c r="HE107">
        <v>5.23556</v>
      </c>
      <c r="HF107">
        <v>11.968</v>
      </c>
      <c r="HG107">
        <v>4.97115</v>
      </c>
      <c r="HH107">
        <v>3.29033</v>
      </c>
      <c r="HI107">
        <v>9589.299999999999</v>
      </c>
      <c r="HJ107">
        <v>9999</v>
      </c>
      <c r="HK107">
        <v>9999</v>
      </c>
      <c r="HL107">
        <v>301.2</v>
      </c>
      <c r="HM107">
        <v>4.97291</v>
      </c>
      <c r="HN107">
        <v>1.87729</v>
      </c>
      <c r="HO107">
        <v>1.8754</v>
      </c>
      <c r="HP107">
        <v>1.87821</v>
      </c>
      <c r="HQ107">
        <v>1.87498</v>
      </c>
      <c r="HR107">
        <v>1.87851</v>
      </c>
      <c r="HS107">
        <v>1.87561</v>
      </c>
      <c r="HT107">
        <v>1.87676</v>
      </c>
      <c r="HU107">
        <v>0</v>
      </c>
      <c r="HV107">
        <v>0</v>
      </c>
      <c r="HW107">
        <v>0</v>
      </c>
      <c r="HX107">
        <v>0</v>
      </c>
      <c r="HY107" t="s">
        <v>421</v>
      </c>
      <c r="HZ107" t="s">
        <v>422</v>
      </c>
      <c r="IA107" t="s">
        <v>423</v>
      </c>
      <c r="IB107" t="s">
        <v>423</v>
      </c>
      <c r="IC107" t="s">
        <v>423</v>
      </c>
      <c r="ID107" t="s">
        <v>423</v>
      </c>
      <c r="IE107">
        <v>0</v>
      </c>
      <c r="IF107">
        <v>100</v>
      </c>
      <c r="IG107">
        <v>100</v>
      </c>
      <c r="IH107">
        <v>3.436</v>
      </c>
      <c r="II107">
        <v>0.1886</v>
      </c>
      <c r="IJ107">
        <v>1.981763419366358</v>
      </c>
      <c r="IK107">
        <v>0.004159454759036045</v>
      </c>
      <c r="IL107">
        <v>-1.867668404869411E-06</v>
      </c>
      <c r="IM107">
        <v>4.909634042181104E-10</v>
      </c>
      <c r="IN107">
        <v>-0.02325052156973135</v>
      </c>
      <c r="IO107">
        <v>0.005621412097584705</v>
      </c>
      <c r="IP107">
        <v>0.0003643073039241939</v>
      </c>
      <c r="IQ107">
        <v>5.804889560036211E-07</v>
      </c>
      <c r="IR107">
        <v>0</v>
      </c>
      <c r="IS107">
        <v>2100</v>
      </c>
      <c r="IT107">
        <v>1</v>
      </c>
      <c r="IU107">
        <v>26</v>
      </c>
      <c r="IV107">
        <v>63436.5</v>
      </c>
      <c r="IW107">
        <v>63436.3</v>
      </c>
      <c r="IX107">
        <v>1.09863</v>
      </c>
      <c r="IY107">
        <v>2.5708</v>
      </c>
      <c r="IZ107">
        <v>1.39893</v>
      </c>
      <c r="JA107">
        <v>2.34253</v>
      </c>
      <c r="JB107">
        <v>1.44897</v>
      </c>
      <c r="JC107">
        <v>2.47192</v>
      </c>
      <c r="JD107">
        <v>36.8366</v>
      </c>
      <c r="JE107">
        <v>24.105</v>
      </c>
      <c r="JF107">
        <v>18</v>
      </c>
      <c r="JG107">
        <v>490.84</v>
      </c>
      <c r="JH107">
        <v>443.971</v>
      </c>
      <c r="JI107">
        <v>25</v>
      </c>
      <c r="JJ107">
        <v>25.6495</v>
      </c>
      <c r="JK107">
        <v>30.0001</v>
      </c>
      <c r="JL107">
        <v>25.4821</v>
      </c>
      <c r="JM107">
        <v>25.5657</v>
      </c>
      <c r="JN107">
        <v>22.0187</v>
      </c>
      <c r="JO107">
        <v>25.1033</v>
      </c>
      <c r="JP107">
        <v>0</v>
      </c>
      <c r="JQ107">
        <v>25</v>
      </c>
      <c r="JR107">
        <v>420.1</v>
      </c>
      <c r="JS107">
        <v>17.0024</v>
      </c>
      <c r="JT107">
        <v>100.984</v>
      </c>
      <c r="JU107">
        <v>101.915</v>
      </c>
    </row>
    <row r="108" spans="1:281">
      <c r="A108">
        <v>92</v>
      </c>
      <c r="B108">
        <v>1659045316.5</v>
      </c>
      <c r="C108">
        <v>3205.5</v>
      </c>
      <c r="D108" t="s">
        <v>613</v>
      </c>
      <c r="E108" t="s">
        <v>614</v>
      </c>
      <c r="F108">
        <v>5</v>
      </c>
      <c r="G108" t="s">
        <v>415</v>
      </c>
      <c r="H108" t="s">
        <v>600</v>
      </c>
      <c r="I108">
        <v>1659045314</v>
      </c>
      <c r="J108">
        <f>(K108)/1000</f>
        <v>0</v>
      </c>
      <c r="K108">
        <f>IF(CZ108, AN108, AH108)</f>
        <v>0</v>
      </c>
      <c r="L108">
        <f>IF(CZ108, AI108, AG108)</f>
        <v>0</v>
      </c>
      <c r="M108">
        <f>DB108 - IF(AU108&gt;1, L108*CV108*100.0/(AW108*DP108), 0)</f>
        <v>0</v>
      </c>
      <c r="N108">
        <f>((T108-J108/2)*M108-L108)/(T108+J108/2)</f>
        <v>0</v>
      </c>
      <c r="O108">
        <f>N108*(DI108+DJ108)/1000.0</f>
        <v>0</v>
      </c>
      <c r="P108">
        <f>(DB108 - IF(AU108&gt;1, L108*CV108*100.0/(AW108*DP108), 0))*(DI108+DJ108)/1000.0</f>
        <v>0</v>
      </c>
      <c r="Q108">
        <f>2.0/((1/S108-1/R108)+SIGN(S108)*SQRT((1/S108-1/R108)*(1/S108-1/R108) + 4*CW108/((CW108+1)*(CW108+1))*(2*1/S108*1/R108-1/R108*1/R108)))</f>
        <v>0</v>
      </c>
      <c r="R108">
        <f>IF(LEFT(CX108,1)&lt;&gt;"0",IF(LEFT(CX108,1)="1",3.0,CY108),$D$5+$E$5*(DP108*DI108/($K$5*1000))+$F$5*(DP108*DI108/($K$5*1000))*MAX(MIN(CV108,$J$5),$I$5)*MAX(MIN(CV108,$J$5),$I$5)+$G$5*MAX(MIN(CV108,$J$5),$I$5)*(DP108*DI108/($K$5*1000))+$H$5*(DP108*DI108/($K$5*1000))*(DP108*DI108/($K$5*1000)))</f>
        <v>0</v>
      </c>
      <c r="S108">
        <f>J108*(1000-(1000*0.61365*exp(17.502*W108/(240.97+W108))/(DI108+DJ108)+DD108)/2)/(1000*0.61365*exp(17.502*W108/(240.97+W108))/(DI108+DJ108)-DD108)</f>
        <v>0</v>
      </c>
      <c r="T108">
        <f>1/((CW108+1)/(Q108/1.6)+1/(R108/1.37)) + CW108/((CW108+1)/(Q108/1.6) + CW108/(R108/1.37))</f>
        <v>0</v>
      </c>
      <c r="U108">
        <f>(CR108*CU108)</f>
        <v>0</v>
      </c>
      <c r="V108">
        <f>(DK108+(U108+2*0.95*5.67E-8*(((DK108+$B$7)+273)^4-(DK108+273)^4)-44100*J108)/(1.84*29.3*R108+8*0.95*5.67E-8*(DK108+273)^3))</f>
        <v>0</v>
      </c>
      <c r="W108">
        <f>($C$7*DL108+$D$7*DM108+$E$7*V108)</f>
        <v>0</v>
      </c>
      <c r="X108">
        <f>0.61365*exp(17.502*W108/(240.97+W108))</f>
        <v>0</v>
      </c>
      <c r="Y108">
        <f>(Z108/AA108*100)</f>
        <v>0</v>
      </c>
      <c r="Z108">
        <f>DD108*(DI108+DJ108)/1000</f>
        <v>0</v>
      </c>
      <c r="AA108">
        <f>0.61365*exp(17.502*DK108/(240.97+DK108))</f>
        <v>0</v>
      </c>
      <c r="AB108">
        <f>(X108-DD108*(DI108+DJ108)/1000)</f>
        <v>0</v>
      </c>
      <c r="AC108">
        <f>(-J108*44100)</f>
        <v>0</v>
      </c>
      <c r="AD108">
        <f>2*29.3*R108*0.92*(DK108-W108)</f>
        <v>0</v>
      </c>
      <c r="AE108">
        <f>2*0.95*5.67E-8*(((DK108+$B$7)+273)^4-(W108+273)^4)</f>
        <v>0</v>
      </c>
      <c r="AF108">
        <f>U108+AE108+AC108+AD108</f>
        <v>0</v>
      </c>
      <c r="AG108">
        <f>DH108*AU108*(DC108-DB108*(1000-AU108*DE108)/(1000-AU108*DD108))/(100*CV108)</f>
        <v>0</v>
      </c>
      <c r="AH108">
        <f>1000*DH108*AU108*(DD108-DE108)/(100*CV108*(1000-AU108*DD108))</f>
        <v>0</v>
      </c>
      <c r="AI108">
        <f>(AJ108 - AK108 - DI108*1E3/(8.314*(DK108+273.15)) * AM108/DH108 * AL108) * DH108/(100*CV108) * (1000 - DE108)/1000</f>
        <v>0</v>
      </c>
      <c r="AJ108">
        <v>427.3646583078697</v>
      </c>
      <c r="AK108">
        <v>431.2818484848487</v>
      </c>
      <c r="AL108">
        <v>0.0003825123694460282</v>
      </c>
      <c r="AM108">
        <v>64.92742845005671</v>
      </c>
      <c r="AN108">
        <f>(AP108 - AO108 + DI108*1E3/(8.314*(DK108+273.15)) * AR108/DH108 * AQ108) * DH108/(100*CV108) * 1000/(1000 - AP108)</f>
        <v>0</v>
      </c>
      <c r="AO108">
        <v>16.97754711481971</v>
      </c>
      <c r="AP108">
        <v>17.62772848484849</v>
      </c>
      <c r="AQ108">
        <v>0.0001021777427177003</v>
      </c>
      <c r="AR108">
        <v>83.74412740451928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MAX(0,($B$13+$C$13*DP108)/(1+$D$13*DP108)*DI108/(DK108+273)*$E$13)</f>
        <v>0</v>
      </c>
      <c r="AX108" t="s">
        <v>417</v>
      </c>
      <c r="AY108" t="s">
        <v>417</v>
      </c>
      <c r="AZ108">
        <v>0</v>
      </c>
      <c r="BA108">
        <v>0</v>
      </c>
      <c r="BB108">
        <f>1-AZ108/BA108</f>
        <v>0</v>
      </c>
      <c r="BC108">
        <v>0</v>
      </c>
      <c r="BD108" t="s">
        <v>417</v>
      </c>
      <c r="BE108" t="s">
        <v>417</v>
      </c>
      <c r="BF108">
        <v>0</v>
      </c>
      <c r="BG108">
        <v>0</v>
      </c>
      <c r="BH108">
        <f>1-BF108/BG108</f>
        <v>0</v>
      </c>
      <c r="BI108">
        <v>0.5</v>
      </c>
      <c r="BJ108">
        <f>CS108</f>
        <v>0</v>
      </c>
      <c r="BK108">
        <f>L108</f>
        <v>0</v>
      </c>
      <c r="BL108">
        <f>BH108*BI108*BJ108</f>
        <v>0</v>
      </c>
      <c r="BM108">
        <f>(BK108-BC108)/BJ108</f>
        <v>0</v>
      </c>
      <c r="BN108">
        <f>(BA108-BG108)/BG108</f>
        <v>0</v>
      </c>
      <c r="BO108">
        <f>AZ108/(BB108+AZ108/BG108)</f>
        <v>0</v>
      </c>
      <c r="BP108" t="s">
        <v>417</v>
      </c>
      <c r="BQ108">
        <v>0</v>
      </c>
      <c r="BR108">
        <f>IF(BQ108&lt;&gt;0, BQ108, BO108)</f>
        <v>0</v>
      </c>
      <c r="BS108">
        <f>1-BR108/BG108</f>
        <v>0</v>
      </c>
      <c r="BT108">
        <f>(BG108-BF108)/(BG108-BR108)</f>
        <v>0</v>
      </c>
      <c r="BU108">
        <f>(BA108-BG108)/(BA108-BR108)</f>
        <v>0</v>
      </c>
      <c r="BV108">
        <f>(BG108-BF108)/(BG108-AZ108)</f>
        <v>0</v>
      </c>
      <c r="BW108">
        <f>(BA108-BG108)/(BA108-AZ108)</f>
        <v>0</v>
      </c>
      <c r="BX108">
        <f>(BT108*BR108/BF108)</f>
        <v>0</v>
      </c>
      <c r="BY108">
        <f>(1-BX108)</f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f>$B$11*DQ108+$C$11*DR108+$F$11*EC108*(1-EF108)</f>
        <v>0</v>
      </c>
      <c r="CS108">
        <f>CR108*CT108</f>
        <v>0</v>
      </c>
      <c r="CT108">
        <f>($B$11*$D$9+$C$11*$D$9+$F$11*((EP108+EH108)/MAX(EP108+EH108+EQ108, 0.1)*$I$9+EQ108/MAX(EP108+EH108+EQ108, 0.1)*$J$9))/($B$11+$C$11+$F$11)</f>
        <v>0</v>
      </c>
      <c r="CU108">
        <f>($B$11*$K$9+$C$11*$K$9+$F$11*((EP108+EH108)/MAX(EP108+EH108+EQ108, 0.1)*$P$9+EQ108/MAX(EP108+EH108+EQ108, 0.1)*$Q$9))/($B$11+$C$11+$F$11)</f>
        <v>0</v>
      </c>
      <c r="CV108">
        <v>6</v>
      </c>
      <c r="CW108">
        <v>0.5</v>
      </c>
      <c r="CX108" t="s">
        <v>418</v>
      </c>
      <c r="CY108">
        <v>2</v>
      </c>
      <c r="CZ108" t="b">
        <v>1</v>
      </c>
      <c r="DA108">
        <v>1659045314</v>
      </c>
      <c r="DB108">
        <v>423.6666666666667</v>
      </c>
      <c r="DC108">
        <v>420.1032222222223</v>
      </c>
      <c r="DD108">
        <v>17.62642222222222</v>
      </c>
      <c r="DE108">
        <v>16.97741111111111</v>
      </c>
      <c r="DF108">
        <v>420.2301111111111</v>
      </c>
      <c r="DG108">
        <v>17.4378</v>
      </c>
      <c r="DH108">
        <v>500.0712222222222</v>
      </c>
      <c r="DI108">
        <v>90.24402222222221</v>
      </c>
      <c r="DJ108">
        <v>0.09983601111111112</v>
      </c>
      <c r="DK108">
        <v>25.70452222222222</v>
      </c>
      <c r="DL108">
        <v>24.60321111111111</v>
      </c>
      <c r="DM108">
        <v>999.9000000000001</v>
      </c>
      <c r="DN108">
        <v>0</v>
      </c>
      <c r="DO108">
        <v>0</v>
      </c>
      <c r="DP108">
        <v>10012.86666666666</v>
      </c>
      <c r="DQ108">
        <v>0</v>
      </c>
      <c r="DR108">
        <v>4.24763</v>
      </c>
      <c r="DS108">
        <v>3.563248888888889</v>
      </c>
      <c r="DT108">
        <v>431.2681111111111</v>
      </c>
      <c r="DU108">
        <v>427.3587777777777</v>
      </c>
      <c r="DV108">
        <v>0.6490223333333334</v>
      </c>
      <c r="DW108">
        <v>420.1032222222223</v>
      </c>
      <c r="DX108">
        <v>16.97741111111111</v>
      </c>
      <c r="DY108">
        <v>1.590678888888889</v>
      </c>
      <c r="DZ108">
        <v>1.532108888888889</v>
      </c>
      <c r="EA108">
        <v>13.8688</v>
      </c>
      <c r="EB108">
        <v>13.29242222222222</v>
      </c>
      <c r="EC108">
        <v>0.0100011</v>
      </c>
      <c r="ED108">
        <v>0</v>
      </c>
      <c r="EE108">
        <v>0</v>
      </c>
      <c r="EF108">
        <v>0</v>
      </c>
      <c r="EG108">
        <v>909.0444444444444</v>
      </c>
      <c r="EH108">
        <v>0.0100011</v>
      </c>
      <c r="EI108">
        <v>-2.577777777777778</v>
      </c>
      <c r="EJ108">
        <v>-1.905555555555555</v>
      </c>
      <c r="EK108">
        <v>35.03444444444445</v>
      </c>
      <c r="EL108">
        <v>41.069</v>
      </c>
      <c r="EM108">
        <v>37.81944444444444</v>
      </c>
      <c r="EN108">
        <v>41.74988888888889</v>
      </c>
      <c r="EO108">
        <v>38.13166666666667</v>
      </c>
      <c r="EP108">
        <v>0</v>
      </c>
      <c r="EQ108">
        <v>0</v>
      </c>
      <c r="ER108">
        <v>0</v>
      </c>
      <c r="ES108">
        <v>1659045318.1</v>
      </c>
      <c r="ET108">
        <v>0</v>
      </c>
      <c r="EU108">
        <v>910.3439999999999</v>
      </c>
      <c r="EV108">
        <v>-14.91923073933539</v>
      </c>
      <c r="EW108">
        <v>-7.711538182501727</v>
      </c>
      <c r="EX108">
        <v>-3.29</v>
      </c>
      <c r="EY108">
        <v>15</v>
      </c>
      <c r="EZ108">
        <v>0</v>
      </c>
      <c r="FA108" t="s">
        <v>419</v>
      </c>
      <c r="FB108">
        <v>1655239120</v>
      </c>
      <c r="FC108">
        <v>1655239135</v>
      </c>
      <c r="FD108">
        <v>0</v>
      </c>
      <c r="FE108">
        <v>-0.075</v>
      </c>
      <c r="FF108">
        <v>-0.027</v>
      </c>
      <c r="FG108">
        <v>1.986</v>
      </c>
      <c r="FH108">
        <v>0.139</v>
      </c>
      <c r="FI108">
        <v>420</v>
      </c>
      <c r="FJ108">
        <v>22</v>
      </c>
      <c r="FK108">
        <v>0.12</v>
      </c>
      <c r="FL108">
        <v>0.02</v>
      </c>
      <c r="FM108">
        <v>3.589507317073171</v>
      </c>
      <c r="FN108">
        <v>0.05827818815331218</v>
      </c>
      <c r="FO108">
        <v>0.03264280431105313</v>
      </c>
      <c r="FP108">
        <v>1</v>
      </c>
      <c r="FQ108">
        <v>910.4750000000001</v>
      </c>
      <c r="FR108">
        <v>2.703590480494377</v>
      </c>
      <c r="FS108">
        <v>4.159773219214493</v>
      </c>
      <c r="FT108">
        <v>0</v>
      </c>
      <c r="FU108">
        <v>0.6426101219512196</v>
      </c>
      <c r="FV108">
        <v>0.05633960278745456</v>
      </c>
      <c r="FW108">
        <v>0.005752893308949186</v>
      </c>
      <c r="FX108">
        <v>1</v>
      </c>
      <c r="FY108">
        <v>2</v>
      </c>
      <c r="FZ108">
        <v>3</v>
      </c>
      <c r="GA108" t="s">
        <v>429</v>
      </c>
      <c r="GB108">
        <v>2.98055</v>
      </c>
      <c r="GC108">
        <v>2.72821</v>
      </c>
      <c r="GD108">
        <v>0.08625439999999999</v>
      </c>
      <c r="GE108">
        <v>0.0866764</v>
      </c>
      <c r="GF108">
        <v>0.0864264</v>
      </c>
      <c r="GG108">
        <v>0.08479970000000001</v>
      </c>
      <c r="GH108">
        <v>27433.2</v>
      </c>
      <c r="GI108">
        <v>26996.9</v>
      </c>
      <c r="GJ108">
        <v>30547.9</v>
      </c>
      <c r="GK108">
        <v>29800.5</v>
      </c>
      <c r="GL108">
        <v>38513.5</v>
      </c>
      <c r="GM108">
        <v>35917.4</v>
      </c>
      <c r="GN108">
        <v>46726.9</v>
      </c>
      <c r="GO108">
        <v>44323.8</v>
      </c>
      <c r="GP108">
        <v>1.88827</v>
      </c>
      <c r="GQ108">
        <v>1.85923</v>
      </c>
      <c r="GR108">
        <v>0.0158325</v>
      </c>
      <c r="GS108">
        <v>0</v>
      </c>
      <c r="GT108">
        <v>24.3491</v>
      </c>
      <c r="GU108">
        <v>999.9</v>
      </c>
      <c r="GV108">
        <v>41.9</v>
      </c>
      <c r="GW108">
        <v>31.6</v>
      </c>
      <c r="GX108">
        <v>21.6719</v>
      </c>
      <c r="GY108">
        <v>63.0971</v>
      </c>
      <c r="GZ108">
        <v>22.7484</v>
      </c>
      <c r="HA108">
        <v>1</v>
      </c>
      <c r="HB108">
        <v>-0.107975</v>
      </c>
      <c r="HC108">
        <v>-0.215806</v>
      </c>
      <c r="HD108">
        <v>20.2146</v>
      </c>
      <c r="HE108">
        <v>5.23511</v>
      </c>
      <c r="HF108">
        <v>11.968</v>
      </c>
      <c r="HG108">
        <v>4.971</v>
      </c>
      <c r="HH108">
        <v>3.29033</v>
      </c>
      <c r="HI108">
        <v>9589.6</v>
      </c>
      <c r="HJ108">
        <v>9999</v>
      </c>
      <c r="HK108">
        <v>9999</v>
      </c>
      <c r="HL108">
        <v>301.2</v>
      </c>
      <c r="HM108">
        <v>4.97291</v>
      </c>
      <c r="HN108">
        <v>1.8773</v>
      </c>
      <c r="HO108">
        <v>1.87543</v>
      </c>
      <c r="HP108">
        <v>1.87822</v>
      </c>
      <c r="HQ108">
        <v>1.87498</v>
      </c>
      <c r="HR108">
        <v>1.87852</v>
      </c>
      <c r="HS108">
        <v>1.87561</v>
      </c>
      <c r="HT108">
        <v>1.87676</v>
      </c>
      <c r="HU108">
        <v>0</v>
      </c>
      <c r="HV108">
        <v>0</v>
      </c>
      <c r="HW108">
        <v>0</v>
      </c>
      <c r="HX108">
        <v>0</v>
      </c>
      <c r="HY108" t="s">
        <v>421</v>
      </c>
      <c r="HZ108" t="s">
        <v>422</v>
      </c>
      <c r="IA108" t="s">
        <v>423</v>
      </c>
      <c r="IB108" t="s">
        <v>423</v>
      </c>
      <c r="IC108" t="s">
        <v>423</v>
      </c>
      <c r="ID108" t="s">
        <v>423</v>
      </c>
      <c r="IE108">
        <v>0</v>
      </c>
      <c r="IF108">
        <v>100</v>
      </c>
      <c r="IG108">
        <v>100</v>
      </c>
      <c r="IH108">
        <v>3.437</v>
      </c>
      <c r="II108">
        <v>0.1886</v>
      </c>
      <c r="IJ108">
        <v>1.981763419366358</v>
      </c>
      <c r="IK108">
        <v>0.004159454759036045</v>
      </c>
      <c r="IL108">
        <v>-1.867668404869411E-06</v>
      </c>
      <c r="IM108">
        <v>4.909634042181104E-10</v>
      </c>
      <c r="IN108">
        <v>-0.02325052156973135</v>
      </c>
      <c r="IO108">
        <v>0.005621412097584705</v>
      </c>
      <c r="IP108">
        <v>0.0003643073039241939</v>
      </c>
      <c r="IQ108">
        <v>5.804889560036211E-07</v>
      </c>
      <c r="IR108">
        <v>0</v>
      </c>
      <c r="IS108">
        <v>2100</v>
      </c>
      <c r="IT108">
        <v>1</v>
      </c>
      <c r="IU108">
        <v>26</v>
      </c>
      <c r="IV108">
        <v>63436.6</v>
      </c>
      <c r="IW108">
        <v>63436.4</v>
      </c>
      <c r="IX108">
        <v>1.09863</v>
      </c>
      <c r="IY108">
        <v>2.57324</v>
      </c>
      <c r="IZ108">
        <v>1.39893</v>
      </c>
      <c r="JA108">
        <v>2.34253</v>
      </c>
      <c r="JB108">
        <v>1.44897</v>
      </c>
      <c r="JC108">
        <v>2.4231</v>
      </c>
      <c r="JD108">
        <v>36.8366</v>
      </c>
      <c r="JE108">
        <v>24.105</v>
      </c>
      <c r="JF108">
        <v>18</v>
      </c>
      <c r="JG108">
        <v>490.814</v>
      </c>
      <c r="JH108">
        <v>444.065</v>
      </c>
      <c r="JI108">
        <v>25.0002</v>
      </c>
      <c r="JJ108">
        <v>25.6495</v>
      </c>
      <c r="JK108">
        <v>30.0002</v>
      </c>
      <c r="JL108">
        <v>25.4843</v>
      </c>
      <c r="JM108">
        <v>25.5659</v>
      </c>
      <c r="JN108">
        <v>22.0193</v>
      </c>
      <c r="JO108">
        <v>25.1033</v>
      </c>
      <c r="JP108">
        <v>0</v>
      </c>
      <c r="JQ108">
        <v>25</v>
      </c>
      <c r="JR108">
        <v>420.1</v>
      </c>
      <c r="JS108">
        <v>17.0297</v>
      </c>
      <c r="JT108">
        <v>100.984</v>
      </c>
      <c r="JU108">
        <v>101.914</v>
      </c>
    </row>
    <row r="109" spans="1:281">
      <c r="A109">
        <v>93</v>
      </c>
      <c r="B109">
        <v>1659045321.5</v>
      </c>
      <c r="C109">
        <v>3210.5</v>
      </c>
      <c r="D109" t="s">
        <v>615</v>
      </c>
      <c r="E109" t="s">
        <v>616</v>
      </c>
      <c r="F109">
        <v>5</v>
      </c>
      <c r="G109" t="s">
        <v>415</v>
      </c>
      <c r="H109" t="s">
        <v>600</v>
      </c>
      <c r="I109">
        <v>1659045318.7</v>
      </c>
      <c r="J109">
        <f>(K109)/1000</f>
        <v>0</v>
      </c>
      <c r="K109">
        <f>IF(CZ109, AN109, AH109)</f>
        <v>0</v>
      </c>
      <c r="L109">
        <f>IF(CZ109, AI109, AG109)</f>
        <v>0</v>
      </c>
      <c r="M109">
        <f>DB109 - IF(AU109&gt;1, L109*CV109*100.0/(AW109*DP109), 0)</f>
        <v>0</v>
      </c>
      <c r="N109">
        <f>((T109-J109/2)*M109-L109)/(T109+J109/2)</f>
        <v>0</v>
      </c>
      <c r="O109">
        <f>N109*(DI109+DJ109)/1000.0</f>
        <v>0</v>
      </c>
      <c r="P109">
        <f>(DB109 - IF(AU109&gt;1, L109*CV109*100.0/(AW109*DP109), 0))*(DI109+DJ109)/1000.0</f>
        <v>0</v>
      </c>
      <c r="Q109">
        <f>2.0/((1/S109-1/R109)+SIGN(S109)*SQRT((1/S109-1/R109)*(1/S109-1/R109) + 4*CW109/((CW109+1)*(CW109+1))*(2*1/S109*1/R109-1/R109*1/R109)))</f>
        <v>0</v>
      </c>
      <c r="R109">
        <f>IF(LEFT(CX109,1)&lt;&gt;"0",IF(LEFT(CX109,1)="1",3.0,CY109),$D$5+$E$5*(DP109*DI109/($K$5*1000))+$F$5*(DP109*DI109/($K$5*1000))*MAX(MIN(CV109,$J$5),$I$5)*MAX(MIN(CV109,$J$5),$I$5)+$G$5*MAX(MIN(CV109,$J$5),$I$5)*(DP109*DI109/($K$5*1000))+$H$5*(DP109*DI109/($K$5*1000))*(DP109*DI109/($K$5*1000)))</f>
        <v>0</v>
      </c>
      <c r="S109">
        <f>J109*(1000-(1000*0.61365*exp(17.502*W109/(240.97+W109))/(DI109+DJ109)+DD109)/2)/(1000*0.61365*exp(17.502*W109/(240.97+W109))/(DI109+DJ109)-DD109)</f>
        <v>0</v>
      </c>
      <c r="T109">
        <f>1/((CW109+1)/(Q109/1.6)+1/(R109/1.37)) + CW109/((CW109+1)/(Q109/1.6) + CW109/(R109/1.37))</f>
        <v>0</v>
      </c>
      <c r="U109">
        <f>(CR109*CU109)</f>
        <v>0</v>
      </c>
      <c r="V109">
        <f>(DK109+(U109+2*0.95*5.67E-8*(((DK109+$B$7)+273)^4-(DK109+273)^4)-44100*J109)/(1.84*29.3*R109+8*0.95*5.67E-8*(DK109+273)^3))</f>
        <v>0</v>
      </c>
      <c r="W109">
        <f>($C$7*DL109+$D$7*DM109+$E$7*V109)</f>
        <v>0</v>
      </c>
      <c r="X109">
        <f>0.61365*exp(17.502*W109/(240.97+W109))</f>
        <v>0</v>
      </c>
      <c r="Y109">
        <f>(Z109/AA109*100)</f>
        <v>0</v>
      </c>
      <c r="Z109">
        <f>DD109*(DI109+DJ109)/1000</f>
        <v>0</v>
      </c>
      <c r="AA109">
        <f>0.61365*exp(17.502*DK109/(240.97+DK109))</f>
        <v>0</v>
      </c>
      <c r="AB109">
        <f>(X109-DD109*(DI109+DJ109)/1000)</f>
        <v>0</v>
      </c>
      <c r="AC109">
        <f>(-J109*44100)</f>
        <v>0</v>
      </c>
      <c r="AD109">
        <f>2*29.3*R109*0.92*(DK109-W109)</f>
        <v>0</v>
      </c>
      <c r="AE109">
        <f>2*0.95*5.67E-8*(((DK109+$B$7)+273)^4-(W109+273)^4)</f>
        <v>0</v>
      </c>
      <c r="AF109">
        <f>U109+AE109+AC109+AD109</f>
        <v>0</v>
      </c>
      <c r="AG109">
        <f>DH109*AU109*(DC109-DB109*(1000-AU109*DE109)/(1000-AU109*DD109))/(100*CV109)</f>
        <v>0</v>
      </c>
      <c r="AH109">
        <f>1000*DH109*AU109*(DD109-DE109)/(100*CV109*(1000-AU109*DD109))</f>
        <v>0</v>
      </c>
      <c r="AI109">
        <f>(AJ109 - AK109 - DI109*1E3/(8.314*(DK109+273.15)) * AM109/DH109 * AL109) * DH109/(100*CV109) * (1000 - DE109)/1000</f>
        <v>0</v>
      </c>
      <c r="AJ109">
        <v>427.3662922260552</v>
      </c>
      <c r="AK109">
        <v>431.2758060606059</v>
      </c>
      <c r="AL109">
        <v>-0.0002833582874592919</v>
      </c>
      <c r="AM109">
        <v>64.92742845005671</v>
      </c>
      <c r="AN109">
        <f>(AP109 - AO109 + DI109*1E3/(8.314*(DK109+273.15)) * AR109/DH109 * AQ109) * DH109/(100*CV109) * 1000/(1000 - AP109)</f>
        <v>0</v>
      </c>
      <c r="AO109">
        <v>16.97607352087622</v>
      </c>
      <c r="AP109">
        <v>17.62864363636362</v>
      </c>
      <c r="AQ109">
        <v>-1.114674949352634E-06</v>
      </c>
      <c r="AR109">
        <v>83.74412740451928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MAX(0,($B$13+$C$13*DP109)/(1+$D$13*DP109)*DI109/(DK109+273)*$E$13)</f>
        <v>0</v>
      </c>
      <c r="AX109" t="s">
        <v>417</v>
      </c>
      <c r="AY109" t="s">
        <v>417</v>
      </c>
      <c r="AZ109">
        <v>0</v>
      </c>
      <c r="BA109">
        <v>0</v>
      </c>
      <c r="BB109">
        <f>1-AZ109/BA109</f>
        <v>0</v>
      </c>
      <c r="BC109">
        <v>0</v>
      </c>
      <c r="BD109" t="s">
        <v>417</v>
      </c>
      <c r="BE109" t="s">
        <v>417</v>
      </c>
      <c r="BF109">
        <v>0</v>
      </c>
      <c r="BG109">
        <v>0</v>
      </c>
      <c r="BH109">
        <f>1-BF109/BG109</f>
        <v>0</v>
      </c>
      <c r="BI109">
        <v>0.5</v>
      </c>
      <c r="BJ109">
        <f>CS109</f>
        <v>0</v>
      </c>
      <c r="BK109">
        <f>L109</f>
        <v>0</v>
      </c>
      <c r="BL109">
        <f>BH109*BI109*BJ109</f>
        <v>0</v>
      </c>
      <c r="BM109">
        <f>(BK109-BC109)/BJ109</f>
        <v>0</v>
      </c>
      <c r="BN109">
        <f>(BA109-BG109)/BG109</f>
        <v>0</v>
      </c>
      <c r="BO109">
        <f>AZ109/(BB109+AZ109/BG109)</f>
        <v>0</v>
      </c>
      <c r="BP109" t="s">
        <v>417</v>
      </c>
      <c r="BQ109">
        <v>0</v>
      </c>
      <c r="BR109">
        <f>IF(BQ109&lt;&gt;0, BQ109, BO109)</f>
        <v>0</v>
      </c>
      <c r="BS109">
        <f>1-BR109/BG109</f>
        <v>0</v>
      </c>
      <c r="BT109">
        <f>(BG109-BF109)/(BG109-BR109)</f>
        <v>0</v>
      </c>
      <c r="BU109">
        <f>(BA109-BG109)/(BA109-BR109)</f>
        <v>0</v>
      </c>
      <c r="BV109">
        <f>(BG109-BF109)/(BG109-AZ109)</f>
        <v>0</v>
      </c>
      <c r="BW109">
        <f>(BA109-BG109)/(BA109-AZ109)</f>
        <v>0</v>
      </c>
      <c r="BX109">
        <f>(BT109*BR109/BF109)</f>
        <v>0</v>
      </c>
      <c r="BY109">
        <f>(1-BX109)</f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f>$B$11*DQ109+$C$11*DR109+$F$11*EC109*(1-EF109)</f>
        <v>0</v>
      </c>
      <c r="CS109">
        <f>CR109*CT109</f>
        <v>0</v>
      </c>
      <c r="CT109">
        <f>($B$11*$D$9+$C$11*$D$9+$F$11*((EP109+EH109)/MAX(EP109+EH109+EQ109, 0.1)*$I$9+EQ109/MAX(EP109+EH109+EQ109, 0.1)*$J$9))/($B$11+$C$11+$F$11)</f>
        <v>0</v>
      </c>
      <c r="CU109">
        <f>($B$11*$K$9+$C$11*$K$9+$F$11*((EP109+EH109)/MAX(EP109+EH109+EQ109, 0.1)*$P$9+EQ109/MAX(EP109+EH109+EQ109, 0.1)*$Q$9))/($B$11+$C$11+$F$11)</f>
        <v>0</v>
      </c>
      <c r="CV109">
        <v>6</v>
      </c>
      <c r="CW109">
        <v>0.5</v>
      </c>
      <c r="CX109" t="s">
        <v>418</v>
      </c>
      <c r="CY109">
        <v>2</v>
      </c>
      <c r="CZ109" t="b">
        <v>1</v>
      </c>
      <c r="DA109">
        <v>1659045318.7</v>
      </c>
      <c r="DB109">
        <v>423.6840999999999</v>
      </c>
      <c r="DC109">
        <v>420.1098</v>
      </c>
      <c r="DD109">
        <v>17.62801</v>
      </c>
      <c r="DE109">
        <v>16.97638</v>
      </c>
      <c r="DF109">
        <v>420.2477999999999</v>
      </c>
      <c r="DG109">
        <v>17.43936</v>
      </c>
      <c r="DH109">
        <v>500.0975</v>
      </c>
      <c r="DI109">
        <v>90.24538000000001</v>
      </c>
      <c r="DJ109">
        <v>0.1000773</v>
      </c>
      <c r="DK109">
        <v>25.70887</v>
      </c>
      <c r="DL109">
        <v>24.61282</v>
      </c>
      <c r="DM109">
        <v>999.9</v>
      </c>
      <c r="DN109">
        <v>0</v>
      </c>
      <c r="DO109">
        <v>0</v>
      </c>
      <c r="DP109">
        <v>9999.811000000002</v>
      </c>
      <c r="DQ109">
        <v>0</v>
      </c>
      <c r="DR109">
        <v>4.300864</v>
      </c>
      <c r="DS109">
        <v>3.57423</v>
      </c>
      <c r="DT109">
        <v>431.2867</v>
      </c>
      <c r="DU109">
        <v>427.3648999999999</v>
      </c>
      <c r="DV109">
        <v>0.6516369</v>
      </c>
      <c r="DW109">
        <v>420.1098</v>
      </c>
      <c r="DX109">
        <v>16.97638</v>
      </c>
      <c r="DY109">
        <v>1.590848</v>
      </c>
      <c r="DZ109">
        <v>1.53204</v>
      </c>
      <c r="EA109">
        <v>13.87043</v>
      </c>
      <c r="EB109">
        <v>13.29172</v>
      </c>
      <c r="EC109">
        <v>0.0100011</v>
      </c>
      <c r="ED109">
        <v>0</v>
      </c>
      <c r="EE109">
        <v>0</v>
      </c>
      <c r="EF109">
        <v>0</v>
      </c>
      <c r="EG109">
        <v>912.2450000000001</v>
      </c>
      <c r="EH109">
        <v>0.0100011</v>
      </c>
      <c r="EI109">
        <v>-2.925</v>
      </c>
      <c r="EJ109">
        <v>-2.17</v>
      </c>
      <c r="EK109">
        <v>35.0872</v>
      </c>
      <c r="EL109">
        <v>41.1124</v>
      </c>
      <c r="EM109">
        <v>37.8498</v>
      </c>
      <c r="EN109">
        <v>41.79350000000001</v>
      </c>
      <c r="EO109">
        <v>38.1996</v>
      </c>
      <c r="EP109">
        <v>0</v>
      </c>
      <c r="EQ109">
        <v>0</v>
      </c>
      <c r="ER109">
        <v>0</v>
      </c>
      <c r="ES109">
        <v>1659045322.9</v>
      </c>
      <c r="ET109">
        <v>0</v>
      </c>
      <c r="EU109">
        <v>910.586</v>
      </c>
      <c r="EV109">
        <v>-16.85384628358837</v>
      </c>
      <c r="EW109">
        <v>-11.66153818869732</v>
      </c>
      <c r="EX109">
        <v>-3.146</v>
      </c>
      <c r="EY109">
        <v>15</v>
      </c>
      <c r="EZ109">
        <v>0</v>
      </c>
      <c r="FA109" t="s">
        <v>419</v>
      </c>
      <c r="FB109">
        <v>1655239120</v>
      </c>
      <c r="FC109">
        <v>1655239135</v>
      </c>
      <c r="FD109">
        <v>0</v>
      </c>
      <c r="FE109">
        <v>-0.075</v>
      </c>
      <c r="FF109">
        <v>-0.027</v>
      </c>
      <c r="FG109">
        <v>1.986</v>
      </c>
      <c r="FH109">
        <v>0.139</v>
      </c>
      <c r="FI109">
        <v>420</v>
      </c>
      <c r="FJ109">
        <v>22</v>
      </c>
      <c r="FK109">
        <v>0.12</v>
      </c>
      <c r="FL109">
        <v>0.02</v>
      </c>
      <c r="FM109">
        <v>3.593868000000001</v>
      </c>
      <c r="FN109">
        <v>-0.1180018761726189</v>
      </c>
      <c r="FO109">
        <v>0.03064314337661853</v>
      </c>
      <c r="FP109">
        <v>1</v>
      </c>
      <c r="FQ109">
        <v>910.4867647058825</v>
      </c>
      <c r="FR109">
        <v>-6.401069537726286</v>
      </c>
      <c r="FS109">
        <v>4.521879958203381</v>
      </c>
      <c r="FT109">
        <v>0</v>
      </c>
      <c r="FU109">
        <v>0.646789675</v>
      </c>
      <c r="FV109">
        <v>0.03947438273921074</v>
      </c>
      <c r="FW109">
        <v>0.00384061527224155</v>
      </c>
      <c r="FX109">
        <v>1</v>
      </c>
      <c r="FY109">
        <v>2</v>
      </c>
      <c r="FZ109">
        <v>3</v>
      </c>
      <c r="GA109" t="s">
        <v>429</v>
      </c>
      <c r="GB109">
        <v>2.98077</v>
      </c>
      <c r="GC109">
        <v>2.7285</v>
      </c>
      <c r="GD109">
        <v>0.0862526</v>
      </c>
      <c r="GE109">
        <v>0.0866808</v>
      </c>
      <c r="GF109">
        <v>0.0864312</v>
      </c>
      <c r="GG109">
        <v>0.0848005</v>
      </c>
      <c r="GH109">
        <v>27433.9</v>
      </c>
      <c r="GI109">
        <v>26996.7</v>
      </c>
      <c r="GJ109">
        <v>30548.7</v>
      </c>
      <c r="GK109">
        <v>29800.5</v>
      </c>
      <c r="GL109">
        <v>38514.2</v>
      </c>
      <c r="GM109">
        <v>35917.4</v>
      </c>
      <c r="GN109">
        <v>46728</v>
      </c>
      <c r="GO109">
        <v>44323.8</v>
      </c>
      <c r="GP109">
        <v>1.8887</v>
      </c>
      <c r="GQ109">
        <v>1.85912</v>
      </c>
      <c r="GR109">
        <v>0.0158735</v>
      </c>
      <c r="GS109">
        <v>0</v>
      </c>
      <c r="GT109">
        <v>24.3517</v>
      </c>
      <c r="GU109">
        <v>999.9</v>
      </c>
      <c r="GV109">
        <v>41.9</v>
      </c>
      <c r="GW109">
        <v>31.6</v>
      </c>
      <c r="GX109">
        <v>21.6747</v>
      </c>
      <c r="GY109">
        <v>62.9571</v>
      </c>
      <c r="GZ109">
        <v>22.4479</v>
      </c>
      <c r="HA109">
        <v>1</v>
      </c>
      <c r="HB109">
        <v>-0.107724</v>
      </c>
      <c r="HC109">
        <v>-0.215417</v>
      </c>
      <c r="HD109">
        <v>20.2151</v>
      </c>
      <c r="HE109">
        <v>5.2393</v>
      </c>
      <c r="HF109">
        <v>11.968</v>
      </c>
      <c r="HG109">
        <v>4.97185</v>
      </c>
      <c r="HH109">
        <v>3.291</v>
      </c>
      <c r="HI109">
        <v>9589.6</v>
      </c>
      <c r="HJ109">
        <v>9999</v>
      </c>
      <c r="HK109">
        <v>9999</v>
      </c>
      <c r="HL109">
        <v>301.2</v>
      </c>
      <c r="HM109">
        <v>4.97291</v>
      </c>
      <c r="HN109">
        <v>1.87731</v>
      </c>
      <c r="HO109">
        <v>1.87545</v>
      </c>
      <c r="HP109">
        <v>1.87825</v>
      </c>
      <c r="HQ109">
        <v>1.87499</v>
      </c>
      <c r="HR109">
        <v>1.87855</v>
      </c>
      <c r="HS109">
        <v>1.87561</v>
      </c>
      <c r="HT109">
        <v>1.87679</v>
      </c>
      <c r="HU109">
        <v>0</v>
      </c>
      <c r="HV109">
        <v>0</v>
      </c>
      <c r="HW109">
        <v>0</v>
      </c>
      <c r="HX109">
        <v>0</v>
      </c>
      <c r="HY109" t="s">
        <v>421</v>
      </c>
      <c r="HZ109" t="s">
        <v>422</v>
      </c>
      <c r="IA109" t="s">
        <v>423</v>
      </c>
      <c r="IB109" t="s">
        <v>423</v>
      </c>
      <c r="IC109" t="s">
        <v>423</v>
      </c>
      <c r="ID109" t="s">
        <v>423</v>
      </c>
      <c r="IE109">
        <v>0</v>
      </c>
      <c r="IF109">
        <v>100</v>
      </c>
      <c r="IG109">
        <v>100</v>
      </c>
      <c r="IH109">
        <v>3.436</v>
      </c>
      <c r="II109">
        <v>0.1887</v>
      </c>
      <c r="IJ109">
        <v>1.981763419366358</v>
      </c>
      <c r="IK109">
        <v>0.004159454759036045</v>
      </c>
      <c r="IL109">
        <v>-1.867668404869411E-06</v>
      </c>
      <c r="IM109">
        <v>4.909634042181104E-10</v>
      </c>
      <c r="IN109">
        <v>-0.02325052156973135</v>
      </c>
      <c r="IO109">
        <v>0.005621412097584705</v>
      </c>
      <c r="IP109">
        <v>0.0003643073039241939</v>
      </c>
      <c r="IQ109">
        <v>5.804889560036211E-07</v>
      </c>
      <c r="IR109">
        <v>0</v>
      </c>
      <c r="IS109">
        <v>2100</v>
      </c>
      <c r="IT109">
        <v>1</v>
      </c>
      <c r="IU109">
        <v>26</v>
      </c>
      <c r="IV109">
        <v>63436.7</v>
      </c>
      <c r="IW109">
        <v>63436.4</v>
      </c>
      <c r="IX109">
        <v>1.09863</v>
      </c>
      <c r="IY109">
        <v>2.57568</v>
      </c>
      <c r="IZ109">
        <v>1.39893</v>
      </c>
      <c r="JA109">
        <v>2.34253</v>
      </c>
      <c r="JB109">
        <v>1.44897</v>
      </c>
      <c r="JC109">
        <v>2.3645</v>
      </c>
      <c r="JD109">
        <v>36.8366</v>
      </c>
      <c r="JE109">
        <v>24.0963</v>
      </c>
      <c r="JF109">
        <v>18</v>
      </c>
      <c r="JG109">
        <v>491.046</v>
      </c>
      <c r="JH109">
        <v>444.004</v>
      </c>
      <c r="JI109">
        <v>25.0001</v>
      </c>
      <c r="JJ109">
        <v>25.6517</v>
      </c>
      <c r="JK109">
        <v>30.0001</v>
      </c>
      <c r="JL109">
        <v>25.4843</v>
      </c>
      <c r="JM109">
        <v>25.5659</v>
      </c>
      <c r="JN109">
        <v>22.0173</v>
      </c>
      <c r="JO109">
        <v>25.1033</v>
      </c>
      <c r="JP109">
        <v>0</v>
      </c>
      <c r="JQ109">
        <v>25</v>
      </c>
      <c r="JR109">
        <v>420.1</v>
      </c>
      <c r="JS109">
        <v>17.0577</v>
      </c>
      <c r="JT109">
        <v>100.987</v>
      </c>
      <c r="JU109">
        <v>101.913</v>
      </c>
    </row>
    <row r="110" spans="1:281">
      <c r="A110">
        <v>94</v>
      </c>
      <c r="B110">
        <v>1659045326.5</v>
      </c>
      <c r="C110">
        <v>3215.5</v>
      </c>
      <c r="D110" t="s">
        <v>617</v>
      </c>
      <c r="E110" t="s">
        <v>618</v>
      </c>
      <c r="F110">
        <v>5</v>
      </c>
      <c r="G110" t="s">
        <v>415</v>
      </c>
      <c r="H110" t="s">
        <v>600</v>
      </c>
      <c r="I110">
        <v>1659045324</v>
      </c>
      <c r="J110">
        <f>(K110)/1000</f>
        <v>0</v>
      </c>
      <c r="K110">
        <f>IF(CZ110, AN110, AH110)</f>
        <v>0</v>
      </c>
      <c r="L110">
        <f>IF(CZ110, AI110, AG110)</f>
        <v>0</v>
      </c>
      <c r="M110">
        <f>DB110 - IF(AU110&gt;1, L110*CV110*100.0/(AW110*DP110), 0)</f>
        <v>0</v>
      </c>
      <c r="N110">
        <f>((T110-J110/2)*M110-L110)/(T110+J110/2)</f>
        <v>0</v>
      </c>
      <c r="O110">
        <f>N110*(DI110+DJ110)/1000.0</f>
        <v>0</v>
      </c>
      <c r="P110">
        <f>(DB110 - IF(AU110&gt;1, L110*CV110*100.0/(AW110*DP110), 0))*(DI110+DJ110)/1000.0</f>
        <v>0</v>
      </c>
      <c r="Q110">
        <f>2.0/((1/S110-1/R110)+SIGN(S110)*SQRT((1/S110-1/R110)*(1/S110-1/R110) + 4*CW110/((CW110+1)*(CW110+1))*(2*1/S110*1/R110-1/R110*1/R110)))</f>
        <v>0</v>
      </c>
      <c r="R110">
        <f>IF(LEFT(CX110,1)&lt;&gt;"0",IF(LEFT(CX110,1)="1",3.0,CY110),$D$5+$E$5*(DP110*DI110/($K$5*1000))+$F$5*(DP110*DI110/($K$5*1000))*MAX(MIN(CV110,$J$5),$I$5)*MAX(MIN(CV110,$J$5),$I$5)+$G$5*MAX(MIN(CV110,$J$5),$I$5)*(DP110*DI110/($K$5*1000))+$H$5*(DP110*DI110/($K$5*1000))*(DP110*DI110/($K$5*1000)))</f>
        <v>0</v>
      </c>
      <c r="S110">
        <f>J110*(1000-(1000*0.61365*exp(17.502*W110/(240.97+W110))/(DI110+DJ110)+DD110)/2)/(1000*0.61365*exp(17.502*W110/(240.97+W110))/(DI110+DJ110)-DD110)</f>
        <v>0</v>
      </c>
      <c r="T110">
        <f>1/((CW110+1)/(Q110/1.6)+1/(R110/1.37)) + CW110/((CW110+1)/(Q110/1.6) + CW110/(R110/1.37))</f>
        <v>0</v>
      </c>
      <c r="U110">
        <f>(CR110*CU110)</f>
        <v>0</v>
      </c>
      <c r="V110">
        <f>(DK110+(U110+2*0.95*5.67E-8*(((DK110+$B$7)+273)^4-(DK110+273)^4)-44100*J110)/(1.84*29.3*R110+8*0.95*5.67E-8*(DK110+273)^3))</f>
        <v>0</v>
      </c>
      <c r="W110">
        <f>($C$7*DL110+$D$7*DM110+$E$7*V110)</f>
        <v>0</v>
      </c>
      <c r="X110">
        <f>0.61365*exp(17.502*W110/(240.97+W110))</f>
        <v>0</v>
      </c>
      <c r="Y110">
        <f>(Z110/AA110*100)</f>
        <v>0</v>
      </c>
      <c r="Z110">
        <f>DD110*(DI110+DJ110)/1000</f>
        <v>0</v>
      </c>
      <c r="AA110">
        <f>0.61365*exp(17.502*DK110/(240.97+DK110))</f>
        <v>0</v>
      </c>
      <c r="AB110">
        <f>(X110-DD110*(DI110+DJ110)/1000)</f>
        <v>0</v>
      </c>
      <c r="AC110">
        <f>(-J110*44100)</f>
        <v>0</v>
      </c>
      <c r="AD110">
        <f>2*29.3*R110*0.92*(DK110-W110)</f>
        <v>0</v>
      </c>
      <c r="AE110">
        <f>2*0.95*5.67E-8*(((DK110+$B$7)+273)^4-(W110+273)^4)</f>
        <v>0</v>
      </c>
      <c r="AF110">
        <f>U110+AE110+AC110+AD110</f>
        <v>0</v>
      </c>
      <c r="AG110">
        <f>DH110*AU110*(DC110-DB110*(1000-AU110*DE110)/(1000-AU110*DD110))/(100*CV110)</f>
        <v>0</v>
      </c>
      <c r="AH110">
        <f>1000*DH110*AU110*(DD110-DE110)/(100*CV110*(1000-AU110*DD110))</f>
        <v>0</v>
      </c>
      <c r="AI110">
        <f>(AJ110 - AK110 - DI110*1E3/(8.314*(DK110+273.15)) * AM110/DH110 * AL110) * DH110/(100*CV110) * (1000 - DE110)/1000</f>
        <v>0</v>
      </c>
      <c r="AJ110">
        <v>427.3921428884647</v>
      </c>
      <c r="AK110">
        <v>431.3204363636364</v>
      </c>
      <c r="AL110">
        <v>0.01278839814532395</v>
      </c>
      <c r="AM110">
        <v>64.92742845005671</v>
      </c>
      <c r="AN110">
        <f>(AP110 - AO110 + DI110*1E3/(8.314*(DK110+273.15)) * AR110/DH110 * AQ110) * DH110/(100*CV110) * 1000/(1000 - AP110)</f>
        <v>0</v>
      </c>
      <c r="AO110">
        <v>16.97720650834453</v>
      </c>
      <c r="AP110">
        <v>17.63088606060605</v>
      </c>
      <c r="AQ110">
        <v>3.518529316231864E-05</v>
      </c>
      <c r="AR110">
        <v>83.74412740451928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MAX(0,($B$13+$C$13*DP110)/(1+$D$13*DP110)*DI110/(DK110+273)*$E$13)</f>
        <v>0</v>
      </c>
      <c r="AX110" t="s">
        <v>417</v>
      </c>
      <c r="AY110" t="s">
        <v>417</v>
      </c>
      <c r="AZ110">
        <v>0</v>
      </c>
      <c r="BA110">
        <v>0</v>
      </c>
      <c r="BB110">
        <f>1-AZ110/BA110</f>
        <v>0</v>
      </c>
      <c r="BC110">
        <v>0</v>
      </c>
      <c r="BD110" t="s">
        <v>417</v>
      </c>
      <c r="BE110" t="s">
        <v>417</v>
      </c>
      <c r="BF110">
        <v>0</v>
      </c>
      <c r="BG110">
        <v>0</v>
      </c>
      <c r="BH110">
        <f>1-BF110/BG110</f>
        <v>0</v>
      </c>
      <c r="BI110">
        <v>0.5</v>
      </c>
      <c r="BJ110">
        <f>CS110</f>
        <v>0</v>
      </c>
      <c r="BK110">
        <f>L110</f>
        <v>0</v>
      </c>
      <c r="BL110">
        <f>BH110*BI110*BJ110</f>
        <v>0</v>
      </c>
      <c r="BM110">
        <f>(BK110-BC110)/BJ110</f>
        <v>0</v>
      </c>
      <c r="BN110">
        <f>(BA110-BG110)/BG110</f>
        <v>0</v>
      </c>
      <c r="BO110">
        <f>AZ110/(BB110+AZ110/BG110)</f>
        <v>0</v>
      </c>
      <c r="BP110" t="s">
        <v>417</v>
      </c>
      <c r="BQ110">
        <v>0</v>
      </c>
      <c r="BR110">
        <f>IF(BQ110&lt;&gt;0, BQ110, BO110)</f>
        <v>0</v>
      </c>
      <c r="BS110">
        <f>1-BR110/BG110</f>
        <v>0</v>
      </c>
      <c r="BT110">
        <f>(BG110-BF110)/(BG110-BR110)</f>
        <v>0</v>
      </c>
      <c r="BU110">
        <f>(BA110-BG110)/(BA110-BR110)</f>
        <v>0</v>
      </c>
      <c r="BV110">
        <f>(BG110-BF110)/(BG110-AZ110)</f>
        <v>0</v>
      </c>
      <c r="BW110">
        <f>(BA110-BG110)/(BA110-AZ110)</f>
        <v>0</v>
      </c>
      <c r="BX110">
        <f>(BT110*BR110/BF110)</f>
        <v>0</v>
      </c>
      <c r="BY110">
        <f>(1-BX110)</f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f>$B$11*DQ110+$C$11*DR110+$F$11*EC110*(1-EF110)</f>
        <v>0</v>
      </c>
      <c r="CS110">
        <f>CR110*CT110</f>
        <v>0</v>
      </c>
      <c r="CT110">
        <f>($B$11*$D$9+$C$11*$D$9+$F$11*((EP110+EH110)/MAX(EP110+EH110+EQ110, 0.1)*$I$9+EQ110/MAX(EP110+EH110+EQ110, 0.1)*$J$9))/($B$11+$C$11+$F$11)</f>
        <v>0</v>
      </c>
      <c r="CU110">
        <f>($B$11*$K$9+$C$11*$K$9+$F$11*((EP110+EH110)/MAX(EP110+EH110+EQ110, 0.1)*$P$9+EQ110/MAX(EP110+EH110+EQ110, 0.1)*$Q$9))/($B$11+$C$11+$F$11)</f>
        <v>0</v>
      </c>
      <c r="CV110">
        <v>6</v>
      </c>
      <c r="CW110">
        <v>0.5</v>
      </c>
      <c r="CX110" t="s">
        <v>418</v>
      </c>
      <c r="CY110">
        <v>2</v>
      </c>
      <c r="CZ110" t="b">
        <v>1</v>
      </c>
      <c r="DA110">
        <v>1659045324</v>
      </c>
      <c r="DB110">
        <v>423.6842222222222</v>
      </c>
      <c r="DC110">
        <v>420.1236666666667</v>
      </c>
      <c r="DD110">
        <v>17.63022222222222</v>
      </c>
      <c r="DE110">
        <v>16.97705555555556</v>
      </c>
      <c r="DF110">
        <v>420.2477777777778</v>
      </c>
      <c r="DG110">
        <v>17.44152222222222</v>
      </c>
      <c r="DH110">
        <v>500.0966666666666</v>
      </c>
      <c r="DI110">
        <v>90.24356666666667</v>
      </c>
      <c r="DJ110">
        <v>0.09999695555555554</v>
      </c>
      <c r="DK110">
        <v>25.71451111111111</v>
      </c>
      <c r="DL110">
        <v>24.61657777777778</v>
      </c>
      <c r="DM110">
        <v>999.9000000000001</v>
      </c>
      <c r="DN110">
        <v>0</v>
      </c>
      <c r="DO110">
        <v>0</v>
      </c>
      <c r="DP110">
        <v>9999.735555555555</v>
      </c>
      <c r="DQ110">
        <v>0</v>
      </c>
      <c r="DR110">
        <v>4.497707777777778</v>
      </c>
      <c r="DS110">
        <v>3.560465555555556</v>
      </c>
      <c r="DT110">
        <v>431.2877777777778</v>
      </c>
      <c r="DU110">
        <v>427.3794444444445</v>
      </c>
      <c r="DV110">
        <v>0.6531602222222221</v>
      </c>
      <c r="DW110">
        <v>420.1236666666667</v>
      </c>
      <c r="DX110">
        <v>16.97705555555556</v>
      </c>
      <c r="DY110">
        <v>1.591014444444445</v>
      </c>
      <c r="DZ110">
        <v>1.53207</v>
      </c>
      <c r="EA110">
        <v>13.87204444444444</v>
      </c>
      <c r="EB110">
        <v>13.29203333333333</v>
      </c>
      <c r="EC110">
        <v>0.0100011</v>
      </c>
      <c r="ED110">
        <v>0</v>
      </c>
      <c r="EE110">
        <v>0</v>
      </c>
      <c r="EF110">
        <v>0</v>
      </c>
      <c r="EG110">
        <v>908.6500000000001</v>
      </c>
      <c r="EH110">
        <v>0.0100011</v>
      </c>
      <c r="EI110">
        <v>0.3888888888888889</v>
      </c>
      <c r="EJ110">
        <v>-1.572222222222222</v>
      </c>
      <c r="EK110">
        <v>35.18722222222222</v>
      </c>
      <c r="EL110">
        <v>41.15944444444445</v>
      </c>
      <c r="EM110">
        <v>37.88844444444445</v>
      </c>
      <c r="EN110">
        <v>41.87477777777778</v>
      </c>
      <c r="EO110">
        <v>38.19422222222222</v>
      </c>
      <c r="EP110">
        <v>0</v>
      </c>
      <c r="EQ110">
        <v>0</v>
      </c>
      <c r="ER110">
        <v>0</v>
      </c>
      <c r="ES110">
        <v>1659045327.7</v>
      </c>
      <c r="ET110">
        <v>0</v>
      </c>
      <c r="EU110">
        <v>909.0059999999999</v>
      </c>
      <c r="EV110">
        <v>3.342307524804249</v>
      </c>
      <c r="EW110">
        <v>13.80000027173604</v>
      </c>
      <c r="EX110">
        <v>-2.25</v>
      </c>
      <c r="EY110">
        <v>15</v>
      </c>
      <c r="EZ110">
        <v>0</v>
      </c>
      <c r="FA110" t="s">
        <v>419</v>
      </c>
      <c r="FB110">
        <v>1655239120</v>
      </c>
      <c r="FC110">
        <v>1655239135</v>
      </c>
      <c r="FD110">
        <v>0</v>
      </c>
      <c r="FE110">
        <v>-0.075</v>
      </c>
      <c r="FF110">
        <v>-0.027</v>
      </c>
      <c r="FG110">
        <v>1.986</v>
      </c>
      <c r="FH110">
        <v>0.139</v>
      </c>
      <c r="FI110">
        <v>420</v>
      </c>
      <c r="FJ110">
        <v>22</v>
      </c>
      <c r="FK110">
        <v>0.12</v>
      </c>
      <c r="FL110">
        <v>0.02</v>
      </c>
      <c r="FM110">
        <v>3.583318536585366</v>
      </c>
      <c r="FN110">
        <v>-0.2228213937282307</v>
      </c>
      <c r="FO110">
        <v>0.0316708697086506</v>
      </c>
      <c r="FP110">
        <v>1</v>
      </c>
      <c r="FQ110">
        <v>909.9926470588235</v>
      </c>
      <c r="FR110">
        <v>-11.28418647563895</v>
      </c>
      <c r="FS110">
        <v>5.48823785543097</v>
      </c>
      <c r="FT110">
        <v>0</v>
      </c>
      <c r="FU110">
        <v>0.6497001463414634</v>
      </c>
      <c r="FV110">
        <v>0.03025534494773667</v>
      </c>
      <c r="FW110">
        <v>0.003058725069658086</v>
      </c>
      <c r="FX110">
        <v>1</v>
      </c>
      <c r="FY110">
        <v>2</v>
      </c>
      <c r="FZ110">
        <v>3</v>
      </c>
      <c r="GA110" t="s">
        <v>429</v>
      </c>
      <c r="GB110">
        <v>2.98061</v>
      </c>
      <c r="GC110">
        <v>2.72848</v>
      </c>
      <c r="GD110">
        <v>0.08626010000000001</v>
      </c>
      <c r="GE110">
        <v>0.086676</v>
      </c>
      <c r="GF110">
        <v>0.0864365</v>
      </c>
      <c r="GG110">
        <v>0.0848043</v>
      </c>
      <c r="GH110">
        <v>27433.4</v>
      </c>
      <c r="GI110">
        <v>26996.9</v>
      </c>
      <c r="GJ110">
        <v>30548.4</v>
      </c>
      <c r="GK110">
        <v>29800.5</v>
      </c>
      <c r="GL110">
        <v>38513.5</v>
      </c>
      <c r="GM110">
        <v>35917.4</v>
      </c>
      <c r="GN110">
        <v>46727.5</v>
      </c>
      <c r="GO110">
        <v>44324</v>
      </c>
      <c r="GP110">
        <v>1.88825</v>
      </c>
      <c r="GQ110">
        <v>1.8592</v>
      </c>
      <c r="GR110">
        <v>0.0160113</v>
      </c>
      <c r="GS110">
        <v>0</v>
      </c>
      <c r="GT110">
        <v>24.3552</v>
      </c>
      <c r="GU110">
        <v>999.9</v>
      </c>
      <c r="GV110">
        <v>41.9</v>
      </c>
      <c r="GW110">
        <v>31.6</v>
      </c>
      <c r="GX110">
        <v>21.6722</v>
      </c>
      <c r="GY110">
        <v>63.2071</v>
      </c>
      <c r="GZ110">
        <v>22.3237</v>
      </c>
      <c r="HA110">
        <v>1</v>
      </c>
      <c r="HB110">
        <v>-0.107772</v>
      </c>
      <c r="HC110">
        <v>-0.214951</v>
      </c>
      <c r="HD110">
        <v>20.215</v>
      </c>
      <c r="HE110">
        <v>5.23975</v>
      </c>
      <c r="HF110">
        <v>11.968</v>
      </c>
      <c r="HG110">
        <v>4.97165</v>
      </c>
      <c r="HH110">
        <v>3.291</v>
      </c>
      <c r="HI110">
        <v>9589.799999999999</v>
      </c>
      <c r="HJ110">
        <v>9999</v>
      </c>
      <c r="HK110">
        <v>9999</v>
      </c>
      <c r="HL110">
        <v>301.2</v>
      </c>
      <c r="HM110">
        <v>4.97291</v>
      </c>
      <c r="HN110">
        <v>1.87729</v>
      </c>
      <c r="HO110">
        <v>1.87544</v>
      </c>
      <c r="HP110">
        <v>1.8782</v>
      </c>
      <c r="HQ110">
        <v>1.87498</v>
      </c>
      <c r="HR110">
        <v>1.87853</v>
      </c>
      <c r="HS110">
        <v>1.87561</v>
      </c>
      <c r="HT110">
        <v>1.87675</v>
      </c>
      <c r="HU110">
        <v>0</v>
      </c>
      <c r="HV110">
        <v>0</v>
      </c>
      <c r="HW110">
        <v>0</v>
      </c>
      <c r="HX110">
        <v>0</v>
      </c>
      <c r="HY110" t="s">
        <v>421</v>
      </c>
      <c r="HZ110" t="s">
        <v>422</v>
      </c>
      <c r="IA110" t="s">
        <v>423</v>
      </c>
      <c r="IB110" t="s">
        <v>423</v>
      </c>
      <c r="IC110" t="s">
        <v>423</v>
      </c>
      <c r="ID110" t="s">
        <v>423</v>
      </c>
      <c r="IE110">
        <v>0</v>
      </c>
      <c r="IF110">
        <v>100</v>
      </c>
      <c r="IG110">
        <v>100</v>
      </c>
      <c r="IH110">
        <v>3.437</v>
      </c>
      <c r="II110">
        <v>0.1887</v>
      </c>
      <c r="IJ110">
        <v>1.981763419366358</v>
      </c>
      <c r="IK110">
        <v>0.004159454759036045</v>
      </c>
      <c r="IL110">
        <v>-1.867668404869411E-06</v>
      </c>
      <c r="IM110">
        <v>4.909634042181104E-10</v>
      </c>
      <c r="IN110">
        <v>-0.02325052156973135</v>
      </c>
      <c r="IO110">
        <v>0.005621412097584705</v>
      </c>
      <c r="IP110">
        <v>0.0003643073039241939</v>
      </c>
      <c r="IQ110">
        <v>5.804889560036211E-07</v>
      </c>
      <c r="IR110">
        <v>0</v>
      </c>
      <c r="IS110">
        <v>2100</v>
      </c>
      <c r="IT110">
        <v>1</v>
      </c>
      <c r="IU110">
        <v>26</v>
      </c>
      <c r="IV110">
        <v>63436.8</v>
      </c>
      <c r="IW110">
        <v>63436.5</v>
      </c>
      <c r="IX110">
        <v>1.09741</v>
      </c>
      <c r="IY110">
        <v>2.5769</v>
      </c>
      <c r="IZ110">
        <v>1.39893</v>
      </c>
      <c r="JA110">
        <v>2.34253</v>
      </c>
      <c r="JB110">
        <v>1.44897</v>
      </c>
      <c r="JC110">
        <v>2.33521</v>
      </c>
      <c r="JD110">
        <v>36.8366</v>
      </c>
      <c r="JE110">
        <v>24.0963</v>
      </c>
      <c r="JF110">
        <v>18</v>
      </c>
      <c r="JG110">
        <v>490.801</v>
      </c>
      <c r="JH110">
        <v>444.061</v>
      </c>
      <c r="JI110">
        <v>25</v>
      </c>
      <c r="JJ110">
        <v>25.6517</v>
      </c>
      <c r="JK110">
        <v>30.0001</v>
      </c>
      <c r="JL110">
        <v>25.4843</v>
      </c>
      <c r="JM110">
        <v>25.5673</v>
      </c>
      <c r="JN110">
        <v>22.0184</v>
      </c>
      <c r="JO110">
        <v>24.8008</v>
      </c>
      <c r="JP110">
        <v>0</v>
      </c>
      <c r="JQ110">
        <v>25</v>
      </c>
      <c r="JR110">
        <v>420.1</v>
      </c>
      <c r="JS110">
        <v>17.0812</v>
      </c>
      <c r="JT110">
        <v>100.986</v>
      </c>
      <c r="JU110">
        <v>101.914</v>
      </c>
    </row>
    <row r="111" spans="1:281">
      <c r="A111">
        <v>95</v>
      </c>
      <c r="B111">
        <v>1659045331.5</v>
      </c>
      <c r="C111">
        <v>3220.5</v>
      </c>
      <c r="D111" t="s">
        <v>619</v>
      </c>
      <c r="E111" t="s">
        <v>620</v>
      </c>
      <c r="F111">
        <v>5</v>
      </c>
      <c r="G111" t="s">
        <v>415</v>
      </c>
      <c r="H111" t="s">
        <v>600</v>
      </c>
      <c r="I111">
        <v>1659045328.7</v>
      </c>
      <c r="J111">
        <f>(K111)/1000</f>
        <v>0</v>
      </c>
      <c r="K111">
        <f>IF(CZ111, AN111, AH111)</f>
        <v>0</v>
      </c>
      <c r="L111">
        <f>IF(CZ111, AI111, AG111)</f>
        <v>0</v>
      </c>
      <c r="M111">
        <f>DB111 - IF(AU111&gt;1, L111*CV111*100.0/(AW111*DP111), 0)</f>
        <v>0</v>
      </c>
      <c r="N111">
        <f>((T111-J111/2)*M111-L111)/(T111+J111/2)</f>
        <v>0</v>
      </c>
      <c r="O111">
        <f>N111*(DI111+DJ111)/1000.0</f>
        <v>0</v>
      </c>
      <c r="P111">
        <f>(DB111 - IF(AU111&gt;1, L111*CV111*100.0/(AW111*DP111), 0))*(DI111+DJ111)/1000.0</f>
        <v>0</v>
      </c>
      <c r="Q111">
        <f>2.0/((1/S111-1/R111)+SIGN(S111)*SQRT((1/S111-1/R111)*(1/S111-1/R111) + 4*CW111/((CW111+1)*(CW111+1))*(2*1/S111*1/R111-1/R111*1/R111)))</f>
        <v>0</v>
      </c>
      <c r="R111">
        <f>IF(LEFT(CX111,1)&lt;&gt;"0",IF(LEFT(CX111,1)="1",3.0,CY111),$D$5+$E$5*(DP111*DI111/($K$5*1000))+$F$5*(DP111*DI111/($K$5*1000))*MAX(MIN(CV111,$J$5),$I$5)*MAX(MIN(CV111,$J$5),$I$5)+$G$5*MAX(MIN(CV111,$J$5),$I$5)*(DP111*DI111/($K$5*1000))+$H$5*(DP111*DI111/($K$5*1000))*(DP111*DI111/($K$5*1000)))</f>
        <v>0</v>
      </c>
      <c r="S111">
        <f>J111*(1000-(1000*0.61365*exp(17.502*W111/(240.97+W111))/(DI111+DJ111)+DD111)/2)/(1000*0.61365*exp(17.502*W111/(240.97+W111))/(DI111+DJ111)-DD111)</f>
        <v>0</v>
      </c>
      <c r="T111">
        <f>1/((CW111+1)/(Q111/1.6)+1/(R111/1.37)) + CW111/((CW111+1)/(Q111/1.6) + CW111/(R111/1.37))</f>
        <v>0</v>
      </c>
      <c r="U111">
        <f>(CR111*CU111)</f>
        <v>0</v>
      </c>
      <c r="V111">
        <f>(DK111+(U111+2*0.95*5.67E-8*(((DK111+$B$7)+273)^4-(DK111+273)^4)-44100*J111)/(1.84*29.3*R111+8*0.95*5.67E-8*(DK111+273)^3))</f>
        <v>0</v>
      </c>
      <c r="W111">
        <f>($C$7*DL111+$D$7*DM111+$E$7*V111)</f>
        <v>0</v>
      </c>
      <c r="X111">
        <f>0.61365*exp(17.502*W111/(240.97+W111))</f>
        <v>0</v>
      </c>
      <c r="Y111">
        <f>(Z111/AA111*100)</f>
        <v>0</v>
      </c>
      <c r="Z111">
        <f>DD111*(DI111+DJ111)/1000</f>
        <v>0</v>
      </c>
      <c r="AA111">
        <f>0.61365*exp(17.502*DK111/(240.97+DK111))</f>
        <v>0</v>
      </c>
      <c r="AB111">
        <f>(X111-DD111*(DI111+DJ111)/1000)</f>
        <v>0</v>
      </c>
      <c r="AC111">
        <f>(-J111*44100)</f>
        <v>0</v>
      </c>
      <c r="AD111">
        <f>2*29.3*R111*0.92*(DK111-W111)</f>
        <v>0</v>
      </c>
      <c r="AE111">
        <f>2*0.95*5.67E-8*(((DK111+$B$7)+273)^4-(W111+273)^4)</f>
        <v>0</v>
      </c>
      <c r="AF111">
        <f>U111+AE111+AC111+AD111</f>
        <v>0</v>
      </c>
      <c r="AG111">
        <f>DH111*AU111*(DC111-DB111*(1000-AU111*DE111)/(1000-AU111*DD111))/(100*CV111)</f>
        <v>0</v>
      </c>
      <c r="AH111">
        <f>1000*DH111*AU111*(DD111-DE111)/(100*CV111*(1000-AU111*DD111))</f>
        <v>0</v>
      </c>
      <c r="AI111">
        <f>(AJ111 - AK111 - DI111*1E3/(8.314*(DK111+273.15)) * AM111/DH111 * AL111) * DH111/(100*CV111) * (1000 - DE111)/1000</f>
        <v>0</v>
      </c>
      <c r="AJ111">
        <v>427.2981833260613</v>
      </c>
      <c r="AK111">
        <v>431.2673151515149</v>
      </c>
      <c r="AL111">
        <v>-0.002898860699202881</v>
      </c>
      <c r="AM111">
        <v>64.92742845005671</v>
      </c>
      <c r="AN111">
        <f>(AP111 - AO111 + DI111*1E3/(8.314*(DK111+273.15)) * AR111/DH111 * AQ111) * DH111/(100*CV111) * 1000/(1000 - AP111)</f>
        <v>0</v>
      </c>
      <c r="AO111">
        <v>16.98908394172974</v>
      </c>
      <c r="AP111">
        <v>17.63716242424243</v>
      </c>
      <c r="AQ111">
        <v>3.897591659090348E-05</v>
      </c>
      <c r="AR111">
        <v>83.74412740451928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MAX(0,($B$13+$C$13*DP111)/(1+$D$13*DP111)*DI111/(DK111+273)*$E$13)</f>
        <v>0</v>
      </c>
      <c r="AX111" t="s">
        <v>417</v>
      </c>
      <c r="AY111" t="s">
        <v>417</v>
      </c>
      <c r="AZ111">
        <v>0</v>
      </c>
      <c r="BA111">
        <v>0</v>
      </c>
      <c r="BB111">
        <f>1-AZ111/BA111</f>
        <v>0</v>
      </c>
      <c r="BC111">
        <v>0</v>
      </c>
      <c r="BD111" t="s">
        <v>417</v>
      </c>
      <c r="BE111" t="s">
        <v>417</v>
      </c>
      <c r="BF111">
        <v>0</v>
      </c>
      <c r="BG111">
        <v>0</v>
      </c>
      <c r="BH111">
        <f>1-BF111/BG111</f>
        <v>0</v>
      </c>
      <c r="BI111">
        <v>0.5</v>
      </c>
      <c r="BJ111">
        <f>CS111</f>
        <v>0</v>
      </c>
      <c r="BK111">
        <f>L111</f>
        <v>0</v>
      </c>
      <c r="BL111">
        <f>BH111*BI111*BJ111</f>
        <v>0</v>
      </c>
      <c r="BM111">
        <f>(BK111-BC111)/BJ111</f>
        <v>0</v>
      </c>
      <c r="BN111">
        <f>(BA111-BG111)/BG111</f>
        <v>0</v>
      </c>
      <c r="BO111">
        <f>AZ111/(BB111+AZ111/BG111)</f>
        <v>0</v>
      </c>
      <c r="BP111" t="s">
        <v>417</v>
      </c>
      <c r="BQ111">
        <v>0</v>
      </c>
      <c r="BR111">
        <f>IF(BQ111&lt;&gt;0, BQ111, BO111)</f>
        <v>0</v>
      </c>
      <c r="BS111">
        <f>1-BR111/BG111</f>
        <v>0</v>
      </c>
      <c r="BT111">
        <f>(BG111-BF111)/(BG111-BR111)</f>
        <v>0</v>
      </c>
      <c r="BU111">
        <f>(BA111-BG111)/(BA111-BR111)</f>
        <v>0</v>
      </c>
      <c r="BV111">
        <f>(BG111-BF111)/(BG111-AZ111)</f>
        <v>0</v>
      </c>
      <c r="BW111">
        <f>(BA111-BG111)/(BA111-AZ111)</f>
        <v>0</v>
      </c>
      <c r="BX111">
        <f>(BT111*BR111/BF111)</f>
        <v>0</v>
      </c>
      <c r="BY111">
        <f>(1-BX111)</f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f>$B$11*DQ111+$C$11*DR111+$F$11*EC111*(1-EF111)</f>
        <v>0</v>
      </c>
      <c r="CS111">
        <f>CR111*CT111</f>
        <v>0</v>
      </c>
      <c r="CT111">
        <f>($B$11*$D$9+$C$11*$D$9+$F$11*((EP111+EH111)/MAX(EP111+EH111+EQ111, 0.1)*$I$9+EQ111/MAX(EP111+EH111+EQ111, 0.1)*$J$9))/($B$11+$C$11+$F$11)</f>
        <v>0</v>
      </c>
      <c r="CU111">
        <f>($B$11*$K$9+$C$11*$K$9+$F$11*((EP111+EH111)/MAX(EP111+EH111+EQ111, 0.1)*$P$9+EQ111/MAX(EP111+EH111+EQ111, 0.1)*$Q$9))/($B$11+$C$11+$F$11)</f>
        <v>0</v>
      </c>
      <c r="CV111">
        <v>6</v>
      </c>
      <c r="CW111">
        <v>0.5</v>
      </c>
      <c r="CX111" t="s">
        <v>418</v>
      </c>
      <c r="CY111">
        <v>2</v>
      </c>
      <c r="CZ111" t="b">
        <v>1</v>
      </c>
      <c r="DA111">
        <v>1659045328.7</v>
      </c>
      <c r="DB111">
        <v>423.684</v>
      </c>
      <c r="DC111">
        <v>420.0631999999999</v>
      </c>
      <c r="DD111">
        <v>17.63339</v>
      </c>
      <c r="DE111">
        <v>16.99318</v>
      </c>
      <c r="DF111">
        <v>420.2477</v>
      </c>
      <c r="DG111">
        <v>17.44463</v>
      </c>
      <c r="DH111">
        <v>500.0947</v>
      </c>
      <c r="DI111">
        <v>90.24502</v>
      </c>
      <c r="DJ111">
        <v>0.10004519</v>
      </c>
      <c r="DK111">
        <v>25.71734</v>
      </c>
      <c r="DL111">
        <v>24.62403</v>
      </c>
      <c r="DM111">
        <v>999.9</v>
      </c>
      <c r="DN111">
        <v>0</v>
      </c>
      <c r="DO111">
        <v>0</v>
      </c>
      <c r="DP111">
        <v>10005.605</v>
      </c>
      <c r="DQ111">
        <v>0</v>
      </c>
      <c r="DR111">
        <v>4.251767</v>
      </c>
      <c r="DS111">
        <v>3.620877</v>
      </c>
      <c r="DT111">
        <v>431.2889999999999</v>
      </c>
      <c r="DU111">
        <v>427.3248</v>
      </c>
      <c r="DV111">
        <v>0.6401999</v>
      </c>
      <c r="DW111">
        <v>420.0631999999999</v>
      </c>
      <c r="DX111">
        <v>16.99318</v>
      </c>
      <c r="DY111">
        <v>1.591322</v>
      </c>
      <c r="DZ111">
        <v>1.533551</v>
      </c>
      <c r="EA111">
        <v>13.87505</v>
      </c>
      <c r="EB111">
        <v>13.30682</v>
      </c>
      <c r="EC111">
        <v>0.0100011</v>
      </c>
      <c r="ED111">
        <v>0</v>
      </c>
      <c r="EE111">
        <v>0</v>
      </c>
      <c r="EF111">
        <v>0</v>
      </c>
      <c r="EG111">
        <v>909.885</v>
      </c>
      <c r="EH111">
        <v>0.0100011</v>
      </c>
      <c r="EI111">
        <v>-1.86</v>
      </c>
      <c r="EJ111">
        <v>-1.98</v>
      </c>
      <c r="EK111">
        <v>35.1621</v>
      </c>
      <c r="EL111">
        <v>41.187</v>
      </c>
      <c r="EM111">
        <v>37.9249</v>
      </c>
      <c r="EN111">
        <v>41.89360000000001</v>
      </c>
      <c r="EO111">
        <v>38.25</v>
      </c>
      <c r="EP111">
        <v>0</v>
      </c>
      <c r="EQ111">
        <v>0</v>
      </c>
      <c r="ER111">
        <v>0</v>
      </c>
      <c r="ES111">
        <v>1659045333.1</v>
      </c>
      <c r="ET111">
        <v>0</v>
      </c>
      <c r="EU111">
        <v>909.4846153846154</v>
      </c>
      <c r="EV111">
        <v>10.77606829764822</v>
      </c>
      <c r="EW111">
        <v>3.196581513532149</v>
      </c>
      <c r="EX111">
        <v>-2.161538461538462</v>
      </c>
      <c r="EY111">
        <v>15</v>
      </c>
      <c r="EZ111">
        <v>0</v>
      </c>
      <c r="FA111" t="s">
        <v>419</v>
      </c>
      <c r="FB111">
        <v>1655239120</v>
      </c>
      <c r="FC111">
        <v>1655239135</v>
      </c>
      <c r="FD111">
        <v>0</v>
      </c>
      <c r="FE111">
        <v>-0.075</v>
      </c>
      <c r="FF111">
        <v>-0.027</v>
      </c>
      <c r="FG111">
        <v>1.986</v>
      </c>
      <c r="FH111">
        <v>0.139</v>
      </c>
      <c r="FI111">
        <v>420</v>
      </c>
      <c r="FJ111">
        <v>22</v>
      </c>
      <c r="FK111">
        <v>0.12</v>
      </c>
      <c r="FL111">
        <v>0.02</v>
      </c>
      <c r="FM111">
        <v>3.5832865</v>
      </c>
      <c r="FN111">
        <v>0.1585551219512129</v>
      </c>
      <c r="FO111">
        <v>0.03395686672456691</v>
      </c>
      <c r="FP111">
        <v>1</v>
      </c>
      <c r="FQ111">
        <v>909.5220588235294</v>
      </c>
      <c r="FR111">
        <v>-3.096256694648026</v>
      </c>
      <c r="FS111">
        <v>5.177243633788026</v>
      </c>
      <c r="FT111">
        <v>0</v>
      </c>
      <c r="FU111">
        <v>0.6489650499999999</v>
      </c>
      <c r="FV111">
        <v>-0.02257987992495362</v>
      </c>
      <c r="FW111">
        <v>0.006011243119979424</v>
      </c>
      <c r="FX111">
        <v>1</v>
      </c>
      <c r="FY111">
        <v>2</v>
      </c>
      <c r="FZ111">
        <v>3</v>
      </c>
      <c r="GA111" t="s">
        <v>429</v>
      </c>
      <c r="GB111">
        <v>2.98074</v>
      </c>
      <c r="GC111">
        <v>2.7284</v>
      </c>
      <c r="GD111">
        <v>0.086252</v>
      </c>
      <c r="GE111">
        <v>0.08667759999999999</v>
      </c>
      <c r="GF111">
        <v>0.08646189999999999</v>
      </c>
      <c r="GG111">
        <v>0.0849266</v>
      </c>
      <c r="GH111">
        <v>27433.4</v>
      </c>
      <c r="GI111">
        <v>26996.8</v>
      </c>
      <c r="GJ111">
        <v>30548.1</v>
      </c>
      <c r="GK111">
        <v>29800.5</v>
      </c>
      <c r="GL111">
        <v>38512.3</v>
      </c>
      <c r="GM111">
        <v>35912.3</v>
      </c>
      <c r="GN111">
        <v>46727.3</v>
      </c>
      <c r="GO111">
        <v>44323.8</v>
      </c>
      <c r="GP111">
        <v>1.88838</v>
      </c>
      <c r="GQ111">
        <v>1.85898</v>
      </c>
      <c r="GR111">
        <v>0.0164211</v>
      </c>
      <c r="GS111">
        <v>0</v>
      </c>
      <c r="GT111">
        <v>24.3587</v>
      </c>
      <c r="GU111">
        <v>999.9</v>
      </c>
      <c r="GV111">
        <v>41.9</v>
      </c>
      <c r="GW111">
        <v>31.6</v>
      </c>
      <c r="GX111">
        <v>21.6721</v>
      </c>
      <c r="GY111">
        <v>63.0371</v>
      </c>
      <c r="GZ111">
        <v>22.3037</v>
      </c>
      <c r="HA111">
        <v>1</v>
      </c>
      <c r="HB111">
        <v>-0.107678</v>
      </c>
      <c r="HC111">
        <v>-0.214376</v>
      </c>
      <c r="HD111">
        <v>20.215</v>
      </c>
      <c r="HE111">
        <v>5.2399</v>
      </c>
      <c r="HF111">
        <v>11.968</v>
      </c>
      <c r="HG111">
        <v>4.97195</v>
      </c>
      <c r="HH111">
        <v>3.291</v>
      </c>
      <c r="HI111">
        <v>9589.799999999999</v>
      </c>
      <c r="HJ111">
        <v>9999</v>
      </c>
      <c r="HK111">
        <v>9999</v>
      </c>
      <c r="HL111">
        <v>301.2</v>
      </c>
      <c r="HM111">
        <v>4.97291</v>
      </c>
      <c r="HN111">
        <v>1.87729</v>
      </c>
      <c r="HO111">
        <v>1.87542</v>
      </c>
      <c r="HP111">
        <v>1.87822</v>
      </c>
      <c r="HQ111">
        <v>1.87497</v>
      </c>
      <c r="HR111">
        <v>1.87851</v>
      </c>
      <c r="HS111">
        <v>1.87561</v>
      </c>
      <c r="HT111">
        <v>1.87672</v>
      </c>
      <c r="HU111">
        <v>0</v>
      </c>
      <c r="HV111">
        <v>0</v>
      </c>
      <c r="HW111">
        <v>0</v>
      </c>
      <c r="HX111">
        <v>0</v>
      </c>
      <c r="HY111" t="s">
        <v>421</v>
      </c>
      <c r="HZ111" t="s">
        <v>422</v>
      </c>
      <c r="IA111" t="s">
        <v>423</v>
      </c>
      <c r="IB111" t="s">
        <v>423</v>
      </c>
      <c r="IC111" t="s">
        <v>423</v>
      </c>
      <c r="ID111" t="s">
        <v>423</v>
      </c>
      <c r="IE111">
        <v>0</v>
      </c>
      <c r="IF111">
        <v>100</v>
      </c>
      <c r="IG111">
        <v>100</v>
      </c>
      <c r="IH111">
        <v>3.436</v>
      </c>
      <c r="II111">
        <v>0.1888</v>
      </c>
      <c r="IJ111">
        <v>1.981763419366358</v>
      </c>
      <c r="IK111">
        <v>0.004159454759036045</v>
      </c>
      <c r="IL111">
        <v>-1.867668404869411E-06</v>
      </c>
      <c r="IM111">
        <v>4.909634042181104E-10</v>
      </c>
      <c r="IN111">
        <v>-0.02325052156973135</v>
      </c>
      <c r="IO111">
        <v>0.005621412097584705</v>
      </c>
      <c r="IP111">
        <v>0.0003643073039241939</v>
      </c>
      <c r="IQ111">
        <v>5.804889560036211E-07</v>
      </c>
      <c r="IR111">
        <v>0</v>
      </c>
      <c r="IS111">
        <v>2100</v>
      </c>
      <c r="IT111">
        <v>1</v>
      </c>
      <c r="IU111">
        <v>26</v>
      </c>
      <c r="IV111">
        <v>63436.9</v>
      </c>
      <c r="IW111">
        <v>63436.6</v>
      </c>
      <c r="IX111">
        <v>1.09741</v>
      </c>
      <c r="IY111">
        <v>2.56958</v>
      </c>
      <c r="IZ111">
        <v>1.39893</v>
      </c>
      <c r="JA111">
        <v>2.34253</v>
      </c>
      <c r="JB111">
        <v>1.44897</v>
      </c>
      <c r="JC111">
        <v>2.37061</v>
      </c>
      <c r="JD111">
        <v>36.8366</v>
      </c>
      <c r="JE111">
        <v>24.105</v>
      </c>
      <c r="JF111">
        <v>18</v>
      </c>
      <c r="JG111">
        <v>490.884</v>
      </c>
      <c r="JH111">
        <v>443.929</v>
      </c>
      <c r="JI111">
        <v>25</v>
      </c>
      <c r="JJ111">
        <v>25.6532</v>
      </c>
      <c r="JK111">
        <v>30.0002</v>
      </c>
      <c r="JL111">
        <v>25.4864</v>
      </c>
      <c r="JM111">
        <v>25.568</v>
      </c>
      <c r="JN111">
        <v>22.0187</v>
      </c>
      <c r="JO111">
        <v>24.8008</v>
      </c>
      <c r="JP111">
        <v>0</v>
      </c>
      <c r="JQ111">
        <v>25</v>
      </c>
      <c r="JR111">
        <v>420.1</v>
      </c>
      <c r="JS111">
        <v>17.1</v>
      </c>
      <c r="JT111">
        <v>100.985</v>
      </c>
      <c r="JU111">
        <v>101.913</v>
      </c>
    </row>
    <row r="112" spans="1:281">
      <c r="A112">
        <v>96</v>
      </c>
      <c r="B112">
        <v>1659045336.5</v>
      </c>
      <c r="C112">
        <v>3225.5</v>
      </c>
      <c r="D112" t="s">
        <v>621</v>
      </c>
      <c r="E112" t="s">
        <v>622</v>
      </c>
      <c r="F112">
        <v>5</v>
      </c>
      <c r="G112" t="s">
        <v>415</v>
      </c>
      <c r="H112" t="s">
        <v>600</v>
      </c>
      <c r="I112">
        <v>1659045334</v>
      </c>
      <c r="J112">
        <f>(K112)/1000</f>
        <v>0</v>
      </c>
      <c r="K112">
        <f>IF(CZ112, AN112, AH112)</f>
        <v>0</v>
      </c>
      <c r="L112">
        <f>IF(CZ112, AI112, AG112)</f>
        <v>0</v>
      </c>
      <c r="M112">
        <f>DB112 - IF(AU112&gt;1, L112*CV112*100.0/(AW112*DP112), 0)</f>
        <v>0</v>
      </c>
      <c r="N112">
        <f>((T112-J112/2)*M112-L112)/(T112+J112/2)</f>
        <v>0</v>
      </c>
      <c r="O112">
        <f>N112*(DI112+DJ112)/1000.0</f>
        <v>0</v>
      </c>
      <c r="P112">
        <f>(DB112 - IF(AU112&gt;1, L112*CV112*100.0/(AW112*DP112), 0))*(DI112+DJ112)/1000.0</f>
        <v>0</v>
      </c>
      <c r="Q112">
        <f>2.0/((1/S112-1/R112)+SIGN(S112)*SQRT((1/S112-1/R112)*(1/S112-1/R112) + 4*CW112/((CW112+1)*(CW112+1))*(2*1/S112*1/R112-1/R112*1/R112)))</f>
        <v>0</v>
      </c>
      <c r="R112">
        <f>IF(LEFT(CX112,1)&lt;&gt;"0",IF(LEFT(CX112,1)="1",3.0,CY112),$D$5+$E$5*(DP112*DI112/($K$5*1000))+$F$5*(DP112*DI112/($K$5*1000))*MAX(MIN(CV112,$J$5),$I$5)*MAX(MIN(CV112,$J$5),$I$5)+$G$5*MAX(MIN(CV112,$J$5),$I$5)*(DP112*DI112/($K$5*1000))+$H$5*(DP112*DI112/($K$5*1000))*(DP112*DI112/($K$5*1000)))</f>
        <v>0</v>
      </c>
      <c r="S112">
        <f>J112*(1000-(1000*0.61365*exp(17.502*W112/(240.97+W112))/(DI112+DJ112)+DD112)/2)/(1000*0.61365*exp(17.502*W112/(240.97+W112))/(DI112+DJ112)-DD112)</f>
        <v>0</v>
      </c>
      <c r="T112">
        <f>1/((CW112+1)/(Q112/1.6)+1/(R112/1.37)) + CW112/((CW112+1)/(Q112/1.6) + CW112/(R112/1.37))</f>
        <v>0</v>
      </c>
      <c r="U112">
        <f>(CR112*CU112)</f>
        <v>0</v>
      </c>
      <c r="V112">
        <f>(DK112+(U112+2*0.95*5.67E-8*(((DK112+$B$7)+273)^4-(DK112+273)^4)-44100*J112)/(1.84*29.3*R112+8*0.95*5.67E-8*(DK112+273)^3))</f>
        <v>0</v>
      </c>
      <c r="W112">
        <f>($C$7*DL112+$D$7*DM112+$E$7*V112)</f>
        <v>0</v>
      </c>
      <c r="X112">
        <f>0.61365*exp(17.502*W112/(240.97+W112))</f>
        <v>0</v>
      </c>
      <c r="Y112">
        <f>(Z112/AA112*100)</f>
        <v>0</v>
      </c>
      <c r="Z112">
        <f>DD112*(DI112+DJ112)/1000</f>
        <v>0</v>
      </c>
      <c r="AA112">
        <f>0.61365*exp(17.502*DK112/(240.97+DK112))</f>
        <v>0</v>
      </c>
      <c r="AB112">
        <f>(X112-DD112*(DI112+DJ112)/1000)</f>
        <v>0</v>
      </c>
      <c r="AC112">
        <f>(-J112*44100)</f>
        <v>0</v>
      </c>
      <c r="AD112">
        <f>2*29.3*R112*0.92*(DK112-W112)</f>
        <v>0</v>
      </c>
      <c r="AE112">
        <f>2*0.95*5.67E-8*(((DK112+$B$7)+273)^4-(W112+273)^4)</f>
        <v>0</v>
      </c>
      <c r="AF112">
        <f>U112+AE112+AC112+AD112</f>
        <v>0</v>
      </c>
      <c r="AG112">
        <f>DH112*AU112*(DC112-DB112*(1000-AU112*DE112)/(1000-AU112*DD112))/(100*CV112)</f>
        <v>0</v>
      </c>
      <c r="AH112">
        <f>1000*DH112*AU112*(DD112-DE112)/(100*CV112*(1000-AU112*DD112))</f>
        <v>0</v>
      </c>
      <c r="AI112">
        <f>(AJ112 - AK112 - DI112*1E3/(8.314*(DK112+273.15)) * AM112/DH112 * AL112) * DH112/(100*CV112) * (1000 - DE112)/1000</f>
        <v>0</v>
      </c>
      <c r="AJ112">
        <v>427.3513651797411</v>
      </c>
      <c r="AK112">
        <v>431.2928121212123</v>
      </c>
      <c r="AL112">
        <v>0.0009611402825773337</v>
      </c>
      <c r="AM112">
        <v>64.92742845005671</v>
      </c>
      <c r="AN112">
        <f>(AP112 - AO112 + DI112*1E3/(8.314*(DK112+273.15)) * AR112/DH112 * AQ112) * DH112/(100*CV112) * 1000/(1000 - AP112)</f>
        <v>0</v>
      </c>
      <c r="AO112">
        <v>17.01255703565398</v>
      </c>
      <c r="AP112">
        <v>17.65084909090908</v>
      </c>
      <c r="AQ112">
        <v>0.0001363303257520251</v>
      </c>
      <c r="AR112">
        <v>83.74412740451928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MAX(0,($B$13+$C$13*DP112)/(1+$D$13*DP112)*DI112/(DK112+273)*$E$13)</f>
        <v>0</v>
      </c>
      <c r="AX112" t="s">
        <v>417</v>
      </c>
      <c r="AY112" t="s">
        <v>417</v>
      </c>
      <c r="AZ112">
        <v>0</v>
      </c>
      <c r="BA112">
        <v>0</v>
      </c>
      <c r="BB112">
        <f>1-AZ112/BA112</f>
        <v>0</v>
      </c>
      <c r="BC112">
        <v>0</v>
      </c>
      <c r="BD112" t="s">
        <v>417</v>
      </c>
      <c r="BE112" t="s">
        <v>417</v>
      </c>
      <c r="BF112">
        <v>0</v>
      </c>
      <c r="BG112">
        <v>0</v>
      </c>
      <c r="BH112">
        <f>1-BF112/BG112</f>
        <v>0</v>
      </c>
      <c r="BI112">
        <v>0.5</v>
      </c>
      <c r="BJ112">
        <f>CS112</f>
        <v>0</v>
      </c>
      <c r="BK112">
        <f>L112</f>
        <v>0</v>
      </c>
      <c r="BL112">
        <f>BH112*BI112*BJ112</f>
        <v>0</v>
      </c>
      <c r="BM112">
        <f>(BK112-BC112)/BJ112</f>
        <v>0</v>
      </c>
      <c r="BN112">
        <f>(BA112-BG112)/BG112</f>
        <v>0</v>
      </c>
      <c r="BO112">
        <f>AZ112/(BB112+AZ112/BG112)</f>
        <v>0</v>
      </c>
      <c r="BP112" t="s">
        <v>417</v>
      </c>
      <c r="BQ112">
        <v>0</v>
      </c>
      <c r="BR112">
        <f>IF(BQ112&lt;&gt;0, BQ112, BO112)</f>
        <v>0</v>
      </c>
      <c r="BS112">
        <f>1-BR112/BG112</f>
        <v>0</v>
      </c>
      <c r="BT112">
        <f>(BG112-BF112)/(BG112-BR112)</f>
        <v>0</v>
      </c>
      <c r="BU112">
        <f>(BA112-BG112)/(BA112-BR112)</f>
        <v>0</v>
      </c>
      <c r="BV112">
        <f>(BG112-BF112)/(BG112-AZ112)</f>
        <v>0</v>
      </c>
      <c r="BW112">
        <f>(BA112-BG112)/(BA112-AZ112)</f>
        <v>0</v>
      </c>
      <c r="BX112">
        <f>(BT112*BR112/BF112)</f>
        <v>0</v>
      </c>
      <c r="BY112">
        <f>(1-BX112)</f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f>$B$11*DQ112+$C$11*DR112+$F$11*EC112*(1-EF112)</f>
        <v>0</v>
      </c>
      <c r="CS112">
        <f>CR112*CT112</f>
        <v>0</v>
      </c>
      <c r="CT112">
        <f>($B$11*$D$9+$C$11*$D$9+$F$11*((EP112+EH112)/MAX(EP112+EH112+EQ112, 0.1)*$I$9+EQ112/MAX(EP112+EH112+EQ112, 0.1)*$J$9))/($B$11+$C$11+$F$11)</f>
        <v>0</v>
      </c>
      <c r="CU112">
        <f>($B$11*$K$9+$C$11*$K$9+$F$11*((EP112+EH112)/MAX(EP112+EH112+EQ112, 0.1)*$P$9+EQ112/MAX(EP112+EH112+EQ112, 0.1)*$Q$9))/($B$11+$C$11+$F$11)</f>
        <v>0</v>
      </c>
      <c r="CV112">
        <v>6</v>
      </c>
      <c r="CW112">
        <v>0.5</v>
      </c>
      <c r="CX112" t="s">
        <v>418</v>
      </c>
      <c r="CY112">
        <v>2</v>
      </c>
      <c r="CZ112" t="b">
        <v>1</v>
      </c>
      <c r="DA112">
        <v>1659045334</v>
      </c>
      <c r="DB112">
        <v>423.6701111111112</v>
      </c>
      <c r="DC112">
        <v>420.077111111111</v>
      </c>
      <c r="DD112">
        <v>17.64552222222222</v>
      </c>
      <c r="DE112">
        <v>17.01934444444444</v>
      </c>
      <c r="DF112">
        <v>420.2341111111111</v>
      </c>
      <c r="DG112">
        <v>17.45653333333333</v>
      </c>
      <c r="DH112">
        <v>500.0754444444444</v>
      </c>
      <c r="DI112">
        <v>90.24542222222223</v>
      </c>
      <c r="DJ112">
        <v>0.1000842444444444</v>
      </c>
      <c r="DK112">
        <v>25.72083333333333</v>
      </c>
      <c r="DL112">
        <v>24.61931111111111</v>
      </c>
      <c r="DM112">
        <v>999.9000000000001</v>
      </c>
      <c r="DN112">
        <v>0</v>
      </c>
      <c r="DO112">
        <v>0</v>
      </c>
      <c r="DP112">
        <v>9996.307777777778</v>
      </c>
      <c r="DQ112">
        <v>0</v>
      </c>
      <c r="DR112">
        <v>4.218824444444444</v>
      </c>
      <c r="DS112">
        <v>3.593235555555556</v>
      </c>
      <c r="DT112">
        <v>431.2806666666667</v>
      </c>
      <c r="DU112">
        <v>427.3501111111111</v>
      </c>
      <c r="DV112">
        <v>0.6261721111111112</v>
      </c>
      <c r="DW112">
        <v>420.077111111111</v>
      </c>
      <c r="DX112">
        <v>17.01934444444444</v>
      </c>
      <c r="DY112">
        <v>1.592428888888889</v>
      </c>
      <c r="DZ112">
        <v>1.535916666666667</v>
      </c>
      <c r="EA112">
        <v>13.88573333333333</v>
      </c>
      <c r="EB112">
        <v>13.33046666666667</v>
      </c>
      <c r="EC112">
        <v>0.0100011</v>
      </c>
      <c r="ED112">
        <v>0</v>
      </c>
      <c r="EE112">
        <v>0</v>
      </c>
      <c r="EF112">
        <v>0</v>
      </c>
      <c r="EG112">
        <v>910.9888888888888</v>
      </c>
      <c r="EH112">
        <v>0.0100011</v>
      </c>
      <c r="EI112">
        <v>1.616666666666667</v>
      </c>
      <c r="EJ112">
        <v>-1.183333333333333</v>
      </c>
      <c r="EK112">
        <v>35.38144444444444</v>
      </c>
      <c r="EL112">
        <v>41.236</v>
      </c>
      <c r="EM112">
        <v>37.88166666666667</v>
      </c>
      <c r="EN112">
        <v>41.937</v>
      </c>
      <c r="EO112">
        <v>38.25677777777778</v>
      </c>
      <c r="EP112">
        <v>0</v>
      </c>
      <c r="EQ112">
        <v>0</v>
      </c>
      <c r="ER112">
        <v>0</v>
      </c>
      <c r="ES112">
        <v>1659045337.9</v>
      </c>
      <c r="ET112">
        <v>0</v>
      </c>
      <c r="EU112">
        <v>909.4961538461539</v>
      </c>
      <c r="EV112">
        <v>19.0427351517312</v>
      </c>
      <c r="EW112">
        <v>-5.446153649838639</v>
      </c>
      <c r="EX112">
        <v>-0.4884615384615386</v>
      </c>
      <c r="EY112">
        <v>15</v>
      </c>
      <c r="EZ112">
        <v>0</v>
      </c>
      <c r="FA112" t="s">
        <v>419</v>
      </c>
      <c r="FB112">
        <v>1655239120</v>
      </c>
      <c r="FC112">
        <v>1655239135</v>
      </c>
      <c r="FD112">
        <v>0</v>
      </c>
      <c r="FE112">
        <v>-0.075</v>
      </c>
      <c r="FF112">
        <v>-0.027</v>
      </c>
      <c r="FG112">
        <v>1.986</v>
      </c>
      <c r="FH112">
        <v>0.139</v>
      </c>
      <c r="FI112">
        <v>420</v>
      </c>
      <c r="FJ112">
        <v>22</v>
      </c>
      <c r="FK112">
        <v>0.12</v>
      </c>
      <c r="FL112">
        <v>0.02</v>
      </c>
      <c r="FM112">
        <v>3.586898499999999</v>
      </c>
      <c r="FN112">
        <v>0.1039436397748416</v>
      </c>
      <c r="FO112">
        <v>0.03215628721960917</v>
      </c>
      <c r="FP112">
        <v>1</v>
      </c>
      <c r="FQ112">
        <v>909.7838235294117</v>
      </c>
      <c r="FR112">
        <v>9.181818212368322</v>
      </c>
      <c r="FS112">
        <v>5.104621904939441</v>
      </c>
      <c r="FT112">
        <v>0</v>
      </c>
      <c r="FU112">
        <v>0.643697375</v>
      </c>
      <c r="FV112">
        <v>-0.098375966228894</v>
      </c>
      <c r="FW112">
        <v>0.01119545166057962</v>
      </c>
      <c r="FX112">
        <v>1</v>
      </c>
      <c r="FY112">
        <v>2</v>
      </c>
      <c r="FZ112">
        <v>3</v>
      </c>
      <c r="GA112" t="s">
        <v>429</v>
      </c>
      <c r="GB112">
        <v>2.98074</v>
      </c>
      <c r="GC112">
        <v>2.72838</v>
      </c>
      <c r="GD112">
        <v>0.0862559</v>
      </c>
      <c r="GE112">
        <v>0.0866767</v>
      </c>
      <c r="GF112">
        <v>0.0865142</v>
      </c>
      <c r="GG112">
        <v>0.0850523</v>
      </c>
      <c r="GH112">
        <v>27433.3</v>
      </c>
      <c r="GI112">
        <v>26997</v>
      </c>
      <c r="GJ112">
        <v>30548.2</v>
      </c>
      <c r="GK112">
        <v>29800.7</v>
      </c>
      <c r="GL112">
        <v>38509.9</v>
      </c>
      <c r="GM112">
        <v>35907.6</v>
      </c>
      <c r="GN112">
        <v>46727.1</v>
      </c>
      <c r="GO112">
        <v>44324.2</v>
      </c>
      <c r="GP112">
        <v>1.8886</v>
      </c>
      <c r="GQ112">
        <v>1.859</v>
      </c>
      <c r="GR112">
        <v>0.016056</v>
      </c>
      <c r="GS112">
        <v>0</v>
      </c>
      <c r="GT112">
        <v>24.3633</v>
      </c>
      <c r="GU112">
        <v>999.9</v>
      </c>
      <c r="GV112">
        <v>41.9</v>
      </c>
      <c r="GW112">
        <v>31.6</v>
      </c>
      <c r="GX112">
        <v>21.6732</v>
      </c>
      <c r="GY112">
        <v>63.1071</v>
      </c>
      <c r="GZ112">
        <v>22.5521</v>
      </c>
      <c r="HA112">
        <v>1</v>
      </c>
      <c r="HB112">
        <v>-0.107703</v>
      </c>
      <c r="HC112">
        <v>-0.213546</v>
      </c>
      <c r="HD112">
        <v>20.2136</v>
      </c>
      <c r="HE112">
        <v>5.23945</v>
      </c>
      <c r="HF112">
        <v>11.968</v>
      </c>
      <c r="HG112">
        <v>4.97185</v>
      </c>
      <c r="HH112">
        <v>3.291</v>
      </c>
      <c r="HI112">
        <v>9589.799999999999</v>
      </c>
      <c r="HJ112">
        <v>9999</v>
      </c>
      <c r="HK112">
        <v>9999</v>
      </c>
      <c r="HL112">
        <v>301.2</v>
      </c>
      <c r="HM112">
        <v>4.97291</v>
      </c>
      <c r="HN112">
        <v>1.87729</v>
      </c>
      <c r="HO112">
        <v>1.87542</v>
      </c>
      <c r="HP112">
        <v>1.87824</v>
      </c>
      <c r="HQ112">
        <v>1.87498</v>
      </c>
      <c r="HR112">
        <v>1.87852</v>
      </c>
      <c r="HS112">
        <v>1.87561</v>
      </c>
      <c r="HT112">
        <v>1.87672</v>
      </c>
      <c r="HU112">
        <v>0</v>
      </c>
      <c r="HV112">
        <v>0</v>
      </c>
      <c r="HW112">
        <v>0</v>
      </c>
      <c r="HX112">
        <v>0</v>
      </c>
      <c r="HY112" t="s">
        <v>421</v>
      </c>
      <c r="HZ112" t="s">
        <v>422</v>
      </c>
      <c r="IA112" t="s">
        <v>423</v>
      </c>
      <c r="IB112" t="s">
        <v>423</v>
      </c>
      <c r="IC112" t="s">
        <v>423</v>
      </c>
      <c r="ID112" t="s">
        <v>423</v>
      </c>
      <c r="IE112">
        <v>0</v>
      </c>
      <c r="IF112">
        <v>100</v>
      </c>
      <c r="IG112">
        <v>100</v>
      </c>
      <c r="IH112">
        <v>3.437</v>
      </c>
      <c r="II112">
        <v>0.1891</v>
      </c>
      <c r="IJ112">
        <v>1.981763419366358</v>
      </c>
      <c r="IK112">
        <v>0.004159454759036045</v>
      </c>
      <c r="IL112">
        <v>-1.867668404869411E-06</v>
      </c>
      <c r="IM112">
        <v>4.909634042181104E-10</v>
      </c>
      <c r="IN112">
        <v>-0.02325052156973135</v>
      </c>
      <c r="IO112">
        <v>0.005621412097584705</v>
      </c>
      <c r="IP112">
        <v>0.0003643073039241939</v>
      </c>
      <c r="IQ112">
        <v>5.804889560036211E-07</v>
      </c>
      <c r="IR112">
        <v>0</v>
      </c>
      <c r="IS112">
        <v>2100</v>
      </c>
      <c r="IT112">
        <v>1</v>
      </c>
      <c r="IU112">
        <v>26</v>
      </c>
      <c r="IV112">
        <v>63436.9</v>
      </c>
      <c r="IW112">
        <v>63436.7</v>
      </c>
      <c r="IX112">
        <v>1.09863</v>
      </c>
      <c r="IY112">
        <v>2.56226</v>
      </c>
      <c r="IZ112">
        <v>1.39893</v>
      </c>
      <c r="JA112">
        <v>2.34253</v>
      </c>
      <c r="JB112">
        <v>1.44897</v>
      </c>
      <c r="JC112">
        <v>2.42676</v>
      </c>
      <c r="JD112">
        <v>36.8366</v>
      </c>
      <c r="JE112">
        <v>24.105</v>
      </c>
      <c r="JF112">
        <v>18</v>
      </c>
      <c r="JG112">
        <v>491.006</v>
      </c>
      <c r="JH112">
        <v>443.947</v>
      </c>
      <c r="JI112">
        <v>25.0001</v>
      </c>
      <c r="JJ112">
        <v>25.6538</v>
      </c>
      <c r="JK112">
        <v>30.0002</v>
      </c>
      <c r="JL112">
        <v>25.4864</v>
      </c>
      <c r="JM112">
        <v>25.5684</v>
      </c>
      <c r="JN112">
        <v>22.0209</v>
      </c>
      <c r="JO112">
        <v>24.5165</v>
      </c>
      <c r="JP112">
        <v>0</v>
      </c>
      <c r="JQ112">
        <v>25</v>
      </c>
      <c r="JR112">
        <v>420.1</v>
      </c>
      <c r="JS112">
        <v>17.1105</v>
      </c>
      <c r="JT112">
        <v>100.985</v>
      </c>
      <c r="JU112">
        <v>101.914</v>
      </c>
    </row>
    <row r="113" spans="1:281">
      <c r="A113">
        <v>97</v>
      </c>
      <c r="B113">
        <v>1659045725</v>
      </c>
      <c r="C113">
        <v>3614</v>
      </c>
      <c r="D113" t="s">
        <v>623</v>
      </c>
      <c r="E113" t="s">
        <v>624</v>
      </c>
      <c r="F113">
        <v>5</v>
      </c>
      <c r="G113" t="s">
        <v>415</v>
      </c>
      <c r="H113" t="s">
        <v>625</v>
      </c>
      <c r="I113">
        <v>1659045722.25</v>
      </c>
      <c r="J113">
        <f>(K113)/1000</f>
        <v>0</v>
      </c>
      <c r="K113">
        <f>IF(CZ113, AN113, AH113)</f>
        <v>0</v>
      </c>
      <c r="L113">
        <f>IF(CZ113, AI113, AG113)</f>
        <v>0</v>
      </c>
      <c r="M113">
        <f>DB113 - IF(AU113&gt;1, L113*CV113*100.0/(AW113*DP113), 0)</f>
        <v>0</v>
      </c>
      <c r="N113">
        <f>((T113-J113/2)*M113-L113)/(T113+J113/2)</f>
        <v>0</v>
      </c>
      <c r="O113">
        <f>N113*(DI113+DJ113)/1000.0</f>
        <v>0</v>
      </c>
      <c r="P113">
        <f>(DB113 - IF(AU113&gt;1, L113*CV113*100.0/(AW113*DP113), 0))*(DI113+DJ113)/1000.0</f>
        <v>0</v>
      </c>
      <c r="Q113">
        <f>2.0/((1/S113-1/R113)+SIGN(S113)*SQRT((1/S113-1/R113)*(1/S113-1/R113) + 4*CW113/((CW113+1)*(CW113+1))*(2*1/S113*1/R113-1/R113*1/R113)))</f>
        <v>0</v>
      </c>
      <c r="R113">
        <f>IF(LEFT(CX113,1)&lt;&gt;"0",IF(LEFT(CX113,1)="1",3.0,CY113),$D$5+$E$5*(DP113*DI113/($K$5*1000))+$F$5*(DP113*DI113/($K$5*1000))*MAX(MIN(CV113,$J$5),$I$5)*MAX(MIN(CV113,$J$5),$I$5)+$G$5*MAX(MIN(CV113,$J$5),$I$5)*(DP113*DI113/($K$5*1000))+$H$5*(DP113*DI113/($K$5*1000))*(DP113*DI113/($K$5*1000)))</f>
        <v>0</v>
      </c>
      <c r="S113">
        <f>J113*(1000-(1000*0.61365*exp(17.502*W113/(240.97+W113))/(DI113+DJ113)+DD113)/2)/(1000*0.61365*exp(17.502*W113/(240.97+W113))/(DI113+DJ113)-DD113)</f>
        <v>0</v>
      </c>
      <c r="T113">
        <f>1/((CW113+1)/(Q113/1.6)+1/(R113/1.37)) + CW113/((CW113+1)/(Q113/1.6) + CW113/(R113/1.37))</f>
        <v>0</v>
      </c>
      <c r="U113">
        <f>(CR113*CU113)</f>
        <v>0</v>
      </c>
      <c r="V113">
        <f>(DK113+(U113+2*0.95*5.67E-8*(((DK113+$B$7)+273)^4-(DK113+273)^4)-44100*J113)/(1.84*29.3*R113+8*0.95*5.67E-8*(DK113+273)^3))</f>
        <v>0</v>
      </c>
      <c r="W113">
        <f>($C$7*DL113+$D$7*DM113+$E$7*V113)</f>
        <v>0</v>
      </c>
      <c r="X113">
        <f>0.61365*exp(17.502*W113/(240.97+W113))</f>
        <v>0</v>
      </c>
      <c r="Y113">
        <f>(Z113/AA113*100)</f>
        <v>0</v>
      </c>
      <c r="Z113">
        <f>DD113*(DI113+DJ113)/1000</f>
        <v>0</v>
      </c>
      <c r="AA113">
        <f>0.61365*exp(17.502*DK113/(240.97+DK113))</f>
        <v>0</v>
      </c>
      <c r="AB113">
        <f>(X113-DD113*(DI113+DJ113)/1000)</f>
        <v>0</v>
      </c>
      <c r="AC113">
        <f>(-J113*44100)</f>
        <v>0</v>
      </c>
      <c r="AD113">
        <f>2*29.3*R113*0.92*(DK113-W113)</f>
        <v>0</v>
      </c>
      <c r="AE113">
        <f>2*0.95*5.67E-8*(((DK113+$B$7)+273)^4-(W113+273)^4)</f>
        <v>0</v>
      </c>
      <c r="AF113">
        <f>U113+AE113+AC113+AD113</f>
        <v>0</v>
      </c>
      <c r="AG113">
        <f>DH113*AU113*(DC113-DB113*(1000-AU113*DE113)/(1000-AU113*DD113))/(100*CV113)</f>
        <v>0</v>
      </c>
      <c r="AH113">
        <f>1000*DH113*AU113*(DD113-DE113)/(100*CV113*(1000-AU113*DD113))</f>
        <v>0</v>
      </c>
      <c r="AI113">
        <f>(AJ113 - AK113 - DI113*1E3/(8.314*(DK113+273.15)) * AM113/DH113 * AL113) * DH113/(100*CV113) * (1000 - DE113)/1000</f>
        <v>0</v>
      </c>
      <c r="AJ113">
        <v>427.8443866567923</v>
      </c>
      <c r="AK113">
        <v>430.9208060606061</v>
      </c>
      <c r="AL113">
        <v>4.700430724166949E-05</v>
      </c>
      <c r="AM113">
        <v>64.90629208062373</v>
      </c>
      <c r="AN113">
        <f>(AP113 - AO113 + DI113*1E3/(8.314*(DK113+273.15)) * AR113/DH113 * AQ113) * DH113/(100*CV113) * 1000/(1000 - AP113)</f>
        <v>0</v>
      </c>
      <c r="AO113">
        <v>18.09804503600791</v>
      </c>
      <c r="AP113">
        <v>18.8793006993007</v>
      </c>
      <c r="AQ113">
        <v>3.859520361054376E-05</v>
      </c>
      <c r="AR113">
        <v>84.13693648034415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MAX(0,($B$13+$C$13*DP113)/(1+$D$13*DP113)*DI113/(DK113+273)*$E$13)</f>
        <v>0</v>
      </c>
      <c r="AX113" t="s">
        <v>417</v>
      </c>
      <c r="AY113" t="s">
        <v>417</v>
      </c>
      <c r="AZ113">
        <v>0</v>
      </c>
      <c r="BA113">
        <v>0</v>
      </c>
      <c r="BB113">
        <f>1-AZ113/BA113</f>
        <v>0</v>
      </c>
      <c r="BC113">
        <v>0</v>
      </c>
      <c r="BD113" t="s">
        <v>417</v>
      </c>
      <c r="BE113" t="s">
        <v>417</v>
      </c>
      <c r="BF113">
        <v>0</v>
      </c>
      <c r="BG113">
        <v>0</v>
      </c>
      <c r="BH113">
        <f>1-BF113/BG113</f>
        <v>0</v>
      </c>
      <c r="BI113">
        <v>0.5</v>
      </c>
      <c r="BJ113">
        <f>CS113</f>
        <v>0</v>
      </c>
      <c r="BK113">
        <f>L113</f>
        <v>0</v>
      </c>
      <c r="BL113">
        <f>BH113*BI113*BJ113</f>
        <v>0</v>
      </c>
      <c r="BM113">
        <f>(BK113-BC113)/BJ113</f>
        <v>0</v>
      </c>
      <c r="BN113">
        <f>(BA113-BG113)/BG113</f>
        <v>0</v>
      </c>
      <c r="BO113">
        <f>AZ113/(BB113+AZ113/BG113)</f>
        <v>0</v>
      </c>
      <c r="BP113" t="s">
        <v>417</v>
      </c>
      <c r="BQ113">
        <v>0</v>
      </c>
      <c r="BR113">
        <f>IF(BQ113&lt;&gt;0, BQ113, BO113)</f>
        <v>0</v>
      </c>
      <c r="BS113">
        <f>1-BR113/BG113</f>
        <v>0</v>
      </c>
      <c r="BT113">
        <f>(BG113-BF113)/(BG113-BR113)</f>
        <v>0</v>
      </c>
      <c r="BU113">
        <f>(BA113-BG113)/(BA113-BR113)</f>
        <v>0</v>
      </c>
      <c r="BV113">
        <f>(BG113-BF113)/(BG113-AZ113)</f>
        <v>0</v>
      </c>
      <c r="BW113">
        <f>(BA113-BG113)/(BA113-AZ113)</f>
        <v>0</v>
      </c>
      <c r="BX113">
        <f>(BT113*BR113/BF113)</f>
        <v>0</v>
      </c>
      <c r="BY113">
        <f>(1-BX113)</f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f>$B$11*DQ113+$C$11*DR113+$F$11*EC113*(1-EF113)</f>
        <v>0</v>
      </c>
      <c r="CS113">
        <f>CR113*CT113</f>
        <v>0</v>
      </c>
      <c r="CT113">
        <f>($B$11*$D$9+$C$11*$D$9+$F$11*((EP113+EH113)/MAX(EP113+EH113+EQ113, 0.1)*$I$9+EQ113/MAX(EP113+EH113+EQ113, 0.1)*$J$9))/($B$11+$C$11+$F$11)</f>
        <v>0</v>
      </c>
      <c r="CU113">
        <f>($B$11*$K$9+$C$11*$K$9+$F$11*((EP113+EH113)/MAX(EP113+EH113+EQ113, 0.1)*$P$9+EQ113/MAX(EP113+EH113+EQ113, 0.1)*$Q$9))/($B$11+$C$11+$F$11)</f>
        <v>0</v>
      </c>
      <c r="CV113">
        <v>6</v>
      </c>
      <c r="CW113">
        <v>0.5</v>
      </c>
      <c r="CX113" t="s">
        <v>418</v>
      </c>
      <c r="CY113">
        <v>2</v>
      </c>
      <c r="CZ113" t="b">
        <v>1</v>
      </c>
      <c r="DA113">
        <v>1659045722.25</v>
      </c>
      <c r="DB113">
        <v>422.783</v>
      </c>
      <c r="DC113">
        <v>420.0978</v>
      </c>
      <c r="DD113">
        <v>18.87742</v>
      </c>
      <c r="DE113">
        <v>18.09825</v>
      </c>
      <c r="DF113">
        <v>419.3493</v>
      </c>
      <c r="DG113">
        <v>18.66505</v>
      </c>
      <c r="DH113">
        <v>500.0805999999999</v>
      </c>
      <c r="DI113">
        <v>90.24495999999999</v>
      </c>
      <c r="DJ113">
        <v>0.09996333999999998</v>
      </c>
      <c r="DK113">
        <v>25.74034</v>
      </c>
      <c r="DL113">
        <v>25.18667</v>
      </c>
      <c r="DM113">
        <v>999.9</v>
      </c>
      <c r="DN113">
        <v>0</v>
      </c>
      <c r="DO113">
        <v>0</v>
      </c>
      <c r="DP113">
        <v>10002.633</v>
      </c>
      <c r="DQ113">
        <v>0</v>
      </c>
      <c r="DR113">
        <v>4.237838999999999</v>
      </c>
      <c r="DS113">
        <v>2.68512</v>
      </c>
      <c r="DT113">
        <v>430.9174999999999</v>
      </c>
      <c r="DU113">
        <v>427.8412</v>
      </c>
      <c r="DV113">
        <v>0.7791524</v>
      </c>
      <c r="DW113">
        <v>420.0978</v>
      </c>
      <c r="DX113">
        <v>18.09825</v>
      </c>
      <c r="DY113">
        <v>1.703592</v>
      </c>
      <c r="DZ113">
        <v>1.633277</v>
      </c>
      <c r="EA113">
        <v>14.9292</v>
      </c>
      <c r="EB113">
        <v>14.27639</v>
      </c>
      <c r="EC113">
        <v>0.0100011</v>
      </c>
      <c r="ED113">
        <v>0</v>
      </c>
      <c r="EE113">
        <v>0</v>
      </c>
      <c r="EF113">
        <v>0</v>
      </c>
      <c r="EG113">
        <v>872.115</v>
      </c>
      <c r="EH113">
        <v>0.0100011</v>
      </c>
      <c r="EI113">
        <v>-2.01</v>
      </c>
      <c r="EJ113">
        <v>-2.515</v>
      </c>
      <c r="EK113">
        <v>35.712</v>
      </c>
      <c r="EL113">
        <v>40.9748</v>
      </c>
      <c r="EM113">
        <v>37.6498</v>
      </c>
      <c r="EN113">
        <v>41.3748</v>
      </c>
      <c r="EO113">
        <v>38.0624</v>
      </c>
      <c r="EP113">
        <v>0</v>
      </c>
      <c r="EQ113">
        <v>0</v>
      </c>
      <c r="ER113">
        <v>0</v>
      </c>
      <c r="ES113">
        <v>1659045726.7</v>
      </c>
      <c r="ET113">
        <v>0</v>
      </c>
      <c r="EU113">
        <v>872.5538461538461</v>
      </c>
      <c r="EV113">
        <v>14.73846144434701</v>
      </c>
      <c r="EW113">
        <v>-29.61709399885049</v>
      </c>
      <c r="EX113">
        <v>-0.1115384615384615</v>
      </c>
      <c r="EY113">
        <v>15</v>
      </c>
      <c r="EZ113">
        <v>0</v>
      </c>
      <c r="FA113" t="s">
        <v>419</v>
      </c>
      <c r="FB113">
        <v>1655239120</v>
      </c>
      <c r="FC113">
        <v>1655239135</v>
      </c>
      <c r="FD113">
        <v>0</v>
      </c>
      <c r="FE113">
        <v>-0.075</v>
      </c>
      <c r="FF113">
        <v>-0.027</v>
      </c>
      <c r="FG113">
        <v>1.986</v>
      </c>
      <c r="FH113">
        <v>0.139</v>
      </c>
      <c r="FI113">
        <v>420</v>
      </c>
      <c r="FJ113">
        <v>22</v>
      </c>
      <c r="FK113">
        <v>0.12</v>
      </c>
      <c r="FL113">
        <v>0.02</v>
      </c>
      <c r="FM113">
        <v>2.682603250000001</v>
      </c>
      <c r="FN113">
        <v>-0.02526607879925911</v>
      </c>
      <c r="FO113">
        <v>0.03283723004361817</v>
      </c>
      <c r="FP113">
        <v>1</v>
      </c>
      <c r="FQ113">
        <v>872.625</v>
      </c>
      <c r="FR113">
        <v>-6.277311019704493</v>
      </c>
      <c r="FS113">
        <v>4.297506972242233</v>
      </c>
      <c r="FT113">
        <v>0</v>
      </c>
      <c r="FU113">
        <v>0.77197655</v>
      </c>
      <c r="FV113">
        <v>0.05835169981238194</v>
      </c>
      <c r="FW113">
        <v>0.006188167866784156</v>
      </c>
      <c r="FX113">
        <v>1</v>
      </c>
      <c r="FY113">
        <v>2</v>
      </c>
      <c r="FZ113">
        <v>3</v>
      </c>
      <c r="GA113" t="s">
        <v>429</v>
      </c>
      <c r="GB113">
        <v>2.98055</v>
      </c>
      <c r="GC113">
        <v>2.7285</v>
      </c>
      <c r="GD113">
        <v>0.08610959999999999</v>
      </c>
      <c r="GE113">
        <v>0.0866755</v>
      </c>
      <c r="GF113">
        <v>0.09071410000000001</v>
      </c>
      <c r="GG113">
        <v>0.0887288</v>
      </c>
      <c r="GH113">
        <v>27430.2</v>
      </c>
      <c r="GI113">
        <v>26992.5</v>
      </c>
      <c r="GJ113">
        <v>30540.2</v>
      </c>
      <c r="GK113">
        <v>29796.1</v>
      </c>
      <c r="GL113">
        <v>38321.1</v>
      </c>
      <c r="GM113">
        <v>35756.3</v>
      </c>
      <c r="GN113">
        <v>46715.9</v>
      </c>
      <c r="GO113">
        <v>44317.8</v>
      </c>
      <c r="GP113">
        <v>1.88645</v>
      </c>
      <c r="GQ113">
        <v>1.86075</v>
      </c>
      <c r="GR113">
        <v>0.0466853</v>
      </c>
      <c r="GS113">
        <v>0</v>
      </c>
      <c r="GT113">
        <v>24.4242</v>
      </c>
      <c r="GU113">
        <v>999.9</v>
      </c>
      <c r="GV113">
        <v>41.9</v>
      </c>
      <c r="GW113">
        <v>31.6</v>
      </c>
      <c r="GX113">
        <v>21.6724</v>
      </c>
      <c r="GY113">
        <v>63.2671</v>
      </c>
      <c r="GZ113">
        <v>22.2356</v>
      </c>
      <c r="HA113">
        <v>1</v>
      </c>
      <c r="HB113">
        <v>-0.1011</v>
      </c>
      <c r="HC113">
        <v>-0.177764</v>
      </c>
      <c r="HD113">
        <v>20.2133</v>
      </c>
      <c r="HE113">
        <v>5.23915</v>
      </c>
      <c r="HF113">
        <v>11.968</v>
      </c>
      <c r="HG113">
        <v>4.9719</v>
      </c>
      <c r="HH113">
        <v>3.291</v>
      </c>
      <c r="HI113">
        <v>9597.799999999999</v>
      </c>
      <c r="HJ113">
        <v>9999</v>
      </c>
      <c r="HK113">
        <v>9999</v>
      </c>
      <c r="HL113">
        <v>301.3</v>
      </c>
      <c r="HM113">
        <v>4.97291</v>
      </c>
      <c r="HN113">
        <v>1.87729</v>
      </c>
      <c r="HO113">
        <v>1.87539</v>
      </c>
      <c r="HP113">
        <v>1.87822</v>
      </c>
      <c r="HQ113">
        <v>1.87497</v>
      </c>
      <c r="HR113">
        <v>1.87851</v>
      </c>
      <c r="HS113">
        <v>1.8756</v>
      </c>
      <c r="HT113">
        <v>1.87672</v>
      </c>
      <c r="HU113">
        <v>0</v>
      </c>
      <c r="HV113">
        <v>0</v>
      </c>
      <c r="HW113">
        <v>0</v>
      </c>
      <c r="HX113">
        <v>0</v>
      </c>
      <c r="HY113" t="s">
        <v>421</v>
      </c>
      <c r="HZ113" t="s">
        <v>422</v>
      </c>
      <c r="IA113" t="s">
        <v>423</v>
      </c>
      <c r="IB113" t="s">
        <v>423</v>
      </c>
      <c r="IC113" t="s">
        <v>423</v>
      </c>
      <c r="ID113" t="s">
        <v>423</v>
      </c>
      <c r="IE113">
        <v>0</v>
      </c>
      <c r="IF113">
        <v>100</v>
      </c>
      <c r="IG113">
        <v>100</v>
      </c>
      <c r="IH113">
        <v>3.433</v>
      </c>
      <c r="II113">
        <v>0.2124</v>
      </c>
      <c r="IJ113">
        <v>1.981763419366358</v>
      </c>
      <c r="IK113">
        <v>0.004159454759036045</v>
      </c>
      <c r="IL113">
        <v>-1.867668404869411E-06</v>
      </c>
      <c r="IM113">
        <v>4.909634042181104E-10</v>
      </c>
      <c r="IN113">
        <v>-0.02325052156973135</v>
      </c>
      <c r="IO113">
        <v>0.005621412097584705</v>
      </c>
      <c r="IP113">
        <v>0.0003643073039241939</v>
      </c>
      <c r="IQ113">
        <v>5.804889560036211E-07</v>
      </c>
      <c r="IR113">
        <v>0</v>
      </c>
      <c r="IS113">
        <v>2100</v>
      </c>
      <c r="IT113">
        <v>1</v>
      </c>
      <c r="IU113">
        <v>26</v>
      </c>
      <c r="IV113">
        <v>63443.4</v>
      </c>
      <c r="IW113">
        <v>63443.2</v>
      </c>
      <c r="IX113">
        <v>1.09985</v>
      </c>
      <c r="IY113">
        <v>2.57935</v>
      </c>
      <c r="IZ113">
        <v>1.39893</v>
      </c>
      <c r="JA113">
        <v>2.34253</v>
      </c>
      <c r="JB113">
        <v>1.44897</v>
      </c>
      <c r="JC113">
        <v>2.34497</v>
      </c>
      <c r="JD113">
        <v>36.908</v>
      </c>
      <c r="JE113">
        <v>24.0963</v>
      </c>
      <c r="JF113">
        <v>18</v>
      </c>
      <c r="JG113">
        <v>490.352</v>
      </c>
      <c r="JH113">
        <v>445.59</v>
      </c>
      <c r="JI113">
        <v>25.0001</v>
      </c>
      <c r="JJ113">
        <v>25.7303</v>
      </c>
      <c r="JK113">
        <v>30.0001</v>
      </c>
      <c r="JL113">
        <v>25.5597</v>
      </c>
      <c r="JM113">
        <v>25.6396</v>
      </c>
      <c r="JN113">
        <v>22.041</v>
      </c>
      <c r="JO113">
        <v>20.1113</v>
      </c>
      <c r="JP113">
        <v>0</v>
      </c>
      <c r="JQ113">
        <v>25</v>
      </c>
      <c r="JR113">
        <v>420.1</v>
      </c>
      <c r="JS113">
        <v>18.1114</v>
      </c>
      <c r="JT113">
        <v>100.96</v>
      </c>
      <c r="JU113">
        <v>101.899</v>
      </c>
    </row>
    <row r="114" spans="1:281">
      <c r="A114">
        <v>98</v>
      </c>
      <c r="B114">
        <v>1659045730</v>
      </c>
      <c r="C114">
        <v>3619</v>
      </c>
      <c r="D114" t="s">
        <v>626</v>
      </c>
      <c r="E114" t="s">
        <v>627</v>
      </c>
      <c r="F114">
        <v>5</v>
      </c>
      <c r="G114" t="s">
        <v>415</v>
      </c>
      <c r="H114" t="s">
        <v>625</v>
      </c>
      <c r="I114">
        <v>1659045727.5</v>
      </c>
      <c r="J114">
        <f>(K114)/1000</f>
        <v>0</v>
      </c>
      <c r="K114">
        <f>IF(CZ114, AN114, AH114)</f>
        <v>0</v>
      </c>
      <c r="L114">
        <f>IF(CZ114, AI114, AG114)</f>
        <v>0</v>
      </c>
      <c r="M114">
        <f>DB114 - IF(AU114&gt;1, L114*CV114*100.0/(AW114*DP114), 0)</f>
        <v>0</v>
      </c>
      <c r="N114">
        <f>((T114-J114/2)*M114-L114)/(T114+J114/2)</f>
        <v>0</v>
      </c>
      <c r="O114">
        <f>N114*(DI114+DJ114)/1000.0</f>
        <v>0</v>
      </c>
      <c r="P114">
        <f>(DB114 - IF(AU114&gt;1, L114*CV114*100.0/(AW114*DP114), 0))*(DI114+DJ114)/1000.0</f>
        <v>0</v>
      </c>
      <c r="Q114">
        <f>2.0/((1/S114-1/R114)+SIGN(S114)*SQRT((1/S114-1/R114)*(1/S114-1/R114) + 4*CW114/((CW114+1)*(CW114+1))*(2*1/S114*1/R114-1/R114*1/R114)))</f>
        <v>0</v>
      </c>
      <c r="R114">
        <f>IF(LEFT(CX114,1)&lt;&gt;"0",IF(LEFT(CX114,1)="1",3.0,CY114),$D$5+$E$5*(DP114*DI114/($K$5*1000))+$F$5*(DP114*DI114/($K$5*1000))*MAX(MIN(CV114,$J$5),$I$5)*MAX(MIN(CV114,$J$5),$I$5)+$G$5*MAX(MIN(CV114,$J$5),$I$5)*(DP114*DI114/($K$5*1000))+$H$5*(DP114*DI114/($K$5*1000))*(DP114*DI114/($K$5*1000)))</f>
        <v>0</v>
      </c>
      <c r="S114">
        <f>J114*(1000-(1000*0.61365*exp(17.502*W114/(240.97+W114))/(DI114+DJ114)+DD114)/2)/(1000*0.61365*exp(17.502*W114/(240.97+W114))/(DI114+DJ114)-DD114)</f>
        <v>0</v>
      </c>
      <c r="T114">
        <f>1/((CW114+1)/(Q114/1.6)+1/(R114/1.37)) + CW114/((CW114+1)/(Q114/1.6) + CW114/(R114/1.37))</f>
        <v>0</v>
      </c>
      <c r="U114">
        <f>(CR114*CU114)</f>
        <v>0</v>
      </c>
      <c r="V114">
        <f>(DK114+(U114+2*0.95*5.67E-8*(((DK114+$B$7)+273)^4-(DK114+273)^4)-44100*J114)/(1.84*29.3*R114+8*0.95*5.67E-8*(DK114+273)^3))</f>
        <v>0</v>
      </c>
      <c r="W114">
        <f>($C$7*DL114+$D$7*DM114+$E$7*V114)</f>
        <v>0</v>
      </c>
      <c r="X114">
        <f>0.61365*exp(17.502*W114/(240.97+W114))</f>
        <v>0</v>
      </c>
      <c r="Y114">
        <f>(Z114/AA114*100)</f>
        <v>0</v>
      </c>
      <c r="Z114">
        <f>DD114*(DI114+DJ114)/1000</f>
        <v>0</v>
      </c>
      <c r="AA114">
        <f>0.61365*exp(17.502*DK114/(240.97+DK114))</f>
        <v>0</v>
      </c>
      <c r="AB114">
        <f>(X114-DD114*(DI114+DJ114)/1000)</f>
        <v>0</v>
      </c>
      <c r="AC114">
        <f>(-J114*44100)</f>
        <v>0</v>
      </c>
      <c r="AD114">
        <f>2*29.3*R114*0.92*(DK114-W114)</f>
        <v>0</v>
      </c>
      <c r="AE114">
        <f>2*0.95*5.67E-8*(((DK114+$B$7)+273)^4-(W114+273)^4)</f>
        <v>0</v>
      </c>
      <c r="AF114">
        <f>U114+AE114+AC114+AD114</f>
        <v>0</v>
      </c>
      <c r="AG114">
        <f>DH114*AU114*(DC114-DB114*(1000-AU114*DE114)/(1000-AU114*DD114))/(100*CV114)</f>
        <v>0</v>
      </c>
      <c r="AH114">
        <f>1000*DH114*AU114*(DD114-DE114)/(100*CV114*(1000-AU114*DD114))</f>
        <v>0</v>
      </c>
      <c r="AI114">
        <f>(AJ114 - AK114 - DI114*1E3/(8.314*(DK114+273.15)) * AM114/DH114 * AL114) * DH114/(100*CV114) * (1000 - DE114)/1000</f>
        <v>0</v>
      </c>
      <c r="AJ114">
        <v>427.8311853833744</v>
      </c>
      <c r="AK114">
        <v>430.9610121212121</v>
      </c>
      <c r="AL114">
        <v>0.000489159246843099</v>
      </c>
      <c r="AM114">
        <v>64.90629208062373</v>
      </c>
      <c r="AN114">
        <f>(AP114 - AO114 + DI114*1E3/(8.314*(DK114+273.15)) * AR114/DH114 * AQ114) * DH114/(100*CV114) * 1000/(1000 - AP114)</f>
        <v>0</v>
      </c>
      <c r="AO114">
        <v>18.09910906751249</v>
      </c>
      <c r="AP114">
        <v>18.88080209790211</v>
      </c>
      <c r="AQ114">
        <v>4.094798944156916E-06</v>
      </c>
      <c r="AR114">
        <v>84.13693648034415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MAX(0,($B$13+$C$13*DP114)/(1+$D$13*DP114)*DI114/(DK114+273)*$E$13)</f>
        <v>0</v>
      </c>
      <c r="AX114" t="s">
        <v>417</v>
      </c>
      <c r="AY114" t="s">
        <v>417</v>
      </c>
      <c r="AZ114">
        <v>0</v>
      </c>
      <c r="BA114">
        <v>0</v>
      </c>
      <c r="BB114">
        <f>1-AZ114/BA114</f>
        <v>0</v>
      </c>
      <c r="BC114">
        <v>0</v>
      </c>
      <c r="BD114" t="s">
        <v>417</v>
      </c>
      <c r="BE114" t="s">
        <v>417</v>
      </c>
      <c r="BF114">
        <v>0</v>
      </c>
      <c r="BG114">
        <v>0</v>
      </c>
      <c r="BH114">
        <f>1-BF114/BG114</f>
        <v>0</v>
      </c>
      <c r="BI114">
        <v>0.5</v>
      </c>
      <c r="BJ114">
        <f>CS114</f>
        <v>0</v>
      </c>
      <c r="BK114">
        <f>L114</f>
        <v>0</v>
      </c>
      <c r="BL114">
        <f>BH114*BI114*BJ114</f>
        <v>0</v>
      </c>
      <c r="BM114">
        <f>(BK114-BC114)/BJ114</f>
        <v>0</v>
      </c>
      <c r="BN114">
        <f>(BA114-BG114)/BG114</f>
        <v>0</v>
      </c>
      <c r="BO114">
        <f>AZ114/(BB114+AZ114/BG114)</f>
        <v>0</v>
      </c>
      <c r="BP114" t="s">
        <v>417</v>
      </c>
      <c r="BQ114">
        <v>0</v>
      </c>
      <c r="BR114">
        <f>IF(BQ114&lt;&gt;0, BQ114, BO114)</f>
        <v>0</v>
      </c>
      <c r="BS114">
        <f>1-BR114/BG114</f>
        <v>0</v>
      </c>
      <c r="BT114">
        <f>(BG114-BF114)/(BG114-BR114)</f>
        <v>0</v>
      </c>
      <c r="BU114">
        <f>(BA114-BG114)/(BA114-BR114)</f>
        <v>0</v>
      </c>
      <c r="BV114">
        <f>(BG114-BF114)/(BG114-AZ114)</f>
        <v>0</v>
      </c>
      <c r="BW114">
        <f>(BA114-BG114)/(BA114-AZ114)</f>
        <v>0</v>
      </c>
      <c r="BX114">
        <f>(BT114*BR114/BF114)</f>
        <v>0</v>
      </c>
      <c r="BY114">
        <f>(1-BX114)</f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f>$B$11*DQ114+$C$11*DR114+$F$11*EC114*(1-EF114)</f>
        <v>0</v>
      </c>
      <c r="CS114">
        <f>CR114*CT114</f>
        <v>0</v>
      </c>
      <c r="CT114">
        <f>($B$11*$D$9+$C$11*$D$9+$F$11*((EP114+EH114)/MAX(EP114+EH114+EQ114, 0.1)*$I$9+EQ114/MAX(EP114+EH114+EQ114, 0.1)*$J$9))/($B$11+$C$11+$F$11)</f>
        <v>0</v>
      </c>
      <c r="CU114">
        <f>($B$11*$K$9+$C$11*$K$9+$F$11*((EP114+EH114)/MAX(EP114+EH114+EQ114, 0.1)*$P$9+EQ114/MAX(EP114+EH114+EQ114, 0.1)*$Q$9))/($B$11+$C$11+$F$11)</f>
        <v>0</v>
      </c>
      <c r="CV114">
        <v>6</v>
      </c>
      <c r="CW114">
        <v>0.5</v>
      </c>
      <c r="CX114" t="s">
        <v>418</v>
      </c>
      <c r="CY114">
        <v>2</v>
      </c>
      <c r="CZ114" t="b">
        <v>1</v>
      </c>
      <c r="DA114">
        <v>1659045727.5</v>
      </c>
      <c r="DB114">
        <v>422.8030000000001</v>
      </c>
      <c r="DC114">
        <v>420.0804444444445</v>
      </c>
      <c r="DD114">
        <v>18.87978888888889</v>
      </c>
      <c r="DE114">
        <v>18.09931111111111</v>
      </c>
      <c r="DF114">
        <v>419.3692222222222</v>
      </c>
      <c r="DG114">
        <v>18.66738888888889</v>
      </c>
      <c r="DH114">
        <v>500.1015555555555</v>
      </c>
      <c r="DI114">
        <v>90.24491111111112</v>
      </c>
      <c r="DJ114">
        <v>0.1000751888888889</v>
      </c>
      <c r="DK114">
        <v>25.74178888888889</v>
      </c>
      <c r="DL114">
        <v>25.19061111111111</v>
      </c>
      <c r="DM114">
        <v>999.9000000000001</v>
      </c>
      <c r="DN114">
        <v>0</v>
      </c>
      <c r="DO114">
        <v>0</v>
      </c>
      <c r="DP114">
        <v>9999.28888888889</v>
      </c>
      <c r="DQ114">
        <v>0</v>
      </c>
      <c r="DR114">
        <v>4.24763</v>
      </c>
      <c r="DS114">
        <v>2.722751111111112</v>
      </c>
      <c r="DT114">
        <v>430.9392222222222</v>
      </c>
      <c r="DU114">
        <v>427.8235555555556</v>
      </c>
      <c r="DV114">
        <v>0.7805040000000001</v>
      </c>
      <c r="DW114">
        <v>420.0804444444445</v>
      </c>
      <c r="DX114">
        <v>18.09931111111111</v>
      </c>
      <c r="DY114">
        <v>1.703805555555556</v>
      </c>
      <c r="DZ114">
        <v>1.633368888888889</v>
      </c>
      <c r="EA114">
        <v>14.93115555555555</v>
      </c>
      <c r="EB114">
        <v>14.27725555555555</v>
      </c>
      <c r="EC114">
        <v>0.0100011</v>
      </c>
      <c r="ED114">
        <v>0</v>
      </c>
      <c r="EE114">
        <v>0</v>
      </c>
      <c r="EF114">
        <v>0</v>
      </c>
      <c r="EG114">
        <v>872.5777777777779</v>
      </c>
      <c r="EH114">
        <v>0.0100011</v>
      </c>
      <c r="EI114">
        <v>-1.233333333333333</v>
      </c>
      <c r="EJ114">
        <v>-1.888888888888889</v>
      </c>
      <c r="EK114">
        <v>35.37477777777778</v>
      </c>
      <c r="EL114">
        <v>40.76366666666667</v>
      </c>
      <c r="EM114">
        <v>37.57611111111111</v>
      </c>
      <c r="EN114">
        <v>41.09011111111111</v>
      </c>
      <c r="EO114">
        <v>37.98577777777777</v>
      </c>
      <c r="EP114">
        <v>0</v>
      </c>
      <c r="EQ114">
        <v>0</v>
      </c>
      <c r="ER114">
        <v>0</v>
      </c>
      <c r="ES114">
        <v>1659045731.5</v>
      </c>
      <c r="ET114">
        <v>0</v>
      </c>
      <c r="EU114">
        <v>872.6903846153848</v>
      </c>
      <c r="EV114">
        <v>0.3811967165603737</v>
      </c>
      <c r="EW114">
        <v>-22.96752155617085</v>
      </c>
      <c r="EX114">
        <v>-0.7576923076923076</v>
      </c>
      <c r="EY114">
        <v>15</v>
      </c>
      <c r="EZ114">
        <v>0</v>
      </c>
      <c r="FA114" t="s">
        <v>419</v>
      </c>
      <c r="FB114">
        <v>1655239120</v>
      </c>
      <c r="FC114">
        <v>1655239135</v>
      </c>
      <c r="FD114">
        <v>0</v>
      </c>
      <c r="FE114">
        <v>-0.075</v>
      </c>
      <c r="FF114">
        <v>-0.027</v>
      </c>
      <c r="FG114">
        <v>1.986</v>
      </c>
      <c r="FH114">
        <v>0.139</v>
      </c>
      <c r="FI114">
        <v>420</v>
      </c>
      <c r="FJ114">
        <v>22</v>
      </c>
      <c r="FK114">
        <v>0.12</v>
      </c>
      <c r="FL114">
        <v>0.02</v>
      </c>
      <c r="FM114">
        <v>2.691664</v>
      </c>
      <c r="FN114">
        <v>0.07160082551594031</v>
      </c>
      <c r="FO114">
        <v>0.04212763385237771</v>
      </c>
      <c r="FP114">
        <v>1</v>
      </c>
      <c r="FQ114">
        <v>872.3220588235295</v>
      </c>
      <c r="FR114">
        <v>1.652406379333815</v>
      </c>
      <c r="FS114">
        <v>4.440624478746845</v>
      </c>
      <c r="FT114">
        <v>0</v>
      </c>
      <c r="FU114">
        <v>0.776915775</v>
      </c>
      <c r="FV114">
        <v>0.03511446529080552</v>
      </c>
      <c r="FW114">
        <v>0.003626743673652029</v>
      </c>
      <c r="FX114">
        <v>1</v>
      </c>
      <c r="FY114">
        <v>2</v>
      </c>
      <c r="FZ114">
        <v>3</v>
      </c>
      <c r="GA114" t="s">
        <v>429</v>
      </c>
      <c r="GB114">
        <v>2.98061</v>
      </c>
      <c r="GC114">
        <v>2.72829</v>
      </c>
      <c r="GD114">
        <v>0.0861126</v>
      </c>
      <c r="GE114">
        <v>0.0866594</v>
      </c>
      <c r="GF114">
        <v>0.0907184</v>
      </c>
      <c r="GG114">
        <v>0.0887314</v>
      </c>
      <c r="GH114">
        <v>27431.1</v>
      </c>
      <c r="GI114">
        <v>26992.8</v>
      </c>
      <c r="GJ114">
        <v>30541.3</v>
      </c>
      <c r="GK114">
        <v>29795.9</v>
      </c>
      <c r="GL114">
        <v>38322.3</v>
      </c>
      <c r="GM114">
        <v>35755.9</v>
      </c>
      <c r="GN114">
        <v>46717.6</v>
      </c>
      <c r="GO114">
        <v>44317.4</v>
      </c>
      <c r="GP114">
        <v>1.88657</v>
      </c>
      <c r="GQ114">
        <v>1.86087</v>
      </c>
      <c r="GR114">
        <v>0.0464693</v>
      </c>
      <c r="GS114">
        <v>0</v>
      </c>
      <c r="GT114">
        <v>24.4262</v>
      </c>
      <c r="GU114">
        <v>999.9</v>
      </c>
      <c r="GV114">
        <v>41.9</v>
      </c>
      <c r="GW114">
        <v>31.6</v>
      </c>
      <c r="GX114">
        <v>21.6754</v>
      </c>
      <c r="GY114">
        <v>63.3071</v>
      </c>
      <c r="GZ114">
        <v>22.2276</v>
      </c>
      <c r="HA114">
        <v>1</v>
      </c>
      <c r="HB114">
        <v>-0.101006</v>
      </c>
      <c r="HC114">
        <v>-0.176547</v>
      </c>
      <c r="HD114">
        <v>20.2132</v>
      </c>
      <c r="HE114">
        <v>5.23975</v>
      </c>
      <c r="HF114">
        <v>11.968</v>
      </c>
      <c r="HG114">
        <v>4.9718</v>
      </c>
      <c r="HH114">
        <v>3.291</v>
      </c>
      <c r="HI114">
        <v>9598.1</v>
      </c>
      <c r="HJ114">
        <v>9999</v>
      </c>
      <c r="HK114">
        <v>9999</v>
      </c>
      <c r="HL114">
        <v>301.3</v>
      </c>
      <c r="HM114">
        <v>4.97291</v>
      </c>
      <c r="HN114">
        <v>1.87729</v>
      </c>
      <c r="HO114">
        <v>1.87539</v>
      </c>
      <c r="HP114">
        <v>1.87821</v>
      </c>
      <c r="HQ114">
        <v>1.87495</v>
      </c>
      <c r="HR114">
        <v>1.87851</v>
      </c>
      <c r="HS114">
        <v>1.8756</v>
      </c>
      <c r="HT114">
        <v>1.87675</v>
      </c>
      <c r="HU114">
        <v>0</v>
      </c>
      <c r="HV114">
        <v>0</v>
      </c>
      <c r="HW114">
        <v>0</v>
      </c>
      <c r="HX114">
        <v>0</v>
      </c>
      <c r="HY114" t="s">
        <v>421</v>
      </c>
      <c r="HZ114" t="s">
        <v>422</v>
      </c>
      <c r="IA114" t="s">
        <v>423</v>
      </c>
      <c r="IB114" t="s">
        <v>423</v>
      </c>
      <c r="IC114" t="s">
        <v>423</v>
      </c>
      <c r="ID114" t="s">
        <v>423</v>
      </c>
      <c r="IE114">
        <v>0</v>
      </c>
      <c r="IF114">
        <v>100</v>
      </c>
      <c r="IG114">
        <v>100</v>
      </c>
      <c r="IH114">
        <v>3.434</v>
      </c>
      <c r="II114">
        <v>0.2125</v>
      </c>
      <c r="IJ114">
        <v>1.981763419366358</v>
      </c>
      <c r="IK114">
        <v>0.004159454759036045</v>
      </c>
      <c r="IL114">
        <v>-1.867668404869411E-06</v>
      </c>
      <c r="IM114">
        <v>4.909634042181104E-10</v>
      </c>
      <c r="IN114">
        <v>-0.02325052156973135</v>
      </c>
      <c r="IO114">
        <v>0.005621412097584705</v>
      </c>
      <c r="IP114">
        <v>0.0003643073039241939</v>
      </c>
      <c r="IQ114">
        <v>5.804889560036211E-07</v>
      </c>
      <c r="IR114">
        <v>0</v>
      </c>
      <c r="IS114">
        <v>2100</v>
      </c>
      <c r="IT114">
        <v>1</v>
      </c>
      <c r="IU114">
        <v>26</v>
      </c>
      <c r="IV114">
        <v>63443.5</v>
      </c>
      <c r="IW114">
        <v>63443.2</v>
      </c>
      <c r="IX114">
        <v>1.09985</v>
      </c>
      <c r="IY114">
        <v>2.57446</v>
      </c>
      <c r="IZ114">
        <v>1.39893</v>
      </c>
      <c r="JA114">
        <v>2.34253</v>
      </c>
      <c r="JB114">
        <v>1.44897</v>
      </c>
      <c r="JC114">
        <v>2.36572</v>
      </c>
      <c r="JD114">
        <v>36.908</v>
      </c>
      <c r="JE114">
        <v>24.0963</v>
      </c>
      <c r="JF114">
        <v>18</v>
      </c>
      <c r="JG114">
        <v>490.422</v>
      </c>
      <c r="JH114">
        <v>445.679</v>
      </c>
      <c r="JI114">
        <v>25.0001</v>
      </c>
      <c r="JJ114">
        <v>25.7318</v>
      </c>
      <c r="JK114">
        <v>30.0002</v>
      </c>
      <c r="JL114">
        <v>25.5599</v>
      </c>
      <c r="JM114">
        <v>25.6411</v>
      </c>
      <c r="JN114">
        <v>22.0433</v>
      </c>
      <c r="JO114">
        <v>20.1113</v>
      </c>
      <c r="JP114">
        <v>0</v>
      </c>
      <c r="JQ114">
        <v>25</v>
      </c>
      <c r="JR114">
        <v>420.1</v>
      </c>
      <c r="JS114">
        <v>18.1114</v>
      </c>
      <c r="JT114">
        <v>100.963</v>
      </c>
      <c r="JU114">
        <v>101.898</v>
      </c>
    </row>
    <row r="115" spans="1:281">
      <c r="A115">
        <v>99</v>
      </c>
      <c r="B115">
        <v>1659045735</v>
      </c>
      <c r="C115">
        <v>3624</v>
      </c>
      <c r="D115" t="s">
        <v>628</v>
      </c>
      <c r="E115" t="s">
        <v>629</v>
      </c>
      <c r="F115">
        <v>5</v>
      </c>
      <c r="G115" t="s">
        <v>415</v>
      </c>
      <c r="H115" t="s">
        <v>625</v>
      </c>
      <c r="I115">
        <v>1659045732.2</v>
      </c>
      <c r="J115">
        <f>(K115)/1000</f>
        <v>0</v>
      </c>
      <c r="K115">
        <f>IF(CZ115, AN115, AH115)</f>
        <v>0</v>
      </c>
      <c r="L115">
        <f>IF(CZ115, AI115, AG115)</f>
        <v>0</v>
      </c>
      <c r="M115">
        <f>DB115 - IF(AU115&gt;1, L115*CV115*100.0/(AW115*DP115), 0)</f>
        <v>0</v>
      </c>
      <c r="N115">
        <f>((T115-J115/2)*M115-L115)/(T115+J115/2)</f>
        <v>0</v>
      </c>
      <c r="O115">
        <f>N115*(DI115+DJ115)/1000.0</f>
        <v>0</v>
      </c>
      <c r="P115">
        <f>(DB115 - IF(AU115&gt;1, L115*CV115*100.0/(AW115*DP115), 0))*(DI115+DJ115)/1000.0</f>
        <v>0</v>
      </c>
      <c r="Q115">
        <f>2.0/((1/S115-1/R115)+SIGN(S115)*SQRT((1/S115-1/R115)*(1/S115-1/R115) + 4*CW115/((CW115+1)*(CW115+1))*(2*1/S115*1/R115-1/R115*1/R115)))</f>
        <v>0</v>
      </c>
      <c r="R115">
        <f>IF(LEFT(CX115,1)&lt;&gt;"0",IF(LEFT(CX115,1)="1",3.0,CY115),$D$5+$E$5*(DP115*DI115/($K$5*1000))+$F$5*(DP115*DI115/($K$5*1000))*MAX(MIN(CV115,$J$5),$I$5)*MAX(MIN(CV115,$J$5),$I$5)+$G$5*MAX(MIN(CV115,$J$5),$I$5)*(DP115*DI115/($K$5*1000))+$H$5*(DP115*DI115/($K$5*1000))*(DP115*DI115/($K$5*1000)))</f>
        <v>0</v>
      </c>
      <c r="S115">
        <f>J115*(1000-(1000*0.61365*exp(17.502*W115/(240.97+W115))/(DI115+DJ115)+DD115)/2)/(1000*0.61365*exp(17.502*W115/(240.97+W115))/(DI115+DJ115)-DD115)</f>
        <v>0</v>
      </c>
      <c r="T115">
        <f>1/((CW115+1)/(Q115/1.6)+1/(R115/1.37)) + CW115/((CW115+1)/(Q115/1.6) + CW115/(R115/1.37))</f>
        <v>0</v>
      </c>
      <c r="U115">
        <f>(CR115*CU115)</f>
        <v>0</v>
      </c>
      <c r="V115">
        <f>(DK115+(U115+2*0.95*5.67E-8*(((DK115+$B$7)+273)^4-(DK115+273)^4)-44100*J115)/(1.84*29.3*R115+8*0.95*5.67E-8*(DK115+273)^3))</f>
        <v>0</v>
      </c>
      <c r="W115">
        <f>($C$7*DL115+$D$7*DM115+$E$7*V115)</f>
        <v>0</v>
      </c>
      <c r="X115">
        <f>0.61365*exp(17.502*W115/(240.97+W115))</f>
        <v>0</v>
      </c>
      <c r="Y115">
        <f>(Z115/AA115*100)</f>
        <v>0</v>
      </c>
      <c r="Z115">
        <f>DD115*(DI115+DJ115)/1000</f>
        <v>0</v>
      </c>
      <c r="AA115">
        <f>0.61365*exp(17.502*DK115/(240.97+DK115))</f>
        <v>0</v>
      </c>
      <c r="AB115">
        <f>(X115-DD115*(DI115+DJ115)/1000)</f>
        <v>0</v>
      </c>
      <c r="AC115">
        <f>(-J115*44100)</f>
        <v>0</v>
      </c>
      <c r="AD115">
        <f>2*29.3*R115*0.92*(DK115-W115)</f>
        <v>0</v>
      </c>
      <c r="AE115">
        <f>2*0.95*5.67E-8*(((DK115+$B$7)+273)^4-(W115+273)^4)</f>
        <v>0</v>
      </c>
      <c r="AF115">
        <f>U115+AE115+AC115+AD115</f>
        <v>0</v>
      </c>
      <c r="AG115">
        <f>DH115*AU115*(DC115-DB115*(1000-AU115*DE115)/(1000-AU115*DD115))/(100*CV115)</f>
        <v>0</v>
      </c>
      <c r="AH115">
        <f>1000*DH115*AU115*(DD115-DE115)/(100*CV115*(1000-AU115*DD115))</f>
        <v>0</v>
      </c>
      <c r="AI115">
        <f>(AJ115 - AK115 - DI115*1E3/(8.314*(DK115+273.15)) * AM115/DH115 * AL115) * DH115/(100*CV115) * (1000 - DE115)/1000</f>
        <v>0</v>
      </c>
      <c r="AJ115">
        <v>427.8386556816208</v>
      </c>
      <c r="AK115">
        <v>430.9215151515151</v>
      </c>
      <c r="AL115">
        <v>1.571378233897362E-05</v>
      </c>
      <c r="AM115">
        <v>64.90629208062373</v>
      </c>
      <c r="AN115">
        <f>(AP115 - AO115 + DI115*1E3/(8.314*(DK115+273.15)) * AR115/DH115 * AQ115) * DH115/(100*CV115) * 1000/(1000 - AP115)</f>
        <v>0</v>
      </c>
      <c r="AO115">
        <v>18.10029353933865</v>
      </c>
      <c r="AP115">
        <v>18.88288391608392</v>
      </c>
      <c r="AQ115">
        <v>1.483481545088605E-05</v>
      </c>
      <c r="AR115">
        <v>84.13693648034415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MAX(0,($B$13+$C$13*DP115)/(1+$D$13*DP115)*DI115/(DK115+273)*$E$13)</f>
        <v>0</v>
      </c>
      <c r="AX115" t="s">
        <v>417</v>
      </c>
      <c r="AY115" t="s">
        <v>417</v>
      </c>
      <c r="AZ115">
        <v>0</v>
      </c>
      <c r="BA115">
        <v>0</v>
      </c>
      <c r="BB115">
        <f>1-AZ115/BA115</f>
        <v>0</v>
      </c>
      <c r="BC115">
        <v>0</v>
      </c>
      <c r="BD115" t="s">
        <v>417</v>
      </c>
      <c r="BE115" t="s">
        <v>417</v>
      </c>
      <c r="BF115">
        <v>0</v>
      </c>
      <c r="BG115">
        <v>0</v>
      </c>
      <c r="BH115">
        <f>1-BF115/BG115</f>
        <v>0</v>
      </c>
      <c r="BI115">
        <v>0.5</v>
      </c>
      <c r="BJ115">
        <f>CS115</f>
        <v>0</v>
      </c>
      <c r="BK115">
        <f>L115</f>
        <v>0</v>
      </c>
      <c r="BL115">
        <f>BH115*BI115*BJ115</f>
        <v>0</v>
      </c>
      <c r="BM115">
        <f>(BK115-BC115)/BJ115</f>
        <v>0</v>
      </c>
      <c r="BN115">
        <f>(BA115-BG115)/BG115</f>
        <v>0</v>
      </c>
      <c r="BO115">
        <f>AZ115/(BB115+AZ115/BG115)</f>
        <v>0</v>
      </c>
      <c r="BP115" t="s">
        <v>417</v>
      </c>
      <c r="BQ115">
        <v>0</v>
      </c>
      <c r="BR115">
        <f>IF(BQ115&lt;&gt;0, BQ115, BO115)</f>
        <v>0</v>
      </c>
      <c r="BS115">
        <f>1-BR115/BG115</f>
        <v>0</v>
      </c>
      <c r="BT115">
        <f>(BG115-BF115)/(BG115-BR115)</f>
        <v>0</v>
      </c>
      <c r="BU115">
        <f>(BA115-BG115)/(BA115-BR115)</f>
        <v>0</v>
      </c>
      <c r="BV115">
        <f>(BG115-BF115)/(BG115-AZ115)</f>
        <v>0</v>
      </c>
      <c r="BW115">
        <f>(BA115-BG115)/(BA115-AZ115)</f>
        <v>0</v>
      </c>
      <c r="BX115">
        <f>(BT115*BR115/BF115)</f>
        <v>0</v>
      </c>
      <c r="BY115">
        <f>(1-BX115)</f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f>$B$11*DQ115+$C$11*DR115+$F$11*EC115*(1-EF115)</f>
        <v>0</v>
      </c>
      <c r="CS115">
        <f>CR115*CT115</f>
        <v>0</v>
      </c>
      <c r="CT115">
        <f>($B$11*$D$9+$C$11*$D$9+$F$11*((EP115+EH115)/MAX(EP115+EH115+EQ115, 0.1)*$I$9+EQ115/MAX(EP115+EH115+EQ115, 0.1)*$J$9))/($B$11+$C$11+$F$11)</f>
        <v>0</v>
      </c>
      <c r="CU115">
        <f>($B$11*$K$9+$C$11*$K$9+$F$11*((EP115+EH115)/MAX(EP115+EH115+EQ115, 0.1)*$P$9+EQ115/MAX(EP115+EH115+EQ115, 0.1)*$Q$9))/($B$11+$C$11+$F$11)</f>
        <v>0</v>
      </c>
      <c r="CV115">
        <v>6</v>
      </c>
      <c r="CW115">
        <v>0.5</v>
      </c>
      <c r="CX115" t="s">
        <v>418</v>
      </c>
      <c r="CY115">
        <v>2</v>
      </c>
      <c r="CZ115" t="b">
        <v>1</v>
      </c>
      <c r="DA115">
        <v>1659045732.2</v>
      </c>
      <c r="DB115">
        <v>422.7841999999999</v>
      </c>
      <c r="DC115">
        <v>420.0949999999999</v>
      </c>
      <c r="DD115">
        <v>18.88204</v>
      </c>
      <c r="DE115">
        <v>18.10023</v>
      </c>
      <c r="DF115">
        <v>419.3502999999999</v>
      </c>
      <c r="DG115">
        <v>18.66957</v>
      </c>
      <c r="DH115">
        <v>500.0432000000001</v>
      </c>
      <c r="DI115">
        <v>90.24231</v>
      </c>
      <c r="DJ115">
        <v>0.09995853000000002</v>
      </c>
      <c r="DK115">
        <v>25.74417</v>
      </c>
      <c r="DL115">
        <v>25.18594</v>
      </c>
      <c r="DM115">
        <v>999.9</v>
      </c>
      <c r="DN115">
        <v>0</v>
      </c>
      <c r="DO115">
        <v>0</v>
      </c>
      <c r="DP115">
        <v>9997.944</v>
      </c>
      <c r="DQ115">
        <v>0</v>
      </c>
      <c r="DR115">
        <v>4.24239</v>
      </c>
      <c r="DS115">
        <v>2.689271</v>
      </c>
      <c r="DT115">
        <v>430.9209</v>
      </c>
      <c r="DU115">
        <v>427.8390000000001</v>
      </c>
      <c r="DV115">
        <v>0.781809</v>
      </c>
      <c r="DW115">
        <v>420.0949999999999</v>
      </c>
      <c r="DX115">
        <v>18.10023</v>
      </c>
      <c r="DY115">
        <v>1.703958</v>
      </c>
      <c r="DZ115">
        <v>1.633408</v>
      </c>
      <c r="EA115">
        <v>14.93254</v>
      </c>
      <c r="EB115">
        <v>14.27762</v>
      </c>
      <c r="EC115">
        <v>0.0100011</v>
      </c>
      <c r="ED115">
        <v>0</v>
      </c>
      <c r="EE115">
        <v>0</v>
      </c>
      <c r="EF115">
        <v>0</v>
      </c>
      <c r="EG115">
        <v>872.8100000000001</v>
      </c>
      <c r="EH115">
        <v>0.0100011</v>
      </c>
      <c r="EI115">
        <v>-2.185</v>
      </c>
      <c r="EJ115">
        <v>-2.21</v>
      </c>
      <c r="EK115">
        <v>35.4059</v>
      </c>
      <c r="EL115">
        <v>40.581</v>
      </c>
      <c r="EM115">
        <v>37.4936</v>
      </c>
      <c r="EN115">
        <v>40.8185</v>
      </c>
      <c r="EO115">
        <v>37.8123</v>
      </c>
      <c r="EP115">
        <v>0</v>
      </c>
      <c r="EQ115">
        <v>0</v>
      </c>
      <c r="ER115">
        <v>0</v>
      </c>
      <c r="ES115">
        <v>1659045736.3</v>
      </c>
      <c r="ET115">
        <v>0</v>
      </c>
      <c r="EU115">
        <v>872.9384615384616</v>
      </c>
      <c r="EV115">
        <v>14.78632479846727</v>
      </c>
      <c r="EW115">
        <v>-1.210256623640077</v>
      </c>
      <c r="EX115">
        <v>-2.065384615384615</v>
      </c>
      <c r="EY115">
        <v>15</v>
      </c>
      <c r="EZ115">
        <v>0</v>
      </c>
      <c r="FA115" t="s">
        <v>419</v>
      </c>
      <c r="FB115">
        <v>1655239120</v>
      </c>
      <c r="FC115">
        <v>1655239135</v>
      </c>
      <c r="FD115">
        <v>0</v>
      </c>
      <c r="FE115">
        <v>-0.075</v>
      </c>
      <c r="FF115">
        <v>-0.027</v>
      </c>
      <c r="FG115">
        <v>1.986</v>
      </c>
      <c r="FH115">
        <v>0.139</v>
      </c>
      <c r="FI115">
        <v>420</v>
      </c>
      <c r="FJ115">
        <v>22</v>
      </c>
      <c r="FK115">
        <v>0.12</v>
      </c>
      <c r="FL115">
        <v>0.02</v>
      </c>
      <c r="FM115">
        <v>2.688434390243903</v>
      </c>
      <c r="FN115">
        <v>0.1758068989547059</v>
      </c>
      <c r="FO115">
        <v>0.04944969486446985</v>
      </c>
      <c r="FP115">
        <v>1</v>
      </c>
      <c r="FQ115">
        <v>872.9</v>
      </c>
      <c r="FR115">
        <v>4.838808247522172</v>
      </c>
      <c r="FS115">
        <v>4.372894451316307</v>
      </c>
      <c r="FT115">
        <v>0</v>
      </c>
      <c r="FU115">
        <v>0.7791483902439024</v>
      </c>
      <c r="FV115">
        <v>0.02207698954704002</v>
      </c>
      <c r="FW115">
        <v>0.002321554377084135</v>
      </c>
      <c r="FX115">
        <v>1</v>
      </c>
      <c r="FY115">
        <v>2</v>
      </c>
      <c r="FZ115">
        <v>3</v>
      </c>
      <c r="GA115" t="s">
        <v>429</v>
      </c>
      <c r="GB115">
        <v>2.98038</v>
      </c>
      <c r="GC115">
        <v>2.72835</v>
      </c>
      <c r="GD115">
        <v>0.08610520000000001</v>
      </c>
      <c r="GE115">
        <v>0.0866822</v>
      </c>
      <c r="GF115">
        <v>0.0907208</v>
      </c>
      <c r="GG115">
        <v>0.08872770000000001</v>
      </c>
      <c r="GH115">
        <v>27431.1</v>
      </c>
      <c r="GI115">
        <v>26992.4</v>
      </c>
      <c r="GJ115">
        <v>30541</v>
      </c>
      <c r="GK115">
        <v>29796.2</v>
      </c>
      <c r="GL115">
        <v>38321.7</v>
      </c>
      <c r="GM115">
        <v>35756.1</v>
      </c>
      <c r="GN115">
        <v>46717</v>
      </c>
      <c r="GO115">
        <v>44317.5</v>
      </c>
      <c r="GP115">
        <v>1.88633</v>
      </c>
      <c r="GQ115">
        <v>1.8608</v>
      </c>
      <c r="GR115">
        <v>0.0465065</v>
      </c>
      <c r="GS115">
        <v>0</v>
      </c>
      <c r="GT115">
        <v>24.4283</v>
      </c>
      <c r="GU115">
        <v>999.9</v>
      </c>
      <c r="GV115">
        <v>41.9</v>
      </c>
      <c r="GW115">
        <v>31.6</v>
      </c>
      <c r="GX115">
        <v>21.6741</v>
      </c>
      <c r="GY115">
        <v>63.2571</v>
      </c>
      <c r="GZ115">
        <v>22.4359</v>
      </c>
      <c r="HA115">
        <v>1</v>
      </c>
      <c r="HB115">
        <v>-0.165625</v>
      </c>
      <c r="HC115">
        <v>-0.106127</v>
      </c>
      <c r="HD115">
        <v>20.2132</v>
      </c>
      <c r="HE115">
        <v>5.23975</v>
      </c>
      <c r="HF115">
        <v>11.968</v>
      </c>
      <c r="HG115">
        <v>4.97175</v>
      </c>
      <c r="HH115">
        <v>3.291</v>
      </c>
      <c r="HI115">
        <v>9598.1</v>
      </c>
      <c r="HJ115">
        <v>9999</v>
      </c>
      <c r="HK115">
        <v>9999</v>
      </c>
      <c r="HL115">
        <v>301.3</v>
      </c>
      <c r="HM115">
        <v>4.97291</v>
      </c>
      <c r="HN115">
        <v>1.87729</v>
      </c>
      <c r="HO115">
        <v>1.87543</v>
      </c>
      <c r="HP115">
        <v>1.87824</v>
      </c>
      <c r="HQ115">
        <v>1.87498</v>
      </c>
      <c r="HR115">
        <v>1.87851</v>
      </c>
      <c r="HS115">
        <v>1.8756</v>
      </c>
      <c r="HT115">
        <v>1.87675</v>
      </c>
      <c r="HU115">
        <v>0</v>
      </c>
      <c r="HV115">
        <v>0</v>
      </c>
      <c r="HW115">
        <v>0</v>
      </c>
      <c r="HX115">
        <v>0</v>
      </c>
      <c r="HY115" t="s">
        <v>421</v>
      </c>
      <c r="HZ115" t="s">
        <v>422</v>
      </c>
      <c r="IA115" t="s">
        <v>423</v>
      </c>
      <c r="IB115" t="s">
        <v>423</v>
      </c>
      <c r="IC115" t="s">
        <v>423</v>
      </c>
      <c r="ID115" t="s">
        <v>423</v>
      </c>
      <c r="IE115">
        <v>0</v>
      </c>
      <c r="IF115">
        <v>100</v>
      </c>
      <c r="IG115">
        <v>100</v>
      </c>
      <c r="IH115">
        <v>3.434</v>
      </c>
      <c r="II115">
        <v>0.2124</v>
      </c>
      <c r="IJ115">
        <v>1.981763419366358</v>
      </c>
      <c r="IK115">
        <v>0.004159454759036045</v>
      </c>
      <c r="IL115">
        <v>-1.867668404869411E-06</v>
      </c>
      <c r="IM115">
        <v>4.909634042181104E-10</v>
      </c>
      <c r="IN115">
        <v>-0.02325052156973135</v>
      </c>
      <c r="IO115">
        <v>0.005621412097584705</v>
      </c>
      <c r="IP115">
        <v>0.0003643073039241939</v>
      </c>
      <c r="IQ115">
        <v>5.804889560036211E-07</v>
      </c>
      <c r="IR115">
        <v>0</v>
      </c>
      <c r="IS115">
        <v>2100</v>
      </c>
      <c r="IT115">
        <v>1</v>
      </c>
      <c r="IU115">
        <v>26</v>
      </c>
      <c r="IV115">
        <v>63443.6</v>
      </c>
      <c r="IW115">
        <v>63443.3</v>
      </c>
      <c r="IX115">
        <v>1.09863</v>
      </c>
      <c r="IY115">
        <v>2.56714</v>
      </c>
      <c r="IZ115">
        <v>1.39893</v>
      </c>
      <c r="JA115">
        <v>2.34253</v>
      </c>
      <c r="JB115">
        <v>1.44897</v>
      </c>
      <c r="JC115">
        <v>2.40112</v>
      </c>
      <c r="JD115">
        <v>36.908</v>
      </c>
      <c r="JE115">
        <v>24.105</v>
      </c>
      <c r="JF115">
        <v>18</v>
      </c>
      <c r="JG115">
        <v>490.3</v>
      </c>
      <c r="JH115">
        <v>445.633</v>
      </c>
      <c r="JI115">
        <v>25.0001</v>
      </c>
      <c r="JJ115">
        <v>25.7331</v>
      </c>
      <c r="JK115">
        <v>30.0002</v>
      </c>
      <c r="JL115">
        <v>25.5618</v>
      </c>
      <c r="JM115">
        <v>25.6411</v>
      </c>
      <c r="JN115">
        <v>22.0391</v>
      </c>
      <c r="JO115">
        <v>20.1113</v>
      </c>
      <c r="JP115">
        <v>0</v>
      </c>
      <c r="JQ115">
        <v>25</v>
      </c>
      <c r="JR115">
        <v>420.1</v>
      </c>
      <c r="JS115">
        <v>18.1114</v>
      </c>
      <c r="JT115">
        <v>100.962</v>
      </c>
      <c r="JU115">
        <v>101.899</v>
      </c>
    </row>
    <row r="116" spans="1:281">
      <c r="A116">
        <v>100</v>
      </c>
      <c r="B116">
        <v>1659045740</v>
      </c>
      <c r="C116">
        <v>3629</v>
      </c>
      <c r="D116" t="s">
        <v>630</v>
      </c>
      <c r="E116" t="s">
        <v>631</v>
      </c>
      <c r="F116">
        <v>5</v>
      </c>
      <c r="G116" t="s">
        <v>415</v>
      </c>
      <c r="H116" t="s">
        <v>625</v>
      </c>
      <c r="I116">
        <v>1659045737.5</v>
      </c>
      <c r="J116">
        <f>(K116)/1000</f>
        <v>0</v>
      </c>
      <c r="K116">
        <f>IF(CZ116, AN116, AH116)</f>
        <v>0</v>
      </c>
      <c r="L116">
        <f>IF(CZ116, AI116, AG116)</f>
        <v>0</v>
      </c>
      <c r="M116">
        <f>DB116 - IF(AU116&gt;1, L116*CV116*100.0/(AW116*DP116), 0)</f>
        <v>0</v>
      </c>
      <c r="N116">
        <f>((T116-J116/2)*M116-L116)/(T116+J116/2)</f>
        <v>0</v>
      </c>
      <c r="O116">
        <f>N116*(DI116+DJ116)/1000.0</f>
        <v>0</v>
      </c>
      <c r="P116">
        <f>(DB116 - IF(AU116&gt;1, L116*CV116*100.0/(AW116*DP116), 0))*(DI116+DJ116)/1000.0</f>
        <v>0</v>
      </c>
      <c r="Q116">
        <f>2.0/((1/S116-1/R116)+SIGN(S116)*SQRT((1/S116-1/R116)*(1/S116-1/R116) + 4*CW116/((CW116+1)*(CW116+1))*(2*1/S116*1/R116-1/R116*1/R116)))</f>
        <v>0</v>
      </c>
      <c r="R116">
        <f>IF(LEFT(CX116,1)&lt;&gt;"0",IF(LEFT(CX116,1)="1",3.0,CY116),$D$5+$E$5*(DP116*DI116/($K$5*1000))+$F$5*(DP116*DI116/($K$5*1000))*MAX(MIN(CV116,$J$5),$I$5)*MAX(MIN(CV116,$J$5),$I$5)+$G$5*MAX(MIN(CV116,$J$5),$I$5)*(DP116*DI116/($K$5*1000))+$H$5*(DP116*DI116/($K$5*1000))*(DP116*DI116/($K$5*1000)))</f>
        <v>0</v>
      </c>
      <c r="S116">
        <f>J116*(1000-(1000*0.61365*exp(17.502*W116/(240.97+W116))/(DI116+DJ116)+DD116)/2)/(1000*0.61365*exp(17.502*W116/(240.97+W116))/(DI116+DJ116)-DD116)</f>
        <v>0</v>
      </c>
      <c r="T116">
        <f>1/((CW116+1)/(Q116/1.6)+1/(R116/1.37)) + CW116/((CW116+1)/(Q116/1.6) + CW116/(R116/1.37))</f>
        <v>0</v>
      </c>
      <c r="U116">
        <f>(CR116*CU116)</f>
        <v>0</v>
      </c>
      <c r="V116">
        <f>(DK116+(U116+2*0.95*5.67E-8*(((DK116+$B$7)+273)^4-(DK116+273)^4)-44100*J116)/(1.84*29.3*R116+8*0.95*5.67E-8*(DK116+273)^3))</f>
        <v>0</v>
      </c>
      <c r="W116">
        <f>($C$7*DL116+$D$7*DM116+$E$7*V116)</f>
        <v>0</v>
      </c>
      <c r="X116">
        <f>0.61365*exp(17.502*W116/(240.97+W116))</f>
        <v>0</v>
      </c>
      <c r="Y116">
        <f>(Z116/AA116*100)</f>
        <v>0</v>
      </c>
      <c r="Z116">
        <f>DD116*(DI116+DJ116)/1000</f>
        <v>0</v>
      </c>
      <c r="AA116">
        <f>0.61365*exp(17.502*DK116/(240.97+DK116))</f>
        <v>0</v>
      </c>
      <c r="AB116">
        <f>(X116-DD116*(DI116+DJ116)/1000)</f>
        <v>0</v>
      </c>
      <c r="AC116">
        <f>(-J116*44100)</f>
        <v>0</v>
      </c>
      <c r="AD116">
        <f>2*29.3*R116*0.92*(DK116-W116)</f>
        <v>0</v>
      </c>
      <c r="AE116">
        <f>2*0.95*5.67E-8*(((DK116+$B$7)+273)^4-(W116+273)^4)</f>
        <v>0</v>
      </c>
      <c r="AF116">
        <f>U116+AE116+AC116+AD116</f>
        <v>0</v>
      </c>
      <c r="AG116">
        <f>DH116*AU116*(DC116-DB116*(1000-AU116*DE116)/(1000-AU116*DD116))/(100*CV116)</f>
        <v>0</v>
      </c>
      <c r="AH116">
        <f>1000*DH116*AU116*(DD116-DE116)/(100*CV116*(1000-AU116*DD116))</f>
        <v>0</v>
      </c>
      <c r="AI116">
        <f>(AJ116 - AK116 - DI116*1E3/(8.314*(DK116+273.15)) * AM116/DH116 * AL116) * DH116/(100*CV116) * (1000 - DE116)/1000</f>
        <v>0</v>
      </c>
      <c r="AJ116">
        <v>427.8609663967481</v>
      </c>
      <c r="AK116">
        <v>430.9280181818181</v>
      </c>
      <c r="AL116">
        <v>0.0002891575766334676</v>
      </c>
      <c r="AM116">
        <v>64.90629208062373</v>
      </c>
      <c r="AN116">
        <f>(AP116 - AO116 + DI116*1E3/(8.314*(DK116+273.15)) * AR116/DH116 * AQ116) * DH116/(100*CV116) * 1000/(1000 - AP116)</f>
        <v>0</v>
      </c>
      <c r="AO116">
        <v>18.09979003464418</v>
      </c>
      <c r="AP116">
        <v>18.8843076923077</v>
      </c>
      <c r="AQ116">
        <v>1.19534608637335E-05</v>
      </c>
      <c r="AR116">
        <v>84.13693648034415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MAX(0,($B$13+$C$13*DP116)/(1+$D$13*DP116)*DI116/(DK116+273)*$E$13)</f>
        <v>0</v>
      </c>
      <c r="AX116" t="s">
        <v>417</v>
      </c>
      <c r="AY116" t="s">
        <v>417</v>
      </c>
      <c r="AZ116">
        <v>0</v>
      </c>
      <c r="BA116">
        <v>0</v>
      </c>
      <c r="BB116">
        <f>1-AZ116/BA116</f>
        <v>0</v>
      </c>
      <c r="BC116">
        <v>0</v>
      </c>
      <c r="BD116" t="s">
        <v>417</v>
      </c>
      <c r="BE116" t="s">
        <v>417</v>
      </c>
      <c r="BF116">
        <v>0</v>
      </c>
      <c r="BG116">
        <v>0</v>
      </c>
      <c r="BH116">
        <f>1-BF116/BG116</f>
        <v>0</v>
      </c>
      <c r="BI116">
        <v>0.5</v>
      </c>
      <c r="BJ116">
        <f>CS116</f>
        <v>0</v>
      </c>
      <c r="BK116">
        <f>L116</f>
        <v>0</v>
      </c>
      <c r="BL116">
        <f>BH116*BI116*BJ116</f>
        <v>0</v>
      </c>
      <c r="BM116">
        <f>(BK116-BC116)/BJ116</f>
        <v>0</v>
      </c>
      <c r="BN116">
        <f>(BA116-BG116)/BG116</f>
        <v>0</v>
      </c>
      <c r="BO116">
        <f>AZ116/(BB116+AZ116/BG116)</f>
        <v>0</v>
      </c>
      <c r="BP116" t="s">
        <v>417</v>
      </c>
      <c r="BQ116">
        <v>0</v>
      </c>
      <c r="BR116">
        <f>IF(BQ116&lt;&gt;0, BQ116, BO116)</f>
        <v>0</v>
      </c>
      <c r="BS116">
        <f>1-BR116/BG116</f>
        <v>0</v>
      </c>
      <c r="BT116">
        <f>(BG116-BF116)/(BG116-BR116)</f>
        <v>0</v>
      </c>
      <c r="BU116">
        <f>(BA116-BG116)/(BA116-BR116)</f>
        <v>0</v>
      </c>
      <c r="BV116">
        <f>(BG116-BF116)/(BG116-AZ116)</f>
        <v>0</v>
      </c>
      <c r="BW116">
        <f>(BA116-BG116)/(BA116-AZ116)</f>
        <v>0</v>
      </c>
      <c r="BX116">
        <f>(BT116*BR116/BF116)</f>
        <v>0</v>
      </c>
      <c r="BY116">
        <f>(1-BX116)</f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f>$B$11*DQ116+$C$11*DR116+$F$11*EC116*(1-EF116)</f>
        <v>0</v>
      </c>
      <c r="CS116">
        <f>CR116*CT116</f>
        <v>0</v>
      </c>
      <c r="CT116">
        <f>($B$11*$D$9+$C$11*$D$9+$F$11*((EP116+EH116)/MAX(EP116+EH116+EQ116, 0.1)*$I$9+EQ116/MAX(EP116+EH116+EQ116, 0.1)*$J$9))/($B$11+$C$11+$F$11)</f>
        <v>0</v>
      </c>
      <c r="CU116">
        <f>($B$11*$K$9+$C$11*$K$9+$F$11*((EP116+EH116)/MAX(EP116+EH116+EQ116, 0.1)*$P$9+EQ116/MAX(EP116+EH116+EQ116, 0.1)*$Q$9))/($B$11+$C$11+$F$11)</f>
        <v>0</v>
      </c>
      <c r="CV116">
        <v>6</v>
      </c>
      <c r="CW116">
        <v>0.5</v>
      </c>
      <c r="CX116" t="s">
        <v>418</v>
      </c>
      <c r="CY116">
        <v>2</v>
      </c>
      <c r="CZ116" t="b">
        <v>1</v>
      </c>
      <c r="DA116">
        <v>1659045737.5</v>
      </c>
      <c r="DB116">
        <v>422.7722222222222</v>
      </c>
      <c r="DC116">
        <v>420.1177777777778</v>
      </c>
      <c r="DD116">
        <v>18.884</v>
      </c>
      <c r="DE116">
        <v>18.1005</v>
      </c>
      <c r="DF116">
        <v>419.3386666666667</v>
      </c>
      <c r="DG116">
        <v>18.6715</v>
      </c>
      <c r="DH116">
        <v>500.0145555555555</v>
      </c>
      <c r="DI116">
        <v>90.24045555555557</v>
      </c>
      <c r="DJ116">
        <v>0.09993578888888889</v>
      </c>
      <c r="DK116">
        <v>25.74651111111111</v>
      </c>
      <c r="DL116">
        <v>25.19888888888889</v>
      </c>
      <c r="DM116">
        <v>999.9000000000001</v>
      </c>
      <c r="DN116">
        <v>0</v>
      </c>
      <c r="DO116">
        <v>0</v>
      </c>
      <c r="DP116">
        <v>10012.56666666667</v>
      </c>
      <c r="DQ116">
        <v>0</v>
      </c>
      <c r="DR116">
        <v>4.232001111111111</v>
      </c>
      <c r="DS116">
        <v>2.65453</v>
      </c>
      <c r="DT116">
        <v>430.9096666666666</v>
      </c>
      <c r="DU116">
        <v>427.8621111111111</v>
      </c>
      <c r="DV116">
        <v>0.7835154444444444</v>
      </c>
      <c r="DW116">
        <v>420.1177777777778</v>
      </c>
      <c r="DX116">
        <v>18.1005</v>
      </c>
      <c r="DY116">
        <v>1.704102222222222</v>
      </c>
      <c r="DZ116">
        <v>1.633397777777778</v>
      </c>
      <c r="EA116">
        <v>14.93384444444444</v>
      </c>
      <c r="EB116">
        <v>14.27752222222222</v>
      </c>
      <c r="EC116">
        <v>0.0100011</v>
      </c>
      <c r="ED116">
        <v>0</v>
      </c>
      <c r="EE116">
        <v>0</v>
      </c>
      <c r="EF116">
        <v>0</v>
      </c>
      <c r="EG116">
        <v>870.9388888888889</v>
      </c>
      <c r="EH116">
        <v>0.0100011</v>
      </c>
      <c r="EI116">
        <v>-1.694444444444444</v>
      </c>
      <c r="EJ116">
        <v>-2.094444444444445</v>
      </c>
      <c r="EK116">
        <v>35.24277777777777</v>
      </c>
      <c r="EL116">
        <v>40.33988888888889</v>
      </c>
      <c r="EM116">
        <v>37.35366666666667</v>
      </c>
      <c r="EN116">
        <v>40.54811111111111</v>
      </c>
      <c r="EO116">
        <v>37.74288888888889</v>
      </c>
      <c r="EP116">
        <v>0</v>
      </c>
      <c r="EQ116">
        <v>0</v>
      </c>
      <c r="ER116">
        <v>0</v>
      </c>
      <c r="ES116">
        <v>1659045741.7</v>
      </c>
      <c r="ET116">
        <v>0</v>
      </c>
      <c r="EU116">
        <v>872.5980000000001</v>
      </c>
      <c r="EV116">
        <v>0.6884612838429889</v>
      </c>
      <c r="EW116">
        <v>-22.98076911767324</v>
      </c>
      <c r="EX116">
        <v>-2.29</v>
      </c>
      <c r="EY116">
        <v>15</v>
      </c>
      <c r="EZ116">
        <v>0</v>
      </c>
      <c r="FA116" t="s">
        <v>419</v>
      </c>
      <c r="FB116">
        <v>1655239120</v>
      </c>
      <c r="FC116">
        <v>1655239135</v>
      </c>
      <c r="FD116">
        <v>0</v>
      </c>
      <c r="FE116">
        <v>-0.075</v>
      </c>
      <c r="FF116">
        <v>-0.027</v>
      </c>
      <c r="FG116">
        <v>1.986</v>
      </c>
      <c r="FH116">
        <v>0.139</v>
      </c>
      <c r="FI116">
        <v>420</v>
      </c>
      <c r="FJ116">
        <v>22</v>
      </c>
      <c r="FK116">
        <v>0.12</v>
      </c>
      <c r="FL116">
        <v>0.02</v>
      </c>
      <c r="FM116">
        <v>2.683626097560976</v>
      </c>
      <c r="FN116">
        <v>-0.1748765853658571</v>
      </c>
      <c r="FO116">
        <v>0.05648123767377285</v>
      </c>
      <c r="FP116">
        <v>1</v>
      </c>
      <c r="FQ116">
        <v>872.7411764705882</v>
      </c>
      <c r="FR116">
        <v>8.702826481404619</v>
      </c>
      <c r="FS116">
        <v>5.119634502525195</v>
      </c>
      <c r="FT116">
        <v>0</v>
      </c>
      <c r="FU116">
        <v>0.7809581707317073</v>
      </c>
      <c r="FV116">
        <v>0.01976213937282282</v>
      </c>
      <c r="FW116">
        <v>0.002107478297807293</v>
      </c>
      <c r="FX116">
        <v>1</v>
      </c>
      <c r="FY116">
        <v>2</v>
      </c>
      <c r="FZ116">
        <v>3</v>
      </c>
      <c r="GA116" t="s">
        <v>429</v>
      </c>
      <c r="GB116">
        <v>2.98045</v>
      </c>
      <c r="GC116">
        <v>2.72845</v>
      </c>
      <c r="GD116">
        <v>0.0861069</v>
      </c>
      <c r="GE116">
        <v>0.08666310000000001</v>
      </c>
      <c r="GF116">
        <v>0.09072429999999999</v>
      </c>
      <c r="GG116">
        <v>0.08873399999999999</v>
      </c>
      <c r="GH116">
        <v>27430.7</v>
      </c>
      <c r="GI116">
        <v>26992.8</v>
      </c>
      <c r="GJ116">
        <v>30540.7</v>
      </c>
      <c r="GK116">
        <v>29796.1</v>
      </c>
      <c r="GL116">
        <v>38321.4</v>
      </c>
      <c r="GM116">
        <v>35756</v>
      </c>
      <c r="GN116">
        <v>46716.8</v>
      </c>
      <c r="GO116">
        <v>44317.7</v>
      </c>
      <c r="GP116">
        <v>1.8864</v>
      </c>
      <c r="GQ116">
        <v>1.86082</v>
      </c>
      <c r="GR116">
        <v>0.0472665</v>
      </c>
      <c r="GS116">
        <v>0</v>
      </c>
      <c r="GT116">
        <v>24.4299</v>
      </c>
      <c r="GU116">
        <v>999.9</v>
      </c>
      <c r="GV116">
        <v>41.9</v>
      </c>
      <c r="GW116">
        <v>31.6</v>
      </c>
      <c r="GX116">
        <v>21.6768</v>
      </c>
      <c r="GY116">
        <v>63.1171</v>
      </c>
      <c r="GZ116">
        <v>22.6643</v>
      </c>
      <c r="HA116">
        <v>1</v>
      </c>
      <c r="HB116">
        <v>-0.165442</v>
      </c>
      <c r="HC116">
        <v>-0.105196</v>
      </c>
      <c r="HD116">
        <v>20.2132</v>
      </c>
      <c r="HE116">
        <v>5.2396</v>
      </c>
      <c r="HF116">
        <v>11.968</v>
      </c>
      <c r="HG116">
        <v>4.9718</v>
      </c>
      <c r="HH116">
        <v>3.291</v>
      </c>
      <c r="HI116">
        <v>9598.299999999999</v>
      </c>
      <c r="HJ116">
        <v>9999</v>
      </c>
      <c r="HK116">
        <v>9999</v>
      </c>
      <c r="HL116">
        <v>301.3</v>
      </c>
      <c r="HM116">
        <v>4.97292</v>
      </c>
      <c r="HN116">
        <v>1.87729</v>
      </c>
      <c r="HO116">
        <v>1.87545</v>
      </c>
      <c r="HP116">
        <v>1.87821</v>
      </c>
      <c r="HQ116">
        <v>1.87494</v>
      </c>
      <c r="HR116">
        <v>1.87851</v>
      </c>
      <c r="HS116">
        <v>1.87561</v>
      </c>
      <c r="HT116">
        <v>1.87675</v>
      </c>
      <c r="HU116">
        <v>0</v>
      </c>
      <c r="HV116">
        <v>0</v>
      </c>
      <c r="HW116">
        <v>0</v>
      </c>
      <c r="HX116">
        <v>0</v>
      </c>
      <c r="HY116" t="s">
        <v>421</v>
      </c>
      <c r="HZ116" t="s">
        <v>422</v>
      </c>
      <c r="IA116" t="s">
        <v>423</v>
      </c>
      <c r="IB116" t="s">
        <v>423</v>
      </c>
      <c r="IC116" t="s">
        <v>423</v>
      </c>
      <c r="ID116" t="s">
        <v>423</v>
      </c>
      <c r="IE116">
        <v>0</v>
      </c>
      <c r="IF116">
        <v>100</v>
      </c>
      <c r="IG116">
        <v>100</v>
      </c>
      <c r="IH116">
        <v>3.434</v>
      </c>
      <c r="II116">
        <v>0.2125</v>
      </c>
      <c r="IJ116">
        <v>1.981763419366358</v>
      </c>
      <c r="IK116">
        <v>0.004159454759036045</v>
      </c>
      <c r="IL116">
        <v>-1.867668404869411E-06</v>
      </c>
      <c r="IM116">
        <v>4.909634042181104E-10</v>
      </c>
      <c r="IN116">
        <v>-0.02325052156973135</v>
      </c>
      <c r="IO116">
        <v>0.005621412097584705</v>
      </c>
      <c r="IP116">
        <v>0.0003643073039241939</v>
      </c>
      <c r="IQ116">
        <v>5.804889560036211E-07</v>
      </c>
      <c r="IR116">
        <v>0</v>
      </c>
      <c r="IS116">
        <v>2100</v>
      </c>
      <c r="IT116">
        <v>1</v>
      </c>
      <c r="IU116">
        <v>26</v>
      </c>
      <c r="IV116">
        <v>63443.7</v>
      </c>
      <c r="IW116">
        <v>63443.4</v>
      </c>
      <c r="IX116">
        <v>1.09985</v>
      </c>
      <c r="IY116">
        <v>2.55615</v>
      </c>
      <c r="IZ116">
        <v>1.39893</v>
      </c>
      <c r="JA116">
        <v>2.34253</v>
      </c>
      <c r="JB116">
        <v>1.44897</v>
      </c>
      <c r="JC116">
        <v>2.44507</v>
      </c>
      <c r="JD116">
        <v>36.908</v>
      </c>
      <c r="JE116">
        <v>24.105</v>
      </c>
      <c r="JF116">
        <v>18</v>
      </c>
      <c r="JG116">
        <v>490.34</v>
      </c>
      <c r="JH116">
        <v>445.665</v>
      </c>
      <c r="JI116">
        <v>25.0001</v>
      </c>
      <c r="JJ116">
        <v>25.7339</v>
      </c>
      <c r="JK116">
        <v>30.0002</v>
      </c>
      <c r="JL116">
        <v>25.5618</v>
      </c>
      <c r="JM116">
        <v>25.6433</v>
      </c>
      <c r="JN116">
        <v>22.0426</v>
      </c>
      <c r="JO116">
        <v>20.1113</v>
      </c>
      <c r="JP116">
        <v>0</v>
      </c>
      <c r="JQ116">
        <v>25</v>
      </c>
      <c r="JR116">
        <v>420.1</v>
      </c>
      <c r="JS116">
        <v>18.1114</v>
      </c>
      <c r="JT116">
        <v>100.961</v>
      </c>
      <c r="JU116">
        <v>101.899</v>
      </c>
    </row>
    <row r="117" spans="1:281">
      <c r="A117">
        <v>101</v>
      </c>
      <c r="B117">
        <v>1659045745</v>
      </c>
      <c r="C117">
        <v>3634</v>
      </c>
      <c r="D117" t="s">
        <v>632</v>
      </c>
      <c r="E117" t="s">
        <v>633</v>
      </c>
      <c r="F117">
        <v>5</v>
      </c>
      <c r="G117" t="s">
        <v>415</v>
      </c>
      <c r="H117" t="s">
        <v>625</v>
      </c>
      <c r="I117">
        <v>1659045742.2</v>
      </c>
      <c r="J117">
        <f>(K117)/1000</f>
        <v>0</v>
      </c>
      <c r="K117">
        <f>IF(CZ117, AN117, AH117)</f>
        <v>0</v>
      </c>
      <c r="L117">
        <f>IF(CZ117, AI117, AG117)</f>
        <v>0</v>
      </c>
      <c r="M117">
        <f>DB117 - IF(AU117&gt;1, L117*CV117*100.0/(AW117*DP117), 0)</f>
        <v>0</v>
      </c>
      <c r="N117">
        <f>((T117-J117/2)*M117-L117)/(T117+J117/2)</f>
        <v>0</v>
      </c>
      <c r="O117">
        <f>N117*(DI117+DJ117)/1000.0</f>
        <v>0</v>
      </c>
      <c r="P117">
        <f>(DB117 - IF(AU117&gt;1, L117*CV117*100.0/(AW117*DP117), 0))*(DI117+DJ117)/1000.0</f>
        <v>0</v>
      </c>
      <c r="Q117">
        <f>2.0/((1/S117-1/R117)+SIGN(S117)*SQRT((1/S117-1/R117)*(1/S117-1/R117) + 4*CW117/((CW117+1)*(CW117+1))*(2*1/S117*1/R117-1/R117*1/R117)))</f>
        <v>0</v>
      </c>
      <c r="R117">
        <f>IF(LEFT(CX117,1)&lt;&gt;"0",IF(LEFT(CX117,1)="1",3.0,CY117),$D$5+$E$5*(DP117*DI117/($K$5*1000))+$F$5*(DP117*DI117/($K$5*1000))*MAX(MIN(CV117,$J$5),$I$5)*MAX(MIN(CV117,$J$5),$I$5)+$G$5*MAX(MIN(CV117,$J$5),$I$5)*(DP117*DI117/($K$5*1000))+$H$5*(DP117*DI117/($K$5*1000))*(DP117*DI117/($K$5*1000)))</f>
        <v>0</v>
      </c>
      <c r="S117">
        <f>J117*(1000-(1000*0.61365*exp(17.502*W117/(240.97+W117))/(DI117+DJ117)+DD117)/2)/(1000*0.61365*exp(17.502*W117/(240.97+W117))/(DI117+DJ117)-DD117)</f>
        <v>0</v>
      </c>
      <c r="T117">
        <f>1/((CW117+1)/(Q117/1.6)+1/(R117/1.37)) + CW117/((CW117+1)/(Q117/1.6) + CW117/(R117/1.37))</f>
        <v>0</v>
      </c>
      <c r="U117">
        <f>(CR117*CU117)</f>
        <v>0</v>
      </c>
      <c r="V117">
        <f>(DK117+(U117+2*0.95*5.67E-8*(((DK117+$B$7)+273)^4-(DK117+273)^4)-44100*J117)/(1.84*29.3*R117+8*0.95*5.67E-8*(DK117+273)^3))</f>
        <v>0</v>
      </c>
      <c r="W117">
        <f>($C$7*DL117+$D$7*DM117+$E$7*V117)</f>
        <v>0</v>
      </c>
      <c r="X117">
        <f>0.61365*exp(17.502*W117/(240.97+W117))</f>
        <v>0</v>
      </c>
      <c r="Y117">
        <f>(Z117/AA117*100)</f>
        <v>0</v>
      </c>
      <c r="Z117">
        <f>DD117*(DI117+DJ117)/1000</f>
        <v>0</v>
      </c>
      <c r="AA117">
        <f>0.61365*exp(17.502*DK117/(240.97+DK117))</f>
        <v>0</v>
      </c>
      <c r="AB117">
        <f>(X117-DD117*(DI117+DJ117)/1000)</f>
        <v>0</v>
      </c>
      <c r="AC117">
        <f>(-J117*44100)</f>
        <v>0</v>
      </c>
      <c r="AD117">
        <f>2*29.3*R117*0.92*(DK117-W117)</f>
        <v>0</v>
      </c>
      <c r="AE117">
        <f>2*0.95*5.67E-8*(((DK117+$B$7)+273)^4-(W117+273)^4)</f>
        <v>0</v>
      </c>
      <c r="AF117">
        <f>U117+AE117+AC117+AD117</f>
        <v>0</v>
      </c>
      <c r="AG117">
        <f>DH117*AU117*(DC117-DB117*(1000-AU117*DE117)/(1000-AU117*DD117))/(100*CV117)</f>
        <v>0</v>
      </c>
      <c r="AH117">
        <f>1000*DH117*AU117*(DD117-DE117)/(100*CV117*(1000-AU117*DD117))</f>
        <v>0</v>
      </c>
      <c r="AI117">
        <f>(AJ117 - AK117 - DI117*1E3/(8.314*(DK117+273.15)) * AM117/DH117 * AL117) * DH117/(100*CV117) * (1000 - DE117)/1000</f>
        <v>0</v>
      </c>
      <c r="AJ117">
        <v>427.8889936558013</v>
      </c>
      <c r="AK117">
        <v>430.9175696969698</v>
      </c>
      <c r="AL117">
        <v>-0.0003599274612028485</v>
      </c>
      <c r="AM117">
        <v>64.90629208062373</v>
      </c>
      <c r="AN117">
        <f>(AP117 - AO117 + DI117*1E3/(8.314*(DK117+273.15)) * AR117/DH117 * AQ117) * DH117/(100*CV117) * 1000/(1000 - AP117)</f>
        <v>0</v>
      </c>
      <c r="AO117">
        <v>18.10254280626401</v>
      </c>
      <c r="AP117">
        <v>18.88537972027974</v>
      </c>
      <c r="AQ117">
        <v>-6.909111791351091E-07</v>
      </c>
      <c r="AR117">
        <v>84.13693648034415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MAX(0,($B$13+$C$13*DP117)/(1+$D$13*DP117)*DI117/(DK117+273)*$E$13)</f>
        <v>0</v>
      </c>
      <c r="AX117" t="s">
        <v>417</v>
      </c>
      <c r="AY117" t="s">
        <v>417</v>
      </c>
      <c r="AZ117">
        <v>0</v>
      </c>
      <c r="BA117">
        <v>0</v>
      </c>
      <c r="BB117">
        <f>1-AZ117/BA117</f>
        <v>0</v>
      </c>
      <c r="BC117">
        <v>0</v>
      </c>
      <c r="BD117" t="s">
        <v>417</v>
      </c>
      <c r="BE117" t="s">
        <v>417</v>
      </c>
      <c r="BF117">
        <v>0</v>
      </c>
      <c r="BG117">
        <v>0</v>
      </c>
      <c r="BH117">
        <f>1-BF117/BG117</f>
        <v>0</v>
      </c>
      <c r="BI117">
        <v>0.5</v>
      </c>
      <c r="BJ117">
        <f>CS117</f>
        <v>0</v>
      </c>
      <c r="BK117">
        <f>L117</f>
        <v>0</v>
      </c>
      <c r="BL117">
        <f>BH117*BI117*BJ117</f>
        <v>0</v>
      </c>
      <c r="BM117">
        <f>(BK117-BC117)/BJ117</f>
        <v>0</v>
      </c>
      <c r="BN117">
        <f>(BA117-BG117)/BG117</f>
        <v>0</v>
      </c>
      <c r="BO117">
        <f>AZ117/(BB117+AZ117/BG117)</f>
        <v>0</v>
      </c>
      <c r="BP117" t="s">
        <v>417</v>
      </c>
      <c r="BQ117">
        <v>0</v>
      </c>
      <c r="BR117">
        <f>IF(BQ117&lt;&gt;0, BQ117, BO117)</f>
        <v>0</v>
      </c>
      <c r="BS117">
        <f>1-BR117/BG117</f>
        <v>0</v>
      </c>
      <c r="BT117">
        <f>(BG117-BF117)/(BG117-BR117)</f>
        <v>0</v>
      </c>
      <c r="BU117">
        <f>(BA117-BG117)/(BA117-BR117)</f>
        <v>0</v>
      </c>
      <c r="BV117">
        <f>(BG117-BF117)/(BG117-AZ117)</f>
        <v>0</v>
      </c>
      <c r="BW117">
        <f>(BA117-BG117)/(BA117-AZ117)</f>
        <v>0</v>
      </c>
      <c r="BX117">
        <f>(BT117*BR117/BF117)</f>
        <v>0</v>
      </c>
      <c r="BY117">
        <f>(1-BX117)</f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f>$B$11*DQ117+$C$11*DR117+$F$11*EC117*(1-EF117)</f>
        <v>0</v>
      </c>
      <c r="CS117">
        <f>CR117*CT117</f>
        <v>0</v>
      </c>
      <c r="CT117">
        <f>($B$11*$D$9+$C$11*$D$9+$F$11*((EP117+EH117)/MAX(EP117+EH117+EQ117, 0.1)*$I$9+EQ117/MAX(EP117+EH117+EQ117, 0.1)*$J$9))/($B$11+$C$11+$F$11)</f>
        <v>0</v>
      </c>
      <c r="CU117">
        <f>($B$11*$K$9+$C$11*$K$9+$F$11*((EP117+EH117)/MAX(EP117+EH117+EQ117, 0.1)*$P$9+EQ117/MAX(EP117+EH117+EQ117, 0.1)*$Q$9))/($B$11+$C$11+$F$11)</f>
        <v>0</v>
      </c>
      <c r="CV117">
        <v>6</v>
      </c>
      <c r="CW117">
        <v>0.5</v>
      </c>
      <c r="CX117" t="s">
        <v>418</v>
      </c>
      <c r="CY117">
        <v>2</v>
      </c>
      <c r="CZ117" t="b">
        <v>1</v>
      </c>
      <c r="DA117">
        <v>1659045742.2</v>
      </c>
      <c r="DB117">
        <v>422.8050999999999</v>
      </c>
      <c r="DC117">
        <v>420.1133</v>
      </c>
      <c r="DD117">
        <v>18.88463</v>
      </c>
      <c r="DE117">
        <v>18.10236</v>
      </c>
      <c r="DF117">
        <v>419.3714</v>
      </c>
      <c r="DG117">
        <v>18.67212</v>
      </c>
      <c r="DH117">
        <v>500.0313</v>
      </c>
      <c r="DI117">
        <v>90.23791000000001</v>
      </c>
      <c r="DJ117">
        <v>0.09993619000000001</v>
      </c>
      <c r="DK117">
        <v>25.74683</v>
      </c>
      <c r="DL117">
        <v>25.20009</v>
      </c>
      <c r="DM117">
        <v>999.9</v>
      </c>
      <c r="DN117">
        <v>0</v>
      </c>
      <c r="DO117">
        <v>0</v>
      </c>
      <c r="DP117">
        <v>9992.121000000001</v>
      </c>
      <c r="DQ117">
        <v>0</v>
      </c>
      <c r="DR117">
        <v>4.24763</v>
      </c>
      <c r="DS117">
        <v>2.691775</v>
      </c>
      <c r="DT117">
        <v>430.9432</v>
      </c>
      <c r="DU117">
        <v>427.8585</v>
      </c>
      <c r="DV117">
        <v>0.7822815000000001</v>
      </c>
      <c r="DW117">
        <v>420.1133</v>
      </c>
      <c r="DX117">
        <v>18.10236</v>
      </c>
      <c r="DY117">
        <v>1.70411</v>
      </c>
      <c r="DZ117">
        <v>1.63352</v>
      </c>
      <c r="EA117">
        <v>14.93392</v>
      </c>
      <c r="EB117">
        <v>14.27867</v>
      </c>
      <c r="EC117">
        <v>0.0100011</v>
      </c>
      <c r="ED117">
        <v>0</v>
      </c>
      <c r="EE117">
        <v>0</v>
      </c>
      <c r="EF117">
        <v>0</v>
      </c>
      <c r="EG117">
        <v>871.1450000000001</v>
      </c>
      <c r="EH117">
        <v>0.0100011</v>
      </c>
      <c r="EI117">
        <v>-1.14</v>
      </c>
      <c r="EJ117">
        <v>-1.845</v>
      </c>
      <c r="EK117">
        <v>35.3248</v>
      </c>
      <c r="EL117">
        <v>40.181</v>
      </c>
      <c r="EM117">
        <v>37.33110000000001</v>
      </c>
      <c r="EN117">
        <v>40.2747</v>
      </c>
      <c r="EO117">
        <v>37.6434</v>
      </c>
      <c r="EP117">
        <v>0</v>
      </c>
      <c r="EQ117">
        <v>0</v>
      </c>
      <c r="ER117">
        <v>0</v>
      </c>
      <c r="ES117">
        <v>1659045746.5</v>
      </c>
      <c r="ET117">
        <v>0</v>
      </c>
      <c r="EU117">
        <v>872.456</v>
      </c>
      <c r="EV117">
        <v>-7.57692341689636</v>
      </c>
      <c r="EW117">
        <v>7.830769489573302</v>
      </c>
      <c r="EX117">
        <v>-1.784</v>
      </c>
      <c r="EY117">
        <v>15</v>
      </c>
      <c r="EZ117">
        <v>0</v>
      </c>
      <c r="FA117" t="s">
        <v>419</v>
      </c>
      <c r="FB117">
        <v>1655239120</v>
      </c>
      <c r="FC117">
        <v>1655239135</v>
      </c>
      <c r="FD117">
        <v>0</v>
      </c>
      <c r="FE117">
        <v>-0.075</v>
      </c>
      <c r="FF117">
        <v>-0.027</v>
      </c>
      <c r="FG117">
        <v>1.986</v>
      </c>
      <c r="FH117">
        <v>0.139</v>
      </c>
      <c r="FI117">
        <v>420</v>
      </c>
      <c r="FJ117">
        <v>22</v>
      </c>
      <c r="FK117">
        <v>0.12</v>
      </c>
      <c r="FL117">
        <v>0.02</v>
      </c>
      <c r="FM117">
        <v>2.68570025</v>
      </c>
      <c r="FN117">
        <v>-0.1227366979362173</v>
      </c>
      <c r="FO117">
        <v>0.05632068090353227</v>
      </c>
      <c r="FP117">
        <v>1</v>
      </c>
      <c r="FQ117">
        <v>872.7441176470589</v>
      </c>
      <c r="FR117">
        <v>-6.456837383891867</v>
      </c>
      <c r="FS117">
        <v>5.174069463168093</v>
      </c>
      <c r="FT117">
        <v>0</v>
      </c>
      <c r="FU117">
        <v>0.782032975</v>
      </c>
      <c r="FV117">
        <v>0.008042082551591865</v>
      </c>
      <c r="FW117">
        <v>0.001151519485017507</v>
      </c>
      <c r="FX117">
        <v>1</v>
      </c>
      <c r="FY117">
        <v>2</v>
      </c>
      <c r="FZ117">
        <v>3</v>
      </c>
      <c r="GA117" t="s">
        <v>429</v>
      </c>
      <c r="GB117">
        <v>2.98047</v>
      </c>
      <c r="GC117">
        <v>2.72809</v>
      </c>
      <c r="GD117">
        <v>0.0861007</v>
      </c>
      <c r="GE117">
        <v>0.0866591</v>
      </c>
      <c r="GF117">
        <v>0.09072520000000001</v>
      </c>
      <c r="GG117">
        <v>0.088731</v>
      </c>
      <c r="GH117">
        <v>27431</v>
      </c>
      <c r="GI117">
        <v>26992.8</v>
      </c>
      <c r="GJ117">
        <v>30540.8</v>
      </c>
      <c r="GK117">
        <v>29795.9</v>
      </c>
      <c r="GL117">
        <v>38321.2</v>
      </c>
      <c r="GM117">
        <v>35756</v>
      </c>
      <c r="GN117">
        <v>46716.6</v>
      </c>
      <c r="GO117">
        <v>44317.5</v>
      </c>
      <c r="GP117">
        <v>1.88645</v>
      </c>
      <c r="GQ117">
        <v>1.86065</v>
      </c>
      <c r="GR117">
        <v>0.0464246</v>
      </c>
      <c r="GS117">
        <v>0</v>
      </c>
      <c r="GT117">
        <v>24.4315</v>
      </c>
      <c r="GU117">
        <v>999.9</v>
      </c>
      <c r="GV117">
        <v>41.9</v>
      </c>
      <c r="GW117">
        <v>31.6</v>
      </c>
      <c r="GX117">
        <v>21.677</v>
      </c>
      <c r="GY117">
        <v>63.2471</v>
      </c>
      <c r="GZ117">
        <v>22.7885</v>
      </c>
      <c r="HA117">
        <v>1</v>
      </c>
      <c r="HB117">
        <v>-0.100808</v>
      </c>
      <c r="HC117">
        <v>-0.173423</v>
      </c>
      <c r="HD117">
        <v>20.2125</v>
      </c>
      <c r="HE117">
        <v>5.23571</v>
      </c>
      <c r="HF117">
        <v>11.968</v>
      </c>
      <c r="HG117">
        <v>4.9709</v>
      </c>
      <c r="HH117">
        <v>3.29025</v>
      </c>
      <c r="HI117">
        <v>9598.299999999999</v>
      </c>
      <c r="HJ117">
        <v>9999</v>
      </c>
      <c r="HK117">
        <v>9999</v>
      </c>
      <c r="HL117">
        <v>301.3</v>
      </c>
      <c r="HM117">
        <v>4.9729</v>
      </c>
      <c r="HN117">
        <v>1.87729</v>
      </c>
      <c r="HO117">
        <v>1.87541</v>
      </c>
      <c r="HP117">
        <v>1.8782</v>
      </c>
      <c r="HQ117">
        <v>1.87491</v>
      </c>
      <c r="HR117">
        <v>1.87851</v>
      </c>
      <c r="HS117">
        <v>1.8756</v>
      </c>
      <c r="HT117">
        <v>1.8767</v>
      </c>
      <c r="HU117">
        <v>0</v>
      </c>
      <c r="HV117">
        <v>0</v>
      </c>
      <c r="HW117">
        <v>0</v>
      </c>
      <c r="HX117">
        <v>0</v>
      </c>
      <c r="HY117" t="s">
        <v>421</v>
      </c>
      <c r="HZ117" t="s">
        <v>422</v>
      </c>
      <c r="IA117" t="s">
        <v>423</v>
      </c>
      <c r="IB117" t="s">
        <v>423</v>
      </c>
      <c r="IC117" t="s">
        <v>423</v>
      </c>
      <c r="ID117" t="s">
        <v>423</v>
      </c>
      <c r="IE117">
        <v>0</v>
      </c>
      <c r="IF117">
        <v>100</v>
      </c>
      <c r="IG117">
        <v>100</v>
      </c>
      <c r="IH117">
        <v>3.434</v>
      </c>
      <c r="II117">
        <v>0.2125</v>
      </c>
      <c r="IJ117">
        <v>1.981763419366358</v>
      </c>
      <c r="IK117">
        <v>0.004159454759036045</v>
      </c>
      <c r="IL117">
        <v>-1.867668404869411E-06</v>
      </c>
      <c r="IM117">
        <v>4.909634042181104E-10</v>
      </c>
      <c r="IN117">
        <v>-0.02325052156973135</v>
      </c>
      <c r="IO117">
        <v>0.005621412097584705</v>
      </c>
      <c r="IP117">
        <v>0.0003643073039241939</v>
      </c>
      <c r="IQ117">
        <v>5.804889560036211E-07</v>
      </c>
      <c r="IR117">
        <v>0</v>
      </c>
      <c r="IS117">
        <v>2100</v>
      </c>
      <c r="IT117">
        <v>1</v>
      </c>
      <c r="IU117">
        <v>26</v>
      </c>
      <c r="IV117">
        <v>63443.8</v>
      </c>
      <c r="IW117">
        <v>63443.5</v>
      </c>
      <c r="IX117">
        <v>1.09863</v>
      </c>
      <c r="IY117">
        <v>2.55981</v>
      </c>
      <c r="IZ117">
        <v>1.39893</v>
      </c>
      <c r="JA117">
        <v>2.34253</v>
      </c>
      <c r="JB117">
        <v>1.44897</v>
      </c>
      <c r="JC117">
        <v>2.4646</v>
      </c>
      <c r="JD117">
        <v>36.908</v>
      </c>
      <c r="JE117">
        <v>24.105</v>
      </c>
      <c r="JF117">
        <v>18</v>
      </c>
      <c r="JG117">
        <v>490.38</v>
      </c>
      <c r="JH117">
        <v>445.558</v>
      </c>
      <c r="JI117">
        <v>25.0003</v>
      </c>
      <c r="JJ117">
        <v>25.7352</v>
      </c>
      <c r="JK117">
        <v>30.0002</v>
      </c>
      <c r="JL117">
        <v>25.5637</v>
      </c>
      <c r="JM117">
        <v>25.6433</v>
      </c>
      <c r="JN117">
        <v>22.042</v>
      </c>
      <c r="JO117">
        <v>19.8324</v>
      </c>
      <c r="JP117">
        <v>0</v>
      </c>
      <c r="JQ117">
        <v>25</v>
      </c>
      <c r="JR117">
        <v>420.1</v>
      </c>
      <c r="JS117">
        <v>18.2156</v>
      </c>
      <c r="JT117">
        <v>100.961</v>
      </c>
      <c r="JU117">
        <v>101.898</v>
      </c>
    </row>
    <row r="118" spans="1:281">
      <c r="A118">
        <v>102</v>
      </c>
      <c r="B118">
        <v>1659045750</v>
      </c>
      <c r="C118">
        <v>3639</v>
      </c>
      <c r="D118" t="s">
        <v>634</v>
      </c>
      <c r="E118" t="s">
        <v>635</v>
      </c>
      <c r="F118">
        <v>5</v>
      </c>
      <c r="G118" t="s">
        <v>415</v>
      </c>
      <c r="H118" t="s">
        <v>625</v>
      </c>
      <c r="I118">
        <v>1659045747.5</v>
      </c>
      <c r="J118">
        <f>(K118)/1000</f>
        <v>0</v>
      </c>
      <c r="K118">
        <f>IF(CZ118, AN118, AH118)</f>
        <v>0</v>
      </c>
      <c r="L118">
        <f>IF(CZ118, AI118, AG118)</f>
        <v>0</v>
      </c>
      <c r="M118">
        <f>DB118 - IF(AU118&gt;1, L118*CV118*100.0/(AW118*DP118), 0)</f>
        <v>0</v>
      </c>
      <c r="N118">
        <f>((T118-J118/2)*M118-L118)/(T118+J118/2)</f>
        <v>0</v>
      </c>
      <c r="O118">
        <f>N118*(DI118+DJ118)/1000.0</f>
        <v>0</v>
      </c>
      <c r="P118">
        <f>(DB118 - IF(AU118&gt;1, L118*CV118*100.0/(AW118*DP118), 0))*(DI118+DJ118)/1000.0</f>
        <v>0</v>
      </c>
      <c r="Q118">
        <f>2.0/((1/S118-1/R118)+SIGN(S118)*SQRT((1/S118-1/R118)*(1/S118-1/R118) + 4*CW118/((CW118+1)*(CW118+1))*(2*1/S118*1/R118-1/R118*1/R118)))</f>
        <v>0</v>
      </c>
      <c r="R118">
        <f>IF(LEFT(CX118,1)&lt;&gt;"0",IF(LEFT(CX118,1)="1",3.0,CY118),$D$5+$E$5*(DP118*DI118/($K$5*1000))+$F$5*(DP118*DI118/($K$5*1000))*MAX(MIN(CV118,$J$5),$I$5)*MAX(MIN(CV118,$J$5),$I$5)+$G$5*MAX(MIN(CV118,$J$5),$I$5)*(DP118*DI118/($K$5*1000))+$H$5*(DP118*DI118/($K$5*1000))*(DP118*DI118/($K$5*1000)))</f>
        <v>0</v>
      </c>
      <c r="S118">
        <f>J118*(1000-(1000*0.61365*exp(17.502*W118/(240.97+W118))/(DI118+DJ118)+DD118)/2)/(1000*0.61365*exp(17.502*W118/(240.97+W118))/(DI118+DJ118)-DD118)</f>
        <v>0</v>
      </c>
      <c r="T118">
        <f>1/((CW118+1)/(Q118/1.6)+1/(R118/1.37)) + CW118/((CW118+1)/(Q118/1.6) + CW118/(R118/1.37))</f>
        <v>0</v>
      </c>
      <c r="U118">
        <f>(CR118*CU118)</f>
        <v>0</v>
      </c>
      <c r="V118">
        <f>(DK118+(U118+2*0.95*5.67E-8*(((DK118+$B$7)+273)^4-(DK118+273)^4)-44100*J118)/(1.84*29.3*R118+8*0.95*5.67E-8*(DK118+273)^3))</f>
        <v>0</v>
      </c>
      <c r="W118">
        <f>($C$7*DL118+$D$7*DM118+$E$7*V118)</f>
        <v>0</v>
      </c>
      <c r="X118">
        <f>0.61365*exp(17.502*W118/(240.97+W118))</f>
        <v>0</v>
      </c>
      <c r="Y118">
        <f>(Z118/AA118*100)</f>
        <v>0</v>
      </c>
      <c r="Z118">
        <f>DD118*(DI118+DJ118)/1000</f>
        <v>0</v>
      </c>
      <c r="AA118">
        <f>0.61365*exp(17.502*DK118/(240.97+DK118))</f>
        <v>0</v>
      </c>
      <c r="AB118">
        <f>(X118-DD118*(DI118+DJ118)/1000)</f>
        <v>0</v>
      </c>
      <c r="AC118">
        <f>(-J118*44100)</f>
        <v>0</v>
      </c>
      <c r="AD118">
        <f>2*29.3*R118*0.92*(DK118-W118)</f>
        <v>0</v>
      </c>
      <c r="AE118">
        <f>2*0.95*5.67E-8*(((DK118+$B$7)+273)^4-(W118+273)^4)</f>
        <v>0</v>
      </c>
      <c r="AF118">
        <f>U118+AE118+AC118+AD118</f>
        <v>0</v>
      </c>
      <c r="AG118">
        <f>DH118*AU118*(DC118-DB118*(1000-AU118*DE118)/(1000-AU118*DD118))/(100*CV118)</f>
        <v>0</v>
      </c>
      <c r="AH118">
        <f>1000*DH118*AU118*(DD118-DE118)/(100*CV118*(1000-AU118*DD118))</f>
        <v>0</v>
      </c>
      <c r="AI118">
        <f>(AJ118 - AK118 - DI118*1E3/(8.314*(DK118+273.15)) * AM118/DH118 * AL118) * DH118/(100*CV118) * (1000 - DE118)/1000</f>
        <v>0</v>
      </c>
      <c r="AJ118">
        <v>427.8316537858756</v>
      </c>
      <c r="AK118">
        <v>430.9420787878787</v>
      </c>
      <c r="AL118">
        <v>0.0002189091709360646</v>
      </c>
      <c r="AM118">
        <v>64.90629208062373</v>
      </c>
      <c r="AN118">
        <f>(AP118 - AO118 + DI118*1E3/(8.314*(DK118+273.15)) * AR118/DH118 * AQ118) * DH118/(100*CV118) * 1000/(1000 - AP118)</f>
        <v>0</v>
      </c>
      <c r="AO118">
        <v>18.10548489641279</v>
      </c>
      <c r="AP118">
        <v>18.88831748251749</v>
      </c>
      <c r="AQ118">
        <v>6.860978042200904E-07</v>
      </c>
      <c r="AR118">
        <v>84.13693648034415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MAX(0,($B$13+$C$13*DP118)/(1+$D$13*DP118)*DI118/(DK118+273)*$E$13)</f>
        <v>0</v>
      </c>
      <c r="AX118" t="s">
        <v>417</v>
      </c>
      <c r="AY118" t="s">
        <v>417</v>
      </c>
      <c r="AZ118">
        <v>0</v>
      </c>
      <c r="BA118">
        <v>0</v>
      </c>
      <c r="BB118">
        <f>1-AZ118/BA118</f>
        <v>0</v>
      </c>
      <c r="BC118">
        <v>0</v>
      </c>
      <c r="BD118" t="s">
        <v>417</v>
      </c>
      <c r="BE118" t="s">
        <v>417</v>
      </c>
      <c r="BF118">
        <v>0</v>
      </c>
      <c r="BG118">
        <v>0</v>
      </c>
      <c r="BH118">
        <f>1-BF118/BG118</f>
        <v>0</v>
      </c>
      <c r="BI118">
        <v>0.5</v>
      </c>
      <c r="BJ118">
        <f>CS118</f>
        <v>0</v>
      </c>
      <c r="BK118">
        <f>L118</f>
        <v>0</v>
      </c>
      <c r="BL118">
        <f>BH118*BI118*BJ118</f>
        <v>0</v>
      </c>
      <c r="BM118">
        <f>(BK118-BC118)/BJ118</f>
        <v>0</v>
      </c>
      <c r="BN118">
        <f>(BA118-BG118)/BG118</f>
        <v>0</v>
      </c>
      <c r="BO118">
        <f>AZ118/(BB118+AZ118/BG118)</f>
        <v>0</v>
      </c>
      <c r="BP118" t="s">
        <v>417</v>
      </c>
      <c r="BQ118">
        <v>0</v>
      </c>
      <c r="BR118">
        <f>IF(BQ118&lt;&gt;0, BQ118, BO118)</f>
        <v>0</v>
      </c>
      <c r="BS118">
        <f>1-BR118/BG118</f>
        <v>0</v>
      </c>
      <c r="BT118">
        <f>(BG118-BF118)/(BG118-BR118)</f>
        <v>0</v>
      </c>
      <c r="BU118">
        <f>(BA118-BG118)/(BA118-BR118)</f>
        <v>0</v>
      </c>
      <c r="BV118">
        <f>(BG118-BF118)/(BG118-AZ118)</f>
        <v>0</v>
      </c>
      <c r="BW118">
        <f>(BA118-BG118)/(BA118-AZ118)</f>
        <v>0</v>
      </c>
      <c r="BX118">
        <f>(BT118*BR118/BF118)</f>
        <v>0</v>
      </c>
      <c r="BY118">
        <f>(1-BX118)</f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f>$B$11*DQ118+$C$11*DR118+$F$11*EC118*(1-EF118)</f>
        <v>0</v>
      </c>
      <c r="CS118">
        <f>CR118*CT118</f>
        <v>0</v>
      </c>
      <c r="CT118">
        <f>($B$11*$D$9+$C$11*$D$9+$F$11*((EP118+EH118)/MAX(EP118+EH118+EQ118, 0.1)*$I$9+EQ118/MAX(EP118+EH118+EQ118, 0.1)*$J$9))/($B$11+$C$11+$F$11)</f>
        <v>0</v>
      </c>
      <c r="CU118">
        <f>($B$11*$K$9+$C$11*$K$9+$F$11*((EP118+EH118)/MAX(EP118+EH118+EQ118, 0.1)*$P$9+EQ118/MAX(EP118+EH118+EQ118, 0.1)*$Q$9))/($B$11+$C$11+$F$11)</f>
        <v>0</v>
      </c>
      <c r="CV118">
        <v>6</v>
      </c>
      <c r="CW118">
        <v>0.5</v>
      </c>
      <c r="CX118" t="s">
        <v>418</v>
      </c>
      <c r="CY118">
        <v>2</v>
      </c>
      <c r="CZ118" t="b">
        <v>1</v>
      </c>
      <c r="DA118">
        <v>1659045747.5</v>
      </c>
      <c r="DB118">
        <v>422.7901111111111</v>
      </c>
      <c r="DC118">
        <v>420.074</v>
      </c>
      <c r="DD118">
        <v>18.88671111111111</v>
      </c>
      <c r="DE118">
        <v>18.11641111111111</v>
      </c>
      <c r="DF118">
        <v>419.3562222222222</v>
      </c>
      <c r="DG118">
        <v>18.67417777777778</v>
      </c>
      <c r="DH118">
        <v>500.0525555555556</v>
      </c>
      <c r="DI118">
        <v>90.23467777777778</v>
      </c>
      <c r="DJ118">
        <v>0.09994217777777777</v>
      </c>
      <c r="DK118">
        <v>25.74915555555556</v>
      </c>
      <c r="DL118">
        <v>25.19467777777778</v>
      </c>
      <c r="DM118">
        <v>999.9000000000001</v>
      </c>
      <c r="DN118">
        <v>0</v>
      </c>
      <c r="DO118">
        <v>0</v>
      </c>
      <c r="DP118">
        <v>10005.01888888889</v>
      </c>
      <c r="DQ118">
        <v>0</v>
      </c>
      <c r="DR118">
        <v>4.24763</v>
      </c>
      <c r="DS118">
        <v>2.71606</v>
      </c>
      <c r="DT118">
        <v>430.929</v>
      </c>
      <c r="DU118">
        <v>427.8247777777778</v>
      </c>
      <c r="DV118">
        <v>0.7703057777777778</v>
      </c>
      <c r="DW118">
        <v>420.074</v>
      </c>
      <c r="DX118">
        <v>18.11641111111111</v>
      </c>
      <c r="DY118">
        <v>1.704237777777778</v>
      </c>
      <c r="DZ118">
        <v>1.634726666666666</v>
      </c>
      <c r="EA118">
        <v>14.93504444444445</v>
      </c>
      <c r="EB118">
        <v>14.29012222222222</v>
      </c>
      <c r="EC118">
        <v>0.0100011</v>
      </c>
      <c r="ED118">
        <v>0</v>
      </c>
      <c r="EE118">
        <v>0</v>
      </c>
      <c r="EF118">
        <v>0</v>
      </c>
      <c r="EG118">
        <v>873.4777777777778</v>
      </c>
      <c r="EH118">
        <v>0.0100011</v>
      </c>
      <c r="EI118">
        <v>-4.294444444444444</v>
      </c>
      <c r="EJ118">
        <v>-2.327777777777778</v>
      </c>
      <c r="EK118">
        <v>35.22877777777777</v>
      </c>
      <c r="EL118">
        <v>39.99266666666666</v>
      </c>
      <c r="EM118">
        <v>37.20133333333334</v>
      </c>
      <c r="EN118">
        <v>40.04144444444445</v>
      </c>
      <c r="EO118">
        <v>37.54855555555556</v>
      </c>
      <c r="EP118">
        <v>0</v>
      </c>
      <c r="EQ118">
        <v>0</v>
      </c>
      <c r="ER118">
        <v>0</v>
      </c>
      <c r="ES118">
        <v>1659045751.3</v>
      </c>
      <c r="ET118">
        <v>0</v>
      </c>
      <c r="EU118">
        <v>871.938</v>
      </c>
      <c r="EV118">
        <v>10.01153829529301</v>
      </c>
      <c r="EW118">
        <v>-0.9615380982910405</v>
      </c>
      <c r="EX118">
        <v>-1.938</v>
      </c>
      <c r="EY118">
        <v>15</v>
      </c>
      <c r="EZ118">
        <v>0</v>
      </c>
      <c r="FA118" t="s">
        <v>419</v>
      </c>
      <c r="FB118">
        <v>1655239120</v>
      </c>
      <c r="FC118">
        <v>1655239135</v>
      </c>
      <c r="FD118">
        <v>0</v>
      </c>
      <c r="FE118">
        <v>-0.075</v>
      </c>
      <c r="FF118">
        <v>-0.027</v>
      </c>
      <c r="FG118">
        <v>1.986</v>
      </c>
      <c r="FH118">
        <v>0.139</v>
      </c>
      <c r="FI118">
        <v>420</v>
      </c>
      <c r="FJ118">
        <v>22</v>
      </c>
      <c r="FK118">
        <v>0.12</v>
      </c>
      <c r="FL118">
        <v>0.02</v>
      </c>
      <c r="FM118">
        <v>2.688687073170732</v>
      </c>
      <c r="FN118">
        <v>0.008185296167252621</v>
      </c>
      <c r="FO118">
        <v>0.05494922939355811</v>
      </c>
      <c r="FP118">
        <v>1</v>
      </c>
      <c r="FQ118">
        <v>872.5426470588236</v>
      </c>
      <c r="FR118">
        <v>2.162719437725486</v>
      </c>
      <c r="FS118">
        <v>4.982913929456705</v>
      </c>
      <c r="FT118">
        <v>0</v>
      </c>
      <c r="FU118">
        <v>0.7806624390243903</v>
      </c>
      <c r="FV118">
        <v>-0.02692218815330915</v>
      </c>
      <c r="FW118">
        <v>0.0060562024205336</v>
      </c>
      <c r="FX118">
        <v>1</v>
      </c>
      <c r="FY118">
        <v>2</v>
      </c>
      <c r="FZ118">
        <v>3</v>
      </c>
      <c r="GA118" t="s">
        <v>429</v>
      </c>
      <c r="GB118">
        <v>2.98056</v>
      </c>
      <c r="GC118">
        <v>2.72823</v>
      </c>
      <c r="GD118">
        <v>0.086102</v>
      </c>
      <c r="GE118">
        <v>0.0866523</v>
      </c>
      <c r="GF118">
        <v>0.0907391</v>
      </c>
      <c r="GG118">
        <v>0.08889270000000001</v>
      </c>
      <c r="GH118">
        <v>27430.4</v>
      </c>
      <c r="GI118">
        <v>26992.6</v>
      </c>
      <c r="GJ118">
        <v>30540.2</v>
      </c>
      <c r="GK118">
        <v>29795.5</v>
      </c>
      <c r="GL118">
        <v>38319.8</v>
      </c>
      <c r="GM118">
        <v>35749.1</v>
      </c>
      <c r="GN118">
        <v>46715.6</v>
      </c>
      <c r="GO118">
        <v>44317</v>
      </c>
      <c r="GP118">
        <v>1.88647</v>
      </c>
      <c r="GQ118">
        <v>1.8605</v>
      </c>
      <c r="GR118">
        <v>0.0464469</v>
      </c>
      <c r="GS118">
        <v>0</v>
      </c>
      <c r="GT118">
        <v>24.434</v>
      </c>
      <c r="GU118">
        <v>999.9</v>
      </c>
      <c r="GV118">
        <v>41.9</v>
      </c>
      <c r="GW118">
        <v>31.6</v>
      </c>
      <c r="GX118">
        <v>21.6749</v>
      </c>
      <c r="GY118">
        <v>63.1371</v>
      </c>
      <c r="GZ118">
        <v>22.8405</v>
      </c>
      <c r="HA118">
        <v>1</v>
      </c>
      <c r="HB118">
        <v>-0.100473</v>
      </c>
      <c r="HC118">
        <v>-0.171245</v>
      </c>
      <c r="HD118">
        <v>20.2128</v>
      </c>
      <c r="HE118">
        <v>5.23646</v>
      </c>
      <c r="HF118">
        <v>11.968</v>
      </c>
      <c r="HG118">
        <v>4.97115</v>
      </c>
      <c r="HH118">
        <v>3.29033</v>
      </c>
      <c r="HI118">
        <v>9598.5</v>
      </c>
      <c r="HJ118">
        <v>9999</v>
      </c>
      <c r="HK118">
        <v>9999</v>
      </c>
      <c r="HL118">
        <v>301.3</v>
      </c>
      <c r="HM118">
        <v>4.97291</v>
      </c>
      <c r="HN118">
        <v>1.87729</v>
      </c>
      <c r="HO118">
        <v>1.87539</v>
      </c>
      <c r="HP118">
        <v>1.8782</v>
      </c>
      <c r="HQ118">
        <v>1.87491</v>
      </c>
      <c r="HR118">
        <v>1.87849</v>
      </c>
      <c r="HS118">
        <v>1.87556</v>
      </c>
      <c r="HT118">
        <v>1.87668</v>
      </c>
      <c r="HU118">
        <v>0</v>
      </c>
      <c r="HV118">
        <v>0</v>
      </c>
      <c r="HW118">
        <v>0</v>
      </c>
      <c r="HX118">
        <v>0</v>
      </c>
      <c r="HY118" t="s">
        <v>421</v>
      </c>
      <c r="HZ118" t="s">
        <v>422</v>
      </c>
      <c r="IA118" t="s">
        <v>423</v>
      </c>
      <c r="IB118" t="s">
        <v>423</v>
      </c>
      <c r="IC118" t="s">
        <v>423</v>
      </c>
      <c r="ID118" t="s">
        <v>423</v>
      </c>
      <c r="IE118">
        <v>0</v>
      </c>
      <c r="IF118">
        <v>100</v>
      </c>
      <c r="IG118">
        <v>100</v>
      </c>
      <c r="IH118">
        <v>3.434</v>
      </c>
      <c r="II118">
        <v>0.2126</v>
      </c>
      <c r="IJ118">
        <v>1.981763419366358</v>
      </c>
      <c r="IK118">
        <v>0.004159454759036045</v>
      </c>
      <c r="IL118">
        <v>-1.867668404869411E-06</v>
      </c>
      <c r="IM118">
        <v>4.909634042181104E-10</v>
      </c>
      <c r="IN118">
        <v>-0.02325052156973135</v>
      </c>
      <c r="IO118">
        <v>0.005621412097584705</v>
      </c>
      <c r="IP118">
        <v>0.0003643073039241939</v>
      </c>
      <c r="IQ118">
        <v>5.804889560036211E-07</v>
      </c>
      <c r="IR118">
        <v>0</v>
      </c>
      <c r="IS118">
        <v>2100</v>
      </c>
      <c r="IT118">
        <v>1</v>
      </c>
      <c r="IU118">
        <v>26</v>
      </c>
      <c r="IV118">
        <v>63443.8</v>
      </c>
      <c r="IW118">
        <v>63443.6</v>
      </c>
      <c r="IX118">
        <v>1.09985</v>
      </c>
      <c r="IY118">
        <v>2.56592</v>
      </c>
      <c r="IZ118">
        <v>1.39893</v>
      </c>
      <c r="JA118">
        <v>2.34253</v>
      </c>
      <c r="JB118">
        <v>1.44897</v>
      </c>
      <c r="JC118">
        <v>2.47925</v>
      </c>
      <c r="JD118">
        <v>36.908</v>
      </c>
      <c r="JE118">
        <v>24.105</v>
      </c>
      <c r="JF118">
        <v>18</v>
      </c>
      <c r="JG118">
        <v>490.396</v>
      </c>
      <c r="JH118">
        <v>445.483</v>
      </c>
      <c r="JI118">
        <v>25.0004</v>
      </c>
      <c r="JJ118">
        <v>25.7361</v>
      </c>
      <c r="JK118">
        <v>30.0001</v>
      </c>
      <c r="JL118">
        <v>25.564</v>
      </c>
      <c r="JM118">
        <v>25.6455</v>
      </c>
      <c r="JN118">
        <v>22.0434</v>
      </c>
      <c r="JO118">
        <v>19.8324</v>
      </c>
      <c r="JP118">
        <v>0</v>
      </c>
      <c r="JQ118">
        <v>25</v>
      </c>
      <c r="JR118">
        <v>420.1</v>
      </c>
      <c r="JS118">
        <v>18.2423</v>
      </c>
      <c r="JT118">
        <v>100.959</v>
      </c>
      <c r="JU118">
        <v>101.897</v>
      </c>
    </row>
    <row r="119" spans="1:281">
      <c r="A119">
        <v>103</v>
      </c>
      <c r="B119">
        <v>1659045755</v>
      </c>
      <c r="C119">
        <v>3644</v>
      </c>
      <c r="D119" t="s">
        <v>636</v>
      </c>
      <c r="E119" t="s">
        <v>637</v>
      </c>
      <c r="F119">
        <v>5</v>
      </c>
      <c r="G119" t="s">
        <v>415</v>
      </c>
      <c r="H119" t="s">
        <v>625</v>
      </c>
      <c r="I119">
        <v>1659045752.2</v>
      </c>
      <c r="J119">
        <f>(K119)/1000</f>
        <v>0</v>
      </c>
      <c r="K119">
        <f>IF(CZ119, AN119, AH119)</f>
        <v>0</v>
      </c>
      <c r="L119">
        <f>IF(CZ119, AI119, AG119)</f>
        <v>0</v>
      </c>
      <c r="M119">
        <f>DB119 - IF(AU119&gt;1, L119*CV119*100.0/(AW119*DP119), 0)</f>
        <v>0</v>
      </c>
      <c r="N119">
        <f>((T119-J119/2)*M119-L119)/(T119+J119/2)</f>
        <v>0</v>
      </c>
      <c r="O119">
        <f>N119*(DI119+DJ119)/1000.0</f>
        <v>0</v>
      </c>
      <c r="P119">
        <f>(DB119 - IF(AU119&gt;1, L119*CV119*100.0/(AW119*DP119), 0))*(DI119+DJ119)/1000.0</f>
        <v>0</v>
      </c>
      <c r="Q119">
        <f>2.0/((1/S119-1/R119)+SIGN(S119)*SQRT((1/S119-1/R119)*(1/S119-1/R119) + 4*CW119/((CW119+1)*(CW119+1))*(2*1/S119*1/R119-1/R119*1/R119)))</f>
        <v>0</v>
      </c>
      <c r="R119">
        <f>IF(LEFT(CX119,1)&lt;&gt;"0",IF(LEFT(CX119,1)="1",3.0,CY119),$D$5+$E$5*(DP119*DI119/($K$5*1000))+$F$5*(DP119*DI119/($K$5*1000))*MAX(MIN(CV119,$J$5),$I$5)*MAX(MIN(CV119,$J$5),$I$5)+$G$5*MAX(MIN(CV119,$J$5),$I$5)*(DP119*DI119/($K$5*1000))+$H$5*(DP119*DI119/($K$5*1000))*(DP119*DI119/($K$5*1000)))</f>
        <v>0</v>
      </c>
      <c r="S119">
        <f>J119*(1000-(1000*0.61365*exp(17.502*W119/(240.97+W119))/(DI119+DJ119)+DD119)/2)/(1000*0.61365*exp(17.502*W119/(240.97+W119))/(DI119+DJ119)-DD119)</f>
        <v>0</v>
      </c>
      <c r="T119">
        <f>1/((CW119+1)/(Q119/1.6)+1/(R119/1.37)) + CW119/((CW119+1)/(Q119/1.6) + CW119/(R119/1.37))</f>
        <v>0</v>
      </c>
      <c r="U119">
        <f>(CR119*CU119)</f>
        <v>0</v>
      </c>
      <c r="V119">
        <f>(DK119+(U119+2*0.95*5.67E-8*(((DK119+$B$7)+273)^4-(DK119+273)^4)-44100*J119)/(1.84*29.3*R119+8*0.95*5.67E-8*(DK119+273)^3))</f>
        <v>0</v>
      </c>
      <c r="W119">
        <f>($C$7*DL119+$D$7*DM119+$E$7*V119)</f>
        <v>0</v>
      </c>
      <c r="X119">
        <f>0.61365*exp(17.502*W119/(240.97+W119))</f>
        <v>0</v>
      </c>
      <c r="Y119">
        <f>(Z119/AA119*100)</f>
        <v>0</v>
      </c>
      <c r="Z119">
        <f>DD119*(DI119+DJ119)/1000</f>
        <v>0</v>
      </c>
      <c r="AA119">
        <f>0.61365*exp(17.502*DK119/(240.97+DK119))</f>
        <v>0</v>
      </c>
      <c r="AB119">
        <f>(X119-DD119*(DI119+DJ119)/1000)</f>
        <v>0</v>
      </c>
      <c r="AC119">
        <f>(-J119*44100)</f>
        <v>0</v>
      </c>
      <c r="AD119">
        <f>2*29.3*R119*0.92*(DK119-W119)</f>
        <v>0</v>
      </c>
      <c r="AE119">
        <f>2*0.95*5.67E-8*(((DK119+$B$7)+273)^4-(W119+273)^4)</f>
        <v>0</v>
      </c>
      <c r="AF119">
        <f>U119+AE119+AC119+AD119</f>
        <v>0</v>
      </c>
      <c r="AG119">
        <f>DH119*AU119*(DC119-DB119*(1000-AU119*DE119)/(1000-AU119*DD119))/(100*CV119)</f>
        <v>0</v>
      </c>
      <c r="AH119">
        <f>1000*DH119*AU119*(DD119-DE119)/(100*CV119*(1000-AU119*DD119))</f>
        <v>0</v>
      </c>
      <c r="AI119">
        <f>(AJ119 - AK119 - DI119*1E3/(8.314*(DK119+273.15)) * AM119/DH119 * AL119) * DH119/(100*CV119) * (1000 - DE119)/1000</f>
        <v>0</v>
      </c>
      <c r="AJ119">
        <v>427.8772810855998</v>
      </c>
      <c r="AK119">
        <v>430.9286121212119</v>
      </c>
      <c r="AL119">
        <v>0.0002895678876552445</v>
      </c>
      <c r="AM119">
        <v>64.90629208062373</v>
      </c>
      <c r="AN119">
        <f>(AP119 - AO119 + DI119*1E3/(8.314*(DK119+273.15)) * AR119/DH119 * AQ119) * DH119/(100*CV119) * 1000/(1000 - AP119)</f>
        <v>0</v>
      </c>
      <c r="AO119">
        <v>18.16245862188115</v>
      </c>
      <c r="AP119">
        <v>18.91547762237763</v>
      </c>
      <c r="AQ119">
        <v>0.0001022342343164081</v>
      </c>
      <c r="AR119">
        <v>84.13693648034415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MAX(0,($B$13+$C$13*DP119)/(1+$D$13*DP119)*DI119/(DK119+273)*$E$13)</f>
        <v>0</v>
      </c>
      <c r="AX119" t="s">
        <v>417</v>
      </c>
      <c r="AY119" t="s">
        <v>417</v>
      </c>
      <c r="AZ119">
        <v>0</v>
      </c>
      <c r="BA119">
        <v>0</v>
      </c>
      <c r="BB119">
        <f>1-AZ119/BA119</f>
        <v>0</v>
      </c>
      <c r="BC119">
        <v>0</v>
      </c>
      <c r="BD119" t="s">
        <v>417</v>
      </c>
      <c r="BE119" t="s">
        <v>417</v>
      </c>
      <c r="BF119">
        <v>0</v>
      </c>
      <c r="BG119">
        <v>0</v>
      </c>
      <c r="BH119">
        <f>1-BF119/BG119</f>
        <v>0</v>
      </c>
      <c r="BI119">
        <v>0.5</v>
      </c>
      <c r="BJ119">
        <f>CS119</f>
        <v>0</v>
      </c>
      <c r="BK119">
        <f>L119</f>
        <v>0</v>
      </c>
      <c r="BL119">
        <f>BH119*BI119*BJ119</f>
        <v>0</v>
      </c>
      <c r="BM119">
        <f>(BK119-BC119)/BJ119</f>
        <v>0</v>
      </c>
      <c r="BN119">
        <f>(BA119-BG119)/BG119</f>
        <v>0</v>
      </c>
      <c r="BO119">
        <f>AZ119/(BB119+AZ119/BG119)</f>
        <v>0</v>
      </c>
      <c r="BP119" t="s">
        <v>417</v>
      </c>
      <c r="BQ119">
        <v>0</v>
      </c>
      <c r="BR119">
        <f>IF(BQ119&lt;&gt;0, BQ119, BO119)</f>
        <v>0</v>
      </c>
      <c r="BS119">
        <f>1-BR119/BG119</f>
        <v>0</v>
      </c>
      <c r="BT119">
        <f>(BG119-BF119)/(BG119-BR119)</f>
        <v>0</v>
      </c>
      <c r="BU119">
        <f>(BA119-BG119)/(BA119-BR119)</f>
        <v>0</v>
      </c>
      <c r="BV119">
        <f>(BG119-BF119)/(BG119-AZ119)</f>
        <v>0</v>
      </c>
      <c r="BW119">
        <f>(BA119-BG119)/(BA119-AZ119)</f>
        <v>0</v>
      </c>
      <c r="BX119">
        <f>(BT119*BR119/BF119)</f>
        <v>0</v>
      </c>
      <c r="BY119">
        <f>(1-BX119)</f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f>$B$11*DQ119+$C$11*DR119+$F$11*EC119*(1-EF119)</f>
        <v>0</v>
      </c>
      <c r="CS119">
        <f>CR119*CT119</f>
        <v>0</v>
      </c>
      <c r="CT119">
        <f>($B$11*$D$9+$C$11*$D$9+$F$11*((EP119+EH119)/MAX(EP119+EH119+EQ119, 0.1)*$I$9+EQ119/MAX(EP119+EH119+EQ119, 0.1)*$J$9))/($B$11+$C$11+$F$11)</f>
        <v>0</v>
      </c>
      <c r="CU119">
        <f>($B$11*$K$9+$C$11*$K$9+$F$11*((EP119+EH119)/MAX(EP119+EH119+EQ119, 0.1)*$P$9+EQ119/MAX(EP119+EH119+EQ119, 0.1)*$Q$9))/($B$11+$C$11+$F$11)</f>
        <v>0</v>
      </c>
      <c r="CV119">
        <v>6</v>
      </c>
      <c r="CW119">
        <v>0.5</v>
      </c>
      <c r="CX119" t="s">
        <v>418</v>
      </c>
      <c r="CY119">
        <v>2</v>
      </c>
      <c r="CZ119" t="b">
        <v>1</v>
      </c>
      <c r="DA119">
        <v>1659045752.2</v>
      </c>
      <c r="DB119">
        <v>422.7628</v>
      </c>
      <c r="DC119">
        <v>420.0954</v>
      </c>
      <c r="DD119">
        <v>18.90225</v>
      </c>
      <c r="DE119">
        <v>18.16111</v>
      </c>
      <c r="DF119">
        <v>419.329</v>
      </c>
      <c r="DG119">
        <v>18.68941</v>
      </c>
      <c r="DH119">
        <v>500.0896</v>
      </c>
      <c r="DI119">
        <v>90.23587000000001</v>
      </c>
      <c r="DJ119">
        <v>0.10009603</v>
      </c>
      <c r="DK119">
        <v>25.74985</v>
      </c>
      <c r="DL119">
        <v>25.20224</v>
      </c>
      <c r="DM119">
        <v>999.9</v>
      </c>
      <c r="DN119">
        <v>0</v>
      </c>
      <c r="DO119">
        <v>0</v>
      </c>
      <c r="DP119">
        <v>10003.247</v>
      </c>
      <c r="DQ119">
        <v>0</v>
      </c>
      <c r="DR119">
        <v>4.24763</v>
      </c>
      <c r="DS119">
        <v>2.667458</v>
      </c>
      <c r="DT119">
        <v>430.908</v>
      </c>
      <c r="DU119">
        <v>427.8657</v>
      </c>
      <c r="DV119">
        <v>0.7411388000000001</v>
      </c>
      <c r="DW119">
        <v>420.0954</v>
      </c>
      <c r="DX119">
        <v>18.16111</v>
      </c>
      <c r="DY119">
        <v>1.70566</v>
      </c>
      <c r="DZ119">
        <v>1.638785</v>
      </c>
      <c r="EA119">
        <v>14.94804</v>
      </c>
      <c r="EB119">
        <v>14.32839</v>
      </c>
      <c r="EC119">
        <v>0.0100011</v>
      </c>
      <c r="ED119">
        <v>0</v>
      </c>
      <c r="EE119">
        <v>0</v>
      </c>
      <c r="EF119">
        <v>0</v>
      </c>
      <c r="EG119">
        <v>874.49</v>
      </c>
      <c r="EH119">
        <v>0.0100011</v>
      </c>
      <c r="EI119">
        <v>-1.925</v>
      </c>
      <c r="EJ119">
        <v>-1.435</v>
      </c>
      <c r="EK119">
        <v>35.1748</v>
      </c>
      <c r="EL119">
        <v>39.8622</v>
      </c>
      <c r="EM119">
        <v>37.10599999999999</v>
      </c>
      <c r="EN119">
        <v>39.7936</v>
      </c>
      <c r="EO119">
        <v>37.475</v>
      </c>
      <c r="EP119">
        <v>0</v>
      </c>
      <c r="EQ119">
        <v>0</v>
      </c>
      <c r="ER119">
        <v>0</v>
      </c>
      <c r="ES119">
        <v>1659045756.7</v>
      </c>
      <c r="ET119">
        <v>0</v>
      </c>
      <c r="EU119">
        <v>872.6826923076922</v>
      </c>
      <c r="EV119">
        <v>11.50598277091328</v>
      </c>
      <c r="EW119">
        <v>-1.384615043211289</v>
      </c>
      <c r="EX119">
        <v>-1.873076923076923</v>
      </c>
      <c r="EY119">
        <v>15</v>
      </c>
      <c r="EZ119">
        <v>0</v>
      </c>
      <c r="FA119" t="s">
        <v>419</v>
      </c>
      <c r="FB119">
        <v>1655239120</v>
      </c>
      <c r="FC119">
        <v>1655239135</v>
      </c>
      <c r="FD119">
        <v>0</v>
      </c>
      <c r="FE119">
        <v>-0.075</v>
      </c>
      <c r="FF119">
        <v>-0.027</v>
      </c>
      <c r="FG119">
        <v>1.986</v>
      </c>
      <c r="FH119">
        <v>0.139</v>
      </c>
      <c r="FI119">
        <v>420</v>
      </c>
      <c r="FJ119">
        <v>22</v>
      </c>
      <c r="FK119">
        <v>0.12</v>
      </c>
      <c r="FL119">
        <v>0.02</v>
      </c>
      <c r="FM119">
        <v>2.68010325</v>
      </c>
      <c r="FN119">
        <v>0.116015572232644</v>
      </c>
      <c r="FO119">
        <v>0.04359620943313196</v>
      </c>
      <c r="FP119">
        <v>1</v>
      </c>
      <c r="FQ119">
        <v>872.475</v>
      </c>
      <c r="FR119">
        <v>8.075630129828593</v>
      </c>
      <c r="FS119">
        <v>4.562108162062021</v>
      </c>
      <c r="FT119">
        <v>0</v>
      </c>
      <c r="FU119">
        <v>0.769480375</v>
      </c>
      <c r="FV119">
        <v>-0.1626213095684818</v>
      </c>
      <c r="FW119">
        <v>0.01866688771955237</v>
      </c>
      <c r="FX119">
        <v>0</v>
      </c>
      <c r="FY119">
        <v>1</v>
      </c>
      <c r="FZ119">
        <v>3</v>
      </c>
      <c r="GA119" t="s">
        <v>426</v>
      </c>
      <c r="GB119">
        <v>2.98071</v>
      </c>
      <c r="GC119">
        <v>2.72846</v>
      </c>
      <c r="GD119">
        <v>0.0861025</v>
      </c>
      <c r="GE119">
        <v>0.0866642</v>
      </c>
      <c r="GF119">
        <v>0.09082800000000001</v>
      </c>
      <c r="GG119">
        <v>0.088952</v>
      </c>
      <c r="GH119">
        <v>27431</v>
      </c>
      <c r="GI119">
        <v>26992.1</v>
      </c>
      <c r="GJ119">
        <v>30540.8</v>
      </c>
      <c r="GK119">
        <v>29795.3</v>
      </c>
      <c r="GL119">
        <v>38316.9</v>
      </c>
      <c r="GM119">
        <v>35746.3</v>
      </c>
      <c r="GN119">
        <v>46716.7</v>
      </c>
      <c r="GO119">
        <v>44316.4</v>
      </c>
      <c r="GP119">
        <v>1.8868</v>
      </c>
      <c r="GQ119">
        <v>1.86047</v>
      </c>
      <c r="GR119">
        <v>0.0466779</v>
      </c>
      <c r="GS119">
        <v>0</v>
      </c>
      <c r="GT119">
        <v>24.4361</v>
      </c>
      <c r="GU119">
        <v>999.9</v>
      </c>
      <c r="GV119">
        <v>41.9</v>
      </c>
      <c r="GW119">
        <v>31.6</v>
      </c>
      <c r="GX119">
        <v>21.6754</v>
      </c>
      <c r="GY119">
        <v>63.0571</v>
      </c>
      <c r="GZ119">
        <v>22.6362</v>
      </c>
      <c r="HA119">
        <v>1</v>
      </c>
      <c r="HB119">
        <v>-0.100582</v>
      </c>
      <c r="HC119">
        <v>-0.170389</v>
      </c>
      <c r="HD119">
        <v>20.2132</v>
      </c>
      <c r="HE119">
        <v>5.24005</v>
      </c>
      <c r="HF119">
        <v>11.968</v>
      </c>
      <c r="HG119">
        <v>4.97175</v>
      </c>
      <c r="HH119">
        <v>3.291</v>
      </c>
      <c r="HI119">
        <v>9598.5</v>
      </c>
      <c r="HJ119">
        <v>9999</v>
      </c>
      <c r="HK119">
        <v>9999</v>
      </c>
      <c r="HL119">
        <v>301.3</v>
      </c>
      <c r="HM119">
        <v>4.9729</v>
      </c>
      <c r="HN119">
        <v>1.87729</v>
      </c>
      <c r="HO119">
        <v>1.8754</v>
      </c>
      <c r="HP119">
        <v>1.87821</v>
      </c>
      <c r="HQ119">
        <v>1.87491</v>
      </c>
      <c r="HR119">
        <v>1.87851</v>
      </c>
      <c r="HS119">
        <v>1.87561</v>
      </c>
      <c r="HT119">
        <v>1.87671</v>
      </c>
      <c r="HU119">
        <v>0</v>
      </c>
      <c r="HV119">
        <v>0</v>
      </c>
      <c r="HW119">
        <v>0</v>
      </c>
      <c r="HX119">
        <v>0</v>
      </c>
      <c r="HY119" t="s">
        <v>421</v>
      </c>
      <c r="HZ119" t="s">
        <v>422</v>
      </c>
      <c r="IA119" t="s">
        <v>423</v>
      </c>
      <c r="IB119" t="s">
        <v>423</v>
      </c>
      <c r="IC119" t="s">
        <v>423</v>
      </c>
      <c r="ID119" t="s">
        <v>423</v>
      </c>
      <c r="IE119">
        <v>0</v>
      </c>
      <c r="IF119">
        <v>100</v>
      </c>
      <c r="IG119">
        <v>100</v>
      </c>
      <c r="IH119">
        <v>3.433</v>
      </c>
      <c r="II119">
        <v>0.2131</v>
      </c>
      <c r="IJ119">
        <v>1.981763419366358</v>
      </c>
      <c r="IK119">
        <v>0.004159454759036045</v>
      </c>
      <c r="IL119">
        <v>-1.867668404869411E-06</v>
      </c>
      <c r="IM119">
        <v>4.909634042181104E-10</v>
      </c>
      <c r="IN119">
        <v>-0.02325052156973135</v>
      </c>
      <c r="IO119">
        <v>0.005621412097584705</v>
      </c>
      <c r="IP119">
        <v>0.0003643073039241939</v>
      </c>
      <c r="IQ119">
        <v>5.804889560036211E-07</v>
      </c>
      <c r="IR119">
        <v>0</v>
      </c>
      <c r="IS119">
        <v>2100</v>
      </c>
      <c r="IT119">
        <v>1</v>
      </c>
      <c r="IU119">
        <v>26</v>
      </c>
      <c r="IV119">
        <v>63443.9</v>
      </c>
      <c r="IW119">
        <v>63443.7</v>
      </c>
      <c r="IX119">
        <v>1.09985</v>
      </c>
      <c r="IY119">
        <v>2.57202</v>
      </c>
      <c r="IZ119">
        <v>1.39893</v>
      </c>
      <c r="JA119">
        <v>2.34253</v>
      </c>
      <c r="JB119">
        <v>1.44897</v>
      </c>
      <c r="JC119">
        <v>2.44385</v>
      </c>
      <c r="JD119">
        <v>36.908</v>
      </c>
      <c r="JE119">
        <v>24.105</v>
      </c>
      <c r="JF119">
        <v>18</v>
      </c>
      <c r="JG119">
        <v>490.589</v>
      </c>
      <c r="JH119">
        <v>445.467</v>
      </c>
      <c r="JI119">
        <v>25.0002</v>
      </c>
      <c r="JJ119">
        <v>25.7374</v>
      </c>
      <c r="JK119">
        <v>30.0002</v>
      </c>
      <c r="JL119">
        <v>25.5661</v>
      </c>
      <c r="JM119">
        <v>25.6455</v>
      </c>
      <c r="JN119">
        <v>22.0422</v>
      </c>
      <c r="JO119">
        <v>19.5615</v>
      </c>
      <c r="JP119">
        <v>0</v>
      </c>
      <c r="JQ119">
        <v>25</v>
      </c>
      <c r="JR119">
        <v>420.1</v>
      </c>
      <c r="JS119">
        <v>18.2534</v>
      </c>
      <c r="JT119">
        <v>100.961</v>
      </c>
      <c r="JU119">
        <v>101.896</v>
      </c>
    </row>
    <row r="120" spans="1:281">
      <c r="A120">
        <v>104</v>
      </c>
      <c r="B120">
        <v>1659045760</v>
      </c>
      <c r="C120">
        <v>3649</v>
      </c>
      <c r="D120" t="s">
        <v>638</v>
      </c>
      <c r="E120" t="s">
        <v>639</v>
      </c>
      <c r="F120">
        <v>5</v>
      </c>
      <c r="G120" t="s">
        <v>415</v>
      </c>
      <c r="H120" t="s">
        <v>625</v>
      </c>
      <c r="I120">
        <v>1659045757.5</v>
      </c>
      <c r="J120">
        <f>(K120)/1000</f>
        <v>0</v>
      </c>
      <c r="K120">
        <f>IF(CZ120, AN120, AH120)</f>
        <v>0</v>
      </c>
      <c r="L120">
        <f>IF(CZ120, AI120, AG120)</f>
        <v>0</v>
      </c>
      <c r="M120">
        <f>DB120 - IF(AU120&gt;1, L120*CV120*100.0/(AW120*DP120), 0)</f>
        <v>0</v>
      </c>
      <c r="N120">
        <f>((T120-J120/2)*M120-L120)/(T120+J120/2)</f>
        <v>0</v>
      </c>
      <c r="O120">
        <f>N120*(DI120+DJ120)/1000.0</f>
        <v>0</v>
      </c>
      <c r="P120">
        <f>(DB120 - IF(AU120&gt;1, L120*CV120*100.0/(AW120*DP120), 0))*(DI120+DJ120)/1000.0</f>
        <v>0</v>
      </c>
      <c r="Q120">
        <f>2.0/((1/S120-1/R120)+SIGN(S120)*SQRT((1/S120-1/R120)*(1/S120-1/R120) + 4*CW120/((CW120+1)*(CW120+1))*(2*1/S120*1/R120-1/R120*1/R120)))</f>
        <v>0</v>
      </c>
      <c r="R120">
        <f>IF(LEFT(CX120,1)&lt;&gt;"0",IF(LEFT(CX120,1)="1",3.0,CY120),$D$5+$E$5*(DP120*DI120/($K$5*1000))+$F$5*(DP120*DI120/($K$5*1000))*MAX(MIN(CV120,$J$5),$I$5)*MAX(MIN(CV120,$J$5),$I$5)+$G$5*MAX(MIN(CV120,$J$5),$I$5)*(DP120*DI120/($K$5*1000))+$H$5*(DP120*DI120/($K$5*1000))*(DP120*DI120/($K$5*1000)))</f>
        <v>0</v>
      </c>
      <c r="S120">
        <f>J120*(1000-(1000*0.61365*exp(17.502*W120/(240.97+W120))/(DI120+DJ120)+DD120)/2)/(1000*0.61365*exp(17.502*W120/(240.97+W120))/(DI120+DJ120)-DD120)</f>
        <v>0</v>
      </c>
      <c r="T120">
        <f>1/((CW120+1)/(Q120/1.6)+1/(R120/1.37)) + CW120/((CW120+1)/(Q120/1.6) + CW120/(R120/1.37))</f>
        <v>0</v>
      </c>
      <c r="U120">
        <f>(CR120*CU120)</f>
        <v>0</v>
      </c>
      <c r="V120">
        <f>(DK120+(U120+2*0.95*5.67E-8*(((DK120+$B$7)+273)^4-(DK120+273)^4)-44100*J120)/(1.84*29.3*R120+8*0.95*5.67E-8*(DK120+273)^3))</f>
        <v>0</v>
      </c>
      <c r="W120">
        <f>($C$7*DL120+$D$7*DM120+$E$7*V120)</f>
        <v>0</v>
      </c>
      <c r="X120">
        <f>0.61365*exp(17.502*W120/(240.97+W120))</f>
        <v>0</v>
      </c>
      <c r="Y120">
        <f>(Z120/AA120*100)</f>
        <v>0</v>
      </c>
      <c r="Z120">
        <f>DD120*(DI120+DJ120)/1000</f>
        <v>0</v>
      </c>
      <c r="AA120">
        <f>0.61365*exp(17.502*DK120/(240.97+DK120))</f>
        <v>0</v>
      </c>
      <c r="AB120">
        <f>(X120-DD120*(DI120+DJ120)/1000)</f>
        <v>0</v>
      </c>
      <c r="AC120">
        <f>(-J120*44100)</f>
        <v>0</v>
      </c>
      <c r="AD120">
        <f>2*29.3*R120*0.92*(DK120-W120)</f>
        <v>0</v>
      </c>
      <c r="AE120">
        <f>2*0.95*5.67E-8*(((DK120+$B$7)+273)^4-(W120+273)^4)</f>
        <v>0</v>
      </c>
      <c r="AF120">
        <f>U120+AE120+AC120+AD120</f>
        <v>0</v>
      </c>
      <c r="AG120">
        <f>DH120*AU120*(DC120-DB120*(1000-AU120*DE120)/(1000-AU120*DD120))/(100*CV120)</f>
        <v>0</v>
      </c>
      <c r="AH120">
        <f>1000*DH120*AU120*(DD120-DE120)/(100*CV120*(1000-AU120*DD120))</f>
        <v>0</v>
      </c>
      <c r="AI120">
        <f>(AJ120 - AK120 - DI120*1E3/(8.314*(DK120+273.15)) * AM120/DH120 * AL120) * DH120/(100*CV120) * (1000 - DE120)/1000</f>
        <v>0</v>
      </c>
      <c r="AJ120">
        <v>427.8136509662273</v>
      </c>
      <c r="AK120">
        <v>430.9440484848481</v>
      </c>
      <c r="AL120">
        <v>-8.018221422253508E-05</v>
      </c>
      <c r="AM120">
        <v>64.90629208062373</v>
      </c>
      <c r="AN120">
        <f>(AP120 - AO120 + DI120*1E3/(8.314*(DK120+273.15)) * AR120/DH120 * AQ120) * DH120/(100*CV120) * 1000/(1000 - AP120)</f>
        <v>0</v>
      </c>
      <c r="AO120">
        <v>18.17501475343366</v>
      </c>
      <c r="AP120">
        <v>18.93366643356644</v>
      </c>
      <c r="AQ120">
        <v>0.001679509134705728</v>
      </c>
      <c r="AR120">
        <v>84.13693648034415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MAX(0,($B$13+$C$13*DP120)/(1+$D$13*DP120)*DI120/(DK120+273)*$E$13)</f>
        <v>0</v>
      </c>
      <c r="AX120" t="s">
        <v>417</v>
      </c>
      <c r="AY120" t="s">
        <v>417</v>
      </c>
      <c r="AZ120">
        <v>0</v>
      </c>
      <c r="BA120">
        <v>0</v>
      </c>
      <c r="BB120">
        <f>1-AZ120/BA120</f>
        <v>0</v>
      </c>
      <c r="BC120">
        <v>0</v>
      </c>
      <c r="BD120" t="s">
        <v>417</v>
      </c>
      <c r="BE120" t="s">
        <v>417</v>
      </c>
      <c r="BF120">
        <v>0</v>
      </c>
      <c r="BG120">
        <v>0</v>
      </c>
      <c r="BH120">
        <f>1-BF120/BG120</f>
        <v>0</v>
      </c>
      <c r="BI120">
        <v>0.5</v>
      </c>
      <c r="BJ120">
        <f>CS120</f>
        <v>0</v>
      </c>
      <c r="BK120">
        <f>L120</f>
        <v>0</v>
      </c>
      <c r="BL120">
        <f>BH120*BI120*BJ120</f>
        <v>0</v>
      </c>
      <c r="BM120">
        <f>(BK120-BC120)/BJ120</f>
        <v>0</v>
      </c>
      <c r="BN120">
        <f>(BA120-BG120)/BG120</f>
        <v>0</v>
      </c>
      <c r="BO120">
        <f>AZ120/(BB120+AZ120/BG120)</f>
        <v>0</v>
      </c>
      <c r="BP120" t="s">
        <v>417</v>
      </c>
      <c r="BQ120">
        <v>0</v>
      </c>
      <c r="BR120">
        <f>IF(BQ120&lt;&gt;0, BQ120, BO120)</f>
        <v>0</v>
      </c>
      <c r="BS120">
        <f>1-BR120/BG120</f>
        <v>0</v>
      </c>
      <c r="BT120">
        <f>(BG120-BF120)/(BG120-BR120)</f>
        <v>0</v>
      </c>
      <c r="BU120">
        <f>(BA120-BG120)/(BA120-BR120)</f>
        <v>0</v>
      </c>
      <c r="BV120">
        <f>(BG120-BF120)/(BG120-AZ120)</f>
        <v>0</v>
      </c>
      <c r="BW120">
        <f>(BA120-BG120)/(BA120-AZ120)</f>
        <v>0</v>
      </c>
      <c r="BX120">
        <f>(BT120*BR120/BF120)</f>
        <v>0</v>
      </c>
      <c r="BY120">
        <f>(1-BX120)</f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f>$B$11*DQ120+$C$11*DR120+$F$11*EC120*(1-EF120)</f>
        <v>0</v>
      </c>
      <c r="CS120">
        <f>CR120*CT120</f>
        <v>0</v>
      </c>
      <c r="CT120">
        <f>($B$11*$D$9+$C$11*$D$9+$F$11*((EP120+EH120)/MAX(EP120+EH120+EQ120, 0.1)*$I$9+EQ120/MAX(EP120+EH120+EQ120, 0.1)*$J$9))/($B$11+$C$11+$F$11)</f>
        <v>0</v>
      </c>
      <c r="CU120">
        <f>($B$11*$K$9+$C$11*$K$9+$F$11*((EP120+EH120)/MAX(EP120+EH120+EQ120, 0.1)*$P$9+EQ120/MAX(EP120+EH120+EQ120, 0.1)*$Q$9))/($B$11+$C$11+$F$11)</f>
        <v>0</v>
      </c>
      <c r="CV120">
        <v>6</v>
      </c>
      <c r="CW120">
        <v>0.5</v>
      </c>
      <c r="CX120" t="s">
        <v>418</v>
      </c>
      <c r="CY120">
        <v>2</v>
      </c>
      <c r="CZ120" t="b">
        <v>1</v>
      </c>
      <c r="DA120">
        <v>1659045757.5</v>
      </c>
      <c r="DB120">
        <v>422.796</v>
      </c>
      <c r="DC120">
        <v>420.0381111111111</v>
      </c>
      <c r="DD120">
        <v>18.92581111111111</v>
      </c>
      <c r="DE120">
        <v>18.18282222222222</v>
      </c>
      <c r="DF120">
        <v>419.3621111111111</v>
      </c>
      <c r="DG120">
        <v>18.7125</v>
      </c>
      <c r="DH120">
        <v>500.0877777777779</v>
      </c>
      <c r="DI120">
        <v>90.23544444444445</v>
      </c>
      <c r="DJ120">
        <v>0.1000324222222222</v>
      </c>
      <c r="DK120">
        <v>25.75011111111111</v>
      </c>
      <c r="DL120">
        <v>25.19602222222223</v>
      </c>
      <c r="DM120">
        <v>999.9000000000001</v>
      </c>
      <c r="DN120">
        <v>0</v>
      </c>
      <c r="DO120">
        <v>0</v>
      </c>
      <c r="DP120">
        <v>9995.974444444444</v>
      </c>
      <c r="DQ120">
        <v>0</v>
      </c>
      <c r="DR120">
        <v>4.24763</v>
      </c>
      <c r="DS120">
        <v>2.75768</v>
      </c>
      <c r="DT120">
        <v>430.952</v>
      </c>
      <c r="DU120">
        <v>427.8171111111112</v>
      </c>
      <c r="DV120">
        <v>0.7429917777777777</v>
      </c>
      <c r="DW120">
        <v>420.0381111111111</v>
      </c>
      <c r="DX120">
        <v>18.18282222222222</v>
      </c>
      <c r="DY120">
        <v>1.707777777777778</v>
      </c>
      <c r="DZ120">
        <v>1.640734444444445</v>
      </c>
      <c r="EA120">
        <v>14.96731111111111</v>
      </c>
      <c r="EB120">
        <v>14.34677777777778</v>
      </c>
      <c r="EC120">
        <v>0.0100011</v>
      </c>
      <c r="ED120">
        <v>0</v>
      </c>
      <c r="EE120">
        <v>0</v>
      </c>
      <c r="EF120">
        <v>0</v>
      </c>
      <c r="EG120">
        <v>873.4055555555556</v>
      </c>
      <c r="EH120">
        <v>0.0100011</v>
      </c>
      <c r="EI120">
        <v>-1.866666666666666</v>
      </c>
      <c r="EJ120">
        <v>-1.527777777777778</v>
      </c>
      <c r="EK120">
        <v>35.09</v>
      </c>
      <c r="EL120">
        <v>39.68044444444445</v>
      </c>
      <c r="EM120">
        <v>37.02044444444444</v>
      </c>
      <c r="EN120">
        <v>39.57611111111111</v>
      </c>
      <c r="EO120">
        <v>37.36788888888889</v>
      </c>
      <c r="EP120">
        <v>0</v>
      </c>
      <c r="EQ120">
        <v>0</v>
      </c>
      <c r="ER120">
        <v>0</v>
      </c>
      <c r="ES120">
        <v>1659045761.5</v>
      </c>
      <c r="ET120">
        <v>0</v>
      </c>
      <c r="EU120">
        <v>872.9288461538464</v>
      </c>
      <c r="EV120">
        <v>4.651282041091315</v>
      </c>
      <c r="EW120">
        <v>-3.198290389628035</v>
      </c>
      <c r="EX120">
        <v>-1.463461538461539</v>
      </c>
      <c r="EY120">
        <v>15</v>
      </c>
      <c r="EZ120">
        <v>0</v>
      </c>
      <c r="FA120" t="s">
        <v>419</v>
      </c>
      <c r="FB120">
        <v>1655239120</v>
      </c>
      <c r="FC120">
        <v>1655239135</v>
      </c>
      <c r="FD120">
        <v>0</v>
      </c>
      <c r="FE120">
        <v>-0.075</v>
      </c>
      <c r="FF120">
        <v>-0.027</v>
      </c>
      <c r="FG120">
        <v>1.986</v>
      </c>
      <c r="FH120">
        <v>0.139</v>
      </c>
      <c r="FI120">
        <v>420</v>
      </c>
      <c r="FJ120">
        <v>22</v>
      </c>
      <c r="FK120">
        <v>0.12</v>
      </c>
      <c r="FL120">
        <v>0.02</v>
      </c>
      <c r="FM120">
        <v>2.70279475</v>
      </c>
      <c r="FN120">
        <v>0.07775966228893105</v>
      </c>
      <c r="FO120">
        <v>0.03927596064945455</v>
      </c>
      <c r="FP120">
        <v>1</v>
      </c>
      <c r="FQ120">
        <v>872.8323529411765</v>
      </c>
      <c r="FR120">
        <v>4.440030574243473</v>
      </c>
      <c r="FS120">
        <v>3.927409008811192</v>
      </c>
      <c r="FT120">
        <v>0</v>
      </c>
      <c r="FU120">
        <v>0.7619730499999999</v>
      </c>
      <c r="FV120">
        <v>-0.1700598348968121</v>
      </c>
      <c r="FW120">
        <v>0.01909543381799691</v>
      </c>
      <c r="FX120">
        <v>0</v>
      </c>
      <c r="FY120">
        <v>1</v>
      </c>
      <c r="FZ120">
        <v>3</v>
      </c>
      <c r="GA120" t="s">
        <v>426</v>
      </c>
      <c r="GB120">
        <v>2.98059</v>
      </c>
      <c r="GC120">
        <v>2.72822</v>
      </c>
      <c r="GD120">
        <v>0.0860987</v>
      </c>
      <c r="GE120">
        <v>0.0866548</v>
      </c>
      <c r="GF120">
        <v>0.0908955</v>
      </c>
      <c r="GG120">
        <v>0.08908099999999999</v>
      </c>
      <c r="GH120">
        <v>27431.2</v>
      </c>
      <c r="GI120">
        <v>26992.1</v>
      </c>
      <c r="GJ120">
        <v>30541</v>
      </c>
      <c r="GK120">
        <v>29795</v>
      </c>
      <c r="GL120">
        <v>38314.1</v>
      </c>
      <c r="GM120">
        <v>35741</v>
      </c>
      <c r="GN120">
        <v>46716.8</v>
      </c>
      <c r="GO120">
        <v>44316.2</v>
      </c>
      <c r="GP120">
        <v>1.88655</v>
      </c>
      <c r="GQ120">
        <v>1.86068</v>
      </c>
      <c r="GR120">
        <v>0.0460669</v>
      </c>
      <c r="GS120">
        <v>0</v>
      </c>
      <c r="GT120">
        <v>24.4381</v>
      </c>
      <c r="GU120">
        <v>999.9</v>
      </c>
      <c r="GV120">
        <v>41.9</v>
      </c>
      <c r="GW120">
        <v>31.6</v>
      </c>
      <c r="GX120">
        <v>21.676</v>
      </c>
      <c r="GY120">
        <v>63.1571</v>
      </c>
      <c r="GZ120">
        <v>22.3878</v>
      </c>
      <c r="HA120">
        <v>1</v>
      </c>
      <c r="HB120">
        <v>-0.100452</v>
      </c>
      <c r="HC120">
        <v>-0.169728</v>
      </c>
      <c r="HD120">
        <v>20.2133</v>
      </c>
      <c r="HE120">
        <v>5.23975</v>
      </c>
      <c r="HF120">
        <v>11.968</v>
      </c>
      <c r="HG120">
        <v>4.97175</v>
      </c>
      <c r="HH120">
        <v>3.291</v>
      </c>
      <c r="HI120">
        <v>9598.700000000001</v>
      </c>
      <c r="HJ120">
        <v>9999</v>
      </c>
      <c r="HK120">
        <v>9999</v>
      </c>
      <c r="HL120">
        <v>301.3</v>
      </c>
      <c r="HM120">
        <v>4.9729</v>
      </c>
      <c r="HN120">
        <v>1.87728</v>
      </c>
      <c r="HO120">
        <v>1.87541</v>
      </c>
      <c r="HP120">
        <v>1.87821</v>
      </c>
      <c r="HQ120">
        <v>1.87496</v>
      </c>
      <c r="HR120">
        <v>1.87851</v>
      </c>
      <c r="HS120">
        <v>1.8756</v>
      </c>
      <c r="HT120">
        <v>1.87672</v>
      </c>
      <c r="HU120">
        <v>0</v>
      </c>
      <c r="HV120">
        <v>0</v>
      </c>
      <c r="HW120">
        <v>0</v>
      </c>
      <c r="HX120">
        <v>0</v>
      </c>
      <c r="HY120" t="s">
        <v>421</v>
      </c>
      <c r="HZ120" t="s">
        <v>422</v>
      </c>
      <c r="IA120" t="s">
        <v>423</v>
      </c>
      <c r="IB120" t="s">
        <v>423</v>
      </c>
      <c r="IC120" t="s">
        <v>423</v>
      </c>
      <c r="ID120" t="s">
        <v>423</v>
      </c>
      <c r="IE120">
        <v>0</v>
      </c>
      <c r="IF120">
        <v>100</v>
      </c>
      <c r="IG120">
        <v>100</v>
      </c>
      <c r="IH120">
        <v>3.434</v>
      </c>
      <c r="II120">
        <v>0.2136</v>
      </c>
      <c r="IJ120">
        <v>1.981763419366358</v>
      </c>
      <c r="IK120">
        <v>0.004159454759036045</v>
      </c>
      <c r="IL120">
        <v>-1.867668404869411E-06</v>
      </c>
      <c r="IM120">
        <v>4.909634042181104E-10</v>
      </c>
      <c r="IN120">
        <v>-0.02325052156973135</v>
      </c>
      <c r="IO120">
        <v>0.005621412097584705</v>
      </c>
      <c r="IP120">
        <v>0.0003643073039241939</v>
      </c>
      <c r="IQ120">
        <v>5.804889560036211E-07</v>
      </c>
      <c r="IR120">
        <v>0</v>
      </c>
      <c r="IS120">
        <v>2100</v>
      </c>
      <c r="IT120">
        <v>1</v>
      </c>
      <c r="IU120">
        <v>26</v>
      </c>
      <c r="IV120">
        <v>63444</v>
      </c>
      <c r="IW120">
        <v>63443.8</v>
      </c>
      <c r="IX120">
        <v>1.09985</v>
      </c>
      <c r="IY120">
        <v>2.57568</v>
      </c>
      <c r="IZ120">
        <v>1.39893</v>
      </c>
      <c r="JA120">
        <v>2.34253</v>
      </c>
      <c r="JB120">
        <v>1.44897</v>
      </c>
      <c r="JC120">
        <v>2.40723</v>
      </c>
      <c r="JD120">
        <v>36.908</v>
      </c>
      <c r="JE120">
        <v>24.0963</v>
      </c>
      <c r="JF120">
        <v>18</v>
      </c>
      <c r="JG120">
        <v>490.452</v>
      </c>
      <c r="JH120">
        <v>445.607</v>
      </c>
      <c r="JI120">
        <v>25.0001</v>
      </c>
      <c r="JJ120">
        <v>25.7383</v>
      </c>
      <c r="JK120">
        <v>30.0001</v>
      </c>
      <c r="JL120">
        <v>25.5661</v>
      </c>
      <c r="JM120">
        <v>25.6476</v>
      </c>
      <c r="JN120">
        <v>22.0435</v>
      </c>
      <c r="JO120">
        <v>19.5615</v>
      </c>
      <c r="JP120">
        <v>0</v>
      </c>
      <c r="JQ120">
        <v>25</v>
      </c>
      <c r="JR120">
        <v>420.1</v>
      </c>
      <c r="JS120">
        <v>18.2584</v>
      </c>
      <c r="JT120">
        <v>100.962</v>
      </c>
      <c r="JU120">
        <v>101.895</v>
      </c>
    </row>
    <row r="121" spans="1:281">
      <c r="A121">
        <v>105</v>
      </c>
      <c r="B121">
        <v>1659045765</v>
      </c>
      <c r="C121">
        <v>3654</v>
      </c>
      <c r="D121" t="s">
        <v>640</v>
      </c>
      <c r="E121" t="s">
        <v>641</v>
      </c>
      <c r="F121">
        <v>5</v>
      </c>
      <c r="G121" t="s">
        <v>415</v>
      </c>
      <c r="H121" t="s">
        <v>625</v>
      </c>
      <c r="I121">
        <v>1659045762.2</v>
      </c>
      <c r="J121">
        <f>(K121)/1000</f>
        <v>0</v>
      </c>
      <c r="K121">
        <f>IF(CZ121, AN121, AH121)</f>
        <v>0</v>
      </c>
      <c r="L121">
        <f>IF(CZ121, AI121, AG121)</f>
        <v>0</v>
      </c>
      <c r="M121">
        <f>DB121 - IF(AU121&gt;1, L121*CV121*100.0/(AW121*DP121), 0)</f>
        <v>0</v>
      </c>
      <c r="N121">
        <f>((T121-J121/2)*M121-L121)/(T121+J121/2)</f>
        <v>0</v>
      </c>
      <c r="O121">
        <f>N121*(DI121+DJ121)/1000.0</f>
        <v>0</v>
      </c>
      <c r="P121">
        <f>(DB121 - IF(AU121&gt;1, L121*CV121*100.0/(AW121*DP121), 0))*(DI121+DJ121)/1000.0</f>
        <v>0</v>
      </c>
      <c r="Q121">
        <f>2.0/((1/S121-1/R121)+SIGN(S121)*SQRT((1/S121-1/R121)*(1/S121-1/R121) + 4*CW121/((CW121+1)*(CW121+1))*(2*1/S121*1/R121-1/R121*1/R121)))</f>
        <v>0</v>
      </c>
      <c r="R121">
        <f>IF(LEFT(CX121,1)&lt;&gt;"0",IF(LEFT(CX121,1)="1",3.0,CY121),$D$5+$E$5*(DP121*DI121/($K$5*1000))+$F$5*(DP121*DI121/($K$5*1000))*MAX(MIN(CV121,$J$5),$I$5)*MAX(MIN(CV121,$J$5),$I$5)+$G$5*MAX(MIN(CV121,$J$5),$I$5)*(DP121*DI121/($K$5*1000))+$H$5*(DP121*DI121/($K$5*1000))*(DP121*DI121/($K$5*1000)))</f>
        <v>0</v>
      </c>
      <c r="S121">
        <f>J121*(1000-(1000*0.61365*exp(17.502*W121/(240.97+W121))/(DI121+DJ121)+DD121)/2)/(1000*0.61365*exp(17.502*W121/(240.97+W121))/(DI121+DJ121)-DD121)</f>
        <v>0</v>
      </c>
      <c r="T121">
        <f>1/((CW121+1)/(Q121/1.6)+1/(R121/1.37)) + CW121/((CW121+1)/(Q121/1.6) + CW121/(R121/1.37))</f>
        <v>0</v>
      </c>
      <c r="U121">
        <f>(CR121*CU121)</f>
        <v>0</v>
      </c>
      <c r="V121">
        <f>(DK121+(U121+2*0.95*5.67E-8*(((DK121+$B$7)+273)^4-(DK121+273)^4)-44100*J121)/(1.84*29.3*R121+8*0.95*5.67E-8*(DK121+273)^3))</f>
        <v>0</v>
      </c>
      <c r="W121">
        <f>($C$7*DL121+$D$7*DM121+$E$7*V121)</f>
        <v>0</v>
      </c>
      <c r="X121">
        <f>0.61365*exp(17.502*W121/(240.97+W121))</f>
        <v>0</v>
      </c>
      <c r="Y121">
        <f>(Z121/AA121*100)</f>
        <v>0</v>
      </c>
      <c r="Z121">
        <f>DD121*(DI121+DJ121)/1000</f>
        <v>0</v>
      </c>
      <c r="AA121">
        <f>0.61365*exp(17.502*DK121/(240.97+DK121))</f>
        <v>0</v>
      </c>
      <c r="AB121">
        <f>(X121-DD121*(DI121+DJ121)/1000)</f>
        <v>0</v>
      </c>
      <c r="AC121">
        <f>(-J121*44100)</f>
        <v>0</v>
      </c>
      <c r="AD121">
        <f>2*29.3*R121*0.92*(DK121-W121)</f>
        <v>0</v>
      </c>
      <c r="AE121">
        <f>2*0.95*5.67E-8*(((DK121+$B$7)+273)^4-(W121+273)^4)</f>
        <v>0</v>
      </c>
      <c r="AF121">
        <f>U121+AE121+AC121+AD121</f>
        <v>0</v>
      </c>
      <c r="AG121">
        <f>DH121*AU121*(DC121-DB121*(1000-AU121*DE121)/(1000-AU121*DD121))/(100*CV121)</f>
        <v>0</v>
      </c>
      <c r="AH121">
        <f>1000*DH121*AU121*(DD121-DE121)/(100*CV121*(1000-AU121*DD121))</f>
        <v>0</v>
      </c>
      <c r="AI121">
        <f>(AJ121 - AK121 - DI121*1E3/(8.314*(DK121+273.15)) * AM121/DH121 * AL121) * DH121/(100*CV121) * (1000 - DE121)/1000</f>
        <v>0</v>
      </c>
      <c r="AJ121">
        <v>427.9273834680071</v>
      </c>
      <c r="AK121">
        <v>430.9779818181818</v>
      </c>
      <c r="AL121">
        <v>0.000463310289611811</v>
      </c>
      <c r="AM121">
        <v>64.90629208062373</v>
      </c>
      <c r="AN121">
        <f>(AP121 - AO121 + DI121*1E3/(8.314*(DK121+273.15)) * AR121/DH121 * AQ121) * DH121/(100*CV121) * 1000/(1000 - AP121)</f>
        <v>0</v>
      </c>
      <c r="AO121">
        <v>18.20764219306463</v>
      </c>
      <c r="AP121">
        <v>18.95664405594406</v>
      </c>
      <c r="AQ121">
        <v>0.005602426069078676</v>
      </c>
      <c r="AR121">
        <v>84.13693648034415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MAX(0,($B$13+$C$13*DP121)/(1+$D$13*DP121)*DI121/(DK121+273)*$E$13)</f>
        <v>0</v>
      </c>
      <c r="AX121" t="s">
        <v>417</v>
      </c>
      <c r="AY121" t="s">
        <v>417</v>
      </c>
      <c r="AZ121">
        <v>0</v>
      </c>
      <c r="BA121">
        <v>0</v>
      </c>
      <c r="BB121">
        <f>1-AZ121/BA121</f>
        <v>0</v>
      </c>
      <c r="BC121">
        <v>0</v>
      </c>
      <c r="BD121" t="s">
        <v>417</v>
      </c>
      <c r="BE121" t="s">
        <v>417</v>
      </c>
      <c r="BF121">
        <v>0</v>
      </c>
      <c r="BG121">
        <v>0</v>
      </c>
      <c r="BH121">
        <f>1-BF121/BG121</f>
        <v>0</v>
      </c>
      <c r="BI121">
        <v>0.5</v>
      </c>
      <c r="BJ121">
        <f>CS121</f>
        <v>0</v>
      </c>
      <c r="BK121">
        <f>L121</f>
        <v>0</v>
      </c>
      <c r="BL121">
        <f>BH121*BI121*BJ121</f>
        <v>0</v>
      </c>
      <c r="BM121">
        <f>(BK121-BC121)/BJ121</f>
        <v>0</v>
      </c>
      <c r="BN121">
        <f>(BA121-BG121)/BG121</f>
        <v>0</v>
      </c>
      <c r="BO121">
        <f>AZ121/(BB121+AZ121/BG121)</f>
        <v>0</v>
      </c>
      <c r="BP121" t="s">
        <v>417</v>
      </c>
      <c r="BQ121">
        <v>0</v>
      </c>
      <c r="BR121">
        <f>IF(BQ121&lt;&gt;0, BQ121, BO121)</f>
        <v>0</v>
      </c>
      <c r="BS121">
        <f>1-BR121/BG121</f>
        <v>0</v>
      </c>
      <c r="BT121">
        <f>(BG121-BF121)/(BG121-BR121)</f>
        <v>0</v>
      </c>
      <c r="BU121">
        <f>(BA121-BG121)/(BA121-BR121)</f>
        <v>0</v>
      </c>
      <c r="BV121">
        <f>(BG121-BF121)/(BG121-AZ121)</f>
        <v>0</v>
      </c>
      <c r="BW121">
        <f>(BA121-BG121)/(BA121-AZ121)</f>
        <v>0</v>
      </c>
      <c r="BX121">
        <f>(BT121*BR121/BF121)</f>
        <v>0</v>
      </c>
      <c r="BY121">
        <f>(1-BX121)</f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f>$B$11*DQ121+$C$11*DR121+$F$11*EC121*(1-EF121)</f>
        <v>0</v>
      </c>
      <c r="CS121">
        <f>CR121*CT121</f>
        <v>0</v>
      </c>
      <c r="CT121">
        <f>($B$11*$D$9+$C$11*$D$9+$F$11*((EP121+EH121)/MAX(EP121+EH121+EQ121, 0.1)*$I$9+EQ121/MAX(EP121+EH121+EQ121, 0.1)*$J$9))/($B$11+$C$11+$F$11)</f>
        <v>0</v>
      </c>
      <c r="CU121">
        <f>($B$11*$K$9+$C$11*$K$9+$F$11*((EP121+EH121)/MAX(EP121+EH121+EQ121, 0.1)*$P$9+EQ121/MAX(EP121+EH121+EQ121, 0.1)*$Q$9))/($B$11+$C$11+$F$11)</f>
        <v>0</v>
      </c>
      <c r="CV121">
        <v>6</v>
      </c>
      <c r="CW121">
        <v>0.5</v>
      </c>
      <c r="CX121" t="s">
        <v>418</v>
      </c>
      <c r="CY121">
        <v>2</v>
      </c>
      <c r="CZ121" t="b">
        <v>1</v>
      </c>
      <c r="DA121">
        <v>1659045762.2</v>
      </c>
      <c r="DB121">
        <v>422.7727</v>
      </c>
      <c r="DC121">
        <v>420.1058999999999</v>
      </c>
      <c r="DD121">
        <v>18.94725</v>
      </c>
      <c r="DE121">
        <v>18.20733</v>
      </c>
      <c r="DF121">
        <v>419.3389</v>
      </c>
      <c r="DG121">
        <v>18.73353</v>
      </c>
      <c r="DH121">
        <v>500.0722</v>
      </c>
      <c r="DI121">
        <v>90.23528999999999</v>
      </c>
      <c r="DJ121">
        <v>0.10004931</v>
      </c>
      <c r="DK121">
        <v>25.75074</v>
      </c>
      <c r="DL121">
        <v>25.2007</v>
      </c>
      <c r="DM121">
        <v>999.9</v>
      </c>
      <c r="DN121">
        <v>0</v>
      </c>
      <c r="DO121">
        <v>0</v>
      </c>
      <c r="DP121">
        <v>9996.063999999998</v>
      </c>
      <c r="DQ121">
        <v>0</v>
      </c>
      <c r="DR121">
        <v>4.24763</v>
      </c>
      <c r="DS121">
        <v>2.666872</v>
      </c>
      <c r="DT121">
        <v>430.9379</v>
      </c>
      <c r="DU121">
        <v>427.8968</v>
      </c>
      <c r="DV121">
        <v>0.7399357</v>
      </c>
      <c r="DW121">
        <v>420.1058999999999</v>
      </c>
      <c r="DX121">
        <v>18.20733</v>
      </c>
      <c r="DY121">
        <v>1.709713</v>
      </c>
      <c r="DZ121">
        <v>1.642943</v>
      </c>
      <c r="EA121">
        <v>14.9849</v>
      </c>
      <c r="EB121">
        <v>14.36758</v>
      </c>
      <c r="EC121">
        <v>0.0100011</v>
      </c>
      <c r="ED121">
        <v>0</v>
      </c>
      <c r="EE121">
        <v>0</v>
      </c>
      <c r="EF121">
        <v>0</v>
      </c>
      <c r="EG121">
        <v>874.3299999999999</v>
      </c>
      <c r="EH121">
        <v>0.0100011</v>
      </c>
      <c r="EI121">
        <v>-1.714999999999999</v>
      </c>
      <c r="EJ121">
        <v>-1.535</v>
      </c>
      <c r="EK121">
        <v>35.0686</v>
      </c>
      <c r="EL121">
        <v>39.55589999999999</v>
      </c>
      <c r="EM121">
        <v>36.9371</v>
      </c>
      <c r="EN121">
        <v>39.3997</v>
      </c>
      <c r="EO121">
        <v>37.3185</v>
      </c>
      <c r="EP121">
        <v>0</v>
      </c>
      <c r="EQ121">
        <v>0</v>
      </c>
      <c r="ER121">
        <v>0</v>
      </c>
      <c r="ES121">
        <v>1659045766.3</v>
      </c>
      <c r="ET121">
        <v>0</v>
      </c>
      <c r="EU121">
        <v>873.0346153846154</v>
      </c>
      <c r="EV121">
        <v>-0.6324785320760625</v>
      </c>
      <c r="EW121">
        <v>-1.261538403812218</v>
      </c>
      <c r="EX121">
        <v>-0.8115384615384613</v>
      </c>
      <c r="EY121">
        <v>15</v>
      </c>
      <c r="EZ121">
        <v>0</v>
      </c>
      <c r="FA121" t="s">
        <v>419</v>
      </c>
      <c r="FB121">
        <v>1655239120</v>
      </c>
      <c r="FC121">
        <v>1655239135</v>
      </c>
      <c r="FD121">
        <v>0</v>
      </c>
      <c r="FE121">
        <v>-0.075</v>
      </c>
      <c r="FF121">
        <v>-0.027</v>
      </c>
      <c r="FG121">
        <v>1.986</v>
      </c>
      <c r="FH121">
        <v>0.139</v>
      </c>
      <c r="FI121">
        <v>420</v>
      </c>
      <c r="FJ121">
        <v>22</v>
      </c>
      <c r="FK121">
        <v>0.12</v>
      </c>
      <c r="FL121">
        <v>0.02</v>
      </c>
      <c r="FM121">
        <v>2.698906</v>
      </c>
      <c r="FN121">
        <v>-0.08206649155722805</v>
      </c>
      <c r="FO121">
        <v>0.04923473549233306</v>
      </c>
      <c r="FP121">
        <v>1</v>
      </c>
      <c r="FQ121">
        <v>873.0411764705883</v>
      </c>
      <c r="FR121">
        <v>2.415584444251386</v>
      </c>
      <c r="FS121">
        <v>3.555783825813505</v>
      </c>
      <c r="FT121">
        <v>0</v>
      </c>
      <c r="FU121">
        <v>0.748962125</v>
      </c>
      <c r="FV121">
        <v>-0.1098740825515966</v>
      </c>
      <c r="FW121">
        <v>0.0154378365132351</v>
      </c>
      <c r="FX121">
        <v>0</v>
      </c>
      <c r="FY121">
        <v>1</v>
      </c>
      <c r="FZ121">
        <v>3</v>
      </c>
      <c r="GA121" t="s">
        <v>426</v>
      </c>
      <c r="GB121">
        <v>2.9806</v>
      </c>
      <c r="GC121">
        <v>2.72846</v>
      </c>
      <c r="GD121">
        <v>0.0861061</v>
      </c>
      <c r="GE121">
        <v>0.08665970000000001</v>
      </c>
      <c r="GF121">
        <v>0.09097040000000001</v>
      </c>
      <c r="GG121">
        <v>0.0891043</v>
      </c>
      <c r="GH121">
        <v>27430.8</v>
      </c>
      <c r="GI121">
        <v>26992.1</v>
      </c>
      <c r="GJ121">
        <v>30540.8</v>
      </c>
      <c r="GK121">
        <v>29795.1</v>
      </c>
      <c r="GL121">
        <v>38310.7</v>
      </c>
      <c r="GM121">
        <v>35740.1</v>
      </c>
      <c r="GN121">
        <v>46716.6</v>
      </c>
      <c r="GO121">
        <v>44316.2</v>
      </c>
      <c r="GP121">
        <v>1.88662</v>
      </c>
      <c r="GQ121">
        <v>1.86045</v>
      </c>
      <c r="GR121">
        <v>0.0467822</v>
      </c>
      <c r="GS121">
        <v>0</v>
      </c>
      <c r="GT121">
        <v>24.4392</v>
      </c>
      <c r="GU121">
        <v>999.9</v>
      </c>
      <c r="GV121">
        <v>41.9</v>
      </c>
      <c r="GW121">
        <v>31.6</v>
      </c>
      <c r="GX121">
        <v>21.6749</v>
      </c>
      <c r="GY121">
        <v>63.1971</v>
      </c>
      <c r="GZ121">
        <v>22.2276</v>
      </c>
      <c r="HA121">
        <v>1</v>
      </c>
      <c r="HB121">
        <v>-0.164992</v>
      </c>
      <c r="HC121">
        <v>-0.098829</v>
      </c>
      <c r="HD121">
        <v>20.2129</v>
      </c>
      <c r="HE121">
        <v>5.2402</v>
      </c>
      <c r="HF121">
        <v>11.968</v>
      </c>
      <c r="HG121">
        <v>4.97175</v>
      </c>
      <c r="HH121">
        <v>3.291</v>
      </c>
      <c r="HI121">
        <v>9598.700000000001</v>
      </c>
      <c r="HJ121">
        <v>9999</v>
      </c>
      <c r="HK121">
        <v>9999</v>
      </c>
      <c r="HL121">
        <v>301.3</v>
      </c>
      <c r="HM121">
        <v>4.97291</v>
      </c>
      <c r="HN121">
        <v>1.87729</v>
      </c>
      <c r="HO121">
        <v>1.87541</v>
      </c>
      <c r="HP121">
        <v>1.87821</v>
      </c>
      <c r="HQ121">
        <v>1.87493</v>
      </c>
      <c r="HR121">
        <v>1.87852</v>
      </c>
      <c r="HS121">
        <v>1.87561</v>
      </c>
      <c r="HT121">
        <v>1.87671</v>
      </c>
      <c r="HU121">
        <v>0</v>
      </c>
      <c r="HV121">
        <v>0</v>
      </c>
      <c r="HW121">
        <v>0</v>
      </c>
      <c r="HX121">
        <v>0</v>
      </c>
      <c r="HY121" t="s">
        <v>421</v>
      </c>
      <c r="HZ121" t="s">
        <v>422</v>
      </c>
      <c r="IA121" t="s">
        <v>423</v>
      </c>
      <c r="IB121" t="s">
        <v>423</v>
      </c>
      <c r="IC121" t="s">
        <v>423</v>
      </c>
      <c r="ID121" t="s">
        <v>423</v>
      </c>
      <c r="IE121">
        <v>0</v>
      </c>
      <c r="IF121">
        <v>100</v>
      </c>
      <c r="IG121">
        <v>100</v>
      </c>
      <c r="IH121">
        <v>3.434</v>
      </c>
      <c r="II121">
        <v>0.2139</v>
      </c>
      <c r="IJ121">
        <v>1.981763419366358</v>
      </c>
      <c r="IK121">
        <v>0.004159454759036045</v>
      </c>
      <c r="IL121">
        <v>-1.867668404869411E-06</v>
      </c>
      <c r="IM121">
        <v>4.909634042181104E-10</v>
      </c>
      <c r="IN121">
        <v>-0.02325052156973135</v>
      </c>
      <c r="IO121">
        <v>0.005621412097584705</v>
      </c>
      <c r="IP121">
        <v>0.0003643073039241939</v>
      </c>
      <c r="IQ121">
        <v>5.804889560036211E-07</v>
      </c>
      <c r="IR121">
        <v>0</v>
      </c>
      <c r="IS121">
        <v>2100</v>
      </c>
      <c r="IT121">
        <v>1</v>
      </c>
      <c r="IU121">
        <v>26</v>
      </c>
      <c r="IV121">
        <v>63444.1</v>
      </c>
      <c r="IW121">
        <v>63443.8</v>
      </c>
      <c r="IX121">
        <v>1.09985</v>
      </c>
      <c r="IY121">
        <v>2.58057</v>
      </c>
      <c r="IZ121">
        <v>1.39893</v>
      </c>
      <c r="JA121">
        <v>2.34253</v>
      </c>
      <c r="JB121">
        <v>1.44897</v>
      </c>
      <c r="JC121">
        <v>2.33398</v>
      </c>
      <c r="JD121">
        <v>36.908</v>
      </c>
      <c r="JE121">
        <v>24.0963</v>
      </c>
      <c r="JF121">
        <v>18</v>
      </c>
      <c r="JG121">
        <v>490.506</v>
      </c>
      <c r="JH121">
        <v>445.469</v>
      </c>
      <c r="JI121">
        <v>25</v>
      </c>
      <c r="JJ121">
        <v>25.7401</v>
      </c>
      <c r="JK121">
        <v>30.0002</v>
      </c>
      <c r="JL121">
        <v>25.568</v>
      </c>
      <c r="JM121">
        <v>25.6476</v>
      </c>
      <c r="JN121">
        <v>22.0444</v>
      </c>
      <c r="JO121">
        <v>19.5615</v>
      </c>
      <c r="JP121">
        <v>0</v>
      </c>
      <c r="JQ121">
        <v>25</v>
      </c>
      <c r="JR121">
        <v>420.1</v>
      </c>
      <c r="JS121">
        <v>18.2587</v>
      </c>
      <c r="JT121">
        <v>100.961</v>
      </c>
      <c r="JU121">
        <v>101.896</v>
      </c>
    </row>
    <row r="122" spans="1:281">
      <c r="A122">
        <v>106</v>
      </c>
      <c r="B122">
        <v>1659045770</v>
      </c>
      <c r="C122">
        <v>3659</v>
      </c>
      <c r="D122" t="s">
        <v>642</v>
      </c>
      <c r="E122" t="s">
        <v>643</v>
      </c>
      <c r="F122">
        <v>5</v>
      </c>
      <c r="G122" t="s">
        <v>415</v>
      </c>
      <c r="H122" t="s">
        <v>625</v>
      </c>
      <c r="I122">
        <v>1659045767.5</v>
      </c>
      <c r="J122">
        <f>(K122)/1000</f>
        <v>0</v>
      </c>
      <c r="K122">
        <f>IF(CZ122, AN122, AH122)</f>
        <v>0</v>
      </c>
      <c r="L122">
        <f>IF(CZ122, AI122, AG122)</f>
        <v>0</v>
      </c>
      <c r="M122">
        <f>DB122 - IF(AU122&gt;1, L122*CV122*100.0/(AW122*DP122), 0)</f>
        <v>0</v>
      </c>
      <c r="N122">
        <f>((T122-J122/2)*M122-L122)/(T122+J122/2)</f>
        <v>0</v>
      </c>
      <c r="O122">
        <f>N122*(DI122+DJ122)/1000.0</f>
        <v>0</v>
      </c>
      <c r="P122">
        <f>(DB122 - IF(AU122&gt;1, L122*CV122*100.0/(AW122*DP122), 0))*(DI122+DJ122)/1000.0</f>
        <v>0</v>
      </c>
      <c r="Q122">
        <f>2.0/((1/S122-1/R122)+SIGN(S122)*SQRT((1/S122-1/R122)*(1/S122-1/R122) + 4*CW122/((CW122+1)*(CW122+1))*(2*1/S122*1/R122-1/R122*1/R122)))</f>
        <v>0</v>
      </c>
      <c r="R122">
        <f>IF(LEFT(CX122,1)&lt;&gt;"0",IF(LEFT(CX122,1)="1",3.0,CY122),$D$5+$E$5*(DP122*DI122/($K$5*1000))+$F$5*(DP122*DI122/($K$5*1000))*MAX(MIN(CV122,$J$5),$I$5)*MAX(MIN(CV122,$J$5),$I$5)+$G$5*MAX(MIN(CV122,$J$5),$I$5)*(DP122*DI122/($K$5*1000))+$H$5*(DP122*DI122/($K$5*1000))*(DP122*DI122/($K$5*1000)))</f>
        <v>0</v>
      </c>
      <c r="S122">
        <f>J122*(1000-(1000*0.61365*exp(17.502*W122/(240.97+W122))/(DI122+DJ122)+DD122)/2)/(1000*0.61365*exp(17.502*W122/(240.97+W122))/(DI122+DJ122)-DD122)</f>
        <v>0</v>
      </c>
      <c r="T122">
        <f>1/((CW122+1)/(Q122/1.6)+1/(R122/1.37)) + CW122/((CW122+1)/(Q122/1.6) + CW122/(R122/1.37))</f>
        <v>0</v>
      </c>
      <c r="U122">
        <f>(CR122*CU122)</f>
        <v>0</v>
      </c>
      <c r="V122">
        <f>(DK122+(U122+2*0.95*5.67E-8*(((DK122+$B$7)+273)^4-(DK122+273)^4)-44100*J122)/(1.84*29.3*R122+8*0.95*5.67E-8*(DK122+273)^3))</f>
        <v>0</v>
      </c>
      <c r="W122">
        <f>($C$7*DL122+$D$7*DM122+$E$7*V122)</f>
        <v>0</v>
      </c>
      <c r="X122">
        <f>0.61365*exp(17.502*W122/(240.97+W122))</f>
        <v>0</v>
      </c>
      <c r="Y122">
        <f>(Z122/AA122*100)</f>
        <v>0</v>
      </c>
      <c r="Z122">
        <f>DD122*(DI122+DJ122)/1000</f>
        <v>0</v>
      </c>
      <c r="AA122">
        <f>0.61365*exp(17.502*DK122/(240.97+DK122))</f>
        <v>0</v>
      </c>
      <c r="AB122">
        <f>(X122-DD122*(DI122+DJ122)/1000)</f>
        <v>0</v>
      </c>
      <c r="AC122">
        <f>(-J122*44100)</f>
        <v>0</v>
      </c>
      <c r="AD122">
        <f>2*29.3*R122*0.92*(DK122-W122)</f>
        <v>0</v>
      </c>
      <c r="AE122">
        <f>2*0.95*5.67E-8*(((DK122+$B$7)+273)^4-(W122+273)^4)</f>
        <v>0</v>
      </c>
      <c r="AF122">
        <f>U122+AE122+AC122+AD122</f>
        <v>0</v>
      </c>
      <c r="AG122">
        <f>DH122*AU122*(DC122-DB122*(1000-AU122*DE122)/(1000-AU122*DD122))/(100*CV122)</f>
        <v>0</v>
      </c>
      <c r="AH122">
        <f>1000*DH122*AU122*(DD122-DE122)/(100*CV122*(1000-AU122*DD122))</f>
        <v>0</v>
      </c>
      <c r="AI122">
        <f>(AJ122 - AK122 - DI122*1E3/(8.314*(DK122+273.15)) * AM122/DH122 * AL122) * DH122/(100*CV122) * (1000 - DE122)/1000</f>
        <v>0</v>
      </c>
      <c r="AJ122">
        <v>427.8640131737789</v>
      </c>
      <c r="AK122">
        <v>430.9365272727273</v>
      </c>
      <c r="AL122">
        <v>-0.003389896136930332</v>
      </c>
      <c r="AM122">
        <v>64.90629208062373</v>
      </c>
      <c r="AN122">
        <f>(AP122 - AO122 + DI122*1E3/(8.314*(DK122+273.15)) * AR122/DH122 * AQ122) * DH122/(100*CV122) * 1000/(1000 - AP122)</f>
        <v>0</v>
      </c>
      <c r="AO122">
        <v>18.21071449197014</v>
      </c>
      <c r="AP122">
        <v>18.97000699300701</v>
      </c>
      <c r="AQ122">
        <v>0.0009778691600241269</v>
      </c>
      <c r="AR122">
        <v>84.13693648034415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MAX(0,($B$13+$C$13*DP122)/(1+$D$13*DP122)*DI122/(DK122+273)*$E$13)</f>
        <v>0</v>
      </c>
      <c r="AX122" t="s">
        <v>417</v>
      </c>
      <c r="AY122" t="s">
        <v>417</v>
      </c>
      <c r="AZ122">
        <v>0</v>
      </c>
      <c r="BA122">
        <v>0</v>
      </c>
      <c r="BB122">
        <f>1-AZ122/BA122</f>
        <v>0</v>
      </c>
      <c r="BC122">
        <v>0</v>
      </c>
      <c r="BD122" t="s">
        <v>417</v>
      </c>
      <c r="BE122" t="s">
        <v>417</v>
      </c>
      <c r="BF122">
        <v>0</v>
      </c>
      <c r="BG122">
        <v>0</v>
      </c>
      <c r="BH122">
        <f>1-BF122/BG122</f>
        <v>0</v>
      </c>
      <c r="BI122">
        <v>0.5</v>
      </c>
      <c r="BJ122">
        <f>CS122</f>
        <v>0</v>
      </c>
      <c r="BK122">
        <f>L122</f>
        <v>0</v>
      </c>
      <c r="BL122">
        <f>BH122*BI122*BJ122</f>
        <v>0</v>
      </c>
      <c r="BM122">
        <f>(BK122-BC122)/BJ122</f>
        <v>0</v>
      </c>
      <c r="BN122">
        <f>(BA122-BG122)/BG122</f>
        <v>0</v>
      </c>
      <c r="BO122">
        <f>AZ122/(BB122+AZ122/BG122)</f>
        <v>0</v>
      </c>
      <c r="BP122" t="s">
        <v>417</v>
      </c>
      <c r="BQ122">
        <v>0</v>
      </c>
      <c r="BR122">
        <f>IF(BQ122&lt;&gt;0, BQ122, BO122)</f>
        <v>0</v>
      </c>
      <c r="BS122">
        <f>1-BR122/BG122</f>
        <v>0</v>
      </c>
      <c r="BT122">
        <f>(BG122-BF122)/(BG122-BR122)</f>
        <v>0</v>
      </c>
      <c r="BU122">
        <f>(BA122-BG122)/(BA122-BR122)</f>
        <v>0</v>
      </c>
      <c r="BV122">
        <f>(BG122-BF122)/(BG122-AZ122)</f>
        <v>0</v>
      </c>
      <c r="BW122">
        <f>(BA122-BG122)/(BA122-AZ122)</f>
        <v>0</v>
      </c>
      <c r="BX122">
        <f>(BT122*BR122/BF122)</f>
        <v>0</v>
      </c>
      <c r="BY122">
        <f>(1-BX122)</f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f>$B$11*DQ122+$C$11*DR122+$F$11*EC122*(1-EF122)</f>
        <v>0</v>
      </c>
      <c r="CS122">
        <f>CR122*CT122</f>
        <v>0</v>
      </c>
      <c r="CT122">
        <f>($B$11*$D$9+$C$11*$D$9+$F$11*((EP122+EH122)/MAX(EP122+EH122+EQ122, 0.1)*$I$9+EQ122/MAX(EP122+EH122+EQ122, 0.1)*$J$9))/($B$11+$C$11+$F$11)</f>
        <v>0</v>
      </c>
      <c r="CU122">
        <f>($B$11*$K$9+$C$11*$K$9+$F$11*((EP122+EH122)/MAX(EP122+EH122+EQ122, 0.1)*$P$9+EQ122/MAX(EP122+EH122+EQ122, 0.1)*$Q$9))/($B$11+$C$11+$F$11)</f>
        <v>0</v>
      </c>
      <c r="CV122">
        <v>6</v>
      </c>
      <c r="CW122">
        <v>0.5</v>
      </c>
      <c r="CX122" t="s">
        <v>418</v>
      </c>
      <c r="CY122">
        <v>2</v>
      </c>
      <c r="CZ122" t="b">
        <v>1</v>
      </c>
      <c r="DA122">
        <v>1659045767.5</v>
      </c>
      <c r="DB122">
        <v>422.7835555555555</v>
      </c>
      <c r="DC122">
        <v>420.077</v>
      </c>
      <c r="DD122">
        <v>18.96493333333333</v>
      </c>
      <c r="DE122">
        <v>18.21085555555556</v>
      </c>
      <c r="DF122">
        <v>419.3496666666667</v>
      </c>
      <c r="DG122">
        <v>18.75085555555556</v>
      </c>
      <c r="DH122">
        <v>500.0415555555556</v>
      </c>
      <c r="DI122">
        <v>90.23701111111112</v>
      </c>
      <c r="DJ122">
        <v>0.100102</v>
      </c>
      <c r="DK122">
        <v>25.75045555555556</v>
      </c>
      <c r="DL122">
        <v>25.20666666666666</v>
      </c>
      <c r="DM122">
        <v>999.9000000000001</v>
      </c>
      <c r="DN122">
        <v>0</v>
      </c>
      <c r="DO122">
        <v>0</v>
      </c>
      <c r="DP122">
        <v>9988.888888888889</v>
      </c>
      <c r="DQ122">
        <v>0</v>
      </c>
      <c r="DR122">
        <v>4.24763</v>
      </c>
      <c r="DS122">
        <v>2.706483333333333</v>
      </c>
      <c r="DT122">
        <v>430.9567777777778</v>
      </c>
      <c r="DU122">
        <v>427.8688888888889</v>
      </c>
      <c r="DV122">
        <v>0.754060111111111</v>
      </c>
      <c r="DW122">
        <v>420.077</v>
      </c>
      <c r="DX122">
        <v>18.21085555555556</v>
      </c>
      <c r="DY122">
        <v>1.711336666666667</v>
      </c>
      <c r="DZ122">
        <v>1.643291111111111</v>
      </c>
      <c r="EA122">
        <v>14.99965555555556</v>
      </c>
      <c r="EB122">
        <v>14.37088888888889</v>
      </c>
      <c r="EC122">
        <v>0.0100011</v>
      </c>
      <c r="ED122">
        <v>0</v>
      </c>
      <c r="EE122">
        <v>0</v>
      </c>
      <c r="EF122">
        <v>0</v>
      </c>
      <c r="EG122">
        <v>870.7055555555556</v>
      </c>
      <c r="EH122">
        <v>0.0100011</v>
      </c>
      <c r="EI122">
        <v>-0.09999999999999955</v>
      </c>
      <c r="EJ122">
        <v>-1.422222222222222</v>
      </c>
      <c r="EK122">
        <v>34.97211111111111</v>
      </c>
      <c r="EL122">
        <v>39.39566666666666</v>
      </c>
      <c r="EM122">
        <v>36.86077777777777</v>
      </c>
      <c r="EN122">
        <v>39.18733333333333</v>
      </c>
      <c r="EO122">
        <v>37.236</v>
      </c>
      <c r="EP122">
        <v>0</v>
      </c>
      <c r="EQ122">
        <v>0</v>
      </c>
      <c r="ER122">
        <v>0</v>
      </c>
      <c r="ES122">
        <v>1659045771.7</v>
      </c>
      <c r="ET122">
        <v>0</v>
      </c>
      <c r="EU122">
        <v>872.362</v>
      </c>
      <c r="EV122">
        <v>-12.84230759204828</v>
      </c>
      <c r="EW122">
        <v>9.003846307595575</v>
      </c>
      <c r="EX122">
        <v>-0.2019999999999998</v>
      </c>
      <c r="EY122">
        <v>15</v>
      </c>
      <c r="EZ122">
        <v>0</v>
      </c>
      <c r="FA122" t="s">
        <v>419</v>
      </c>
      <c r="FB122">
        <v>1655239120</v>
      </c>
      <c r="FC122">
        <v>1655239135</v>
      </c>
      <c r="FD122">
        <v>0</v>
      </c>
      <c r="FE122">
        <v>-0.075</v>
      </c>
      <c r="FF122">
        <v>-0.027</v>
      </c>
      <c r="FG122">
        <v>1.986</v>
      </c>
      <c r="FH122">
        <v>0.139</v>
      </c>
      <c r="FI122">
        <v>420</v>
      </c>
      <c r="FJ122">
        <v>22</v>
      </c>
      <c r="FK122">
        <v>0.12</v>
      </c>
      <c r="FL122">
        <v>0.02</v>
      </c>
      <c r="FM122">
        <v>2.700501707317073</v>
      </c>
      <c r="FN122">
        <v>-0.006273867595815572</v>
      </c>
      <c r="FO122">
        <v>0.05064432999359063</v>
      </c>
      <c r="FP122">
        <v>1</v>
      </c>
      <c r="FQ122">
        <v>872.7617647058823</v>
      </c>
      <c r="FR122">
        <v>-10.55614971725219</v>
      </c>
      <c r="FS122">
        <v>3.644598316112923</v>
      </c>
      <c r="FT122">
        <v>0</v>
      </c>
      <c r="FU122">
        <v>0.744366487804878</v>
      </c>
      <c r="FV122">
        <v>0.0289351777003473</v>
      </c>
      <c r="FW122">
        <v>0.007134019867463468</v>
      </c>
      <c r="FX122">
        <v>1</v>
      </c>
      <c r="FY122">
        <v>2</v>
      </c>
      <c r="FZ122">
        <v>3</v>
      </c>
      <c r="GA122" t="s">
        <v>429</v>
      </c>
      <c r="GB122">
        <v>2.98039</v>
      </c>
      <c r="GC122">
        <v>2.72838</v>
      </c>
      <c r="GD122">
        <v>0.0860986</v>
      </c>
      <c r="GE122">
        <v>0.0866681</v>
      </c>
      <c r="GF122">
        <v>0.0910126</v>
      </c>
      <c r="GG122">
        <v>0.0891103</v>
      </c>
      <c r="GH122">
        <v>27430.6</v>
      </c>
      <c r="GI122">
        <v>26991.6</v>
      </c>
      <c r="GJ122">
        <v>30540.3</v>
      </c>
      <c r="GK122">
        <v>29794.9</v>
      </c>
      <c r="GL122">
        <v>38308.3</v>
      </c>
      <c r="GM122">
        <v>35739.7</v>
      </c>
      <c r="GN122">
        <v>46715.8</v>
      </c>
      <c r="GO122">
        <v>44316</v>
      </c>
      <c r="GP122">
        <v>1.88625</v>
      </c>
      <c r="GQ122">
        <v>1.8605</v>
      </c>
      <c r="GR122">
        <v>0.04673</v>
      </c>
      <c r="GS122">
        <v>0</v>
      </c>
      <c r="GT122">
        <v>24.4406</v>
      </c>
      <c r="GU122">
        <v>999.9</v>
      </c>
      <c r="GV122">
        <v>41.9</v>
      </c>
      <c r="GW122">
        <v>31.6</v>
      </c>
      <c r="GX122">
        <v>21.6744</v>
      </c>
      <c r="GY122">
        <v>63.2971</v>
      </c>
      <c r="GZ122">
        <v>22.2075</v>
      </c>
      <c r="HA122">
        <v>1</v>
      </c>
      <c r="HB122">
        <v>-0.16497</v>
      </c>
      <c r="HC122">
        <v>-0.0991422</v>
      </c>
      <c r="HD122">
        <v>20.2131</v>
      </c>
      <c r="HE122">
        <v>5.23975</v>
      </c>
      <c r="HF122">
        <v>11.968</v>
      </c>
      <c r="HG122">
        <v>4.9717</v>
      </c>
      <c r="HH122">
        <v>3.291</v>
      </c>
      <c r="HI122">
        <v>9598.9</v>
      </c>
      <c r="HJ122">
        <v>9999</v>
      </c>
      <c r="HK122">
        <v>9999</v>
      </c>
      <c r="HL122">
        <v>301.3</v>
      </c>
      <c r="HM122">
        <v>4.9729</v>
      </c>
      <c r="HN122">
        <v>1.87729</v>
      </c>
      <c r="HO122">
        <v>1.87539</v>
      </c>
      <c r="HP122">
        <v>1.8782</v>
      </c>
      <c r="HQ122">
        <v>1.87488</v>
      </c>
      <c r="HR122">
        <v>1.87851</v>
      </c>
      <c r="HS122">
        <v>1.87557</v>
      </c>
      <c r="HT122">
        <v>1.8767</v>
      </c>
      <c r="HU122">
        <v>0</v>
      </c>
      <c r="HV122">
        <v>0</v>
      </c>
      <c r="HW122">
        <v>0</v>
      </c>
      <c r="HX122">
        <v>0</v>
      </c>
      <c r="HY122" t="s">
        <v>421</v>
      </c>
      <c r="HZ122" t="s">
        <v>422</v>
      </c>
      <c r="IA122" t="s">
        <v>423</v>
      </c>
      <c r="IB122" t="s">
        <v>423</v>
      </c>
      <c r="IC122" t="s">
        <v>423</v>
      </c>
      <c r="ID122" t="s">
        <v>423</v>
      </c>
      <c r="IE122">
        <v>0</v>
      </c>
      <c r="IF122">
        <v>100</v>
      </c>
      <c r="IG122">
        <v>100</v>
      </c>
      <c r="IH122">
        <v>3.434</v>
      </c>
      <c r="II122">
        <v>0.2142</v>
      </c>
      <c r="IJ122">
        <v>1.981763419366358</v>
      </c>
      <c r="IK122">
        <v>0.004159454759036045</v>
      </c>
      <c r="IL122">
        <v>-1.867668404869411E-06</v>
      </c>
      <c r="IM122">
        <v>4.909634042181104E-10</v>
      </c>
      <c r="IN122">
        <v>-0.02325052156973135</v>
      </c>
      <c r="IO122">
        <v>0.005621412097584705</v>
      </c>
      <c r="IP122">
        <v>0.0003643073039241939</v>
      </c>
      <c r="IQ122">
        <v>5.804889560036211E-07</v>
      </c>
      <c r="IR122">
        <v>0</v>
      </c>
      <c r="IS122">
        <v>2100</v>
      </c>
      <c r="IT122">
        <v>1</v>
      </c>
      <c r="IU122">
        <v>26</v>
      </c>
      <c r="IV122">
        <v>63444.2</v>
      </c>
      <c r="IW122">
        <v>63443.9</v>
      </c>
      <c r="IX122">
        <v>1.09863</v>
      </c>
      <c r="IY122">
        <v>2.57446</v>
      </c>
      <c r="IZ122">
        <v>1.39893</v>
      </c>
      <c r="JA122">
        <v>2.34253</v>
      </c>
      <c r="JB122">
        <v>1.44897</v>
      </c>
      <c r="JC122">
        <v>2.36694</v>
      </c>
      <c r="JD122">
        <v>36.908</v>
      </c>
      <c r="JE122">
        <v>24.0963</v>
      </c>
      <c r="JF122">
        <v>18</v>
      </c>
      <c r="JG122">
        <v>490.305</v>
      </c>
      <c r="JH122">
        <v>445.513</v>
      </c>
      <c r="JI122">
        <v>24.9999</v>
      </c>
      <c r="JJ122">
        <v>25.7404</v>
      </c>
      <c r="JK122">
        <v>30.0002</v>
      </c>
      <c r="JL122">
        <v>25.5683</v>
      </c>
      <c r="JM122">
        <v>25.6493</v>
      </c>
      <c r="JN122">
        <v>22.0441</v>
      </c>
      <c r="JO122">
        <v>19.5615</v>
      </c>
      <c r="JP122">
        <v>0</v>
      </c>
      <c r="JQ122">
        <v>25</v>
      </c>
      <c r="JR122">
        <v>420.1</v>
      </c>
      <c r="JS122">
        <v>18.2609</v>
      </c>
      <c r="JT122">
        <v>100.96</v>
      </c>
      <c r="JU122">
        <v>101.895</v>
      </c>
    </row>
    <row r="123" spans="1:281">
      <c r="A123">
        <v>107</v>
      </c>
      <c r="B123">
        <v>1659045775</v>
      </c>
      <c r="C123">
        <v>3664</v>
      </c>
      <c r="D123" t="s">
        <v>644</v>
      </c>
      <c r="E123" t="s">
        <v>645</v>
      </c>
      <c r="F123">
        <v>5</v>
      </c>
      <c r="G123" t="s">
        <v>415</v>
      </c>
      <c r="H123" t="s">
        <v>625</v>
      </c>
      <c r="I123">
        <v>1659045772.2</v>
      </c>
      <c r="J123">
        <f>(K123)/1000</f>
        <v>0</v>
      </c>
      <c r="K123">
        <f>IF(CZ123, AN123, AH123)</f>
        <v>0</v>
      </c>
      <c r="L123">
        <f>IF(CZ123, AI123, AG123)</f>
        <v>0</v>
      </c>
      <c r="M123">
        <f>DB123 - IF(AU123&gt;1, L123*CV123*100.0/(AW123*DP123), 0)</f>
        <v>0</v>
      </c>
      <c r="N123">
        <f>((T123-J123/2)*M123-L123)/(T123+J123/2)</f>
        <v>0</v>
      </c>
      <c r="O123">
        <f>N123*(DI123+DJ123)/1000.0</f>
        <v>0</v>
      </c>
      <c r="P123">
        <f>(DB123 - IF(AU123&gt;1, L123*CV123*100.0/(AW123*DP123), 0))*(DI123+DJ123)/1000.0</f>
        <v>0</v>
      </c>
      <c r="Q123">
        <f>2.0/((1/S123-1/R123)+SIGN(S123)*SQRT((1/S123-1/R123)*(1/S123-1/R123) + 4*CW123/((CW123+1)*(CW123+1))*(2*1/S123*1/R123-1/R123*1/R123)))</f>
        <v>0</v>
      </c>
      <c r="R123">
        <f>IF(LEFT(CX123,1)&lt;&gt;"0",IF(LEFT(CX123,1)="1",3.0,CY123),$D$5+$E$5*(DP123*DI123/($K$5*1000))+$F$5*(DP123*DI123/($K$5*1000))*MAX(MIN(CV123,$J$5),$I$5)*MAX(MIN(CV123,$J$5),$I$5)+$G$5*MAX(MIN(CV123,$J$5),$I$5)*(DP123*DI123/($K$5*1000))+$H$5*(DP123*DI123/($K$5*1000))*(DP123*DI123/($K$5*1000)))</f>
        <v>0</v>
      </c>
      <c r="S123">
        <f>J123*(1000-(1000*0.61365*exp(17.502*W123/(240.97+W123))/(DI123+DJ123)+DD123)/2)/(1000*0.61365*exp(17.502*W123/(240.97+W123))/(DI123+DJ123)-DD123)</f>
        <v>0</v>
      </c>
      <c r="T123">
        <f>1/((CW123+1)/(Q123/1.6)+1/(R123/1.37)) + CW123/((CW123+1)/(Q123/1.6) + CW123/(R123/1.37))</f>
        <v>0</v>
      </c>
      <c r="U123">
        <f>(CR123*CU123)</f>
        <v>0</v>
      </c>
      <c r="V123">
        <f>(DK123+(U123+2*0.95*5.67E-8*(((DK123+$B$7)+273)^4-(DK123+273)^4)-44100*J123)/(1.84*29.3*R123+8*0.95*5.67E-8*(DK123+273)^3))</f>
        <v>0</v>
      </c>
      <c r="W123">
        <f>($C$7*DL123+$D$7*DM123+$E$7*V123)</f>
        <v>0</v>
      </c>
      <c r="X123">
        <f>0.61365*exp(17.502*W123/(240.97+W123))</f>
        <v>0</v>
      </c>
      <c r="Y123">
        <f>(Z123/AA123*100)</f>
        <v>0</v>
      </c>
      <c r="Z123">
        <f>DD123*(DI123+DJ123)/1000</f>
        <v>0</v>
      </c>
      <c r="AA123">
        <f>0.61365*exp(17.502*DK123/(240.97+DK123))</f>
        <v>0</v>
      </c>
      <c r="AB123">
        <f>(X123-DD123*(DI123+DJ123)/1000)</f>
        <v>0</v>
      </c>
      <c r="AC123">
        <f>(-J123*44100)</f>
        <v>0</v>
      </c>
      <c r="AD123">
        <f>2*29.3*R123*0.92*(DK123-W123)</f>
        <v>0</v>
      </c>
      <c r="AE123">
        <f>2*0.95*5.67E-8*(((DK123+$B$7)+273)^4-(W123+273)^4)</f>
        <v>0</v>
      </c>
      <c r="AF123">
        <f>U123+AE123+AC123+AD123</f>
        <v>0</v>
      </c>
      <c r="AG123">
        <f>DH123*AU123*(DC123-DB123*(1000-AU123*DE123)/(1000-AU123*DD123))/(100*CV123)</f>
        <v>0</v>
      </c>
      <c r="AH123">
        <f>1000*DH123*AU123*(DD123-DE123)/(100*CV123*(1000-AU123*DD123))</f>
        <v>0</v>
      </c>
      <c r="AI123">
        <f>(AJ123 - AK123 - DI123*1E3/(8.314*(DK123+273.15)) * AM123/DH123 * AL123) * DH123/(100*CV123) * (1000 - DE123)/1000</f>
        <v>0</v>
      </c>
      <c r="AJ123">
        <v>427.891830362865</v>
      </c>
      <c r="AK123">
        <v>430.9806363636362</v>
      </c>
      <c r="AL123">
        <v>0.001242936039510043</v>
      </c>
      <c r="AM123">
        <v>64.90629208062373</v>
      </c>
      <c r="AN123">
        <f>(AP123 - AO123 + DI123*1E3/(8.314*(DK123+273.15)) * AR123/DH123 * AQ123) * DH123/(100*CV123) * 1000/(1000 - AP123)</f>
        <v>0</v>
      </c>
      <c r="AO123">
        <v>18.21292542491825</v>
      </c>
      <c r="AP123">
        <v>18.97687552447552</v>
      </c>
      <c r="AQ123">
        <v>0.0002502715303715139</v>
      </c>
      <c r="AR123">
        <v>84.13693648034415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MAX(0,($B$13+$C$13*DP123)/(1+$D$13*DP123)*DI123/(DK123+273)*$E$13)</f>
        <v>0</v>
      </c>
      <c r="AX123" t="s">
        <v>417</v>
      </c>
      <c r="AY123" t="s">
        <v>417</v>
      </c>
      <c r="AZ123">
        <v>0</v>
      </c>
      <c r="BA123">
        <v>0</v>
      </c>
      <c r="BB123">
        <f>1-AZ123/BA123</f>
        <v>0</v>
      </c>
      <c r="BC123">
        <v>0</v>
      </c>
      <c r="BD123" t="s">
        <v>417</v>
      </c>
      <c r="BE123" t="s">
        <v>417</v>
      </c>
      <c r="BF123">
        <v>0</v>
      </c>
      <c r="BG123">
        <v>0</v>
      </c>
      <c r="BH123">
        <f>1-BF123/BG123</f>
        <v>0</v>
      </c>
      <c r="BI123">
        <v>0.5</v>
      </c>
      <c r="BJ123">
        <f>CS123</f>
        <v>0</v>
      </c>
      <c r="BK123">
        <f>L123</f>
        <v>0</v>
      </c>
      <c r="BL123">
        <f>BH123*BI123*BJ123</f>
        <v>0</v>
      </c>
      <c r="BM123">
        <f>(BK123-BC123)/BJ123</f>
        <v>0</v>
      </c>
      <c r="BN123">
        <f>(BA123-BG123)/BG123</f>
        <v>0</v>
      </c>
      <c r="BO123">
        <f>AZ123/(BB123+AZ123/BG123)</f>
        <v>0</v>
      </c>
      <c r="BP123" t="s">
        <v>417</v>
      </c>
      <c r="BQ123">
        <v>0</v>
      </c>
      <c r="BR123">
        <f>IF(BQ123&lt;&gt;0, BQ123, BO123)</f>
        <v>0</v>
      </c>
      <c r="BS123">
        <f>1-BR123/BG123</f>
        <v>0</v>
      </c>
      <c r="BT123">
        <f>(BG123-BF123)/(BG123-BR123)</f>
        <v>0</v>
      </c>
      <c r="BU123">
        <f>(BA123-BG123)/(BA123-BR123)</f>
        <v>0</v>
      </c>
      <c r="BV123">
        <f>(BG123-BF123)/(BG123-AZ123)</f>
        <v>0</v>
      </c>
      <c r="BW123">
        <f>(BA123-BG123)/(BA123-AZ123)</f>
        <v>0</v>
      </c>
      <c r="BX123">
        <f>(BT123*BR123/BF123)</f>
        <v>0</v>
      </c>
      <c r="BY123">
        <f>(1-BX123)</f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f>$B$11*DQ123+$C$11*DR123+$F$11*EC123*(1-EF123)</f>
        <v>0</v>
      </c>
      <c r="CS123">
        <f>CR123*CT123</f>
        <v>0</v>
      </c>
      <c r="CT123">
        <f>($B$11*$D$9+$C$11*$D$9+$F$11*((EP123+EH123)/MAX(EP123+EH123+EQ123, 0.1)*$I$9+EQ123/MAX(EP123+EH123+EQ123, 0.1)*$J$9))/($B$11+$C$11+$F$11)</f>
        <v>0</v>
      </c>
      <c r="CU123">
        <f>($B$11*$K$9+$C$11*$K$9+$F$11*((EP123+EH123)/MAX(EP123+EH123+EQ123, 0.1)*$P$9+EQ123/MAX(EP123+EH123+EQ123, 0.1)*$Q$9))/($B$11+$C$11+$F$11)</f>
        <v>0</v>
      </c>
      <c r="CV123">
        <v>6</v>
      </c>
      <c r="CW123">
        <v>0.5</v>
      </c>
      <c r="CX123" t="s">
        <v>418</v>
      </c>
      <c r="CY123">
        <v>2</v>
      </c>
      <c r="CZ123" t="b">
        <v>1</v>
      </c>
      <c r="DA123">
        <v>1659045772.2</v>
      </c>
      <c r="DB123">
        <v>422.7868999999999</v>
      </c>
      <c r="DC123">
        <v>420.0995000000001</v>
      </c>
      <c r="DD123">
        <v>18.9738</v>
      </c>
      <c r="DE123">
        <v>18.2129</v>
      </c>
      <c r="DF123">
        <v>419.353</v>
      </c>
      <c r="DG123">
        <v>18.75956</v>
      </c>
      <c r="DH123">
        <v>500.0363</v>
      </c>
      <c r="DI123">
        <v>90.23884000000001</v>
      </c>
      <c r="DJ123">
        <v>0.09982110000000001</v>
      </c>
      <c r="DK123">
        <v>25.75145</v>
      </c>
      <c r="DL123">
        <v>25.20697</v>
      </c>
      <c r="DM123">
        <v>999.9</v>
      </c>
      <c r="DN123">
        <v>0</v>
      </c>
      <c r="DO123">
        <v>0</v>
      </c>
      <c r="DP123">
        <v>10000.804</v>
      </c>
      <c r="DQ123">
        <v>0</v>
      </c>
      <c r="DR123">
        <v>4.24763</v>
      </c>
      <c r="DS123">
        <v>2.687324</v>
      </c>
      <c r="DT123">
        <v>430.9639</v>
      </c>
      <c r="DU123">
        <v>427.8926</v>
      </c>
      <c r="DV123">
        <v>0.7609253</v>
      </c>
      <c r="DW123">
        <v>420.0995000000001</v>
      </c>
      <c r="DX123">
        <v>18.2129</v>
      </c>
      <c r="DY123">
        <v>1.712175</v>
      </c>
      <c r="DZ123">
        <v>1.643509</v>
      </c>
      <c r="EA123">
        <v>15.00725</v>
      </c>
      <c r="EB123">
        <v>14.37293</v>
      </c>
      <c r="EC123">
        <v>0.0100011</v>
      </c>
      <c r="ED123">
        <v>0</v>
      </c>
      <c r="EE123">
        <v>0</v>
      </c>
      <c r="EF123">
        <v>0</v>
      </c>
      <c r="EG123">
        <v>872.5699999999999</v>
      </c>
      <c r="EH123">
        <v>0.0100011</v>
      </c>
      <c r="EI123">
        <v>-1.925</v>
      </c>
      <c r="EJ123">
        <v>-1.345</v>
      </c>
      <c r="EK123">
        <v>34.8934</v>
      </c>
      <c r="EL123">
        <v>39.29349999999999</v>
      </c>
      <c r="EM123">
        <v>36.76219999999999</v>
      </c>
      <c r="EN123">
        <v>39.0246</v>
      </c>
      <c r="EO123">
        <v>37.16240000000001</v>
      </c>
      <c r="EP123">
        <v>0</v>
      </c>
      <c r="EQ123">
        <v>0</v>
      </c>
      <c r="ER123">
        <v>0</v>
      </c>
      <c r="ES123">
        <v>1659045776.5</v>
      </c>
      <c r="ET123">
        <v>0</v>
      </c>
      <c r="EU123">
        <v>872.1180000000002</v>
      </c>
      <c r="EV123">
        <v>-6.24230771388493</v>
      </c>
      <c r="EW123">
        <v>-6.434615230148814</v>
      </c>
      <c r="EX123">
        <v>-0.83</v>
      </c>
      <c r="EY123">
        <v>15</v>
      </c>
      <c r="EZ123">
        <v>0</v>
      </c>
      <c r="FA123" t="s">
        <v>419</v>
      </c>
      <c r="FB123">
        <v>1655239120</v>
      </c>
      <c r="FC123">
        <v>1655239135</v>
      </c>
      <c r="FD123">
        <v>0</v>
      </c>
      <c r="FE123">
        <v>-0.075</v>
      </c>
      <c r="FF123">
        <v>-0.027</v>
      </c>
      <c r="FG123">
        <v>1.986</v>
      </c>
      <c r="FH123">
        <v>0.139</v>
      </c>
      <c r="FI123">
        <v>420</v>
      </c>
      <c r="FJ123">
        <v>22</v>
      </c>
      <c r="FK123">
        <v>0.12</v>
      </c>
      <c r="FL123">
        <v>0.02</v>
      </c>
      <c r="FM123">
        <v>2.701623</v>
      </c>
      <c r="FN123">
        <v>-0.1564234896810515</v>
      </c>
      <c r="FO123">
        <v>0.04676711997760819</v>
      </c>
      <c r="FP123">
        <v>1</v>
      </c>
      <c r="FQ123">
        <v>872.3382352941177</v>
      </c>
      <c r="FR123">
        <v>-7.7097020286519</v>
      </c>
      <c r="FS123">
        <v>3.530998417868468</v>
      </c>
      <c r="FT123">
        <v>0</v>
      </c>
      <c r="FU123">
        <v>0.7495267250000001</v>
      </c>
      <c r="FV123">
        <v>0.07562461913695893</v>
      </c>
      <c r="FW123">
        <v>0.009405785161238531</v>
      </c>
      <c r="FX123">
        <v>1</v>
      </c>
      <c r="FY123">
        <v>2</v>
      </c>
      <c r="FZ123">
        <v>3</v>
      </c>
      <c r="GA123" t="s">
        <v>429</v>
      </c>
      <c r="GB123">
        <v>2.98051</v>
      </c>
      <c r="GC123">
        <v>2.72818</v>
      </c>
      <c r="GD123">
        <v>0.08610520000000001</v>
      </c>
      <c r="GE123">
        <v>0.0866595</v>
      </c>
      <c r="GF123">
        <v>0.09103990000000001</v>
      </c>
      <c r="GG123">
        <v>0.08912</v>
      </c>
      <c r="GH123">
        <v>27430.3</v>
      </c>
      <c r="GI123">
        <v>26992.1</v>
      </c>
      <c r="GJ123">
        <v>30540.2</v>
      </c>
      <c r="GK123">
        <v>29795.2</v>
      </c>
      <c r="GL123">
        <v>38307.2</v>
      </c>
      <c r="GM123">
        <v>35739.7</v>
      </c>
      <c r="GN123">
        <v>46716</v>
      </c>
      <c r="GO123">
        <v>44316.4</v>
      </c>
      <c r="GP123">
        <v>1.88662</v>
      </c>
      <c r="GQ123">
        <v>1.86055</v>
      </c>
      <c r="GR123">
        <v>0.0464693</v>
      </c>
      <c r="GS123">
        <v>0</v>
      </c>
      <c r="GT123">
        <v>24.4412</v>
      </c>
      <c r="GU123">
        <v>999.9</v>
      </c>
      <c r="GV123">
        <v>41.9</v>
      </c>
      <c r="GW123">
        <v>31.6</v>
      </c>
      <c r="GX123">
        <v>21.6735</v>
      </c>
      <c r="GY123">
        <v>63.1271</v>
      </c>
      <c r="GZ123">
        <v>22.3918</v>
      </c>
      <c r="HA123">
        <v>1</v>
      </c>
      <c r="HB123">
        <v>-0.10032</v>
      </c>
      <c r="HC123">
        <v>-0.170226</v>
      </c>
      <c r="HD123">
        <v>20.2124</v>
      </c>
      <c r="HE123">
        <v>5.23586</v>
      </c>
      <c r="HF123">
        <v>11.968</v>
      </c>
      <c r="HG123">
        <v>4.9711</v>
      </c>
      <c r="HH123">
        <v>3.29025</v>
      </c>
      <c r="HI123">
        <v>9598.9</v>
      </c>
      <c r="HJ123">
        <v>9999</v>
      </c>
      <c r="HK123">
        <v>9999</v>
      </c>
      <c r="HL123">
        <v>301.3</v>
      </c>
      <c r="HM123">
        <v>4.97292</v>
      </c>
      <c r="HN123">
        <v>1.87729</v>
      </c>
      <c r="HO123">
        <v>1.87542</v>
      </c>
      <c r="HP123">
        <v>1.8782</v>
      </c>
      <c r="HQ123">
        <v>1.87489</v>
      </c>
      <c r="HR123">
        <v>1.87851</v>
      </c>
      <c r="HS123">
        <v>1.87559</v>
      </c>
      <c r="HT123">
        <v>1.8767</v>
      </c>
      <c r="HU123">
        <v>0</v>
      </c>
      <c r="HV123">
        <v>0</v>
      </c>
      <c r="HW123">
        <v>0</v>
      </c>
      <c r="HX123">
        <v>0</v>
      </c>
      <c r="HY123" t="s">
        <v>421</v>
      </c>
      <c r="HZ123" t="s">
        <v>422</v>
      </c>
      <c r="IA123" t="s">
        <v>423</v>
      </c>
      <c r="IB123" t="s">
        <v>423</v>
      </c>
      <c r="IC123" t="s">
        <v>423</v>
      </c>
      <c r="ID123" t="s">
        <v>423</v>
      </c>
      <c r="IE123">
        <v>0</v>
      </c>
      <c r="IF123">
        <v>100</v>
      </c>
      <c r="IG123">
        <v>100</v>
      </c>
      <c r="IH123">
        <v>3.434</v>
      </c>
      <c r="II123">
        <v>0.2143</v>
      </c>
      <c r="IJ123">
        <v>1.981763419366358</v>
      </c>
      <c r="IK123">
        <v>0.004159454759036045</v>
      </c>
      <c r="IL123">
        <v>-1.867668404869411E-06</v>
      </c>
      <c r="IM123">
        <v>4.909634042181104E-10</v>
      </c>
      <c r="IN123">
        <v>-0.02325052156973135</v>
      </c>
      <c r="IO123">
        <v>0.005621412097584705</v>
      </c>
      <c r="IP123">
        <v>0.0003643073039241939</v>
      </c>
      <c r="IQ123">
        <v>5.804889560036211E-07</v>
      </c>
      <c r="IR123">
        <v>0</v>
      </c>
      <c r="IS123">
        <v>2100</v>
      </c>
      <c r="IT123">
        <v>1</v>
      </c>
      <c r="IU123">
        <v>26</v>
      </c>
      <c r="IV123">
        <v>63444.2</v>
      </c>
      <c r="IW123">
        <v>63444</v>
      </c>
      <c r="IX123">
        <v>1.09985</v>
      </c>
      <c r="IY123">
        <v>2.5647</v>
      </c>
      <c r="IZ123">
        <v>1.39893</v>
      </c>
      <c r="JA123">
        <v>2.34253</v>
      </c>
      <c r="JB123">
        <v>1.44897</v>
      </c>
      <c r="JC123">
        <v>2.37549</v>
      </c>
      <c r="JD123">
        <v>36.908</v>
      </c>
      <c r="JE123">
        <v>24.105</v>
      </c>
      <c r="JF123">
        <v>18</v>
      </c>
      <c r="JG123">
        <v>490.518</v>
      </c>
      <c r="JH123">
        <v>445.548</v>
      </c>
      <c r="JI123">
        <v>24.9998</v>
      </c>
      <c r="JJ123">
        <v>25.7423</v>
      </c>
      <c r="JK123">
        <v>30.0001</v>
      </c>
      <c r="JL123">
        <v>25.5696</v>
      </c>
      <c r="JM123">
        <v>25.6498</v>
      </c>
      <c r="JN123">
        <v>22.0448</v>
      </c>
      <c r="JO123">
        <v>19.5615</v>
      </c>
      <c r="JP123">
        <v>0</v>
      </c>
      <c r="JQ123">
        <v>25</v>
      </c>
      <c r="JR123">
        <v>420.1</v>
      </c>
      <c r="JS123">
        <v>18.2627</v>
      </c>
      <c r="JT123">
        <v>100.96</v>
      </c>
      <c r="JU123">
        <v>101.896</v>
      </c>
    </row>
    <row r="124" spans="1:281">
      <c r="A124">
        <v>108</v>
      </c>
      <c r="B124">
        <v>1659045780</v>
      </c>
      <c r="C124">
        <v>3669</v>
      </c>
      <c r="D124" t="s">
        <v>646</v>
      </c>
      <c r="E124" t="s">
        <v>647</v>
      </c>
      <c r="F124">
        <v>5</v>
      </c>
      <c r="G124" t="s">
        <v>415</v>
      </c>
      <c r="H124" t="s">
        <v>625</v>
      </c>
      <c r="I124">
        <v>1659045777.5</v>
      </c>
      <c r="J124">
        <f>(K124)/1000</f>
        <v>0</v>
      </c>
      <c r="K124">
        <f>IF(CZ124, AN124, AH124)</f>
        <v>0</v>
      </c>
      <c r="L124">
        <f>IF(CZ124, AI124, AG124)</f>
        <v>0</v>
      </c>
      <c r="M124">
        <f>DB124 - IF(AU124&gt;1, L124*CV124*100.0/(AW124*DP124), 0)</f>
        <v>0</v>
      </c>
      <c r="N124">
        <f>((T124-J124/2)*M124-L124)/(T124+J124/2)</f>
        <v>0</v>
      </c>
      <c r="O124">
        <f>N124*(DI124+DJ124)/1000.0</f>
        <v>0</v>
      </c>
      <c r="P124">
        <f>(DB124 - IF(AU124&gt;1, L124*CV124*100.0/(AW124*DP124), 0))*(DI124+DJ124)/1000.0</f>
        <v>0</v>
      </c>
      <c r="Q124">
        <f>2.0/((1/S124-1/R124)+SIGN(S124)*SQRT((1/S124-1/R124)*(1/S124-1/R124) + 4*CW124/((CW124+1)*(CW124+1))*(2*1/S124*1/R124-1/R124*1/R124)))</f>
        <v>0</v>
      </c>
      <c r="R124">
        <f>IF(LEFT(CX124,1)&lt;&gt;"0",IF(LEFT(CX124,1)="1",3.0,CY124),$D$5+$E$5*(DP124*DI124/($K$5*1000))+$F$5*(DP124*DI124/($K$5*1000))*MAX(MIN(CV124,$J$5),$I$5)*MAX(MIN(CV124,$J$5),$I$5)+$G$5*MAX(MIN(CV124,$J$5),$I$5)*(DP124*DI124/($K$5*1000))+$H$5*(DP124*DI124/($K$5*1000))*(DP124*DI124/($K$5*1000)))</f>
        <v>0</v>
      </c>
      <c r="S124">
        <f>J124*(1000-(1000*0.61365*exp(17.502*W124/(240.97+W124))/(DI124+DJ124)+DD124)/2)/(1000*0.61365*exp(17.502*W124/(240.97+W124))/(DI124+DJ124)-DD124)</f>
        <v>0</v>
      </c>
      <c r="T124">
        <f>1/((CW124+1)/(Q124/1.6)+1/(R124/1.37)) + CW124/((CW124+1)/(Q124/1.6) + CW124/(R124/1.37))</f>
        <v>0</v>
      </c>
      <c r="U124">
        <f>(CR124*CU124)</f>
        <v>0</v>
      </c>
      <c r="V124">
        <f>(DK124+(U124+2*0.95*5.67E-8*(((DK124+$B$7)+273)^4-(DK124+273)^4)-44100*J124)/(1.84*29.3*R124+8*0.95*5.67E-8*(DK124+273)^3))</f>
        <v>0</v>
      </c>
      <c r="W124">
        <f>($C$7*DL124+$D$7*DM124+$E$7*V124)</f>
        <v>0</v>
      </c>
      <c r="X124">
        <f>0.61365*exp(17.502*W124/(240.97+W124))</f>
        <v>0</v>
      </c>
      <c r="Y124">
        <f>(Z124/AA124*100)</f>
        <v>0</v>
      </c>
      <c r="Z124">
        <f>DD124*(DI124+DJ124)/1000</f>
        <v>0</v>
      </c>
      <c r="AA124">
        <f>0.61365*exp(17.502*DK124/(240.97+DK124))</f>
        <v>0</v>
      </c>
      <c r="AB124">
        <f>(X124-DD124*(DI124+DJ124)/1000)</f>
        <v>0</v>
      </c>
      <c r="AC124">
        <f>(-J124*44100)</f>
        <v>0</v>
      </c>
      <c r="AD124">
        <f>2*29.3*R124*0.92*(DK124-W124)</f>
        <v>0</v>
      </c>
      <c r="AE124">
        <f>2*0.95*5.67E-8*(((DK124+$B$7)+273)^4-(W124+273)^4)</f>
        <v>0</v>
      </c>
      <c r="AF124">
        <f>U124+AE124+AC124+AD124</f>
        <v>0</v>
      </c>
      <c r="AG124">
        <f>DH124*AU124*(DC124-DB124*(1000-AU124*DE124)/(1000-AU124*DD124))/(100*CV124)</f>
        <v>0</v>
      </c>
      <c r="AH124">
        <f>1000*DH124*AU124*(DD124-DE124)/(100*CV124*(1000-AU124*DD124))</f>
        <v>0</v>
      </c>
      <c r="AI124">
        <f>(AJ124 - AK124 - DI124*1E3/(8.314*(DK124+273.15)) * AM124/DH124 * AL124) * DH124/(100*CV124) * (1000 - DE124)/1000</f>
        <v>0</v>
      </c>
      <c r="AJ124">
        <v>427.8639185124981</v>
      </c>
      <c r="AK124">
        <v>430.9142121212123</v>
      </c>
      <c r="AL124">
        <v>-0.009444211890958659</v>
      </c>
      <c r="AM124">
        <v>64.90629208062373</v>
      </c>
      <c r="AN124">
        <f>(AP124 - AO124 + DI124*1E3/(8.314*(DK124+273.15)) * AR124/DH124 * AQ124) * DH124/(100*CV124) * 1000/(1000 - AP124)</f>
        <v>0</v>
      </c>
      <c r="AO124">
        <v>18.21341811897343</v>
      </c>
      <c r="AP124">
        <v>18.9794965034965</v>
      </c>
      <c r="AQ124">
        <v>7.236074800636959E-05</v>
      </c>
      <c r="AR124">
        <v>84.13693648034415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MAX(0,($B$13+$C$13*DP124)/(1+$D$13*DP124)*DI124/(DK124+273)*$E$13)</f>
        <v>0</v>
      </c>
      <c r="AX124" t="s">
        <v>417</v>
      </c>
      <c r="AY124" t="s">
        <v>417</v>
      </c>
      <c r="AZ124">
        <v>0</v>
      </c>
      <c r="BA124">
        <v>0</v>
      </c>
      <c r="BB124">
        <f>1-AZ124/BA124</f>
        <v>0</v>
      </c>
      <c r="BC124">
        <v>0</v>
      </c>
      <c r="BD124" t="s">
        <v>417</v>
      </c>
      <c r="BE124" t="s">
        <v>417</v>
      </c>
      <c r="BF124">
        <v>0</v>
      </c>
      <c r="BG124">
        <v>0</v>
      </c>
      <c r="BH124">
        <f>1-BF124/BG124</f>
        <v>0</v>
      </c>
      <c r="BI124">
        <v>0.5</v>
      </c>
      <c r="BJ124">
        <f>CS124</f>
        <v>0</v>
      </c>
      <c r="BK124">
        <f>L124</f>
        <v>0</v>
      </c>
      <c r="BL124">
        <f>BH124*BI124*BJ124</f>
        <v>0</v>
      </c>
      <c r="BM124">
        <f>(BK124-BC124)/BJ124</f>
        <v>0</v>
      </c>
      <c r="BN124">
        <f>(BA124-BG124)/BG124</f>
        <v>0</v>
      </c>
      <c r="BO124">
        <f>AZ124/(BB124+AZ124/BG124)</f>
        <v>0</v>
      </c>
      <c r="BP124" t="s">
        <v>417</v>
      </c>
      <c r="BQ124">
        <v>0</v>
      </c>
      <c r="BR124">
        <f>IF(BQ124&lt;&gt;0, BQ124, BO124)</f>
        <v>0</v>
      </c>
      <c r="BS124">
        <f>1-BR124/BG124</f>
        <v>0</v>
      </c>
      <c r="BT124">
        <f>(BG124-BF124)/(BG124-BR124)</f>
        <v>0</v>
      </c>
      <c r="BU124">
        <f>(BA124-BG124)/(BA124-BR124)</f>
        <v>0</v>
      </c>
      <c r="BV124">
        <f>(BG124-BF124)/(BG124-AZ124)</f>
        <v>0</v>
      </c>
      <c r="BW124">
        <f>(BA124-BG124)/(BA124-AZ124)</f>
        <v>0</v>
      </c>
      <c r="BX124">
        <f>(BT124*BR124/BF124)</f>
        <v>0</v>
      </c>
      <c r="BY124">
        <f>(1-BX124)</f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f>$B$11*DQ124+$C$11*DR124+$F$11*EC124*(1-EF124)</f>
        <v>0</v>
      </c>
      <c r="CS124">
        <f>CR124*CT124</f>
        <v>0</v>
      </c>
      <c r="CT124">
        <f>($B$11*$D$9+$C$11*$D$9+$F$11*((EP124+EH124)/MAX(EP124+EH124+EQ124, 0.1)*$I$9+EQ124/MAX(EP124+EH124+EQ124, 0.1)*$J$9))/($B$11+$C$11+$F$11)</f>
        <v>0</v>
      </c>
      <c r="CU124">
        <f>($B$11*$K$9+$C$11*$K$9+$F$11*((EP124+EH124)/MAX(EP124+EH124+EQ124, 0.1)*$P$9+EQ124/MAX(EP124+EH124+EQ124, 0.1)*$Q$9))/($B$11+$C$11+$F$11)</f>
        <v>0</v>
      </c>
      <c r="CV124">
        <v>6</v>
      </c>
      <c r="CW124">
        <v>0.5</v>
      </c>
      <c r="CX124" t="s">
        <v>418</v>
      </c>
      <c r="CY124">
        <v>2</v>
      </c>
      <c r="CZ124" t="b">
        <v>1</v>
      </c>
      <c r="DA124">
        <v>1659045777.5</v>
      </c>
      <c r="DB124">
        <v>422.7605555555555</v>
      </c>
      <c r="DC124">
        <v>420.0728888888889</v>
      </c>
      <c r="DD124">
        <v>18.97903333333333</v>
      </c>
      <c r="DE124">
        <v>18.2132</v>
      </c>
      <c r="DF124">
        <v>419.3268888888889</v>
      </c>
      <c r="DG124">
        <v>18.76466666666667</v>
      </c>
      <c r="DH124">
        <v>500.0724444444444</v>
      </c>
      <c r="DI124">
        <v>90.2414888888889</v>
      </c>
      <c r="DJ124">
        <v>0.1000208111111111</v>
      </c>
      <c r="DK124">
        <v>25.75192222222222</v>
      </c>
      <c r="DL124">
        <v>25.20438888888889</v>
      </c>
      <c r="DM124">
        <v>999.9000000000001</v>
      </c>
      <c r="DN124">
        <v>0</v>
      </c>
      <c r="DO124">
        <v>0</v>
      </c>
      <c r="DP124">
        <v>10005.98</v>
      </c>
      <c r="DQ124">
        <v>0</v>
      </c>
      <c r="DR124">
        <v>4.24763</v>
      </c>
      <c r="DS124">
        <v>2.687547777777778</v>
      </c>
      <c r="DT124">
        <v>430.9392222222222</v>
      </c>
      <c r="DU124">
        <v>427.866</v>
      </c>
      <c r="DV124">
        <v>0.7658141111111111</v>
      </c>
      <c r="DW124">
        <v>420.0728888888889</v>
      </c>
      <c r="DX124">
        <v>18.2132</v>
      </c>
      <c r="DY124">
        <v>1.712695555555556</v>
      </c>
      <c r="DZ124">
        <v>1.643586666666667</v>
      </c>
      <c r="EA124">
        <v>15.01198888888889</v>
      </c>
      <c r="EB124">
        <v>14.37365555555555</v>
      </c>
      <c r="EC124">
        <v>0.0100011</v>
      </c>
      <c r="ED124">
        <v>0</v>
      </c>
      <c r="EE124">
        <v>0</v>
      </c>
      <c r="EF124">
        <v>0</v>
      </c>
      <c r="EG124">
        <v>873.9777777777776</v>
      </c>
      <c r="EH124">
        <v>0.0100011</v>
      </c>
      <c r="EI124">
        <v>-2.75</v>
      </c>
      <c r="EJ124">
        <v>-1.983333333333333</v>
      </c>
      <c r="EK124">
        <v>34.76388888888889</v>
      </c>
      <c r="EL124">
        <v>39.13866666666667</v>
      </c>
      <c r="EM124">
        <v>36.722</v>
      </c>
      <c r="EN124">
        <v>38.80522222222222</v>
      </c>
      <c r="EO124">
        <v>37.111</v>
      </c>
      <c r="EP124">
        <v>0</v>
      </c>
      <c r="EQ124">
        <v>0</v>
      </c>
      <c r="ER124">
        <v>0</v>
      </c>
      <c r="ES124">
        <v>1659045781.3</v>
      </c>
      <c r="ET124">
        <v>0</v>
      </c>
      <c r="EU124">
        <v>872.482</v>
      </c>
      <c r="EV124">
        <v>16.13076903860048</v>
      </c>
      <c r="EW124">
        <v>-17.6038461190121</v>
      </c>
      <c r="EX124">
        <v>-1.666</v>
      </c>
      <c r="EY124">
        <v>15</v>
      </c>
      <c r="EZ124">
        <v>0</v>
      </c>
      <c r="FA124" t="s">
        <v>419</v>
      </c>
      <c r="FB124">
        <v>1655239120</v>
      </c>
      <c r="FC124">
        <v>1655239135</v>
      </c>
      <c r="FD124">
        <v>0</v>
      </c>
      <c r="FE124">
        <v>-0.075</v>
      </c>
      <c r="FF124">
        <v>-0.027</v>
      </c>
      <c r="FG124">
        <v>1.986</v>
      </c>
      <c r="FH124">
        <v>0.139</v>
      </c>
      <c r="FI124">
        <v>420</v>
      </c>
      <c r="FJ124">
        <v>22</v>
      </c>
      <c r="FK124">
        <v>0.12</v>
      </c>
      <c r="FL124">
        <v>0.02</v>
      </c>
      <c r="FM124">
        <v>2.692906585365854</v>
      </c>
      <c r="FN124">
        <v>-0.0123183972125465</v>
      </c>
      <c r="FO124">
        <v>0.04243766669120642</v>
      </c>
      <c r="FP124">
        <v>1</v>
      </c>
      <c r="FQ124">
        <v>872.575</v>
      </c>
      <c r="FR124">
        <v>2.410236773355475</v>
      </c>
      <c r="FS124">
        <v>4.167755249955233</v>
      </c>
      <c r="FT124">
        <v>0</v>
      </c>
      <c r="FU124">
        <v>0.7536756097560976</v>
      </c>
      <c r="FV124">
        <v>0.1066260418118469</v>
      </c>
      <c r="FW124">
        <v>0.01087486948366435</v>
      </c>
      <c r="FX124">
        <v>0</v>
      </c>
      <c r="FY124">
        <v>1</v>
      </c>
      <c r="FZ124">
        <v>3</v>
      </c>
      <c r="GA124" t="s">
        <v>426</v>
      </c>
      <c r="GB124">
        <v>2.98046</v>
      </c>
      <c r="GC124">
        <v>2.72843</v>
      </c>
      <c r="GD124">
        <v>0.0860997</v>
      </c>
      <c r="GE124">
        <v>0.0866681</v>
      </c>
      <c r="GF124">
        <v>0.0910517</v>
      </c>
      <c r="GG124">
        <v>0.0891202</v>
      </c>
      <c r="GH124">
        <v>27430.6</v>
      </c>
      <c r="GI124">
        <v>26991.6</v>
      </c>
      <c r="GJ124">
        <v>30540.4</v>
      </c>
      <c r="GK124">
        <v>29794.9</v>
      </c>
      <c r="GL124">
        <v>38306.8</v>
      </c>
      <c r="GM124">
        <v>35739.2</v>
      </c>
      <c r="GN124">
        <v>46716</v>
      </c>
      <c r="GO124">
        <v>44315.8</v>
      </c>
      <c r="GP124">
        <v>1.8864</v>
      </c>
      <c r="GQ124">
        <v>1.86057</v>
      </c>
      <c r="GR124">
        <v>0.0467151</v>
      </c>
      <c r="GS124">
        <v>0</v>
      </c>
      <c r="GT124">
        <v>24.4427</v>
      </c>
      <c r="GU124">
        <v>999.9</v>
      </c>
      <c r="GV124">
        <v>41.9</v>
      </c>
      <c r="GW124">
        <v>31.6</v>
      </c>
      <c r="GX124">
        <v>21.6731</v>
      </c>
      <c r="GY124">
        <v>63.1371</v>
      </c>
      <c r="GZ124">
        <v>22.6723</v>
      </c>
      <c r="HA124">
        <v>1</v>
      </c>
      <c r="HB124">
        <v>-0.100226</v>
      </c>
      <c r="HC124">
        <v>-0.170406</v>
      </c>
      <c r="HD124">
        <v>20.2131</v>
      </c>
      <c r="HE124">
        <v>5.2402</v>
      </c>
      <c r="HF124">
        <v>11.968</v>
      </c>
      <c r="HG124">
        <v>4.97175</v>
      </c>
      <c r="HH124">
        <v>3.291</v>
      </c>
      <c r="HI124">
        <v>9599.200000000001</v>
      </c>
      <c r="HJ124">
        <v>9999</v>
      </c>
      <c r="HK124">
        <v>9999</v>
      </c>
      <c r="HL124">
        <v>301.3</v>
      </c>
      <c r="HM124">
        <v>4.97293</v>
      </c>
      <c r="HN124">
        <v>1.87729</v>
      </c>
      <c r="HO124">
        <v>1.87544</v>
      </c>
      <c r="HP124">
        <v>1.8782</v>
      </c>
      <c r="HQ124">
        <v>1.87491</v>
      </c>
      <c r="HR124">
        <v>1.87851</v>
      </c>
      <c r="HS124">
        <v>1.8756</v>
      </c>
      <c r="HT124">
        <v>1.87674</v>
      </c>
      <c r="HU124">
        <v>0</v>
      </c>
      <c r="HV124">
        <v>0</v>
      </c>
      <c r="HW124">
        <v>0</v>
      </c>
      <c r="HX124">
        <v>0</v>
      </c>
      <c r="HY124" t="s">
        <v>421</v>
      </c>
      <c r="HZ124" t="s">
        <v>422</v>
      </c>
      <c r="IA124" t="s">
        <v>423</v>
      </c>
      <c r="IB124" t="s">
        <v>423</v>
      </c>
      <c r="IC124" t="s">
        <v>423</v>
      </c>
      <c r="ID124" t="s">
        <v>423</v>
      </c>
      <c r="IE124">
        <v>0</v>
      </c>
      <c r="IF124">
        <v>100</v>
      </c>
      <c r="IG124">
        <v>100</v>
      </c>
      <c r="IH124">
        <v>3.434</v>
      </c>
      <c r="II124">
        <v>0.2144</v>
      </c>
      <c r="IJ124">
        <v>1.981763419366358</v>
      </c>
      <c r="IK124">
        <v>0.004159454759036045</v>
      </c>
      <c r="IL124">
        <v>-1.867668404869411E-06</v>
      </c>
      <c r="IM124">
        <v>4.909634042181104E-10</v>
      </c>
      <c r="IN124">
        <v>-0.02325052156973135</v>
      </c>
      <c r="IO124">
        <v>0.005621412097584705</v>
      </c>
      <c r="IP124">
        <v>0.0003643073039241939</v>
      </c>
      <c r="IQ124">
        <v>5.804889560036211E-07</v>
      </c>
      <c r="IR124">
        <v>0</v>
      </c>
      <c r="IS124">
        <v>2100</v>
      </c>
      <c r="IT124">
        <v>1</v>
      </c>
      <c r="IU124">
        <v>26</v>
      </c>
      <c r="IV124">
        <v>63444.3</v>
      </c>
      <c r="IW124">
        <v>63444.1</v>
      </c>
      <c r="IX124">
        <v>1.09985</v>
      </c>
      <c r="IY124">
        <v>2.55859</v>
      </c>
      <c r="IZ124">
        <v>1.39893</v>
      </c>
      <c r="JA124">
        <v>2.34253</v>
      </c>
      <c r="JB124">
        <v>1.44897</v>
      </c>
      <c r="JC124">
        <v>2.44507</v>
      </c>
      <c r="JD124">
        <v>36.908</v>
      </c>
      <c r="JE124">
        <v>24.105</v>
      </c>
      <c r="JF124">
        <v>18</v>
      </c>
      <c r="JG124">
        <v>490.401</v>
      </c>
      <c r="JH124">
        <v>445.563</v>
      </c>
      <c r="JI124">
        <v>24.9999</v>
      </c>
      <c r="JJ124">
        <v>25.7426</v>
      </c>
      <c r="JK124">
        <v>30.0002</v>
      </c>
      <c r="JL124">
        <v>25.5705</v>
      </c>
      <c r="JM124">
        <v>25.6498</v>
      </c>
      <c r="JN124">
        <v>22.0459</v>
      </c>
      <c r="JO124">
        <v>19.5615</v>
      </c>
      <c r="JP124">
        <v>0</v>
      </c>
      <c r="JQ124">
        <v>25</v>
      </c>
      <c r="JR124">
        <v>420.1</v>
      </c>
      <c r="JS124">
        <v>18.2656</v>
      </c>
      <c r="JT124">
        <v>100.96</v>
      </c>
      <c r="JU124">
        <v>101.895</v>
      </c>
    </row>
    <row r="125" spans="1:281">
      <c r="A125">
        <v>109</v>
      </c>
      <c r="B125">
        <v>1659046352</v>
      </c>
      <c r="C125">
        <v>4241</v>
      </c>
      <c r="D125" t="s">
        <v>648</v>
      </c>
      <c r="E125" t="s">
        <v>649</v>
      </c>
      <c r="F125">
        <v>5</v>
      </c>
      <c r="G125" t="s">
        <v>415</v>
      </c>
      <c r="H125" t="s">
        <v>650</v>
      </c>
      <c r="I125">
        <v>1659046349</v>
      </c>
      <c r="J125">
        <f>(K125)/1000</f>
        <v>0</v>
      </c>
      <c r="K125">
        <f>IF(CZ125, AN125, AH125)</f>
        <v>0</v>
      </c>
      <c r="L125">
        <f>IF(CZ125, AI125, AG125)</f>
        <v>0</v>
      </c>
      <c r="M125">
        <f>DB125 - IF(AU125&gt;1, L125*CV125*100.0/(AW125*DP125), 0)</f>
        <v>0</v>
      </c>
      <c r="N125">
        <f>((T125-J125/2)*M125-L125)/(T125+J125/2)</f>
        <v>0</v>
      </c>
      <c r="O125">
        <f>N125*(DI125+DJ125)/1000.0</f>
        <v>0</v>
      </c>
      <c r="P125">
        <f>(DB125 - IF(AU125&gt;1, L125*CV125*100.0/(AW125*DP125), 0))*(DI125+DJ125)/1000.0</f>
        <v>0</v>
      </c>
      <c r="Q125">
        <f>2.0/((1/S125-1/R125)+SIGN(S125)*SQRT((1/S125-1/R125)*(1/S125-1/R125) + 4*CW125/((CW125+1)*(CW125+1))*(2*1/S125*1/R125-1/R125*1/R125)))</f>
        <v>0</v>
      </c>
      <c r="R125">
        <f>IF(LEFT(CX125,1)&lt;&gt;"0",IF(LEFT(CX125,1)="1",3.0,CY125),$D$5+$E$5*(DP125*DI125/($K$5*1000))+$F$5*(DP125*DI125/($K$5*1000))*MAX(MIN(CV125,$J$5),$I$5)*MAX(MIN(CV125,$J$5),$I$5)+$G$5*MAX(MIN(CV125,$J$5),$I$5)*(DP125*DI125/($K$5*1000))+$H$5*(DP125*DI125/($K$5*1000))*(DP125*DI125/($K$5*1000)))</f>
        <v>0</v>
      </c>
      <c r="S125">
        <f>J125*(1000-(1000*0.61365*exp(17.502*W125/(240.97+W125))/(DI125+DJ125)+DD125)/2)/(1000*0.61365*exp(17.502*W125/(240.97+W125))/(DI125+DJ125)-DD125)</f>
        <v>0</v>
      </c>
      <c r="T125">
        <f>1/((CW125+1)/(Q125/1.6)+1/(R125/1.37)) + CW125/((CW125+1)/(Q125/1.6) + CW125/(R125/1.37))</f>
        <v>0</v>
      </c>
      <c r="U125">
        <f>(CR125*CU125)</f>
        <v>0</v>
      </c>
      <c r="V125">
        <f>(DK125+(U125+2*0.95*5.67E-8*(((DK125+$B$7)+273)^4-(DK125+273)^4)-44100*J125)/(1.84*29.3*R125+8*0.95*5.67E-8*(DK125+273)^3))</f>
        <v>0</v>
      </c>
      <c r="W125">
        <f>($C$7*DL125+$D$7*DM125+$E$7*V125)</f>
        <v>0</v>
      </c>
      <c r="X125">
        <f>0.61365*exp(17.502*W125/(240.97+W125))</f>
        <v>0</v>
      </c>
      <c r="Y125">
        <f>(Z125/AA125*100)</f>
        <v>0</v>
      </c>
      <c r="Z125">
        <f>DD125*(DI125+DJ125)/1000</f>
        <v>0</v>
      </c>
      <c r="AA125">
        <f>0.61365*exp(17.502*DK125/(240.97+DK125))</f>
        <v>0</v>
      </c>
      <c r="AB125">
        <f>(X125-DD125*(DI125+DJ125)/1000)</f>
        <v>0</v>
      </c>
      <c r="AC125">
        <f>(-J125*44100)</f>
        <v>0</v>
      </c>
      <c r="AD125">
        <f>2*29.3*R125*0.92*(DK125-W125)</f>
        <v>0</v>
      </c>
      <c r="AE125">
        <f>2*0.95*5.67E-8*(((DK125+$B$7)+273)^4-(W125+273)^4)</f>
        <v>0</v>
      </c>
      <c r="AF125">
        <f>U125+AE125+AC125+AD125</f>
        <v>0</v>
      </c>
      <c r="AG125">
        <f>DH125*AU125*(DC125-DB125*(1000-AU125*DE125)/(1000-AU125*DD125))/(100*CV125)</f>
        <v>0</v>
      </c>
      <c r="AH125">
        <f>1000*DH125*AU125*(DD125-DE125)/(100*CV125*(1000-AU125*DD125))</f>
        <v>0</v>
      </c>
      <c r="AI125">
        <f>(AJ125 - AK125 - DI125*1E3/(8.314*(DK125+273.15)) * AM125/DH125 * AL125) * DH125/(100*CV125) * (1000 - DE125)/1000</f>
        <v>0</v>
      </c>
      <c r="AJ125">
        <v>426.7747031533112</v>
      </c>
      <c r="AK125">
        <v>430.6087151515152</v>
      </c>
      <c r="AL125">
        <v>0.0004869484442549832</v>
      </c>
      <c r="AM125">
        <v>64.83960638938225</v>
      </c>
      <c r="AN125">
        <f>(AP125 - AO125 + DI125*1E3/(8.314*(DK125+273.15)) * AR125/DH125 * AQ125) * DH125/(100*CV125) * 1000/(1000 - AP125)</f>
        <v>0</v>
      </c>
      <c r="AO125">
        <v>15.74816534084385</v>
      </c>
      <c r="AP125">
        <v>17.93183496503497</v>
      </c>
      <c r="AQ125">
        <v>0.005957726949306408</v>
      </c>
      <c r="AR125">
        <v>85.09638083613665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MAX(0,($B$13+$C$13*DP125)/(1+$D$13*DP125)*DI125/(DK125+273)*$E$13)</f>
        <v>0</v>
      </c>
      <c r="AX125" t="s">
        <v>417</v>
      </c>
      <c r="AY125" t="s">
        <v>417</v>
      </c>
      <c r="AZ125">
        <v>0</v>
      </c>
      <c r="BA125">
        <v>0</v>
      </c>
      <c r="BB125">
        <f>1-AZ125/BA125</f>
        <v>0</v>
      </c>
      <c r="BC125">
        <v>0</v>
      </c>
      <c r="BD125" t="s">
        <v>417</v>
      </c>
      <c r="BE125" t="s">
        <v>417</v>
      </c>
      <c r="BF125">
        <v>0</v>
      </c>
      <c r="BG125">
        <v>0</v>
      </c>
      <c r="BH125">
        <f>1-BF125/BG125</f>
        <v>0</v>
      </c>
      <c r="BI125">
        <v>0.5</v>
      </c>
      <c r="BJ125">
        <f>CS125</f>
        <v>0</v>
      </c>
      <c r="BK125">
        <f>L125</f>
        <v>0</v>
      </c>
      <c r="BL125">
        <f>BH125*BI125*BJ125</f>
        <v>0</v>
      </c>
      <c r="BM125">
        <f>(BK125-BC125)/BJ125</f>
        <v>0</v>
      </c>
      <c r="BN125">
        <f>(BA125-BG125)/BG125</f>
        <v>0</v>
      </c>
      <c r="BO125">
        <f>AZ125/(BB125+AZ125/BG125)</f>
        <v>0</v>
      </c>
      <c r="BP125" t="s">
        <v>417</v>
      </c>
      <c r="BQ125">
        <v>0</v>
      </c>
      <c r="BR125">
        <f>IF(BQ125&lt;&gt;0, BQ125, BO125)</f>
        <v>0</v>
      </c>
      <c r="BS125">
        <f>1-BR125/BG125</f>
        <v>0</v>
      </c>
      <c r="BT125">
        <f>(BG125-BF125)/(BG125-BR125)</f>
        <v>0</v>
      </c>
      <c r="BU125">
        <f>(BA125-BG125)/(BA125-BR125)</f>
        <v>0</v>
      </c>
      <c r="BV125">
        <f>(BG125-BF125)/(BG125-AZ125)</f>
        <v>0</v>
      </c>
      <c r="BW125">
        <f>(BA125-BG125)/(BA125-AZ125)</f>
        <v>0</v>
      </c>
      <c r="BX125">
        <f>(BT125*BR125/BF125)</f>
        <v>0</v>
      </c>
      <c r="BY125">
        <f>(1-BX125)</f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f>$B$11*DQ125+$C$11*DR125+$F$11*EC125*(1-EF125)</f>
        <v>0</v>
      </c>
      <c r="CS125">
        <f>CR125*CT125</f>
        <v>0</v>
      </c>
      <c r="CT125">
        <f>($B$11*$D$9+$C$11*$D$9+$F$11*((EP125+EH125)/MAX(EP125+EH125+EQ125, 0.1)*$I$9+EQ125/MAX(EP125+EH125+EQ125, 0.1)*$J$9))/($B$11+$C$11+$F$11)</f>
        <v>0</v>
      </c>
      <c r="CU125">
        <f>($B$11*$K$9+$C$11*$K$9+$F$11*((EP125+EH125)/MAX(EP125+EH125+EQ125, 0.1)*$P$9+EQ125/MAX(EP125+EH125+EQ125, 0.1)*$Q$9))/($B$11+$C$11+$F$11)</f>
        <v>0</v>
      </c>
      <c r="CV125">
        <v>6</v>
      </c>
      <c r="CW125">
        <v>0.5</v>
      </c>
      <c r="CX125" t="s">
        <v>418</v>
      </c>
      <c r="CY125">
        <v>2</v>
      </c>
      <c r="CZ125" t="b">
        <v>1</v>
      </c>
      <c r="DA125">
        <v>1659046349</v>
      </c>
      <c r="DB125">
        <v>422.8919090909091</v>
      </c>
      <c r="DC125">
        <v>420.0444545454545</v>
      </c>
      <c r="DD125">
        <v>17.91440909090909</v>
      </c>
      <c r="DE125">
        <v>15.76086363636364</v>
      </c>
      <c r="DF125">
        <v>419.457909090909</v>
      </c>
      <c r="DG125">
        <v>17.72042727272727</v>
      </c>
      <c r="DH125">
        <v>500.1168181818182</v>
      </c>
      <c r="DI125">
        <v>90.23133636363637</v>
      </c>
      <c r="DJ125">
        <v>0.1000654818181818</v>
      </c>
      <c r="DK125">
        <v>25.82120909090909</v>
      </c>
      <c r="DL125">
        <v>24.74778181818182</v>
      </c>
      <c r="DM125">
        <v>999.9</v>
      </c>
      <c r="DN125">
        <v>0</v>
      </c>
      <c r="DO125">
        <v>0</v>
      </c>
      <c r="DP125">
        <v>10010.90181818182</v>
      </c>
      <c r="DQ125">
        <v>0</v>
      </c>
      <c r="DR125">
        <v>4.207637272727272</v>
      </c>
      <c r="DS125">
        <v>2.847605454545455</v>
      </c>
      <c r="DT125">
        <v>430.6061818181819</v>
      </c>
      <c r="DU125">
        <v>426.7707272727273</v>
      </c>
      <c r="DV125">
        <v>2.153547272727273</v>
      </c>
      <c r="DW125">
        <v>420.0444545454545</v>
      </c>
      <c r="DX125">
        <v>15.76086363636364</v>
      </c>
      <c r="DY125">
        <v>1.616441818181818</v>
      </c>
      <c r="DZ125">
        <v>1.422124545454545</v>
      </c>
      <c r="EA125">
        <v>14.11643636363636</v>
      </c>
      <c r="EB125">
        <v>12.1556</v>
      </c>
      <c r="EC125">
        <v>0.0100011</v>
      </c>
      <c r="ED125">
        <v>0</v>
      </c>
      <c r="EE125">
        <v>0</v>
      </c>
      <c r="EF125">
        <v>0</v>
      </c>
      <c r="EG125">
        <v>933.3181818181819</v>
      </c>
      <c r="EH125">
        <v>0.0100011</v>
      </c>
      <c r="EI125">
        <v>-6.468181818181818</v>
      </c>
      <c r="EJ125">
        <v>-1.877272727272727</v>
      </c>
      <c r="EK125">
        <v>34.35745454545454</v>
      </c>
      <c r="EL125">
        <v>40.16454545454546</v>
      </c>
      <c r="EM125">
        <v>37.11336363636364</v>
      </c>
      <c r="EN125">
        <v>39.97136363636363</v>
      </c>
      <c r="EO125">
        <v>37.47136363636363</v>
      </c>
      <c r="EP125">
        <v>0</v>
      </c>
      <c r="EQ125">
        <v>0</v>
      </c>
      <c r="ER125">
        <v>0</v>
      </c>
      <c r="ES125">
        <v>1659046353.7</v>
      </c>
      <c r="ET125">
        <v>0</v>
      </c>
      <c r="EU125">
        <v>932.6260000000001</v>
      </c>
      <c r="EV125">
        <v>-12.20769231136175</v>
      </c>
      <c r="EW125">
        <v>1.619230542427454</v>
      </c>
      <c r="EX125">
        <v>-4.01</v>
      </c>
      <c r="EY125">
        <v>15</v>
      </c>
      <c r="EZ125">
        <v>0</v>
      </c>
      <c r="FA125" t="s">
        <v>419</v>
      </c>
      <c r="FB125">
        <v>1655239120</v>
      </c>
      <c r="FC125">
        <v>1655239135</v>
      </c>
      <c r="FD125">
        <v>0</v>
      </c>
      <c r="FE125">
        <v>-0.075</v>
      </c>
      <c r="FF125">
        <v>-0.027</v>
      </c>
      <c r="FG125">
        <v>1.986</v>
      </c>
      <c r="FH125">
        <v>0.139</v>
      </c>
      <c r="FI125">
        <v>420</v>
      </c>
      <c r="FJ125">
        <v>22</v>
      </c>
      <c r="FK125">
        <v>0.12</v>
      </c>
      <c r="FL125">
        <v>0.02</v>
      </c>
      <c r="FM125">
        <v>2.8096545</v>
      </c>
      <c r="FN125">
        <v>0.1912088555347034</v>
      </c>
      <c r="FO125">
        <v>0.04012596989170481</v>
      </c>
      <c r="FP125">
        <v>1</v>
      </c>
      <c r="FQ125">
        <v>933.7941176470588</v>
      </c>
      <c r="FR125">
        <v>-16.4935064411823</v>
      </c>
      <c r="FS125">
        <v>4.187371854156575</v>
      </c>
      <c r="FT125">
        <v>0</v>
      </c>
      <c r="FU125">
        <v>2.1790765</v>
      </c>
      <c r="FV125">
        <v>-0.2325516697936253</v>
      </c>
      <c r="FW125">
        <v>0.02663979274975691</v>
      </c>
      <c r="FX125">
        <v>0</v>
      </c>
      <c r="FY125">
        <v>1</v>
      </c>
      <c r="FZ125">
        <v>3</v>
      </c>
      <c r="GA125" t="s">
        <v>426</v>
      </c>
      <c r="GB125">
        <v>2.98037</v>
      </c>
      <c r="GC125">
        <v>2.72848</v>
      </c>
      <c r="GD125">
        <v>0.0860358</v>
      </c>
      <c r="GE125">
        <v>0.0865654</v>
      </c>
      <c r="GF125">
        <v>0.08739810000000001</v>
      </c>
      <c r="GG125">
        <v>0.0804853</v>
      </c>
      <c r="GH125">
        <v>27404.5</v>
      </c>
      <c r="GI125">
        <v>26973</v>
      </c>
      <c r="GJ125">
        <v>30511</v>
      </c>
      <c r="GK125">
        <v>29772.7</v>
      </c>
      <c r="GL125">
        <v>38429</v>
      </c>
      <c r="GM125">
        <v>36056.6</v>
      </c>
      <c r="GN125">
        <v>46674.1</v>
      </c>
      <c r="GO125">
        <v>44283.4</v>
      </c>
      <c r="GP125">
        <v>1.88487</v>
      </c>
      <c r="GQ125">
        <v>1.84868</v>
      </c>
      <c r="GR125">
        <v>-0.00522658</v>
      </c>
      <c r="GS125">
        <v>0</v>
      </c>
      <c r="GT125">
        <v>24.8357</v>
      </c>
      <c r="GU125">
        <v>999.9</v>
      </c>
      <c r="GV125">
        <v>42.8</v>
      </c>
      <c r="GW125">
        <v>31.6</v>
      </c>
      <c r="GX125">
        <v>22.1424</v>
      </c>
      <c r="GY125">
        <v>63.4173</v>
      </c>
      <c r="GZ125">
        <v>22.4119</v>
      </c>
      <c r="HA125">
        <v>1</v>
      </c>
      <c r="HB125">
        <v>-0.0681479</v>
      </c>
      <c r="HC125">
        <v>0.0513671</v>
      </c>
      <c r="HD125">
        <v>20.2153</v>
      </c>
      <c r="HE125">
        <v>5.2393</v>
      </c>
      <c r="HF125">
        <v>11.968</v>
      </c>
      <c r="HG125">
        <v>4.97295</v>
      </c>
      <c r="HH125">
        <v>3.291</v>
      </c>
      <c r="HI125">
        <v>9610.9</v>
      </c>
      <c r="HJ125">
        <v>9999</v>
      </c>
      <c r="HK125">
        <v>9999</v>
      </c>
      <c r="HL125">
        <v>301.5</v>
      </c>
      <c r="HM125">
        <v>4.97291</v>
      </c>
      <c r="HN125">
        <v>1.87741</v>
      </c>
      <c r="HO125">
        <v>1.87546</v>
      </c>
      <c r="HP125">
        <v>1.87834</v>
      </c>
      <c r="HQ125">
        <v>1.87501</v>
      </c>
      <c r="HR125">
        <v>1.8786</v>
      </c>
      <c r="HS125">
        <v>1.87567</v>
      </c>
      <c r="HT125">
        <v>1.87683</v>
      </c>
      <c r="HU125">
        <v>0</v>
      </c>
      <c r="HV125">
        <v>0</v>
      </c>
      <c r="HW125">
        <v>0</v>
      </c>
      <c r="HX125">
        <v>0</v>
      </c>
      <c r="HY125" t="s">
        <v>421</v>
      </c>
      <c r="HZ125" t="s">
        <v>422</v>
      </c>
      <c r="IA125" t="s">
        <v>423</v>
      </c>
      <c r="IB125" t="s">
        <v>423</v>
      </c>
      <c r="IC125" t="s">
        <v>423</v>
      </c>
      <c r="ID125" t="s">
        <v>423</v>
      </c>
      <c r="IE125">
        <v>0</v>
      </c>
      <c r="IF125">
        <v>100</v>
      </c>
      <c r="IG125">
        <v>100</v>
      </c>
      <c r="IH125">
        <v>3.434</v>
      </c>
      <c r="II125">
        <v>0.1944</v>
      </c>
      <c r="IJ125">
        <v>1.981763419366358</v>
      </c>
      <c r="IK125">
        <v>0.004159454759036045</v>
      </c>
      <c r="IL125">
        <v>-1.867668404869411E-06</v>
      </c>
      <c r="IM125">
        <v>4.909634042181104E-10</v>
      </c>
      <c r="IN125">
        <v>-0.02325052156973135</v>
      </c>
      <c r="IO125">
        <v>0.005621412097584705</v>
      </c>
      <c r="IP125">
        <v>0.0003643073039241939</v>
      </c>
      <c r="IQ125">
        <v>5.804889560036211E-07</v>
      </c>
      <c r="IR125">
        <v>0</v>
      </c>
      <c r="IS125">
        <v>2100</v>
      </c>
      <c r="IT125">
        <v>1</v>
      </c>
      <c r="IU125">
        <v>26</v>
      </c>
      <c r="IV125">
        <v>63453.9</v>
      </c>
      <c r="IW125">
        <v>63453.6</v>
      </c>
      <c r="IX125">
        <v>1.09741</v>
      </c>
      <c r="IY125">
        <v>2.57446</v>
      </c>
      <c r="IZ125">
        <v>1.39893</v>
      </c>
      <c r="JA125">
        <v>2.34253</v>
      </c>
      <c r="JB125">
        <v>1.44897</v>
      </c>
      <c r="JC125">
        <v>2.42188</v>
      </c>
      <c r="JD125">
        <v>37.0509</v>
      </c>
      <c r="JE125">
        <v>24.105</v>
      </c>
      <c r="JF125">
        <v>18</v>
      </c>
      <c r="JG125">
        <v>491.814</v>
      </c>
      <c r="JH125">
        <v>440.737</v>
      </c>
      <c r="JI125">
        <v>25.0006</v>
      </c>
      <c r="JJ125">
        <v>26.1023</v>
      </c>
      <c r="JK125">
        <v>30.0007</v>
      </c>
      <c r="JL125">
        <v>25.8893</v>
      </c>
      <c r="JM125">
        <v>25.9634</v>
      </c>
      <c r="JN125">
        <v>22.0039</v>
      </c>
      <c r="JO125">
        <v>31.9328</v>
      </c>
      <c r="JP125">
        <v>10.6433</v>
      </c>
      <c r="JQ125">
        <v>25</v>
      </c>
      <c r="JR125">
        <v>420.1</v>
      </c>
      <c r="JS125">
        <v>15.8259</v>
      </c>
      <c r="JT125">
        <v>100.867</v>
      </c>
      <c r="JU125">
        <v>101.82</v>
      </c>
    </row>
    <row r="126" spans="1:281">
      <c r="A126">
        <v>110</v>
      </c>
      <c r="B126">
        <v>1659046357</v>
      </c>
      <c r="C126">
        <v>4246</v>
      </c>
      <c r="D126" t="s">
        <v>651</v>
      </c>
      <c r="E126" t="s">
        <v>652</v>
      </c>
      <c r="F126">
        <v>5</v>
      </c>
      <c r="G126" t="s">
        <v>415</v>
      </c>
      <c r="H126" t="s">
        <v>650</v>
      </c>
      <c r="I126">
        <v>1659046354.5</v>
      </c>
      <c r="J126">
        <f>(K126)/1000</f>
        <v>0</v>
      </c>
      <c r="K126">
        <f>IF(CZ126, AN126, AH126)</f>
        <v>0</v>
      </c>
      <c r="L126">
        <f>IF(CZ126, AI126, AG126)</f>
        <v>0</v>
      </c>
      <c r="M126">
        <f>DB126 - IF(AU126&gt;1, L126*CV126*100.0/(AW126*DP126), 0)</f>
        <v>0</v>
      </c>
      <c r="N126">
        <f>((T126-J126/2)*M126-L126)/(T126+J126/2)</f>
        <v>0</v>
      </c>
      <c r="O126">
        <f>N126*(DI126+DJ126)/1000.0</f>
        <v>0</v>
      </c>
      <c r="P126">
        <f>(DB126 - IF(AU126&gt;1, L126*CV126*100.0/(AW126*DP126), 0))*(DI126+DJ126)/1000.0</f>
        <v>0</v>
      </c>
      <c r="Q126">
        <f>2.0/((1/S126-1/R126)+SIGN(S126)*SQRT((1/S126-1/R126)*(1/S126-1/R126) + 4*CW126/((CW126+1)*(CW126+1))*(2*1/S126*1/R126-1/R126*1/R126)))</f>
        <v>0</v>
      </c>
      <c r="R126">
        <f>IF(LEFT(CX126,1)&lt;&gt;"0",IF(LEFT(CX126,1)="1",3.0,CY126),$D$5+$E$5*(DP126*DI126/($K$5*1000))+$F$5*(DP126*DI126/($K$5*1000))*MAX(MIN(CV126,$J$5),$I$5)*MAX(MIN(CV126,$J$5),$I$5)+$G$5*MAX(MIN(CV126,$J$5),$I$5)*(DP126*DI126/($K$5*1000))+$H$5*(DP126*DI126/($K$5*1000))*(DP126*DI126/($K$5*1000)))</f>
        <v>0</v>
      </c>
      <c r="S126">
        <f>J126*(1000-(1000*0.61365*exp(17.502*W126/(240.97+W126))/(DI126+DJ126)+DD126)/2)/(1000*0.61365*exp(17.502*W126/(240.97+W126))/(DI126+DJ126)-DD126)</f>
        <v>0</v>
      </c>
      <c r="T126">
        <f>1/((CW126+1)/(Q126/1.6)+1/(R126/1.37)) + CW126/((CW126+1)/(Q126/1.6) + CW126/(R126/1.37))</f>
        <v>0</v>
      </c>
      <c r="U126">
        <f>(CR126*CU126)</f>
        <v>0</v>
      </c>
      <c r="V126">
        <f>(DK126+(U126+2*0.95*5.67E-8*(((DK126+$B$7)+273)^4-(DK126+273)^4)-44100*J126)/(1.84*29.3*R126+8*0.95*5.67E-8*(DK126+273)^3))</f>
        <v>0</v>
      </c>
      <c r="W126">
        <f>($C$7*DL126+$D$7*DM126+$E$7*V126)</f>
        <v>0</v>
      </c>
      <c r="X126">
        <f>0.61365*exp(17.502*W126/(240.97+W126))</f>
        <v>0</v>
      </c>
      <c r="Y126">
        <f>(Z126/AA126*100)</f>
        <v>0</v>
      </c>
      <c r="Z126">
        <f>DD126*(DI126+DJ126)/1000</f>
        <v>0</v>
      </c>
      <c r="AA126">
        <f>0.61365*exp(17.502*DK126/(240.97+DK126))</f>
        <v>0</v>
      </c>
      <c r="AB126">
        <f>(X126-DD126*(DI126+DJ126)/1000)</f>
        <v>0</v>
      </c>
      <c r="AC126">
        <f>(-J126*44100)</f>
        <v>0</v>
      </c>
      <c r="AD126">
        <f>2*29.3*R126*0.92*(DK126-W126)</f>
        <v>0</v>
      </c>
      <c r="AE126">
        <f>2*0.95*5.67E-8*(((DK126+$B$7)+273)^4-(W126+273)^4)</f>
        <v>0</v>
      </c>
      <c r="AF126">
        <f>U126+AE126+AC126+AD126</f>
        <v>0</v>
      </c>
      <c r="AG126">
        <f>DH126*AU126*(DC126-DB126*(1000-AU126*DE126)/(1000-AU126*DD126))/(100*CV126)</f>
        <v>0</v>
      </c>
      <c r="AH126">
        <f>1000*DH126*AU126*(DD126-DE126)/(100*CV126*(1000-AU126*DD126))</f>
        <v>0</v>
      </c>
      <c r="AI126">
        <f>(AJ126 - AK126 - DI126*1E3/(8.314*(DK126+273.15)) * AM126/DH126 * AL126) * DH126/(100*CV126) * (1000 - DE126)/1000</f>
        <v>0</v>
      </c>
      <c r="AJ126">
        <v>426.838656713683</v>
      </c>
      <c r="AK126">
        <v>430.6327393939394</v>
      </c>
      <c r="AL126">
        <v>0.0006224871559626109</v>
      </c>
      <c r="AM126">
        <v>64.83960638938225</v>
      </c>
      <c r="AN126">
        <f>(AP126 - AO126 + DI126*1E3/(8.314*(DK126+273.15)) * AR126/DH126 * AQ126) * DH126/(100*CV126) * 1000/(1000 - AP126)</f>
        <v>0</v>
      </c>
      <c r="AO126">
        <v>15.81265421654716</v>
      </c>
      <c r="AP126">
        <v>17.96983216783218</v>
      </c>
      <c r="AQ126">
        <v>0.007913266019248614</v>
      </c>
      <c r="AR126">
        <v>85.09638083613665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MAX(0,($B$13+$C$13*DP126)/(1+$D$13*DP126)*DI126/(DK126+273)*$E$13)</f>
        <v>0</v>
      </c>
      <c r="AX126" t="s">
        <v>417</v>
      </c>
      <c r="AY126" t="s">
        <v>417</v>
      </c>
      <c r="AZ126">
        <v>0</v>
      </c>
      <c r="BA126">
        <v>0</v>
      </c>
      <c r="BB126">
        <f>1-AZ126/BA126</f>
        <v>0</v>
      </c>
      <c r="BC126">
        <v>0</v>
      </c>
      <c r="BD126" t="s">
        <v>417</v>
      </c>
      <c r="BE126" t="s">
        <v>417</v>
      </c>
      <c r="BF126">
        <v>0</v>
      </c>
      <c r="BG126">
        <v>0</v>
      </c>
      <c r="BH126">
        <f>1-BF126/BG126</f>
        <v>0</v>
      </c>
      <c r="BI126">
        <v>0.5</v>
      </c>
      <c r="BJ126">
        <f>CS126</f>
        <v>0</v>
      </c>
      <c r="BK126">
        <f>L126</f>
        <v>0</v>
      </c>
      <c r="BL126">
        <f>BH126*BI126*BJ126</f>
        <v>0</v>
      </c>
      <c r="BM126">
        <f>(BK126-BC126)/BJ126</f>
        <v>0</v>
      </c>
      <c r="BN126">
        <f>(BA126-BG126)/BG126</f>
        <v>0</v>
      </c>
      <c r="BO126">
        <f>AZ126/(BB126+AZ126/BG126)</f>
        <v>0</v>
      </c>
      <c r="BP126" t="s">
        <v>417</v>
      </c>
      <c r="BQ126">
        <v>0</v>
      </c>
      <c r="BR126">
        <f>IF(BQ126&lt;&gt;0, BQ126, BO126)</f>
        <v>0</v>
      </c>
      <c r="BS126">
        <f>1-BR126/BG126</f>
        <v>0</v>
      </c>
      <c r="BT126">
        <f>(BG126-BF126)/(BG126-BR126)</f>
        <v>0</v>
      </c>
      <c r="BU126">
        <f>(BA126-BG126)/(BA126-BR126)</f>
        <v>0</v>
      </c>
      <c r="BV126">
        <f>(BG126-BF126)/(BG126-AZ126)</f>
        <v>0</v>
      </c>
      <c r="BW126">
        <f>(BA126-BG126)/(BA126-AZ126)</f>
        <v>0</v>
      </c>
      <c r="BX126">
        <f>(BT126*BR126/BF126)</f>
        <v>0</v>
      </c>
      <c r="BY126">
        <f>(1-BX126)</f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f>$B$11*DQ126+$C$11*DR126+$F$11*EC126*(1-EF126)</f>
        <v>0</v>
      </c>
      <c r="CS126">
        <f>CR126*CT126</f>
        <v>0</v>
      </c>
      <c r="CT126">
        <f>($B$11*$D$9+$C$11*$D$9+$F$11*((EP126+EH126)/MAX(EP126+EH126+EQ126, 0.1)*$I$9+EQ126/MAX(EP126+EH126+EQ126, 0.1)*$J$9))/($B$11+$C$11+$F$11)</f>
        <v>0</v>
      </c>
      <c r="CU126">
        <f>($B$11*$K$9+$C$11*$K$9+$F$11*((EP126+EH126)/MAX(EP126+EH126+EQ126, 0.1)*$P$9+EQ126/MAX(EP126+EH126+EQ126, 0.1)*$Q$9))/($B$11+$C$11+$F$11)</f>
        <v>0</v>
      </c>
      <c r="CV126">
        <v>6</v>
      </c>
      <c r="CW126">
        <v>0.5</v>
      </c>
      <c r="CX126" t="s">
        <v>418</v>
      </c>
      <c r="CY126">
        <v>2</v>
      </c>
      <c r="CZ126" t="b">
        <v>1</v>
      </c>
      <c r="DA126">
        <v>1659046354.5</v>
      </c>
      <c r="DB126">
        <v>422.8905555555555</v>
      </c>
      <c r="DC126">
        <v>420.0787777777778</v>
      </c>
      <c r="DD126">
        <v>17.95511111111111</v>
      </c>
      <c r="DE126">
        <v>15.81513333333333</v>
      </c>
      <c r="DF126">
        <v>419.4563333333333</v>
      </c>
      <c r="DG126">
        <v>17.76036666666667</v>
      </c>
      <c r="DH126">
        <v>500.1088888888888</v>
      </c>
      <c r="DI126">
        <v>90.23262222222223</v>
      </c>
      <c r="DJ126">
        <v>0.09988195555555555</v>
      </c>
      <c r="DK126">
        <v>25.82306666666667</v>
      </c>
      <c r="DL126">
        <v>24.76772222222222</v>
      </c>
      <c r="DM126">
        <v>999.9000000000001</v>
      </c>
      <c r="DN126">
        <v>0</v>
      </c>
      <c r="DO126">
        <v>0</v>
      </c>
      <c r="DP126">
        <v>10017.65555555556</v>
      </c>
      <c r="DQ126">
        <v>0</v>
      </c>
      <c r="DR126">
        <v>4.202581111111112</v>
      </c>
      <c r="DS126">
        <v>2.812055555555555</v>
      </c>
      <c r="DT126">
        <v>430.6226666666666</v>
      </c>
      <c r="DU126">
        <v>426.829111111111</v>
      </c>
      <c r="DV126">
        <v>2.140005555555556</v>
      </c>
      <c r="DW126">
        <v>420.0787777777778</v>
      </c>
      <c r="DX126">
        <v>15.81513333333333</v>
      </c>
      <c r="DY126">
        <v>1.620136666666667</v>
      </c>
      <c r="DZ126">
        <v>1.427036666666667</v>
      </c>
      <c r="EA126">
        <v>14.15167777777778</v>
      </c>
      <c r="EB126">
        <v>12.20801111111111</v>
      </c>
      <c r="EC126">
        <v>0.0100011</v>
      </c>
      <c r="ED126">
        <v>0</v>
      </c>
      <c r="EE126">
        <v>0</v>
      </c>
      <c r="EF126">
        <v>0</v>
      </c>
      <c r="EG126">
        <v>935.0055555555557</v>
      </c>
      <c r="EH126">
        <v>0.0100011</v>
      </c>
      <c r="EI126">
        <v>-6.622222222222223</v>
      </c>
      <c r="EJ126">
        <v>-1.65</v>
      </c>
      <c r="EK126">
        <v>34.34700000000001</v>
      </c>
      <c r="EL126">
        <v>40.20099999999999</v>
      </c>
      <c r="EM126">
        <v>37.16633333333333</v>
      </c>
      <c r="EN126">
        <v>40.11088888888889</v>
      </c>
      <c r="EO126">
        <v>37.47877777777777</v>
      </c>
      <c r="EP126">
        <v>0</v>
      </c>
      <c r="EQ126">
        <v>0</v>
      </c>
      <c r="ER126">
        <v>0</v>
      </c>
      <c r="ES126">
        <v>1659046358.5</v>
      </c>
      <c r="ET126">
        <v>0</v>
      </c>
      <c r="EU126">
        <v>932.852</v>
      </c>
      <c r="EV126">
        <v>17.81153837408065</v>
      </c>
      <c r="EW126">
        <v>-35.0346152530737</v>
      </c>
      <c r="EX126">
        <v>-5.184</v>
      </c>
      <c r="EY126">
        <v>15</v>
      </c>
      <c r="EZ126">
        <v>0</v>
      </c>
      <c r="FA126" t="s">
        <v>419</v>
      </c>
      <c r="FB126">
        <v>1655239120</v>
      </c>
      <c r="FC126">
        <v>1655239135</v>
      </c>
      <c r="FD126">
        <v>0</v>
      </c>
      <c r="FE126">
        <v>-0.075</v>
      </c>
      <c r="FF126">
        <v>-0.027</v>
      </c>
      <c r="FG126">
        <v>1.986</v>
      </c>
      <c r="FH126">
        <v>0.139</v>
      </c>
      <c r="FI126">
        <v>420</v>
      </c>
      <c r="FJ126">
        <v>22</v>
      </c>
      <c r="FK126">
        <v>0.12</v>
      </c>
      <c r="FL126">
        <v>0.02</v>
      </c>
      <c r="FM126">
        <v>2.814107</v>
      </c>
      <c r="FN126">
        <v>0.1720003001876139</v>
      </c>
      <c r="FO126">
        <v>0.03537720687109146</v>
      </c>
      <c r="FP126">
        <v>1</v>
      </c>
      <c r="FQ126">
        <v>933.2338235294118</v>
      </c>
      <c r="FR126">
        <v>1.718105414511099</v>
      </c>
      <c r="FS126">
        <v>3.760528760306643</v>
      </c>
      <c r="FT126">
        <v>0</v>
      </c>
      <c r="FU126">
        <v>2.1571465</v>
      </c>
      <c r="FV126">
        <v>-0.1639715572232693</v>
      </c>
      <c r="FW126">
        <v>0.02001119156247319</v>
      </c>
      <c r="FX126">
        <v>0</v>
      </c>
      <c r="FY126">
        <v>1</v>
      </c>
      <c r="FZ126">
        <v>3</v>
      </c>
      <c r="GA126" t="s">
        <v>426</v>
      </c>
      <c r="GB126">
        <v>2.98032</v>
      </c>
      <c r="GC126">
        <v>2.72843</v>
      </c>
      <c r="GD126">
        <v>0.0860361</v>
      </c>
      <c r="GE126">
        <v>0.08656369999999999</v>
      </c>
      <c r="GF126">
        <v>0.08752740000000001</v>
      </c>
      <c r="GG126">
        <v>0.0805372</v>
      </c>
      <c r="GH126">
        <v>27404</v>
      </c>
      <c r="GI126">
        <v>26972.5</v>
      </c>
      <c r="GJ126">
        <v>30510.4</v>
      </c>
      <c r="GK126">
        <v>29772.2</v>
      </c>
      <c r="GL126">
        <v>38423.1</v>
      </c>
      <c r="GM126">
        <v>36053.6</v>
      </c>
      <c r="GN126">
        <v>46673.6</v>
      </c>
      <c r="GO126">
        <v>44282.3</v>
      </c>
      <c r="GP126">
        <v>1.8847</v>
      </c>
      <c r="GQ126">
        <v>1.84883</v>
      </c>
      <c r="GR126">
        <v>-0.0032708</v>
      </c>
      <c r="GS126">
        <v>0</v>
      </c>
      <c r="GT126">
        <v>24.8393</v>
      </c>
      <c r="GU126">
        <v>999.9</v>
      </c>
      <c r="GV126">
        <v>42.8</v>
      </c>
      <c r="GW126">
        <v>31.6</v>
      </c>
      <c r="GX126">
        <v>22.1432</v>
      </c>
      <c r="GY126">
        <v>63.1273</v>
      </c>
      <c r="GZ126">
        <v>22.1995</v>
      </c>
      <c r="HA126">
        <v>1</v>
      </c>
      <c r="HB126">
        <v>-0.0677058</v>
      </c>
      <c r="HC126">
        <v>0.0544853</v>
      </c>
      <c r="HD126">
        <v>20.2152</v>
      </c>
      <c r="HE126">
        <v>5.2396</v>
      </c>
      <c r="HF126">
        <v>11.968</v>
      </c>
      <c r="HG126">
        <v>4.9731</v>
      </c>
      <c r="HH126">
        <v>3.291</v>
      </c>
      <c r="HI126">
        <v>9611.200000000001</v>
      </c>
      <c r="HJ126">
        <v>9999</v>
      </c>
      <c r="HK126">
        <v>9999</v>
      </c>
      <c r="HL126">
        <v>301.5</v>
      </c>
      <c r="HM126">
        <v>4.97291</v>
      </c>
      <c r="HN126">
        <v>1.87743</v>
      </c>
      <c r="HO126">
        <v>1.87547</v>
      </c>
      <c r="HP126">
        <v>1.87835</v>
      </c>
      <c r="HQ126">
        <v>1.87501</v>
      </c>
      <c r="HR126">
        <v>1.87864</v>
      </c>
      <c r="HS126">
        <v>1.87573</v>
      </c>
      <c r="HT126">
        <v>1.87683</v>
      </c>
      <c r="HU126">
        <v>0</v>
      </c>
      <c r="HV126">
        <v>0</v>
      </c>
      <c r="HW126">
        <v>0</v>
      </c>
      <c r="HX126">
        <v>0</v>
      </c>
      <c r="HY126" t="s">
        <v>421</v>
      </c>
      <c r="HZ126" t="s">
        <v>422</v>
      </c>
      <c r="IA126" t="s">
        <v>423</v>
      </c>
      <c r="IB126" t="s">
        <v>423</v>
      </c>
      <c r="IC126" t="s">
        <v>423</v>
      </c>
      <c r="ID126" t="s">
        <v>423</v>
      </c>
      <c r="IE126">
        <v>0</v>
      </c>
      <c r="IF126">
        <v>100</v>
      </c>
      <c r="IG126">
        <v>100</v>
      </c>
      <c r="IH126">
        <v>3.434</v>
      </c>
      <c r="II126">
        <v>0.1951</v>
      </c>
      <c r="IJ126">
        <v>1.981763419366358</v>
      </c>
      <c r="IK126">
        <v>0.004159454759036045</v>
      </c>
      <c r="IL126">
        <v>-1.867668404869411E-06</v>
      </c>
      <c r="IM126">
        <v>4.909634042181104E-10</v>
      </c>
      <c r="IN126">
        <v>-0.02325052156973135</v>
      </c>
      <c r="IO126">
        <v>0.005621412097584705</v>
      </c>
      <c r="IP126">
        <v>0.0003643073039241939</v>
      </c>
      <c r="IQ126">
        <v>5.804889560036211E-07</v>
      </c>
      <c r="IR126">
        <v>0</v>
      </c>
      <c r="IS126">
        <v>2100</v>
      </c>
      <c r="IT126">
        <v>1</v>
      </c>
      <c r="IU126">
        <v>26</v>
      </c>
      <c r="IV126">
        <v>63453.9</v>
      </c>
      <c r="IW126">
        <v>63453.7</v>
      </c>
      <c r="IX126">
        <v>1.09741</v>
      </c>
      <c r="IY126">
        <v>2.58301</v>
      </c>
      <c r="IZ126">
        <v>1.39893</v>
      </c>
      <c r="JA126">
        <v>2.34253</v>
      </c>
      <c r="JB126">
        <v>1.44897</v>
      </c>
      <c r="JC126">
        <v>2.39868</v>
      </c>
      <c r="JD126">
        <v>37.0509</v>
      </c>
      <c r="JE126">
        <v>24.105</v>
      </c>
      <c r="JF126">
        <v>18</v>
      </c>
      <c r="JG126">
        <v>491.757</v>
      </c>
      <c r="JH126">
        <v>440.872</v>
      </c>
      <c r="JI126">
        <v>25.0006</v>
      </c>
      <c r="JJ126">
        <v>26.1085</v>
      </c>
      <c r="JK126">
        <v>30.0006</v>
      </c>
      <c r="JL126">
        <v>25.8948</v>
      </c>
      <c r="JM126">
        <v>25.9688</v>
      </c>
      <c r="JN126">
        <v>22.0055</v>
      </c>
      <c r="JO126">
        <v>31.9328</v>
      </c>
      <c r="JP126">
        <v>10.6433</v>
      </c>
      <c r="JQ126">
        <v>25</v>
      </c>
      <c r="JR126">
        <v>420.1</v>
      </c>
      <c r="JS126">
        <v>15.8117</v>
      </c>
      <c r="JT126">
        <v>100.865</v>
      </c>
      <c r="JU126">
        <v>101.817</v>
      </c>
    </row>
    <row r="127" spans="1:281">
      <c r="A127">
        <v>111</v>
      </c>
      <c r="B127">
        <v>1659046362</v>
      </c>
      <c r="C127">
        <v>4251</v>
      </c>
      <c r="D127" t="s">
        <v>653</v>
      </c>
      <c r="E127" t="s">
        <v>654</v>
      </c>
      <c r="F127">
        <v>5</v>
      </c>
      <c r="G127" t="s">
        <v>415</v>
      </c>
      <c r="H127" t="s">
        <v>650</v>
      </c>
      <c r="I127">
        <v>1659046359.2</v>
      </c>
      <c r="J127">
        <f>(K127)/1000</f>
        <v>0</v>
      </c>
      <c r="K127">
        <f>IF(CZ127, AN127, AH127)</f>
        <v>0</v>
      </c>
      <c r="L127">
        <f>IF(CZ127, AI127, AG127)</f>
        <v>0</v>
      </c>
      <c r="M127">
        <f>DB127 - IF(AU127&gt;1, L127*CV127*100.0/(AW127*DP127), 0)</f>
        <v>0</v>
      </c>
      <c r="N127">
        <f>((T127-J127/2)*M127-L127)/(T127+J127/2)</f>
        <v>0</v>
      </c>
      <c r="O127">
        <f>N127*(DI127+DJ127)/1000.0</f>
        <v>0</v>
      </c>
      <c r="P127">
        <f>(DB127 - IF(AU127&gt;1, L127*CV127*100.0/(AW127*DP127), 0))*(DI127+DJ127)/1000.0</f>
        <v>0</v>
      </c>
      <c r="Q127">
        <f>2.0/((1/S127-1/R127)+SIGN(S127)*SQRT((1/S127-1/R127)*(1/S127-1/R127) + 4*CW127/((CW127+1)*(CW127+1))*(2*1/S127*1/R127-1/R127*1/R127)))</f>
        <v>0</v>
      </c>
      <c r="R127">
        <f>IF(LEFT(CX127,1)&lt;&gt;"0",IF(LEFT(CX127,1)="1",3.0,CY127),$D$5+$E$5*(DP127*DI127/($K$5*1000))+$F$5*(DP127*DI127/($K$5*1000))*MAX(MIN(CV127,$J$5),$I$5)*MAX(MIN(CV127,$J$5),$I$5)+$G$5*MAX(MIN(CV127,$J$5),$I$5)*(DP127*DI127/($K$5*1000))+$H$5*(DP127*DI127/($K$5*1000))*(DP127*DI127/($K$5*1000)))</f>
        <v>0</v>
      </c>
      <c r="S127">
        <f>J127*(1000-(1000*0.61365*exp(17.502*W127/(240.97+W127))/(DI127+DJ127)+DD127)/2)/(1000*0.61365*exp(17.502*W127/(240.97+W127))/(DI127+DJ127)-DD127)</f>
        <v>0</v>
      </c>
      <c r="T127">
        <f>1/((CW127+1)/(Q127/1.6)+1/(R127/1.37)) + CW127/((CW127+1)/(Q127/1.6) + CW127/(R127/1.37))</f>
        <v>0</v>
      </c>
      <c r="U127">
        <f>(CR127*CU127)</f>
        <v>0</v>
      </c>
      <c r="V127">
        <f>(DK127+(U127+2*0.95*5.67E-8*(((DK127+$B$7)+273)^4-(DK127+273)^4)-44100*J127)/(1.84*29.3*R127+8*0.95*5.67E-8*(DK127+273)^3))</f>
        <v>0</v>
      </c>
      <c r="W127">
        <f>($C$7*DL127+$D$7*DM127+$E$7*V127)</f>
        <v>0</v>
      </c>
      <c r="X127">
        <f>0.61365*exp(17.502*W127/(240.97+W127))</f>
        <v>0</v>
      </c>
      <c r="Y127">
        <f>(Z127/AA127*100)</f>
        <v>0</v>
      </c>
      <c r="Z127">
        <f>DD127*(DI127+DJ127)/1000</f>
        <v>0</v>
      </c>
      <c r="AA127">
        <f>0.61365*exp(17.502*DK127/(240.97+DK127))</f>
        <v>0</v>
      </c>
      <c r="AB127">
        <f>(X127-DD127*(DI127+DJ127)/1000)</f>
        <v>0</v>
      </c>
      <c r="AC127">
        <f>(-J127*44100)</f>
        <v>0</v>
      </c>
      <c r="AD127">
        <f>2*29.3*R127*0.92*(DK127-W127)</f>
        <v>0</v>
      </c>
      <c r="AE127">
        <f>2*0.95*5.67E-8*(((DK127+$B$7)+273)^4-(W127+273)^4)</f>
        <v>0</v>
      </c>
      <c r="AF127">
        <f>U127+AE127+AC127+AD127</f>
        <v>0</v>
      </c>
      <c r="AG127">
        <f>DH127*AU127*(DC127-DB127*(1000-AU127*DE127)/(1000-AU127*DD127))/(100*CV127)</f>
        <v>0</v>
      </c>
      <c r="AH127">
        <f>1000*DH127*AU127*(DD127-DE127)/(100*CV127*(1000-AU127*DD127))</f>
        <v>0</v>
      </c>
      <c r="AI127">
        <f>(AJ127 - AK127 - DI127*1E3/(8.314*(DK127+273.15)) * AM127/DH127 * AL127) * DH127/(100*CV127) * (1000 - DE127)/1000</f>
        <v>0</v>
      </c>
      <c r="AJ127">
        <v>426.846181694349</v>
      </c>
      <c r="AK127">
        <v>430.6516363636363</v>
      </c>
      <c r="AL127">
        <v>0.0002602452253067679</v>
      </c>
      <c r="AM127">
        <v>64.83960638938225</v>
      </c>
      <c r="AN127">
        <f>(AP127 - AO127 + DI127*1E3/(8.314*(DK127+273.15)) * AR127/DH127 * AQ127) * DH127/(100*CV127) * 1000/(1000 - AP127)</f>
        <v>0</v>
      </c>
      <c r="AO127">
        <v>15.82084776903073</v>
      </c>
      <c r="AP127">
        <v>17.98701608391609</v>
      </c>
      <c r="AQ127">
        <v>0.005931043952931146</v>
      </c>
      <c r="AR127">
        <v>85.09638083613665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MAX(0,($B$13+$C$13*DP127)/(1+$D$13*DP127)*DI127/(DK127+273)*$E$13)</f>
        <v>0</v>
      </c>
      <c r="AX127" t="s">
        <v>417</v>
      </c>
      <c r="AY127" t="s">
        <v>417</v>
      </c>
      <c r="AZ127">
        <v>0</v>
      </c>
      <c r="BA127">
        <v>0</v>
      </c>
      <c r="BB127">
        <f>1-AZ127/BA127</f>
        <v>0</v>
      </c>
      <c r="BC127">
        <v>0</v>
      </c>
      <c r="BD127" t="s">
        <v>417</v>
      </c>
      <c r="BE127" t="s">
        <v>417</v>
      </c>
      <c r="BF127">
        <v>0</v>
      </c>
      <c r="BG127">
        <v>0</v>
      </c>
      <c r="BH127">
        <f>1-BF127/BG127</f>
        <v>0</v>
      </c>
      <c r="BI127">
        <v>0.5</v>
      </c>
      <c r="BJ127">
        <f>CS127</f>
        <v>0</v>
      </c>
      <c r="BK127">
        <f>L127</f>
        <v>0</v>
      </c>
      <c r="BL127">
        <f>BH127*BI127*BJ127</f>
        <v>0</v>
      </c>
      <c r="BM127">
        <f>(BK127-BC127)/BJ127</f>
        <v>0</v>
      </c>
      <c r="BN127">
        <f>(BA127-BG127)/BG127</f>
        <v>0</v>
      </c>
      <c r="BO127">
        <f>AZ127/(BB127+AZ127/BG127)</f>
        <v>0</v>
      </c>
      <c r="BP127" t="s">
        <v>417</v>
      </c>
      <c r="BQ127">
        <v>0</v>
      </c>
      <c r="BR127">
        <f>IF(BQ127&lt;&gt;0, BQ127, BO127)</f>
        <v>0</v>
      </c>
      <c r="BS127">
        <f>1-BR127/BG127</f>
        <v>0</v>
      </c>
      <c r="BT127">
        <f>(BG127-BF127)/(BG127-BR127)</f>
        <v>0</v>
      </c>
      <c r="BU127">
        <f>(BA127-BG127)/(BA127-BR127)</f>
        <v>0</v>
      </c>
      <c r="BV127">
        <f>(BG127-BF127)/(BG127-AZ127)</f>
        <v>0</v>
      </c>
      <c r="BW127">
        <f>(BA127-BG127)/(BA127-AZ127)</f>
        <v>0</v>
      </c>
      <c r="BX127">
        <f>(BT127*BR127/BF127)</f>
        <v>0</v>
      </c>
      <c r="BY127">
        <f>(1-BX127)</f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f>$B$11*DQ127+$C$11*DR127+$F$11*EC127*(1-EF127)</f>
        <v>0</v>
      </c>
      <c r="CS127">
        <f>CR127*CT127</f>
        <v>0</v>
      </c>
      <c r="CT127">
        <f>($B$11*$D$9+$C$11*$D$9+$F$11*((EP127+EH127)/MAX(EP127+EH127+EQ127, 0.1)*$I$9+EQ127/MAX(EP127+EH127+EQ127, 0.1)*$J$9))/($B$11+$C$11+$F$11)</f>
        <v>0</v>
      </c>
      <c r="CU127">
        <f>($B$11*$K$9+$C$11*$K$9+$F$11*((EP127+EH127)/MAX(EP127+EH127+EQ127, 0.1)*$P$9+EQ127/MAX(EP127+EH127+EQ127, 0.1)*$Q$9))/($B$11+$C$11+$F$11)</f>
        <v>0</v>
      </c>
      <c r="CV127">
        <v>6</v>
      </c>
      <c r="CW127">
        <v>0.5</v>
      </c>
      <c r="CX127" t="s">
        <v>418</v>
      </c>
      <c r="CY127">
        <v>2</v>
      </c>
      <c r="CZ127" t="b">
        <v>1</v>
      </c>
      <c r="DA127">
        <v>1659046359.2</v>
      </c>
      <c r="DB127">
        <v>422.9023</v>
      </c>
      <c r="DC127">
        <v>420.0894</v>
      </c>
      <c r="DD127">
        <v>17.98158</v>
      </c>
      <c r="DE127">
        <v>15.82181</v>
      </c>
      <c r="DF127">
        <v>419.468</v>
      </c>
      <c r="DG127">
        <v>17.78635</v>
      </c>
      <c r="DH127">
        <v>500.0617</v>
      </c>
      <c r="DI127">
        <v>90.23141</v>
      </c>
      <c r="DJ127">
        <v>0.09990496</v>
      </c>
      <c r="DK127">
        <v>25.8255</v>
      </c>
      <c r="DL127">
        <v>24.78532</v>
      </c>
      <c r="DM127">
        <v>999.9</v>
      </c>
      <c r="DN127">
        <v>0</v>
      </c>
      <c r="DO127">
        <v>0</v>
      </c>
      <c r="DP127">
        <v>9989.374</v>
      </c>
      <c r="DQ127">
        <v>0</v>
      </c>
      <c r="DR127">
        <v>4.198951</v>
      </c>
      <c r="DS127">
        <v>2.812759</v>
      </c>
      <c r="DT127">
        <v>430.646</v>
      </c>
      <c r="DU127">
        <v>426.843</v>
      </c>
      <c r="DV127">
        <v>2.159784</v>
      </c>
      <c r="DW127">
        <v>420.0894</v>
      </c>
      <c r="DX127">
        <v>15.82181</v>
      </c>
      <c r="DY127">
        <v>1.622506</v>
      </c>
      <c r="DZ127">
        <v>1.427623</v>
      </c>
      <c r="EA127">
        <v>14.17422</v>
      </c>
      <c r="EB127">
        <v>12.21427</v>
      </c>
      <c r="EC127">
        <v>0.0100011</v>
      </c>
      <c r="ED127">
        <v>0</v>
      </c>
      <c r="EE127">
        <v>0</v>
      </c>
      <c r="EF127">
        <v>0</v>
      </c>
      <c r="EG127">
        <v>931.25</v>
      </c>
      <c r="EH127">
        <v>0.0100011</v>
      </c>
      <c r="EI127">
        <v>-3.71</v>
      </c>
      <c r="EJ127">
        <v>-0.7999999999999999</v>
      </c>
      <c r="EK127">
        <v>34.35600000000001</v>
      </c>
      <c r="EL127">
        <v>40.2685</v>
      </c>
      <c r="EM127">
        <v>37.1936</v>
      </c>
      <c r="EN127">
        <v>40.1934</v>
      </c>
      <c r="EO127">
        <v>37.531</v>
      </c>
      <c r="EP127">
        <v>0</v>
      </c>
      <c r="EQ127">
        <v>0</v>
      </c>
      <c r="ER127">
        <v>0</v>
      </c>
      <c r="ES127">
        <v>1659046363.3</v>
      </c>
      <c r="ET127">
        <v>0</v>
      </c>
      <c r="EU127">
        <v>932.806</v>
      </c>
      <c r="EV127">
        <v>-3.269230819267416</v>
      </c>
      <c r="EW127">
        <v>0.7000003655751643</v>
      </c>
      <c r="EX127">
        <v>-5.938000000000001</v>
      </c>
      <c r="EY127">
        <v>15</v>
      </c>
      <c r="EZ127">
        <v>0</v>
      </c>
      <c r="FA127" t="s">
        <v>419</v>
      </c>
      <c r="FB127">
        <v>1655239120</v>
      </c>
      <c r="FC127">
        <v>1655239135</v>
      </c>
      <c r="FD127">
        <v>0</v>
      </c>
      <c r="FE127">
        <v>-0.075</v>
      </c>
      <c r="FF127">
        <v>-0.027</v>
      </c>
      <c r="FG127">
        <v>1.986</v>
      </c>
      <c r="FH127">
        <v>0.139</v>
      </c>
      <c r="FI127">
        <v>420</v>
      </c>
      <c r="FJ127">
        <v>22</v>
      </c>
      <c r="FK127">
        <v>0.12</v>
      </c>
      <c r="FL127">
        <v>0.02</v>
      </c>
      <c r="FM127">
        <v>2.821958780487805</v>
      </c>
      <c r="FN127">
        <v>-0.004432055749124945</v>
      </c>
      <c r="FO127">
        <v>0.03055994127461492</v>
      </c>
      <c r="FP127">
        <v>1</v>
      </c>
      <c r="FQ127">
        <v>932.5191176470589</v>
      </c>
      <c r="FR127">
        <v>1.600458360041879</v>
      </c>
      <c r="FS127">
        <v>3.521092216617431</v>
      </c>
      <c r="FT127">
        <v>0</v>
      </c>
      <c r="FU127">
        <v>2.151434146341463</v>
      </c>
      <c r="FV127">
        <v>-0.00531470383275169</v>
      </c>
      <c r="FW127">
        <v>0.01052133117229563</v>
      </c>
      <c r="FX127">
        <v>1</v>
      </c>
      <c r="FY127">
        <v>2</v>
      </c>
      <c r="FZ127">
        <v>3</v>
      </c>
      <c r="GA127" t="s">
        <v>429</v>
      </c>
      <c r="GB127">
        <v>2.98012</v>
      </c>
      <c r="GC127">
        <v>2.72824</v>
      </c>
      <c r="GD127">
        <v>0.08603520000000001</v>
      </c>
      <c r="GE127">
        <v>0.08656460000000001</v>
      </c>
      <c r="GF127">
        <v>0.0875826</v>
      </c>
      <c r="GG127">
        <v>0.0805526</v>
      </c>
      <c r="GH127">
        <v>27403.1</v>
      </c>
      <c r="GI127">
        <v>26971.8</v>
      </c>
      <c r="GJ127">
        <v>30509.4</v>
      </c>
      <c r="GK127">
        <v>29771.5</v>
      </c>
      <c r="GL127">
        <v>38419.5</v>
      </c>
      <c r="GM127">
        <v>36052.4</v>
      </c>
      <c r="GN127">
        <v>46672.1</v>
      </c>
      <c r="GO127">
        <v>44281.5</v>
      </c>
      <c r="GP127">
        <v>1.88465</v>
      </c>
      <c r="GQ127">
        <v>1.84875</v>
      </c>
      <c r="GR127">
        <v>-0.00322238</v>
      </c>
      <c r="GS127">
        <v>0</v>
      </c>
      <c r="GT127">
        <v>24.8426</v>
      </c>
      <c r="GU127">
        <v>999.9</v>
      </c>
      <c r="GV127">
        <v>42.8</v>
      </c>
      <c r="GW127">
        <v>31.6</v>
      </c>
      <c r="GX127">
        <v>22.1412</v>
      </c>
      <c r="GY127">
        <v>63.1973</v>
      </c>
      <c r="GZ127">
        <v>22.2877</v>
      </c>
      <c r="HA127">
        <v>1</v>
      </c>
      <c r="HB127">
        <v>-0.0671494</v>
      </c>
      <c r="HC127">
        <v>0.0581836</v>
      </c>
      <c r="HD127">
        <v>20.2144</v>
      </c>
      <c r="HE127">
        <v>5.23511</v>
      </c>
      <c r="HF127">
        <v>11.968</v>
      </c>
      <c r="HG127">
        <v>4.9718</v>
      </c>
      <c r="HH127">
        <v>3.29025</v>
      </c>
      <c r="HI127">
        <v>9611.200000000001</v>
      </c>
      <c r="HJ127">
        <v>9999</v>
      </c>
      <c r="HK127">
        <v>9999</v>
      </c>
      <c r="HL127">
        <v>301.5</v>
      </c>
      <c r="HM127">
        <v>4.9729</v>
      </c>
      <c r="HN127">
        <v>1.87744</v>
      </c>
      <c r="HO127">
        <v>1.87549</v>
      </c>
      <c r="HP127">
        <v>1.87836</v>
      </c>
      <c r="HQ127">
        <v>1.87502</v>
      </c>
      <c r="HR127">
        <v>1.87865</v>
      </c>
      <c r="HS127">
        <v>1.87573</v>
      </c>
      <c r="HT127">
        <v>1.87683</v>
      </c>
      <c r="HU127">
        <v>0</v>
      </c>
      <c r="HV127">
        <v>0</v>
      </c>
      <c r="HW127">
        <v>0</v>
      </c>
      <c r="HX127">
        <v>0</v>
      </c>
      <c r="HY127" t="s">
        <v>421</v>
      </c>
      <c r="HZ127" t="s">
        <v>422</v>
      </c>
      <c r="IA127" t="s">
        <v>423</v>
      </c>
      <c r="IB127" t="s">
        <v>423</v>
      </c>
      <c r="IC127" t="s">
        <v>423</v>
      </c>
      <c r="ID127" t="s">
        <v>423</v>
      </c>
      <c r="IE127">
        <v>0</v>
      </c>
      <c r="IF127">
        <v>100</v>
      </c>
      <c r="IG127">
        <v>100</v>
      </c>
      <c r="IH127">
        <v>3.434</v>
      </c>
      <c r="II127">
        <v>0.1954</v>
      </c>
      <c r="IJ127">
        <v>1.981763419366358</v>
      </c>
      <c r="IK127">
        <v>0.004159454759036045</v>
      </c>
      <c r="IL127">
        <v>-1.867668404869411E-06</v>
      </c>
      <c r="IM127">
        <v>4.909634042181104E-10</v>
      </c>
      <c r="IN127">
        <v>-0.02325052156973135</v>
      </c>
      <c r="IO127">
        <v>0.005621412097584705</v>
      </c>
      <c r="IP127">
        <v>0.0003643073039241939</v>
      </c>
      <c r="IQ127">
        <v>5.804889560036211E-07</v>
      </c>
      <c r="IR127">
        <v>0</v>
      </c>
      <c r="IS127">
        <v>2100</v>
      </c>
      <c r="IT127">
        <v>1</v>
      </c>
      <c r="IU127">
        <v>26</v>
      </c>
      <c r="IV127">
        <v>63454</v>
      </c>
      <c r="IW127">
        <v>63453.8</v>
      </c>
      <c r="IX127">
        <v>1.09741</v>
      </c>
      <c r="IY127">
        <v>2.58057</v>
      </c>
      <c r="IZ127">
        <v>1.39893</v>
      </c>
      <c r="JA127">
        <v>2.34253</v>
      </c>
      <c r="JB127">
        <v>1.44897</v>
      </c>
      <c r="JC127">
        <v>2.33643</v>
      </c>
      <c r="JD127">
        <v>37.0747</v>
      </c>
      <c r="JE127">
        <v>24.0963</v>
      </c>
      <c r="JF127">
        <v>18</v>
      </c>
      <c r="JG127">
        <v>491.768</v>
      </c>
      <c r="JH127">
        <v>440.873</v>
      </c>
      <c r="JI127">
        <v>25.0007</v>
      </c>
      <c r="JJ127">
        <v>26.1145</v>
      </c>
      <c r="JK127">
        <v>30.0006</v>
      </c>
      <c r="JL127">
        <v>25.9002</v>
      </c>
      <c r="JM127">
        <v>25.9748</v>
      </c>
      <c r="JN127">
        <v>22.0057</v>
      </c>
      <c r="JO127">
        <v>31.9328</v>
      </c>
      <c r="JP127">
        <v>10.6433</v>
      </c>
      <c r="JQ127">
        <v>25</v>
      </c>
      <c r="JR127">
        <v>420.1</v>
      </c>
      <c r="JS127">
        <v>15.9203</v>
      </c>
      <c r="JT127">
        <v>100.862</v>
      </c>
      <c r="JU127">
        <v>101.815</v>
      </c>
    </row>
    <row r="128" spans="1:281">
      <c r="A128">
        <v>112</v>
      </c>
      <c r="B128">
        <v>1659046367</v>
      </c>
      <c r="C128">
        <v>4256</v>
      </c>
      <c r="D128" t="s">
        <v>655</v>
      </c>
      <c r="E128" t="s">
        <v>656</v>
      </c>
      <c r="F128">
        <v>5</v>
      </c>
      <c r="G128" t="s">
        <v>415</v>
      </c>
      <c r="H128" t="s">
        <v>650</v>
      </c>
      <c r="I128">
        <v>1659046364.5</v>
      </c>
      <c r="J128">
        <f>(K128)/1000</f>
        <v>0</v>
      </c>
      <c r="K128">
        <f>IF(CZ128, AN128, AH128)</f>
        <v>0</v>
      </c>
      <c r="L128">
        <f>IF(CZ128, AI128, AG128)</f>
        <v>0</v>
      </c>
      <c r="M128">
        <f>DB128 - IF(AU128&gt;1, L128*CV128*100.0/(AW128*DP128), 0)</f>
        <v>0</v>
      </c>
      <c r="N128">
        <f>((T128-J128/2)*M128-L128)/(T128+J128/2)</f>
        <v>0</v>
      </c>
      <c r="O128">
        <f>N128*(DI128+DJ128)/1000.0</f>
        <v>0</v>
      </c>
      <c r="P128">
        <f>(DB128 - IF(AU128&gt;1, L128*CV128*100.0/(AW128*DP128), 0))*(DI128+DJ128)/1000.0</f>
        <v>0</v>
      </c>
      <c r="Q128">
        <f>2.0/((1/S128-1/R128)+SIGN(S128)*SQRT((1/S128-1/R128)*(1/S128-1/R128) + 4*CW128/((CW128+1)*(CW128+1))*(2*1/S128*1/R128-1/R128*1/R128)))</f>
        <v>0</v>
      </c>
      <c r="R128">
        <f>IF(LEFT(CX128,1)&lt;&gt;"0",IF(LEFT(CX128,1)="1",3.0,CY128),$D$5+$E$5*(DP128*DI128/($K$5*1000))+$F$5*(DP128*DI128/($K$5*1000))*MAX(MIN(CV128,$J$5),$I$5)*MAX(MIN(CV128,$J$5),$I$5)+$G$5*MAX(MIN(CV128,$J$5),$I$5)*(DP128*DI128/($K$5*1000))+$H$5*(DP128*DI128/($K$5*1000))*(DP128*DI128/($K$5*1000)))</f>
        <v>0</v>
      </c>
      <c r="S128">
        <f>J128*(1000-(1000*0.61365*exp(17.502*W128/(240.97+W128))/(DI128+DJ128)+DD128)/2)/(1000*0.61365*exp(17.502*W128/(240.97+W128))/(DI128+DJ128)-DD128)</f>
        <v>0</v>
      </c>
      <c r="T128">
        <f>1/((CW128+1)/(Q128/1.6)+1/(R128/1.37)) + CW128/((CW128+1)/(Q128/1.6) + CW128/(R128/1.37))</f>
        <v>0</v>
      </c>
      <c r="U128">
        <f>(CR128*CU128)</f>
        <v>0</v>
      </c>
      <c r="V128">
        <f>(DK128+(U128+2*0.95*5.67E-8*(((DK128+$B$7)+273)^4-(DK128+273)^4)-44100*J128)/(1.84*29.3*R128+8*0.95*5.67E-8*(DK128+273)^3))</f>
        <v>0</v>
      </c>
      <c r="W128">
        <f>($C$7*DL128+$D$7*DM128+$E$7*V128)</f>
        <v>0</v>
      </c>
      <c r="X128">
        <f>0.61365*exp(17.502*W128/(240.97+W128))</f>
        <v>0</v>
      </c>
      <c r="Y128">
        <f>(Z128/AA128*100)</f>
        <v>0</v>
      </c>
      <c r="Z128">
        <f>DD128*(DI128+DJ128)/1000</f>
        <v>0</v>
      </c>
      <c r="AA128">
        <f>0.61365*exp(17.502*DK128/(240.97+DK128))</f>
        <v>0</v>
      </c>
      <c r="AB128">
        <f>(X128-DD128*(DI128+DJ128)/1000)</f>
        <v>0</v>
      </c>
      <c r="AC128">
        <f>(-J128*44100)</f>
        <v>0</v>
      </c>
      <c r="AD128">
        <f>2*29.3*R128*0.92*(DK128-W128)</f>
        <v>0</v>
      </c>
      <c r="AE128">
        <f>2*0.95*5.67E-8*(((DK128+$B$7)+273)^4-(W128+273)^4)</f>
        <v>0</v>
      </c>
      <c r="AF128">
        <f>U128+AE128+AC128+AD128</f>
        <v>0</v>
      </c>
      <c r="AG128">
        <f>DH128*AU128*(DC128-DB128*(1000-AU128*DE128)/(1000-AU128*DD128))/(100*CV128)</f>
        <v>0</v>
      </c>
      <c r="AH128">
        <f>1000*DH128*AU128*(DD128-DE128)/(100*CV128*(1000-AU128*DD128))</f>
        <v>0</v>
      </c>
      <c r="AI128">
        <f>(AJ128 - AK128 - DI128*1E3/(8.314*(DK128+273.15)) * AM128/DH128 * AL128) * DH128/(100*CV128) * (1000 - DE128)/1000</f>
        <v>0</v>
      </c>
      <c r="AJ128">
        <v>426.8570737331279</v>
      </c>
      <c r="AK128">
        <v>430.6679939393937</v>
      </c>
      <c r="AL128">
        <v>8.528168769992682E-05</v>
      </c>
      <c r="AM128">
        <v>64.83960638938225</v>
      </c>
      <c r="AN128">
        <f>(AP128 - AO128 + DI128*1E3/(8.314*(DK128+273.15)) * AR128/DH128 * AQ128) * DH128/(100*CV128) * 1000/(1000 - AP128)</f>
        <v>0</v>
      </c>
      <c r="AO128">
        <v>15.82489431088172</v>
      </c>
      <c r="AP128">
        <v>17.99639230769233</v>
      </c>
      <c r="AQ128">
        <v>0.0008583618974062414</v>
      </c>
      <c r="AR128">
        <v>85.09638083613665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MAX(0,($B$13+$C$13*DP128)/(1+$D$13*DP128)*DI128/(DK128+273)*$E$13)</f>
        <v>0</v>
      </c>
      <c r="AX128" t="s">
        <v>417</v>
      </c>
      <c r="AY128" t="s">
        <v>417</v>
      </c>
      <c r="AZ128">
        <v>0</v>
      </c>
      <c r="BA128">
        <v>0</v>
      </c>
      <c r="BB128">
        <f>1-AZ128/BA128</f>
        <v>0</v>
      </c>
      <c r="BC128">
        <v>0</v>
      </c>
      <c r="BD128" t="s">
        <v>417</v>
      </c>
      <c r="BE128" t="s">
        <v>417</v>
      </c>
      <c r="BF128">
        <v>0</v>
      </c>
      <c r="BG128">
        <v>0</v>
      </c>
      <c r="BH128">
        <f>1-BF128/BG128</f>
        <v>0</v>
      </c>
      <c r="BI128">
        <v>0.5</v>
      </c>
      <c r="BJ128">
        <f>CS128</f>
        <v>0</v>
      </c>
      <c r="BK128">
        <f>L128</f>
        <v>0</v>
      </c>
      <c r="BL128">
        <f>BH128*BI128*BJ128</f>
        <v>0</v>
      </c>
      <c r="BM128">
        <f>(BK128-BC128)/BJ128</f>
        <v>0</v>
      </c>
      <c r="BN128">
        <f>(BA128-BG128)/BG128</f>
        <v>0</v>
      </c>
      <c r="BO128">
        <f>AZ128/(BB128+AZ128/BG128)</f>
        <v>0</v>
      </c>
      <c r="BP128" t="s">
        <v>417</v>
      </c>
      <c r="BQ128">
        <v>0</v>
      </c>
      <c r="BR128">
        <f>IF(BQ128&lt;&gt;0, BQ128, BO128)</f>
        <v>0</v>
      </c>
      <c r="BS128">
        <f>1-BR128/BG128</f>
        <v>0</v>
      </c>
      <c r="BT128">
        <f>(BG128-BF128)/(BG128-BR128)</f>
        <v>0</v>
      </c>
      <c r="BU128">
        <f>(BA128-BG128)/(BA128-BR128)</f>
        <v>0</v>
      </c>
      <c r="BV128">
        <f>(BG128-BF128)/(BG128-AZ128)</f>
        <v>0</v>
      </c>
      <c r="BW128">
        <f>(BA128-BG128)/(BA128-AZ128)</f>
        <v>0</v>
      </c>
      <c r="BX128">
        <f>(BT128*BR128/BF128)</f>
        <v>0</v>
      </c>
      <c r="BY128">
        <f>(1-BX128)</f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f>$B$11*DQ128+$C$11*DR128+$F$11*EC128*(1-EF128)</f>
        <v>0</v>
      </c>
      <c r="CS128">
        <f>CR128*CT128</f>
        <v>0</v>
      </c>
      <c r="CT128">
        <f>($B$11*$D$9+$C$11*$D$9+$F$11*((EP128+EH128)/MAX(EP128+EH128+EQ128, 0.1)*$I$9+EQ128/MAX(EP128+EH128+EQ128, 0.1)*$J$9))/($B$11+$C$11+$F$11)</f>
        <v>0</v>
      </c>
      <c r="CU128">
        <f>($B$11*$K$9+$C$11*$K$9+$F$11*((EP128+EH128)/MAX(EP128+EH128+EQ128, 0.1)*$P$9+EQ128/MAX(EP128+EH128+EQ128, 0.1)*$Q$9))/($B$11+$C$11+$F$11)</f>
        <v>0</v>
      </c>
      <c r="CV128">
        <v>6</v>
      </c>
      <c r="CW128">
        <v>0.5</v>
      </c>
      <c r="CX128" t="s">
        <v>418</v>
      </c>
      <c r="CY128">
        <v>2</v>
      </c>
      <c r="CZ128" t="b">
        <v>1</v>
      </c>
      <c r="DA128">
        <v>1659046364.5</v>
      </c>
      <c r="DB128">
        <v>422.9171111111111</v>
      </c>
      <c r="DC128">
        <v>420.0977777777778</v>
      </c>
      <c r="DD128">
        <v>17.99414444444444</v>
      </c>
      <c r="DE128">
        <v>15.82823333333334</v>
      </c>
      <c r="DF128">
        <v>419.4827777777778</v>
      </c>
      <c r="DG128">
        <v>17.79866666666667</v>
      </c>
      <c r="DH128">
        <v>500.1012222222222</v>
      </c>
      <c r="DI128">
        <v>90.23240000000001</v>
      </c>
      <c r="DJ128">
        <v>0.1001304888888889</v>
      </c>
      <c r="DK128">
        <v>25.83142222222222</v>
      </c>
      <c r="DL128">
        <v>24.78641111111111</v>
      </c>
      <c r="DM128">
        <v>999.9000000000001</v>
      </c>
      <c r="DN128">
        <v>0</v>
      </c>
      <c r="DO128">
        <v>0</v>
      </c>
      <c r="DP128">
        <v>9999.626666666667</v>
      </c>
      <c r="DQ128">
        <v>0</v>
      </c>
      <c r="DR128">
        <v>4.208403333333333</v>
      </c>
      <c r="DS128">
        <v>2.819335555555556</v>
      </c>
      <c r="DT128">
        <v>430.6665555555555</v>
      </c>
      <c r="DU128">
        <v>426.854</v>
      </c>
      <c r="DV128">
        <v>2.16589</v>
      </c>
      <c r="DW128">
        <v>420.0977777777778</v>
      </c>
      <c r="DX128">
        <v>15.82823333333334</v>
      </c>
      <c r="DY128">
        <v>1.623655555555556</v>
      </c>
      <c r="DZ128">
        <v>1.42822</v>
      </c>
      <c r="EA128">
        <v>14.18514444444444</v>
      </c>
      <c r="EB128">
        <v>12.22063333333333</v>
      </c>
      <c r="EC128">
        <v>0.0100011</v>
      </c>
      <c r="ED128">
        <v>0</v>
      </c>
      <c r="EE128">
        <v>0</v>
      </c>
      <c r="EF128">
        <v>0</v>
      </c>
      <c r="EG128">
        <v>928.7166666666666</v>
      </c>
      <c r="EH128">
        <v>0.0100011</v>
      </c>
      <c r="EI128">
        <v>-1.638888888888889</v>
      </c>
      <c r="EJ128">
        <v>-1.516666666666667</v>
      </c>
      <c r="EK128">
        <v>34.21522222222222</v>
      </c>
      <c r="EL128">
        <v>40.34</v>
      </c>
      <c r="EM128">
        <v>37.222</v>
      </c>
      <c r="EN128">
        <v>40.27755555555555</v>
      </c>
      <c r="EO128">
        <v>37.59</v>
      </c>
      <c r="EP128">
        <v>0</v>
      </c>
      <c r="EQ128">
        <v>0</v>
      </c>
      <c r="ER128">
        <v>0</v>
      </c>
      <c r="ES128">
        <v>1659046368.7</v>
      </c>
      <c r="ET128">
        <v>0</v>
      </c>
      <c r="EU128">
        <v>931.9423076923077</v>
      </c>
      <c r="EV128">
        <v>-16.98461550219976</v>
      </c>
      <c r="EW128">
        <v>16.62393199403283</v>
      </c>
      <c r="EX128">
        <v>-5.351923076923077</v>
      </c>
      <c r="EY128">
        <v>15</v>
      </c>
      <c r="EZ128">
        <v>0</v>
      </c>
      <c r="FA128" t="s">
        <v>419</v>
      </c>
      <c r="FB128">
        <v>1655239120</v>
      </c>
      <c r="FC128">
        <v>1655239135</v>
      </c>
      <c r="FD128">
        <v>0</v>
      </c>
      <c r="FE128">
        <v>-0.075</v>
      </c>
      <c r="FF128">
        <v>-0.027</v>
      </c>
      <c r="FG128">
        <v>1.986</v>
      </c>
      <c r="FH128">
        <v>0.139</v>
      </c>
      <c r="FI128">
        <v>420</v>
      </c>
      <c r="FJ128">
        <v>22</v>
      </c>
      <c r="FK128">
        <v>0.12</v>
      </c>
      <c r="FL128">
        <v>0.02</v>
      </c>
      <c r="FM128">
        <v>2.8229055</v>
      </c>
      <c r="FN128">
        <v>-0.1140540337711168</v>
      </c>
      <c r="FO128">
        <v>0.02198549214254709</v>
      </c>
      <c r="FP128">
        <v>1</v>
      </c>
      <c r="FQ128">
        <v>932.1808823529412</v>
      </c>
      <c r="FR128">
        <v>-15.01680677447859</v>
      </c>
      <c r="FS128">
        <v>4.211434272693566</v>
      </c>
      <c r="FT128">
        <v>0</v>
      </c>
      <c r="FU128">
        <v>2.1544015</v>
      </c>
      <c r="FV128">
        <v>0.06570078799249282</v>
      </c>
      <c r="FW128">
        <v>0.01237874863425213</v>
      </c>
      <c r="FX128">
        <v>1</v>
      </c>
      <c r="FY128">
        <v>2</v>
      </c>
      <c r="FZ128">
        <v>3</v>
      </c>
      <c r="GA128" t="s">
        <v>429</v>
      </c>
      <c r="GB128">
        <v>2.98022</v>
      </c>
      <c r="GC128">
        <v>2.7283</v>
      </c>
      <c r="GD128">
        <v>0.0860373</v>
      </c>
      <c r="GE128">
        <v>0.08656460000000001</v>
      </c>
      <c r="GF128">
        <v>0.0876106</v>
      </c>
      <c r="GG128">
        <v>0.0806086</v>
      </c>
      <c r="GH128">
        <v>27402</v>
      </c>
      <c r="GI128">
        <v>26971.4</v>
      </c>
      <c r="GJ128">
        <v>30508.3</v>
      </c>
      <c r="GK128">
        <v>29771.1</v>
      </c>
      <c r="GL128">
        <v>38416.9</v>
      </c>
      <c r="GM128">
        <v>36049.4</v>
      </c>
      <c r="GN128">
        <v>46670.5</v>
      </c>
      <c r="GO128">
        <v>44280.5</v>
      </c>
      <c r="GP128">
        <v>1.88437</v>
      </c>
      <c r="GQ128">
        <v>1.84875</v>
      </c>
      <c r="GR128">
        <v>-0.00360608</v>
      </c>
      <c r="GS128">
        <v>0</v>
      </c>
      <c r="GT128">
        <v>24.8462</v>
      </c>
      <c r="GU128">
        <v>999.9</v>
      </c>
      <c r="GV128">
        <v>42.8</v>
      </c>
      <c r="GW128">
        <v>31.6</v>
      </c>
      <c r="GX128">
        <v>22.1432</v>
      </c>
      <c r="GY128">
        <v>63.2373</v>
      </c>
      <c r="GZ128">
        <v>22.2716</v>
      </c>
      <c r="HA128">
        <v>1</v>
      </c>
      <c r="HB128">
        <v>-0.06660820000000001</v>
      </c>
      <c r="HC128">
        <v>0.0611629</v>
      </c>
      <c r="HD128">
        <v>20.2146</v>
      </c>
      <c r="HE128">
        <v>5.23496</v>
      </c>
      <c r="HF128">
        <v>11.968</v>
      </c>
      <c r="HG128">
        <v>4.97195</v>
      </c>
      <c r="HH128">
        <v>3.29023</v>
      </c>
      <c r="HI128">
        <v>9611.4</v>
      </c>
      <c r="HJ128">
        <v>9999</v>
      </c>
      <c r="HK128">
        <v>9999</v>
      </c>
      <c r="HL128">
        <v>301.5</v>
      </c>
      <c r="HM128">
        <v>4.97291</v>
      </c>
      <c r="HN128">
        <v>1.87743</v>
      </c>
      <c r="HO128">
        <v>1.87547</v>
      </c>
      <c r="HP128">
        <v>1.87835</v>
      </c>
      <c r="HQ128">
        <v>1.87504</v>
      </c>
      <c r="HR128">
        <v>1.87865</v>
      </c>
      <c r="HS128">
        <v>1.87575</v>
      </c>
      <c r="HT128">
        <v>1.87683</v>
      </c>
      <c r="HU128">
        <v>0</v>
      </c>
      <c r="HV128">
        <v>0</v>
      </c>
      <c r="HW128">
        <v>0</v>
      </c>
      <c r="HX128">
        <v>0</v>
      </c>
      <c r="HY128" t="s">
        <v>421</v>
      </c>
      <c r="HZ128" t="s">
        <v>422</v>
      </c>
      <c r="IA128" t="s">
        <v>423</v>
      </c>
      <c r="IB128" t="s">
        <v>423</v>
      </c>
      <c r="IC128" t="s">
        <v>423</v>
      </c>
      <c r="ID128" t="s">
        <v>423</v>
      </c>
      <c r="IE128">
        <v>0</v>
      </c>
      <c r="IF128">
        <v>100</v>
      </c>
      <c r="IG128">
        <v>100</v>
      </c>
      <c r="IH128">
        <v>3.434</v>
      </c>
      <c r="II128">
        <v>0.1956</v>
      </c>
      <c r="IJ128">
        <v>1.981763419366358</v>
      </c>
      <c r="IK128">
        <v>0.004159454759036045</v>
      </c>
      <c r="IL128">
        <v>-1.867668404869411E-06</v>
      </c>
      <c r="IM128">
        <v>4.909634042181104E-10</v>
      </c>
      <c r="IN128">
        <v>-0.02325052156973135</v>
      </c>
      <c r="IO128">
        <v>0.005621412097584705</v>
      </c>
      <c r="IP128">
        <v>0.0003643073039241939</v>
      </c>
      <c r="IQ128">
        <v>5.804889560036211E-07</v>
      </c>
      <c r="IR128">
        <v>0</v>
      </c>
      <c r="IS128">
        <v>2100</v>
      </c>
      <c r="IT128">
        <v>1</v>
      </c>
      <c r="IU128">
        <v>26</v>
      </c>
      <c r="IV128">
        <v>63454.1</v>
      </c>
      <c r="IW128">
        <v>63453.9</v>
      </c>
      <c r="IX128">
        <v>1.09741</v>
      </c>
      <c r="IY128">
        <v>2.58057</v>
      </c>
      <c r="IZ128">
        <v>1.39893</v>
      </c>
      <c r="JA128">
        <v>2.34131</v>
      </c>
      <c r="JB128">
        <v>1.44897</v>
      </c>
      <c r="JC128">
        <v>2.35596</v>
      </c>
      <c r="JD128">
        <v>37.0747</v>
      </c>
      <c r="JE128">
        <v>24.105</v>
      </c>
      <c r="JF128">
        <v>18</v>
      </c>
      <c r="JG128">
        <v>491.664</v>
      </c>
      <c r="JH128">
        <v>440.92</v>
      </c>
      <c r="JI128">
        <v>25.0006</v>
      </c>
      <c r="JJ128">
        <v>26.1211</v>
      </c>
      <c r="JK128">
        <v>30.0005</v>
      </c>
      <c r="JL128">
        <v>25.9068</v>
      </c>
      <c r="JM128">
        <v>25.9809</v>
      </c>
      <c r="JN128">
        <v>22.0055</v>
      </c>
      <c r="JO128">
        <v>31.6563</v>
      </c>
      <c r="JP128">
        <v>10.2688</v>
      </c>
      <c r="JQ128">
        <v>25</v>
      </c>
      <c r="JR128">
        <v>420.1</v>
      </c>
      <c r="JS128">
        <v>15.9581</v>
      </c>
      <c r="JT128">
        <v>100.859</v>
      </c>
      <c r="JU128">
        <v>101.814</v>
      </c>
    </row>
    <row r="129" spans="1:281">
      <c r="A129">
        <v>113</v>
      </c>
      <c r="B129">
        <v>1659046372</v>
      </c>
      <c r="C129">
        <v>4261</v>
      </c>
      <c r="D129" t="s">
        <v>657</v>
      </c>
      <c r="E129" t="s">
        <v>658</v>
      </c>
      <c r="F129">
        <v>5</v>
      </c>
      <c r="G129" t="s">
        <v>415</v>
      </c>
      <c r="H129" t="s">
        <v>650</v>
      </c>
      <c r="I129">
        <v>1659046369.2</v>
      </c>
      <c r="J129">
        <f>(K129)/1000</f>
        <v>0</v>
      </c>
      <c r="K129">
        <f>IF(CZ129, AN129, AH129)</f>
        <v>0</v>
      </c>
      <c r="L129">
        <f>IF(CZ129, AI129, AG129)</f>
        <v>0</v>
      </c>
      <c r="M129">
        <f>DB129 - IF(AU129&gt;1, L129*CV129*100.0/(AW129*DP129), 0)</f>
        <v>0</v>
      </c>
      <c r="N129">
        <f>((T129-J129/2)*M129-L129)/(T129+J129/2)</f>
        <v>0</v>
      </c>
      <c r="O129">
        <f>N129*(DI129+DJ129)/1000.0</f>
        <v>0</v>
      </c>
      <c r="P129">
        <f>(DB129 - IF(AU129&gt;1, L129*CV129*100.0/(AW129*DP129), 0))*(DI129+DJ129)/1000.0</f>
        <v>0</v>
      </c>
      <c r="Q129">
        <f>2.0/((1/S129-1/R129)+SIGN(S129)*SQRT((1/S129-1/R129)*(1/S129-1/R129) + 4*CW129/((CW129+1)*(CW129+1))*(2*1/S129*1/R129-1/R129*1/R129)))</f>
        <v>0</v>
      </c>
      <c r="R129">
        <f>IF(LEFT(CX129,1)&lt;&gt;"0",IF(LEFT(CX129,1)="1",3.0,CY129),$D$5+$E$5*(DP129*DI129/($K$5*1000))+$F$5*(DP129*DI129/($K$5*1000))*MAX(MIN(CV129,$J$5),$I$5)*MAX(MIN(CV129,$J$5),$I$5)+$G$5*MAX(MIN(CV129,$J$5),$I$5)*(DP129*DI129/($K$5*1000))+$H$5*(DP129*DI129/($K$5*1000))*(DP129*DI129/($K$5*1000)))</f>
        <v>0</v>
      </c>
      <c r="S129">
        <f>J129*(1000-(1000*0.61365*exp(17.502*W129/(240.97+W129))/(DI129+DJ129)+DD129)/2)/(1000*0.61365*exp(17.502*W129/(240.97+W129))/(DI129+DJ129)-DD129)</f>
        <v>0</v>
      </c>
      <c r="T129">
        <f>1/((CW129+1)/(Q129/1.6)+1/(R129/1.37)) + CW129/((CW129+1)/(Q129/1.6) + CW129/(R129/1.37))</f>
        <v>0</v>
      </c>
      <c r="U129">
        <f>(CR129*CU129)</f>
        <v>0</v>
      </c>
      <c r="V129">
        <f>(DK129+(U129+2*0.95*5.67E-8*(((DK129+$B$7)+273)^4-(DK129+273)^4)-44100*J129)/(1.84*29.3*R129+8*0.95*5.67E-8*(DK129+273)^3))</f>
        <v>0</v>
      </c>
      <c r="W129">
        <f>($C$7*DL129+$D$7*DM129+$E$7*V129)</f>
        <v>0</v>
      </c>
      <c r="X129">
        <f>0.61365*exp(17.502*W129/(240.97+W129))</f>
        <v>0</v>
      </c>
      <c r="Y129">
        <f>(Z129/AA129*100)</f>
        <v>0</v>
      </c>
      <c r="Z129">
        <f>DD129*(DI129+DJ129)/1000</f>
        <v>0</v>
      </c>
      <c r="AA129">
        <f>0.61365*exp(17.502*DK129/(240.97+DK129))</f>
        <v>0</v>
      </c>
      <c r="AB129">
        <f>(X129-DD129*(DI129+DJ129)/1000)</f>
        <v>0</v>
      </c>
      <c r="AC129">
        <f>(-J129*44100)</f>
        <v>0</v>
      </c>
      <c r="AD129">
        <f>2*29.3*R129*0.92*(DK129-W129)</f>
        <v>0</v>
      </c>
      <c r="AE129">
        <f>2*0.95*5.67E-8*(((DK129+$B$7)+273)^4-(W129+273)^4)</f>
        <v>0</v>
      </c>
      <c r="AF129">
        <f>U129+AE129+AC129+AD129</f>
        <v>0</v>
      </c>
      <c r="AG129">
        <f>DH129*AU129*(DC129-DB129*(1000-AU129*DE129)/(1000-AU129*DD129))/(100*CV129)</f>
        <v>0</v>
      </c>
      <c r="AH129">
        <f>1000*DH129*AU129*(DD129-DE129)/(100*CV129*(1000-AU129*DD129))</f>
        <v>0</v>
      </c>
      <c r="AI129">
        <f>(AJ129 - AK129 - DI129*1E3/(8.314*(DK129+273.15)) * AM129/DH129 * AL129) * DH129/(100*CV129) * (1000 - DE129)/1000</f>
        <v>0</v>
      </c>
      <c r="AJ129">
        <v>426.8537948450312</v>
      </c>
      <c r="AK129">
        <v>430.646290909091</v>
      </c>
      <c r="AL129">
        <v>-0.0003231110466337248</v>
      </c>
      <c r="AM129">
        <v>64.83960638938225</v>
      </c>
      <c r="AN129">
        <f>(AP129 - AO129 + DI129*1E3/(8.314*(DK129+273.15)) * AR129/DH129 * AQ129) * DH129/(100*CV129) * 1000/(1000 - AP129)</f>
        <v>0</v>
      </c>
      <c r="AO129">
        <v>15.84779903615509</v>
      </c>
      <c r="AP129">
        <v>18.0104055944056</v>
      </c>
      <c r="AQ129">
        <v>0.0003449080142088313</v>
      </c>
      <c r="AR129">
        <v>85.09638083613665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MAX(0,($B$13+$C$13*DP129)/(1+$D$13*DP129)*DI129/(DK129+273)*$E$13)</f>
        <v>0</v>
      </c>
      <c r="AX129" t="s">
        <v>417</v>
      </c>
      <c r="AY129" t="s">
        <v>417</v>
      </c>
      <c r="AZ129">
        <v>0</v>
      </c>
      <c r="BA129">
        <v>0</v>
      </c>
      <c r="BB129">
        <f>1-AZ129/BA129</f>
        <v>0</v>
      </c>
      <c r="BC129">
        <v>0</v>
      </c>
      <c r="BD129" t="s">
        <v>417</v>
      </c>
      <c r="BE129" t="s">
        <v>417</v>
      </c>
      <c r="BF129">
        <v>0</v>
      </c>
      <c r="BG129">
        <v>0</v>
      </c>
      <c r="BH129">
        <f>1-BF129/BG129</f>
        <v>0</v>
      </c>
      <c r="BI129">
        <v>0.5</v>
      </c>
      <c r="BJ129">
        <f>CS129</f>
        <v>0</v>
      </c>
      <c r="BK129">
        <f>L129</f>
        <v>0</v>
      </c>
      <c r="BL129">
        <f>BH129*BI129*BJ129</f>
        <v>0</v>
      </c>
      <c r="BM129">
        <f>(BK129-BC129)/BJ129</f>
        <v>0</v>
      </c>
      <c r="BN129">
        <f>(BA129-BG129)/BG129</f>
        <v>0</v>
      </c>
      <c r="BO129">
        <f>AZ129/(BB129+AZ129/BG129)</f>
        <v>0</v>
      </c>
      <c r="BP129" t="s">
        <v>417</v>
      </c>
      <c r="BQ129">
        <v>0</v>
      </c>
      <c r="BR129">
        <f>IF(BQ129&lt;&gt;0, BQ129, BO129)</f>
        <v>0</v>
      </c>
      <c r="BS129">
        <f>1-BR129/BG129</f>
        <v>0</v>
      </c>
      <c r="BT129">
        <f>(BG129-BF129)/(BG129-BR129)</f>
        <v>0</v>
      </c>
      <c r="BU129">
        <f>(BA129-BG129)/(BA129-BR129)</f>
        <v>0</v>
      </c>
      <c r="BV129">
        <f>(BG129-BF129)/(BG129-AZ129)</f>
        <v>0</v>
      </c>
      <c r="BW129">
        <f>(BA129-BG129)/(BA129-AZ129)</f>
        <v>0</v>
      </c>
      <c r="BX129">
        <f>(BT129*BR129/BF129)</f>
        <v>0</v>
      </c>
      <c r="BY129">
        <f>(1-BX129)</f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f>$B$11*DQ129+$C$11*DR129+$F$11*EC129*(1-EF129)</f>
        <v>0</v>
      </c>
      <c r="CS129">
        <f>CR129*CT129</f>
        <v>0</v>
      </c>
      <c r="CT129">
        <f>($B$11*$D$9+$C$11*$D$9+$F$11*((EP129+EH129)/MAX(EP129+EH129+EQ129, 0.1)*$I$9+EQ129/MAX(EP129+EH129+EQ129, 0.1)*$J$9))/($B$11+$C$11+$F$11)</f>
        <v>0</v>
      </c>
      <c r="CU129">
        <f>($B$11*$K$9+$C$11*$K$9+$F$11*((EP129+EH129)/MAX(EP129+EH129+EQ129, 0.1)*$P$9+EQ129/MAX(EP129+EH129+EQ129, 0.1)*$Q$9))/($B$11+$C$11+$F$11)</f>
        <v>0</v>
      </c>
      <c r="CV129">
        <v>6</v>
      </c>
      <c r="CW129">
        <v>0.5</v>
      </c>
      <c r="CX129" t="s">
        <v>418</v>
      </c>
      <c r="CY129">
        <v>2</v>
      </c>
      <c r="CZ129" t="b">
        <v>1</v>
      </c>
      <c r="DA129">
        <v>1659046369.2</v>
      </c>
      <c r="DB129">
        <v>422.9057</v>
      </c>
      <c r="DC129">
        <v>420.0854</v>
      </c>
      <c r="DD129">
        <v>18.00334</v>
      </c>
      <c r="DE129">
        <v>15.85507</v>
      </c>
      <c r="DF129">
        <v>419.4714</v>
      </c>
      <c r="DG129">
        <v>17.80769</v>
      </c>
      <c r="DH129">
        <v>500.0806000000001</v>
      </c>
      <c r="DI129">
        <v>90.23240000000001</v>
      </c>
      <c r="DJ129">
        <v>0.10002265</v>
      </c>
      <c r="DK129">
        <v>25.83294</v>
      </c>
      <c r="DL129">
        <v>24.78756</v>
      </c>
      <c r="DM129">
        <v>999.9</v>
      </c>
      <c r="DN129">
        <v>0</v>
      </c>
      <c r="DO129">
        <v>0</v>
      </c>
      <c r="DP129">
        <v>10013.185</v>
      </c>
      <c r="DQ129">
        <v>0</v>
      </c>
      <c r="DR129">
        <v>4.224737</v>
      </c>
      <c r="DS129">
        <v>2.820267</v>
      </c>
      <c r="DT129">
        <v>430.6589</v>
      </c>
      <c r="DU129">
        <v>426.8531</v>
      </c>
      <c r="DV129">
        <v>2.148261</v>
      </c>
      <c r="DW129">
        <v>420.0854</v>
      </c>
      <c r="DX129">
        <v>15.85507</v>
      </c>
      <c r="DY129">
        <v>1.624485</v>
      </c>
      <c r="DZ129">
        <v>1.430642</v>
      </c>
      <c r="EA129">
        <v>14.19305</v>
      </c>
      <c r="EB129">
        <v>12.24638</v>
      </c>
      <c r="EC129">
        <v>0.0100011</v>
      </c>
      <c r="ED129">
        <v>0</v>
      </c>
      <c r="EE129">
        <v>0</v>
      </c>
      <c r="EF129">
        <v>0</v>
      </c>
      <c r="EG129">
        <v>930.21</v>
      </c>
      <c r="EH129">
        <v>0.0100011</v>
      </c>
      <c r="EI129">
        <v>-6.25</v>
      </c>
      <c r="EJ129">
        <v>-2.085</v>
      </c>
      <c r="EK129">
        <v>34.2308</v>
      </c>
      <c r="EL129">
        <v>40.4059</v>
      </c>
      <c r="EM129">
        <v>37.2559</v>
      </c>
      <c r="EN129">
        <v>40.37480000000001</v>
      </c>
      <c r="EO129">
        <v>37.5933</v>
      </c>
      <c r="EP129">
        <v>0</v>
      </c>
      <c r="EQ129">
        <v>0</v>
      </c>
      <c r="ER129">
        <v>0</v>
      </c>
      <c r="ES129">
        <v>1659046373.5</v>
      </c>
      <c r="ET129">
        <v>0</v>
      </c>
      <c r="EU129">
        <v>931.1692307692307</v>
      </c>
      <c r="EV129">
        <v>4.287179413584573</v>
      </c>
      <c r="EW129">
        <v>-6.123076727932156</v>
      </c>
      <c r="EX129">
        <v>-5.334615384615384</v>
      </c>
      <c r="EY129">
        <v>15</v>
      </c>
      <c r="EZ129">
        <v>0</v>
      </c>
      <c r="FA129" t="s">
        <v>419</v>
      </c>
      <c r="FB129">
        <v>1655239120</v>
      </c>
      <c r="FC129">
        <v>1655239135</v>
      </c>
      <c r="FD129">
        <v>0</v>
      </c>
      <c r="FE129">
        <v>-0.075</v>
      </c>
      <c r="FF129">
        <v>-0.027</v>
      </c>
      <c r="FG129">
        <v>1.986</v>
      </c>
      <c r="FH129">
        <v>0.139</v>
      </c>
      <c r="FI129">
        <v>420</v>
      </c>
      <c r="FJ129">
        <v>22</v>
      </c>
      <c r="FK129">
        <v>0.12</v>
      </c>
      <c r="FL129">
        <v>0.02</v>
      </c>
      <c r="FM129">
        <v>2.8180525</v>
      </c>
      <c r="FN129">
        <v>0.02401688555347483</v>
      </c>
      <c r="FO129">
        <v>0.01795723304827334</v>
      </c>
      <c r="FP129">
        <v>1</v>
      </c>
      <c r="FQ129">
        <v>931.9308823529412</v>
      </c>
      <c r="FR129">
        <v>-11.88617272747648</v>
      </c>
      <c r="FS129">
        <v>4.394298021732967</v>
      </c>
      <c r="FT129">
        <v>0</v>
      </c>
      <c r="FU129">
        <v>2.1531665</v>
      </c>
      <c r="FV129">
        <v>0.07140607879925044</v>
      </c>
      <c r="FW129">
        <v>0.01180204146535672</v>
      </c>
      <c r="FX129">
        <v>1</v>
      </c>
      <c r="FY129">
        <v>2</v>
      </c>
      <c r="FZ129">
        <v>3</v>
      </c>
      <c r="GA129" t="s">
        <v>429</v>
      </c>
      <c r="GB129">
        <v>2.98021</v>
      </c>
      <c r="GC129">
        <v>2.72858</v>
      </c>
      <c r="GD129">
        <v>0.086031</v>
      </c>
      <c r="GE129">
        <v>0.0865654</v>
      </c>
      <c r="GF129">
        <v>0.08766069999999999</v>
      </c>
      <c r="GG129">
        <v>0.0807877</v>
      </c>
      <c r="GH129">
        <v>27401.9</v>
      </c>
      <c r="GI129">
        <v>26970.6</v>
      </c>
      <c r="GJ129">
        <v>30508</v>
      </c>
      <c r="GK129">
        <v>29770.3</v>
      </c>
      <c r="GL129">
        <v>38414.6</v>
      </c>
      <c r="GM129">
        <v>36041.3</v>
      </c>
      <c r="GN129">
        <v>46670.2</v>
      </c>
      <c r="GO129">
        <v>44279.3</v>
      </c>
      <c r="GP129">
        <v>1.88452</v>
      </c>
      <c r="GQ129">
        <v>1.84878</v>
      </c>
      <c r="GR129">
        <v>-0.00376627</v>
      </c>
      <c r="GS129">
        <v>0</v>
      </c>
      <c r="GT129">
        <v>24.8503</v>
      </c>
      <c r="GU129">
        <v>999.9</v>
      </c>
      <c r="GV129">
        <v>42.8</v>
      </c>
      <c r="GW129">
        <v>31.6</v>
      </c>
      <c r="GX129">
        <v>22.1439</v>
      </c>
      <c r="GY129">
        <v>63.1873</v>
      </c>
      <c r="GZ129">
        <v>22.492</v>
      </c>
      <c r="HA129">
        <v>1</v>
      </c>
      <c r="HB129">
        <v>-0.0659477</v>
      </c>
      <c r="HC129">
        <v>0.06438729999999999</v>
      </c>
      <c r="HD129">
        <v>20.2151</v>
      </c>
      <c r="HE129">
        <v>5.2396</v>
      </c>
      <c r="HF129">
        <v>11.968</v>
      </c>
      <c r="HG129">
        <v>4.97305</v>
      </c>
      <c r="HH129">
        <v>3.291</v>
      </c>
      <c r="HI129">
        <v>9611.4</v>
      </c>
      <c r="HJ129">
        <v>9999</v>
      </c>
      <c r="HK129">
        <v>9999</v>
      </c>
      <c r="HL129">
        <v>301.5</v>
      </c>
      <c r="HM129">
        <v>4.97292</v>
      </c>
      <c r="HN129">
        <v>1.87739</v>
      </c>
      <c r="HO129">
        <v>1.87546</v>
      </c>
      <c r="HP129">
        <v>1.8783</v>
      </c>
      <c r="HQ129">
        <v>1.875</v>
      </c>
      <c r="HR129">
        <v>1.8786</v>
      </c>
      <c r="HS129">
        <v>1.87568</v>
      </c>
      <c r="HT129">
        <v>1.87682</v>
      </c>
      <c r="HU129">
        <v>0</v>
      </c>
      <c r="HV129">
        <v>0</v>
      </c>
      <c r="HW129">
        <v>0</v>
      </c>
      <c r="HX129">
        <v>0</v>
      </c>
      <c r="HY129" t="s">
        <v>421</v>
      </c>
      <c r="HZ129" t="s">
        <v>422</v>
      </c>
      <c r="IA129" t="s">
        <v>423</v>
      </c>
      <c r="IB129" t="s">
        <v>423</v>
      </c>
      <c r="IC129" t="s">
        <v>423</v>
      </c>
      <c r="ID129" t="s">
        <v>423</v>
      </c>
      <c r="IE129">
        <v>0</v>
      </c>
      <c r="IF129">
        <v>100</v>
      </c>
      <c r="IG129">
        <v>100</v>
      </c>
      <c r="IH129">
        <v>3.434</v>
      </c>
      <c r="II129">
        <v>0.1959</v>
      </c>
      <c r="IJ129">
        <v>1.981763419366358</v>
      </c>
      <c r="IK129">
        <v>0.004159454759036045</v>
      </c>
      <c r="IL129">
        <v>-1.867668404869411E-06</v>
      </c>
      <c r="IM129">
        <v>4.909634042181104E-10</v>
      </c>
      <c r="IN129">
        <v>-0.02325052156973135</v>
      </c>
      <c r="IO129">
        <v>0.005621412097584705</v>
      </c>
      <c r="IP129">
        <v>0.0003643073039241939</v>
      </c>
      <c r="IQ129">
        <v>5.804889560036211E-07</v>
      </c>
      <c r="IR129">
        <v>0</v>
      </c>
      <c r="IS129">
        <v>2100</v>
      </c>
      <c r="IT129">
        <v>1</v>
      </c>
      <c r="IU129">
        <v>26</v>
      </c>
      <c r="IV129">
        <v>63454.2</v>
      </c>
      <c r="IW129">
        <v>63453.9</v>
      </c>
      <c r="IX129">
        <v>1.09741</v>
      </c>
      <c r="IY129">
        <v>2.57202</v>
      </c>
      <c r="IZ129">
        <v>1.39893</v>
      </c>
      <c r="JA129">
        <v>2.34253</v>
      </c>
      <c r="JB129">
        <v>1.44897</v>
      </c>
      <c r="JC129">
        <v>2.36328</v>
      </c>
      <c r="JD129">
        <v>37.0509</v>
      </c>
      <c r="JE129">
        <v>24.105</v>
      </c>
      <c r="JF129">
        <v>18</v>
      </c>
      <c r="JG129">
        <v>491.784</v>
      </c>
      <c r="JH129">
        <v>440.978</v>
      </c>
      <c r="JI129">
        <v>25.0006</v>
      </c>
      <c r="JJ129">
        <v>26.1276</v>
      </c>
      <c r="JK129">
        <v>30.0006</v>
      </c>
      <c r="JL129">
        <v>25.9122</v>
      </c>
      <c r="JM129">
        <v>25.9863</v>
      </c>
      <c r="JN129">
        <v>22.0065</v>
      </c>
      <c r="JO129">
        <v>31.3519</v>
      </c>
      <c r="JP129">
        <v>10.2688</v>
      </c>
      <c r="JQ129">
        <v>25</v>
      </c>
      <c r="JR129">
        <v>420.1</v>
      </c>
      <c r="JS129">
        <v>15.981</v>
      </c>
      <c r="JT129">
        <v>100.858</v>
      </c>
      <c r="JU129">
        <v>101.811</v>
      </c>
    </row>
    <row r="130" spans="1:281">
      <c r="A130">
        <v>114</v>
      </c>
      <c r="B130">
        <v>1659046377</v>
      </c>
      <c r="C130">
        <v>4266</v>
      </c>
      <c r="D130" t="s">
        <v>659</v>
      </c>
      <c r="E130" t="s">
        <v>660</v>
      </c>
      <c r="F130">
        <v>5</v>
      </c>
      <c r="G130" t="s">
        <v>415</v>
      </c>
      <c r="H130" t="s">
        <v>650</v>
      </c>
      <c r="I130">
        <v>1659046374.5</v>
      </c>
      <c r="J130">
        <f>(K130)/1000</f>
        <v>0</v>
      </c>
      <c r="K130">
        <f>IF(CZ130, AN130, AH130)</f>
        <v>0</v>
      </c>
      <c r="L130">
        <f>IF(CZ130, AI130, AG130)</f>
        <v>0</v>
      </c>
      <c r="M130">
        <f>DB130 - IF(AU130&gt;1, L130*CV130*100.0/(AW130*DP130), 0)</f>
        <v>0</v>
      </c>
      <c r="N130">
        <f>((T130-J130/2)*M130-L130)/(T130+J130/2)</f>
        <v>0</v>
      </c>
      <c r="O130">
        <f>N130*(DI130+DJ130)/1000.0</f>
        <v>0</v>
      </c>
      <c r="P130">
        <f>(DB130 - IF(AU130&gt;1, L130*CV130*100.0/(AW130*DP130), 0))*(DI130+DJ130)/1000.0</f>
        <v>0</v>
      </c>
      <c r="Q130">
        <f>2.0/((1/S130-1/R130)+SIGN(S130)*SQRT((1/S130-1/R130)*(1/S130-1/R130) + 4*CW130/((CW130+1)*(CW130+1))*(2*1/S130*1/R130-1/R130*1/R130)))</f>
        <v>0</v>
      </c>
      <c r="R130">
        <f>IF(LEFT(CX130,1)&lt;&gt;"0",IF(LEFT(CX130,1)="1",3.0,CY130),$D$5+$E$5*(DP130*DI130/($K$5*1000))+$F$5*(DP130*DI130/($K$5*1000))*MAX(MIN(CV130,$J$5),$I$5)*MAX(MIN(CV130,$J$5),$I$5)+$G$5*MAX(MIN(CV130,$J$5),$I$5)*(DP130*DI130/($K$5*1000))+$H$5*(DP130*DI130/($K$5*1000))*(DP130*DI130/($K$5*1000)))</f>
        <v>0</v>
      </c>
      <c r="S130">
        <f>J130*(1000-(1000*0.61365*exp(17.502*W130/(240.97+W130))/(DI130+DJ130)+DD130)/2)/(1000*0.61365*exp(17.502*W130/(240.97+W130))/(DI130+DJ130)-DD130)</f>
        <v>0</v>
      </c>
      <c r="T130">
        <f>1/((CW130+1)/(Q130/1.6)+1/(R130/1.37)) + CW130/((CW130+1)/(Q130/1.6) + CW130/(R130/1.37))</f>
        <v>0</v>
      </c>
      <c r="U130">
        <f>(CR130*CU130)</f>
        <v>0</v>
      </c>
      <c r="V130">
        <f>(DK130+(U130+2*0.95*5.67E-8*(((DK130+$B$7)+273)^4-(DK130+273)^4)-44100*J130)/(1.84*29.3*R130+8*0.95*5.67E-8*(DK130+273)^3))</f>
        <v>0</v>
      </c>
      <c r="W130">
        <f>($C$7*DL130+$D$7*DM130+$E$7*V130)</f>
        <v>0</v>
      </c>
      <c r="X130">
        <f>0.61365*exp(17.502*W130/(240.97+W130))</f>
        <v>0</v>
      </c>
      <c r="Y130">
        <f>(Z130/AA130*100)</f>
        <v>0</v>
      </c>
      <c r="Z130">
        <f>DD130*(DI130+DJ130)/1000</f>
        <v>0</v>
      </c>
      <c r="AA130">
        <f>0.61365*exp(17.502*DK130/(240.97+DK130))</f>
        <v>0</v>
      </c>
      <c r="AB130">
        <f>(X130-DD130*(DI130+DJ130)/1000)</f>
        <v>0</v>
      </c>
      <c r="AC130">
        <f>(-J130*44100)</f>
        <v>0</v>
      </c>
      <c r="AD130">
        <f>2*29.3*R130*0.92*(DK130-W130)</f>
        <v>0</v>
      </c>
      <c r="AE130">
        <f>2*0.95*5.67E-8*(((DK130+$B$7)+273)^4-(W130+273)^4)</f>
        <v>0</v>
      </c>
      <c r="AF130">
        <f>U130+AE130+AC130+AD130</f>
        <v>0</v>
      </c>
      <c r="AG130">
        <f>DH130*AU130*(DC130-DB130*(1000-AU130*DE130)/(1000-AU130*DD130))/(100*CV130)</f>
        <v>0</v>
      </c>
      <c r="AH130">
        <f>1000*DH130*AU130*(DD130-DE130)/(100*CV130*(1000-AU130*DD130))</f>
        <v>0</v>
      </c>
      <c r="AI130">
        <f>(AJ130 - AK130 - DI130*1E3/(8.314*(DK130+273.15)) * AM130/DH130 * AL130) * DH130/(100*CV130) * (1000 - DE130)/1000</f>
        <v>0</v>
      </c>
      <c r="AJ130">
        <v>426.8674047950867</v>
      </c>
      <c r="AK130">
        <v>430.6739575757574</v>
      </c>
      <c r="AL130">
        <v>0.0006162373683708151</v>
      </c>
      <c r="AM130">
        <v>64.83960638938225</v>
      </c>
      <c r="AN130">
        <f>(AP130 - AO130 + DI130*1E3/(8.314*(DK130+273.15)) * AR130/DH130 * AQ130) * DH130/(100*CV130) * 1000/(1000 - AP130)</f>
        <v>0</v>
      </c>
      <c r="AO130">
        <v>15.92126634492554</v>
      </c>
      <c r="AP130">
        <v>18.04983776223778</v>
      </c>
      <c r="AQ130">
        <v>0.006092070658992508</v>
      </c>
      <c r="AR130">
        <v>85.09638083613665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MAX(0,($B$13+$C$13*DP130)/(1+$D$13*DP130)*DI130/(DK130+273)*$E$13)</f>
        <v>0</v>
      </c>
      <c r="AX130" t="s">
        <v>417</v>
      </c>
      <c r="AY130" t="s">
        <v>417</v>
      </c>
      <c r="AZ130">
        <v>0</v>
      </c>
      <c r="BA130">
        <v>0</v>
      </c>
      <c r="BB130">
        <f>1-AZ130/BA130</f>
        <v>0</v>
      </c>
      <c r="BC130">
        <v>0</v>
      </c>
      <c r="BD130" t="s">
        <v>417</v>
      </c>
      <c r="BE130" t="s">
        <v>417</v>
      </c>
      <c r="BF130">
        <v>0</v>
      </c>
      <c r="BG130">
        <v>0</v>
      </c>
      <c r="BH130">
        <f>1-BF130/BG130</f>
        <v>0</v>
      </c>
      <c r="BI130">
        <v>0.5</v>
      </c>
      <c r="BJ130">
        <f>CS130</f>
        <v>0</v>
      </c>
      <c r="BK130">
        <f>L130</f>
        <v>0</v>
      </c>
      <c r="BL130">
        <f>BH130*BI130*BJ130</f>
        <v>0</v>
      </c>
      <c r="BM130">
        <f>(BK130-BC130)/BJ130</f>
        <v>0</v>
      </c>
      <c r="BN130">
        <f>(BA130-BG130)/BG130</f>
        <v>0</v>
      </c>
      <c r="BO130">
        <f>AZ130/(BB130+AZ130/BG130)</f>
        <v>0</v>
      </c>
      <c r="BP130" t="s">
        <v>417</v>
      </c>
      <c r="BQ130">
        <v>0</v>
      </c>
      <c r="BR130">
        <f>IF(BQ130&lt;&gt;0, BQ130, BO130)</f>
        <v>0</v>
      </c>
      <c r="BS130">
        <f>1-BR130/BG130</f>
        <v>0</v>
      </c>
      <c r="BT130">
        <f>(BG130-BF130)/(BG130-BR130)</f>
        <v>0</v>
      </c>
      <c r="BU130">
        <f>(BA130-BG130)/(BA130-BR130)</f>
        <v>0</v>
      </c>
      <c r="BV130">
        <f>(BG130-BF130)/(BG130-AZ130)</f>
        <v>0</v>
      </c>
      <c r="BW130">
        <f>(BA130-BG130)/(BA130-AZ130)</f>
        <v>0</v>
      </c>
      <c r="BX130">
        <f>(BT130*BR130/BF130)</f>
        <v>0</v>
      </c>
      <c r="BY130">
        <f>(1-BX130)</f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f>$B$11*DQ130+$C$11*DR130+$F$11*EC130*(1-EF130)</f>
        <v>0</v>
      </c>
      <c r="CS130">
        <f>CR130*CT130</f>
        <v>0</v>
      </c>
      <c r="CT130">
        <f>($B$11*$D$9+$C$11*$D$9+$F$11*((EP130+EH130)/MAX(EP130+EH130+EQ130, 0.1)*$I$9+EQ130/MAX(EP130+EH130+EQ130, 0.1)*$J$9))/($B$11+$C$11+$F$11)</f>
        <v>0</v>
      </c>
      <c r="CU130">
        <f>($B$11*$K$9+$C$11*$K$9+$F$11*((EP130+EH130)/MAX(EP130+EH130+EQ130, 0.1)*$P$9+EQ130/MAX(EP130+EH130+EQ130, 0.1)*$Q$9))/($B$11+$C$11+$F$11)</f>
        <v>0</v>
      </c>
      <c r="CV130">
        <v>6</v>
      </c>
      <c r="CW130">
        <v>0.5</v>
      </c>
      <c r="CX130" t="s">
        <v>418</v>
      </c>
      <c r="CY130">
        <v>2</v>
      </c>
      <c r="CZ130" t="b">
        <v>1</v>
      </c>
      <c r="DA130">
        <v>1659046374.5</v>
      </c>
      <c r="DB130">
        <v>422.8867777777778</v>
      </c>
      <c r="DC130">
        <v>420.0725555555556</v>
      </c>
      <c r="DD130">
        <v>18.03172222222222</v>
      </c>
      <c r="DE130">
        <v>15.93323333333333</v>
      </c>
      <c r="DF130">
        <v>419.4527777777778</v>
      </c>
      <c r="DG130">
        <v>17.83551111111111</v>
      </c>
      <c r="DH130">
        <v>500.0575555555556</v>
      </c>
      <c r="DI130">
        <v>90.23137777777778</v>
      </c>
      <c r="DJ130">
        <v>0.09999658888888889</v>
      </c>
      <c r="DK130">
        <v>25.83626666666667</v>
      </c>
      <c r="DL130">
        <v>24.80307777777778</v>
      </c>
      <c r="DM130">
        <v>999.9000000000001</v>
      </c>
      <c r="DN130">
        <v>0</v>
      </c>
      <c r="DO130">
        <v>0</v>
      </c>
      <c r="DP130">
        <v>10012.21111111111</v>
      </c>
      <c r="DQ130">
        <v>0</v>
      </c>
      <c r="DR130">
        <v>4.19247</v>
      </c>
      <c r="DS130">
        <v>2.814362222222222</v>
      </c>
      <c r="DT130">
        <v>430.6521111111111</v>
      </c>
      <c r="DU130">
        <v>426.874</v>
      </c>
      <c r="DV130">
        <v>2.098494444444444</v>
      </c>
      <c r="DW130">
        <v>420.0725555555556</v>
      </c>
      <c r="DX130">
        <v>15.93323333333333</v>
      </c>
      <c r="DY130">
        <v>1.627027777777778</v>
      </c>
      <c r="DZ130">
        <v>1.437677777777778</v>
      </c>
      <c r="EA130">
        <v>14.2172</v>
      </c>
      <c r="EB130">
        <v>12.32096666666667</v>
      </c>
      <c r="EC130">
        <v>0.0100011</v>
      </c>
      <c r="ED130">
        <v>0</v>
      </c>
      <c r="EE130">
        <v>0</v>
      </c>
      <c r="EF130">
        <v>0</v>
      </c>
      <c r="EG130">
        <v>931.3222222222222</v>
      </c>
      <c r="EH130">
        <v>0.0100011</v>
      </c>
      <c r="EI130">
        <v>-2.466666666666667</v>
      </c>
      <c r="EJ130">
        <v>-1.316666666666667</v>
      </c>
      <c r="EK130">
        <v>34.34711111111111</v>
      </c>
      <c r="EL130">
        <v>40.46477777777778</v>
      </c>
      <c r="EM130">
        <v>37.312</v>
      </c>
      <c r="EN130">
        <v>40.46477777777778</v>
      </c>
      <c r="EO130">
        <v>37.67322222222222</v>
      </c>
      <c r="EP130">
        <v>0</v>
      </c>
      <c r="EQ130">
        <v>0</v>
      </c>
      <c r="ER130">
        <v>0</v>
      </c>
      <c r="ES130">
        <v>1659046378.3</v>
      </c>
      <c r="ET130">
        <v>0</v>
      </c>
      <c r="EU130">
        <v>930.9096153846154</v>
      </c>
      <c r="EV130">
        <v>3.259829009422161</v>
      </c>
      <c r="EW130">
        <v>8.278632606888644</v>
      </c>
      <c r="EX130">
        <v>-4.667307692307693</v>
      </c>
      <c r="EY130">
        <v>15</v>
      </c>
      <c r="EZ130">
        <v>0</v>
      </c>
      <c r="FA130" t="s">
        <v>419</v>
      </c>
      <c r="FB130">
        <v>1655239120</v>
      </c>
      <c r="FC130">
        <v>1655239135</v>
      </c>
      <c r="FD130">
        <v>0</v>
      </c>
      <c r="FE130">
        <v>-0.075</v>
      </c>
      <c r="FF130">
        <v>-0.027</v>
      </c>
      <c r="FG130">
        <v>1.986</v>
      </c>
      <c r="FH130">
        <v>0.139</v>
      </c>
      <c r="FI130">
        <v>420</v>
      </c>
      <c r="FJ130">
        <v>22</v>
      </c>
      <c r="FK130">
        <v>0.12</v>
      </c>
      <c r="FL130">
        <v>0.02</v>
      </c>
      <c r="FM130">
        <v>2.81617525</v>
      </c>
      <c r="FN130">
        <v>-0.01476619136961904</v>
      </c>
      <c r="FO130">
        <v>0.01877814780369724</v>
      </c>
      <c r="FP130">
        <v>1</v>
      </c>
      <c r="FQ130">
        <v>931.0088235294116</v>
      </c>
      <c r="FR130">
        <v>3.689839522366621</v>
      </c>
      <c r="FS130">
        <v>4.57452136017972</v>
      </c>
      <c r="FT130">
        <v>0</v>
      </c>
      <c r="FU130">
        <v>2.143713</v>
      </c>
      <c r="FV130">
        <v>-0.227717223264548</v>
      </c>
      <c r="FW130">
        <v>0.02633889189013083</v>
      </c>
      <c r="FX130">
        <v>0</v>
      </c>
      <c r="FY130">
        <v>1</v>
      </c>
      <c r="FZ130">
        <v>3</v>
      </c>
      <c r="GA130" t="s">
        <v>426</v>
      </c>
      <c r="GB130">
        <v>2.98015</v>
      </c>
      <c r="GC130">
        <v>2.72846</v>
      </c>
      <c r="GD130">
        <v>0.0860316</v>
      </c>
      <c r="GE130">
        <v>0.0865636</v>
      </c>
      <c r="GF130">
        <v>0.0877966</v>
      </c>
      <c r="GG130">
        <v>0.081013</v>
      </c>
      <c r="GH130">
        <v>27401.5</v>
      </c>
      <c r="GI130">
        <v>26970.3</v>
      </c>
      <c r="GJ130">
        <v>30507.6</v>
      </c>
      <c r="GK130">
        <v>29769.9</v>
      </c>
      <c r="GL130">
        <v>38408.2</v>
      </c>
      <c r="GM130">
        <v>36032.1</v>
      </c>
      <c r="GN130">
        <v>46669.4</v>
      </c>
      <c r="GO130">
        <v>44279</v>
      </c>
      <c r="GP130">
        <v>1.88452</v>
      </c>
      <c r="GQ130">
        <v>1.84862</v>
      </c>
      <c r="GR130">
        <v>-0.00251457</v>
      </c>
      <c r="GS130">
        <v>0</v>
      </c>
      <c r="GT130">
        <v>24.854</v>
      </c>
      <c r="GU130">
        <v>999.9</v>
      </c>
      <c r="GV130">
        <v>42.7</v>
      </c>
      <c r="GW130">
        <v>31.6</v>
      </c>
      <c r="GX130">
        <v>22.0894</v>
      </c>
      <c r="GY130">
        <v>63.0473</v>
      </c>
      <c r="GZ130">
        <v>22.7885</v>
      </c>
      <c r="HA130">
        <v>1</v>
      </c>
      <c r="HB130">
        <v>-0.065343</v>
      </c>
      <c r="HC130">
        <v>0.06772599999999999</v>
      </c>
      <c r="HD130">
        <v>20.215</v>
      </c>
      <c r="HE130">
        <v>5.2393</v>
      </c>
      <c r="HF130">
        <v>11.968</v>
      </c>
      <c r="HG130">
        <v>4.97285</v>
      </c>
      <c r="HH130">
        <v>3.291</v>
      </c>
      <c r="HI130">
        <v>9611.6</v>
      </c>
      <c r="HJ130">
        <v>9999</v>
      </c>
      <c r="HK130">
        <v>9999</v>
      </c>
      <c r="HL130">
        <v>301.5</v>
      </c>
      <c r="HM130">
        <v>4.97291</v>
      </c>
      <c r="HN130">
        <v>1.8774</v>
      </c>
      <c r="HO130">
        <v>1.87547</v>
      </c>
      <c r="HP130">
        <v>1.87835</v>
      </c>
      <c r="HQ130">
        <v>1.87501</v>
      </c>
      <c r="HR130">
        <v>1.87862</v>
      </c>
      <c r="HS130">
        <v>1.8757</v>
      </c>
      <c r="HT130">
        <v>1.87683</v>
      </c>
      <c r="HU130">
        <v>0</v>
      </c>
      <c r="HV130">
        <v>0</v>
      </c>
      <c r="HW130">
        <v>0</v>
      </c>
      <c r="HX130">
        <v>0</v>
      </c>
      <c r="HY130" t="s">
        <v>421</v>
      </c>
      <c r="HZ130" t="s">
        <v>422</v>
      </c>
      <c r="IA130" t="s">
        <v>423</v>
      </c>
      <c r="IB130" t="s">
        <v>423</v>
      </c>
      <c r="IC130" t="s">
        <v>423</v>
      </c>
      <c r="ID130" t="s">
        <v>423</v>
      </c>
      <c r="IE130">
        <v>0</v>
      </c>
      <c r="IF130">
        <v>100</v>
      </c>
      <c r="IG130">
        <v>100</v>
      </c>
      <c r="IH130">
        <v>3.434</v>
      </c>
      <c r="II130">
        <v>0.1966</v>
      </c>
      <c r="IJ130">
        <v>1.981763419366358</v>
      </c>
      <c r="IK130">
        <v>0.004159454759036045</v>
      </c>
      <c r="IL130">
        <v>-1.867668404869411E-06</v>
      </c>
      <c r="IM130">
        <v>4.909634042181104E-10</v>
      </c>
      <c r="IN130">
        <v>-0.02325052156973135</v>
      </c>
      <c r="IO130">
        <v>0.005621412097584705</v>
      </c>
      <c r="IP130">
        <v>0.0003643073039241939</v>
      </c>
      <c r="IQ130">
        <v>5.804889560036211E-07</v>
      </c>
      <c r="IR130">
        <v>0</v>
      </c>
      <c r="IS130">
        <v>2100</v>
      </c>
      <c r="IT130">
        <v>1</v>
      </c>
      <c r="IU130">
        <v>26</v>
      </c>
      <c r="IV130">
        <v>63454.3</v>
      </c>
      <c r="IW130">
        <v>63454</v>
      </c>
      <c r="IX130">
        <v>1.09741</v>
      </c>
      <c r="IY130">
        <v>2.56348</v>
      </c>
      <c r="IZ130">
        <v>1.39893</v>
      </c>
      <c r="JA130">
        <v>2.34253</v>
      </c>
      <c r="JB130">
        <v>1.44897</v>
      </c>
      <c r="JC130">
        <v>2.44629</v>
      </c>
      <c r="JD130">
        <v>37.0747</v>
      </c>
      <c r="JE130">
        <v>24.105</v>
      </c>
      <c r="JF130">
        <v>18</v>
      </c>
      <c r="JG130">
        <v>491.827</v>
      </c>
      <c r="JH130">
        <v>440.937</v>
      </c>
      <c r="JI130">
        <v>25.0006</v>
      </c>
      <c r="JJ130">
        <v>26.1342</v>
      </c>
      <c r="JK130">
        <v>30.0006</v>
      </c>
      <c r="JL130">
        <v>25.9183</v>
      </c>
      <c r="JM130">
        <v>25.9929</v>
      </c>
      <c r="JN130">
        <v>22.0061</v>
      </c>
      <c r="JO130">
        <v>31.3519</v>
      </c>
      <c r="JP130">
        <v>10.2688</v>
      </c>
      <c r="JQ130">
        <v>25</v>
      </c>
      <c r="JR130">
        <v>420.1</v>
      </c>
      <c r="JS130">
        <v>15.9779</v>
      </c>
      <c r="JT130">
        <v>100.856</v>
      </c>
      <c r="JU130">
        <v>101.81</v>
      </c>
    </row>
    <row r="131" spans="1:281">
      <c r="A131">
        <v>115</v>
      </c>
      <c r="B131">
        <v>1659046382</v>
      </c>
      <c r="C131">
        <v>4271</v>
      </c>
      <c r="D131" t="s">
        <v>661</v>
      </c>
      <c r="E131" t="s">
        <v>662</v>
      </c>
      <c r="F131">
        <v>5</v>
      </c>
      <c r="G131" t="s">
        <v>415</v>
      </c>
      <c r="H131" t="s">
        <v>650</v>
      </c>
      <c r="I131">
        <v>1659046379.2</v>
      </c>
      <c r="J131">
        <f>(K131)/1000</f>
        <v>0</v>
      </c>
      <c r="K131">
        <f>IF(CZ131, AN131, AH131)</f>
        <v>0</v>
      </c>
      <c r="L131">
        <f>IF(CZ131, AI131, AG131)</f>
        <v>0</v>
      </c>
      <c r="M131">
        <f>DB131 - IF(AU131&gt;1, L131*CV131*100.0/(AW131*DP131), 0)</f>
        <v>0</v>
      </c>
      <c r="N131">
        <f>((T131-J131/2)*M131-L131)/(T131+J131/2)</f>
        <v>0</v>
      </c>
      <c r="O131">
        <f>N131*(DI131+DJ131)/1000.0</f>
        <v>0</v>
      </c>
      <c r="P131">
        <f>(DB131 - IF(AU131&gt;1, L131*CV131*100.0/(AW131*DP131), 0))*(DI131+DJ131)/1000.0</f>
        <v>0</v>
      </c>
      <c r="Q131">
        <f>2.0/((1/S131-1/R131)+SIGN(S131)*SQRT((1/S131-1/R131)*(1/S131-1/R131) + 4*CW131/((CW131+1)*(CW131+1))*(2*1/S131*1/R131-1/R131*1/R131)))</f>
        <v>0</v>
      </c>
      <c r="R131">
        <f>IF(LEFT(CX131,1)&lt;&gt;"0",IF(LEFT(CX131,1)="1",3.0,CY131),$D$5+$E$5*(DP131*DI131/($K$5*1000))+$F$5*(DP131*DI131/($K$5*1000))*MAX(MIN(CV131,$J$5),$I$5)*MAX(MIN(CV131,$J$5),$I$5)+$G$5*MAX(MIN(CV131,$J$5),$I$5)*(DP131*DI131/($K$5*1000))+$H$5*(DP131*DI131/($K$5*1000))*(DP131*DI131/($K$5*1000)))</f>
        <v>0</v>
      </c>
      <c r="S131">
        <f>J131*(1000-(1000*0.61365*exp(17.502*W131/(240.97+W131))/(DI131+DJ131)+DD131)/2)/(1000*0.61365*exp(17.502*W131/(240.97+W131))/(DI131+DJ131)-DD131)</f>
        <v>0</v>
      </c>
      <c r="T131">
        <f>1/((CW131+1)/(Q131/1.6)+1/(R131/1.37)) + CW131/((CW131+1)/(Q131/1.6) + CW131/(R131/1.37))</f>
        <v>0</v>
      </c>
      <c r="U131">
        <f>(CR131*CU131)</f>
        <v>0</v>
      </c>
      <c r="V131">
        <f>(DK131+(U131+2*0.95*5.67E-8*(((DK131+$B$7)+273)^4-(DK131+273)^4)-44100*J131)/(1.84*29.3*R131+8*0.95*5.67E-8*(DK131+273)^3))</f>
        <v>0</v>
      </c>
      <c r="W131">
        <f>($C$7*DL131+$D$7*DM131+$E$7*V131)</f>
        <v>0</v>
      </c>
      <c r="X131">
        <f>0.61365*exp(17.502*W131/(240.97+W131))</f>
        <v>0</v>
      </c>
      <c r="Y131">
        <f>(Z131/AA131*100)</f>
        <v>0</v>
      </c>
      <c r="Z131">
        <f>DD131*(DI131+DJ131)/1000</f>
        <v>0</v>
      </c>
      <c r="AA131">
        <f>0.61365*exp(17.502*DK131/(240.97+DK131))</f>
        <v>0</v>
      </c>
      <c r="AB131">
        <f>(X131-DD131*(DI131+DJ131)/1000)</f>
        <v>0</v>
      </c>
      <c r="AC131">
        <f>(-J131*44100)</f>
        <v>0</v>
      </c>
      <c r="AD131">
        <f>2*29.3*R131*0.92*(DK131-W131)</f>
        <v>0</v>
      </c>
      <c r="AE131">
        <f>2*0.95*5.67E-8*(((DK131+$B$7)+273)^4-(W131+273)^4)</f>
        <v>0</v>
      </c>
      <c r="AF131">
        <f>U131+AE131+AC131+AD131</f>
        <v>0</v>
      </c>
      <c r="AG131">
        <f>DH131*AU131*(DC131-DB131*(1000-AU131*DE131)/(1000-AU131*DD131))/(100*CV131)</f>
        <v>0</v>
      </c>
      <c r="AH131">
        <f>1000*DH131*AU131*(DD131-DE131)/(100*CV131*(1000-AU131*DD131))</f>
        <v>0</v>
      </c>
      <c r="AI131">
        <f>(AJ131 - AK131 - DI131*1E3/(8.314*(DK131+273.15)) * AM131/DH131 * AL131) * DH131/(100*CV131) * (1000 - DE131)/1000</f>
        <v>0</v>
      </c>
      <c r="AJ131">
        <v>426.9075465668425</v>
      </c>
      <c r="AK131">
        <v>430.7048424242423</v>
      </c>
      <c r="AL131">
        <v>0.0005683663209091809</v>
      </c>
      <c r="AM131">
        <v>64.83960638938225</v>
      </c>
      <c r="AN131">
        <f>(AP131 - AO131 + DI131*1E3/(8.314*(DK131+273.15)) * AR131/DH131 * AQ131) * DH131/(100*CV131) * 1000/(1000 - AP131)</f>
        <v>0</v>
      </c>
      <c r="AO131">
        <v>15.95358790517914</v>
      </c>
      <c r="AP131">
        <v>18.07582377622379</v>
      </c>
      <c r="AQ131">
        <v>0.006495105866705479</v>
      </c>
      <c r="AR131">
        <v>85.09638083613665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MAX(0,($B$13+$C$13*DP131)/(1+$D$13*DP131)*DI131/(DK131+273)*$E$13)</f>
        <v>0</v>
      </c>
      <c r="AX131" t="s">
        <v>417</v>
      </c>
      <c r="AY131" t="s">
        <v>417</v>
      </c>
      <c r="AZ131">
        <v>0</v>
      </c>
      <c r="BA131">
        <v>0</v>
      </c>
      <c r="BB131">
        <f>1-AZ131/BA131</f>
        <v>0</v>
      </c>
      <c r="BC131">
        <v>0</v>
      </c>
      <c r="BD131" t="s">
        <v>417</v>
      </c>
      <c r="BE131" t="s">
        <v>417</v>
      </c>
      <c r="BF131">
        <v>0</v>
      </c>
      <c r="BG131">
        <v>0</v>
      </c>
      <c r="BH131">
        <f>1-BF131/BG131</f>
        <v>0</v>
      </c>
      <c r="BI131">
        <v>0.5</v>
      </c>
      <c r="BJ131">
        <f>CS131</f>
        <v>0</v>
      </c>
      <c r="BK131">
        <f>L131</f>
        <v>0</v>
      </c>
      <c r="BL131">
        <f>BH131*BI131*BJ131</f>
        <v>0</v>
      </c>
      <c r="BM131">
        <f>(BK131-BC131)/BJ131</f>
        <v>0</v>
      </c>
      <c r="BN131">
        <f>(BA131-BG131)/BG131</f>
        <v>0</v>
      </c>
      <c r="BO131">
        <f>AZ131/(BB131+AZ131/BG131)</f>
        <v>0</v>
      </c>
      <c r="BP131" t="s">
        <v>417</v>
      </c>
      <c r="BQ131">
        <v>0</v>
      </c>
      <c r="BR131">
        <f>IF(BQ131&lt;&gt;0, BQ131, BO131)</f>
        <v>0</v>
      </c>
      <c r="BS131">
        <f>1-BR131/BG131</f>
        <v>0</v>
      </c>
      <c r="BT131">
        <f>(BG131-BF131)/(BG131-BR131)</f>
        <v>0</v>
      </c>
      <c r="BU131">
        <f>(BA131-BG131)/(BA131-BR131)</f>
        <v>0</v>
      </c>
      <c r="BV131">
        <f>(BG131-BF131)/(BG131-AZ131)</f>
        <v>0</v>
      </c>
      <c r="BW131">
        <f>(BA131-BG131)/(BA131-AZ131)</f>
        <v>0</v>
      </c>
      <c r="BX131">
        <f>(BT131*BR131/BF131)</f>
        <v>0</v>
      </c>
      <c r="BY131">
        <f>(1-BX131)</f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f>$B$11*DQ131+$C$11*DR131+$F$11*EC131*(1-EF131)</f>
        <v>0</v>
      </c>
      <c r="CS131">
        <f>CR131*CT131</f>
        <v>0</v>
      </c>
      <c r="CT131">
        <f>($B$11*$D$9+$C$11*$D$9+$F$11*((EP131+EH131)/MAX(EP131+EH131+EQ131, 0.1)*$I$9+EQ131/MAX(EP131+EH131+EQ131, 0.1)*$J$9))/($B$11+$C$11+$F$11)</f>
        <v>0</v>
      </c>
      <c r="CU131">
        <f>($B$11*$K$9+$C$11*$K$9+$F$11*((EP131+EH131)/MAX(EP131+EH131+EQ131, 0.1)*$P$9+EQ131/MAX(EP131+EH131+EQ131, 0.1)*$Q$9))/($B$11+$C$11+$F$11)</f>
        <v>0</v>
      </c>
      <c r="CV131">
        <v>6</v>
      </c>
      <c r="CW131">
        <v>0.5</v>
      </c>
      <c r="CX131" t="s">
        <v>418</v>
      </c>
      <c r="CY131">
        <v>2</v>
      </c>
      <c r="CZ131" t="b">
        <v>1</v>
      </c>
      <c r="DA131">
        <v>1659046379.2</v>
      </c>
      <c r="DB131">
        <v>422.8998</v>
      </c>
      <c r="DC131">
        <v>420.0926000000001</v>
      </c>
      <c r="DD131">
        <v>18.06472</v>
      </c>
      <c r="DE131">
        <v>15.95446</v>
      </c>
      <c r="DF131">
        <v>419.4657</v>
      </c>
      <c r="DG131">
        <v>17.86791</v>
      </c>
      <c r="DH131">
        <v>500.0694</v>
      </c>
      <c r="DI131">
        <v>90.23213999999999</v>
      </c>
      <c r="DJ131">
        <v>0.09999720999999999</v>
      </c>
      <c r="DK131">
        <v>25.8411</v>
      </c>
      <c r="DL131">
        <v>24.8167</v>
      </c>
      <c r="DM131">
        <v>999.9</v>
      </c>
      <c r="DN131">
        <v>0</v>
      </c>
      <c r="DO131">
        <v>0</v>
      </c>
      <c r="DP131">
        <v>10012.24</v>
      </c>
      <c r="DQ131">
        <v>0</v>
      </c>
      <c r="DR131">
        <v>4.212877999999999</v>
      </c>
      <c r="DS131">
        <v>2.807197</v>
      </c>
      <c r="DT131">
        <v>430.6798</v>
      </c>
      <c r="DU131">
        <v>426.9035</v>
      </c>
      <c r="DV131">
        <v>2.110264</v>
      </c>
      <c r="DW131">
        <v>420.0926000000001</v>
      </c>
      <c r="DX131">
        <v>15.95446</v>
      </c>
      <c r="DY131">
        <v>1.630019</v>
      </c>
      <c r="DZ131">
        <v>1.439605</v>
      </c>
      <c r="EA131">
        <v>14.24555</v>
      </c>
      <c r="EB131">
        <v>12.34134</v>
      </c>
      <c r="EC131">
        <v>0.0100011</v>
      </c>
      <c r="ED131">
        <v>0</v>
      </c>
      <c r="EE131">
        <v>0</v>
      </c>
      <c r="EF131">
        <v>0</v>
      </c>
      <c r="EG131">
        <v>930.2550000000001</v>
      </c>
      <c r="EH131">
        <v>0.0100011</v>
      </c>
      <c r="EI131">
        <v>-3.98</v>
      </c>
      <c r="EJ131">
        <v>-1.265</v>
      </c>
      <c r="EK131">
        <v>34.36219999999999</v>
      </c>
      <c r="EL131">
        <v>40.5123</v>
      </c>
      <c r="EM131">
        <v>37.3372</v>
      </c>
      <c r="EN131">
        <v>40.581</v>
      </c>
      <c r="EO131">
        <v>37.6808</v>
      </c>
      <c r="EP131">
        <v>0</v>
      </c>
      <c r="EQ131">
        <v>0</v>
      </c>
      <c r="ER131">
        <v>0</v>
      </c>
      <c r="ES131">
        <v>1659046383.7</v>
      </c>
      <c r="ET131">
        <v>0</v>
      </c>
      <c r="EU131">
        <v>930.682</v>
      </c>
      <c r="EV131">
        <v>-10.79230750065658</v>
      </c>
      <c r="EW131">
        <v>12.56538464931343</v>
      </c>
      <c r="EX131">
        <v>-4.46</v>
      </c>
      <c r="EY131">
        <v>15</v>
      </c>
      <c r="EZ131">
        <v>0</v>
      </c>
      <c r="FA131" t="s">
        <v>419</v>
      </c>
      <c r="FB131">
        <v>1655239120</v>
      </c>
      <c r="FC131">
        <v>1655239135</v>
      </c>
      <c r="FD131">
        <v>0</v>
      </c>
      <c r="FE131">
        <v>-0.075</v>
      </c>
      <c r="FF131">
        <v>-0.027</v>
      </c>
      <c r="FG131">
        <v>1.986</v>
      </c>
      <c r="FH131">
        <v>0.139</v>
      </c>
      <c r="FI131">
        <v>420</v>
      </c>
      <c r="FJ131">
        <v>22</v>
      </c>
      <c r="FK131">
        <v>0.12</v>
      </c>
      <c r="FL131">
        <v>0.02</v>
      </c>
      <c r="FM131">
        <v>2.813200487804878</v>
      </c>
      <c r="FN131">
        <v>-0.03671602787456633</v>
      </c>
      <c r="FO131">
        <v>0.0185699219104994</v>
      </c>
      <c r="FP131">
        <v>1</v>
      </c>
      <c r="FQ131">
        <v>931.064705882353</v>
      </c>
      <c r="FR131">
        <v>-0.2979372900460188</v>
      </c>
      <c r="FS131">
        <v>4.844896183732107</v>
      </c>
      <c r="FT131">
        <v>1</v>
      </c>
      <c r="FU131">
        <v>2.133170487804878</v>
      </c>
      <c r="FV131">
        <v>-0.2488394425087118</v>
      </c>
      <c r="FW131">
        <v>0.02788841143638292</v>
      </c>
      <c r="FX131">
        <v>0</v>
      </c>
      <c r="FY131">
        <v>2</v>
      </c>
      <c r="FZ131">
        <v>3</v>
      </c>
      <c r="GA131" t="s">
        <v>429</v>
      </c>
      <c r="GB131">
        <v>2.98015</v>
      </c>
      <c r="GC131">
        <v>2.72854</v>
      </c>
      <c r="GD131">
        <v>0.08603</v>
      </c>
      <c r="GE131">
        <v>0.08656229999999999</v>
      </c>
      <c r="GF131">
        <v>0.087883</v>
      </c>
      <c r="GG131">
        <v>0.0810332</v>
      </c>
      <c r="GH131">
        <v>27401.4</v>
      </c>
      <c r="GI131">
        <v>26970.6</v>
      </c>
      <c r="GJ131">
        <v>30507.4</v>
      </c>
      <c r="GK131">
        <v>29770.2</v>
      </c>
      <c r="GL131">
        <v>38404.1</v>
      </c>
      <c r="GM131">
        <v>36031.4</v>
      </c>
      <c r="GN131">
        <v>46668.9</v>
      </c>
      <c r="GO131">
        <v>44279.1</v>
      </c>
      <c r="GP131">
        <v>1.88435</v>
      </c>
      <c r="GQ131">
        <v>1.8487</v>
      </c>
      <c r="GR131">
        <v>-0.00176951</v>
      </c>
      <c r="GS131">
        <v>0</v>
      </c>
      <c r="GT131">
        <v>24.8572</v>
      </c>
      <c r="GU131">
        <v>999.9</v>
      </c>
      <c r="GV131">
        <v>42.7</v>
      </c>
      <c r="GW131">
        <v>31.6</v>
      </c>
      <c r="GX131">
        <v>22.0925</v>
      </c>
      <c r="GY131">
        <v>63.3573</v>
      </c>
      <c r="GZ131">
        <v>22.8606</v>
      </c>
      <c r="HA131">
        <v>1</v>
      </c>
      <c r="HB131">
        <v>-0.0647561</v>
      </c>
      <c r="HC131">
        <v>0.07149510000000001</v>
      </c>
      <c r="HD131">
        <v>20.2149</v>
      </c>
      <c r="HE131">
        <v>5.23885</v>
      </c>
      <c r="HF131">
        <v>11.968</v>
      </c>
      <c r="HG131">
        <v>4.9729</v>
      </c>
      <c r="HH131">
        <v>3.291</v>
      </c>
      <c r="HI131">
        <v>9611.6</v>
      </c>
      <c r="HJ131">
        <v>9999</v>
      </c>
      <c r="HK131">
        <v>9999</v>
      </c>
      <c r="HL131">
        <v>301.5</v>
      </c>
      <c r="HM131">
        <v>4.97291</v>
      </c>
      <c r="HN131">
        <v>1.8774</v>
      </c>
      <c r="HO131">
        <v>1.87547</v>
      </c>
      <c r="HP131">
        <v>1.87834</v>
      </c>
      <c r="HQ131">
        <v>1.87502</v>
      </c>
      <c r="HR131">
        <v>1.87863</v>
      </c>
      <c r="HS131">
        <v>1.8757</v>
      </c>
      <c r="HT131">
        <v>1.87683</v>
      </c>
      <c r="HU131">
        <v>0</v>
      </c>
      <c r="HV131">
        <v>0</v>
      </c>
      <c r="HW131">
        <v>0</v>
      </c>
      <c r="HX131">
        <v>0</v>
      </c>
      <c r="HY131" t="s">
        <v>421</v>
      </c>
      <c r="HZ131" t="s">
        <v>422</v>
      </c>
      <c r="IA131" t="s">
        <v>423</v>
      </c>
      <c r="IB131" t="s">
        <v>423</v>
      </c>
      <c r="IC131" t="s">
        <v>423</v>
      </c>
      <c r="ID131" t="s">
        <v>423</v>
      </c>
      <c r="IE131">
        <v>0</v>
      </c>
      <c r="IF131">
        <v>100</v>
      </c>
      <c r="IG131">
        <v>100</v>
      </c>
      <c r="IH131">
        <v>3.434</v>
      </c>
      <c r="II131">
        <v>0.1971</v>
      </c>
      <c r="IJ131">
        <v>1.981763419366358</v>
      </c>
      <c r="IK131">
        <v>0.004159454759036045</v>
      </c>
      <c r="IL131">
        <v>-1.867668404869411E-06</v>
      </c>
      <c r="IM131">
        <v>4.909634042181104E-10</v>
      </c>
      <c r="IN131">
        <v>-0.02325052156973135</v>
      </c>
      <c r="IO131">
        <v>0.005621412097584705</v>
      </c>
      <c r="IP131">
        <v>0.0003643073039241939</v>
      </c>
      <c r="IQ131">
        <v>5.804889560036211E-07</v>
      </c>
      <c r="IR131">
        <v>0</v>
      </c>
      <c r="IS131">
        <v>2100</v>
      </c>
      <c r="IT131">
        <v>1</v>
      </c>
      <c r="IU131">
        <v>26</v>
      </c>
      <c r="IV131">
        <v>63454.4</v>
      </c>
      <c r="IW131">
        <v>63454.1</v>
      </c>
      <c r="IX131">
        <v>1.09741</v>
      </c>
      <c r="IY131">
        <v>2.56836</v>
      </c>
      <c r="IZ131">
        <v>1.39893</v>
      </c>
      <c r="JA131">
        <v>2.34131</v>
      </c>
      <c r="JB131">
        <v>1.44897</v>
      </c>
      <c r="JC131">
        <v>2.47192</v>
      </c>
      <c r="JD131">
        <v>37.0747</v>
      </c>
      <c r="JE131">
        <v>24.105</v>
      </c>
      <c r="JF131">
        <v>18</v>
      </c>
      <c r="JG131">
        <v>491.773</v>
      </c>
      <c r="JH131">
        <v>441.026</v>
      </c>
      <c r="JI131">
        <v>25.0007</v>
      </c>
      <c r="JJ131">
        <v>26.1408</v>
      </c>
      <c r="JK131">
        <v>30.0006</v>
      </c>
      <c r="JL131">
        <v>25.9243</v>
      </c>
      <c r="JM131">
        <v>25.9983</v>
      </c>
      <c r="JN131">
        <v>22.0061</v>
      </c>
      <c r="JO131">
        <v>31.3519</v>
      </c>
      <c r="JP131">
        <v>9.89555</v>
      </c>
      <c r="JQ131">
        <v>25</v>
      </c>
      <c r="JR131">
        <v>420.1</v>
      </c>
      <c r="JS131">
        <v>15.9736</v>
      </c>
      <c r="JT131">
        <v>100.855</v>
      </c>
      <c r="JU131">
        <v>101.81</v>
      </c>
    </row>
    <row r="132" spans="1:281">
      <c r="A132">
        <v>116</v>
      </c>
      <c r="B132">
        <v>1659046387</v>
      </c>
      <c r="C132">
        <v>4276</v>
      </c>
      <c r="D132" t="s">
        <v>663</v>
      </c>
      <c r="E132" t="s">
        <v>664</v>
      </c>
      <c r="F132">
        <v>5</v>
      </c>
      <c r="G132" t="s">
        <v>415</v>
      </c>
      <c r="H132" t="s">
        <v>650</v>
      </c>
      <c r="I132">
        <v>1659046384.5</v>
      </c>
      <c r="J132">
        <f>(K132)/1000</f>
        <v>0</v>
      </c>
      <c r="K132">
        <f>IF(CZ132, AN132, AH132)</f>
        <v>0</v>
      </c>
      <c r="L132">
        <f>IF(CZ132, AI132, AG132)</f>
        <v>0</v>
      </c>
      <c r="M132">
        <f>DB132 - IF(AU132&gt;1, L132*CV132*100.0/(AW132*DP132), 0)</f>
        <v>0</v>
      </c>
      <c r="N132">
        <f>((T132-J132/2)*M132-L132)/(T132+J132/2)</f>
        <v>0</v>
      </c>
      <c r="O132">
        <f>N132*(DI132+DJ132)/1000.0</f>
        <v>0</v>
      </c>
      <c r="P132">
        <f>(DB132 - IF(AU132&gt;1, L132*CV132*100.0/(AW132*DP132), 0))*(DI132+DJ132)/1000.0</f>
        <v>0</v>
      </c>
      <c r="Q132">
        <f>2.0/((1/S132-1/R132)+SIGN(S132)*SQRT((1/S132-1/R132)*(1/S132-1/R132) + 4*CW132/((CW132+1)*(CW132+1))*(2*1/S132*1/R132-1/R132*1/R132)))</f>
        <v>0</v>
      </c>
      <c r="R132">
        <f>IF(LEFT(CX132,1)&lt;&gt;"0",IF(LEFT(CX132,1)="1",3.0,CY132),$D$5+$E$5*(DP132*DI132/($K$5*1000))+$F$5*(DP132*DI132/($K$5*1000))*MAX(MIN(CV132,$J$5),$I$5)*MAX(MIN(CV132,$J$5),$I$5)+$G$5*MAX(MIN(CV132,$J$5),$I$5)*(DP132*DI132/($K$5*1000))+$H$5*(DP132*DI132/($K$5*1000))*(DP132*DI132/($K$5*1000)))</f>
        <v>0</v>
      </c>
      <c r="S132">
        <f>J132*(1000-(1000*0.61365*exp(17.502*W132/(240.97+W132))/(DI132+DJ132)+DD132)/2)/(1000*0.61365*exp(17.502*W132/(240.97+W132))/(DI132+DJ132)-DD132)</f>
        <v>0</v>
      </c>
      <c r="T132">
        <f>1/((CW132+1)/(Q132/1.6)+1/(R132/1.37)) + CW132/((CW132+1)/(Q132/1.6) + CW132/(R132/1.37))</f>
        <v>0</v>
      </c>
      <c r="U132">
        <f>(CR132*CU132)</f>
        <v>0</v>
      </c>
      <c r="V132">
        <f>(DK132+(U132+2*0.95*5.67E-8*(((DK132+$B$7)+273)^4-(DK132+273)^4)-44100*J132)/(1.84*29.3*R132+8*0.95*5.67E-8*(DK132+273)^3))</f>
        <v>0</v>
      </c>
      <c r="W132">
        <f>($C$7*DL132+$D$7*DM132+$E$7*V132)</f>
        <v>0</v>
      </c>
      <c r="X132">
        <f>0.61365*exp(17.502*W132/(240.97+W132))</f>
        <v>0</v>
      </c>
      <c r="Y132">
        <f>(Z132/AA132*100)</f>
        <v>0</v>
      </c>
      <c r="Z132">
        <f>DD132*(DI132+DJ132)/1000</f>
        <v>0</v>
      </c>
      <c r="AA132">
        <f>0.61365*exp(17.502*DK132/(240.97+DK132))</f>
        <v>0</v>
      </c>
      <c r="AB132">
        <f>(X132-DD132*(DI132+DJ132)/1000)</f>
        <v>0</v>
      </c>
      <c r="AC132">
        <f>(-J132*44100)</f>
        <v>0</v>
      </c>
      <c r="AD132">
        <f>2*29.3*R132*0.92*(DK132-W132)</f>
        <v>0</v>
      </c>
      <c r="AE132">
        <f>2*0.95*5.67E-8*(((DK132+$B$7)+273)^4-(W132+273)^4)</f>
        <v>0</v>
      </c>
      <c r="AF132">
        <f>U132+AE132+AC132+AD132</f>
        <v>0</v>
      </c>
      <c r="AG132">
        <f>DH132*AU132*(DC132-DB132*(1000-AU132*DE132)/(1000-AU132*DD132))/(100*CV132)</f>
        <v>0</v>
      </c>
      <c r="AH132">
        <f>1000*DH132*AU132*(DD132-DE132)/(100*CV132*(1000-AU132*DD132))</f>
        <v>0</v>
      </c>
      <c r="AI132">
        <f>(AJ132 - AK132 - DI132*1E3/(8.314*(DK132+273.15)) * AM132/DH132 * AL132) * DH132/(100*CV132) * (1000 - DE132)/1000</f>
        <v>0</v>
      </c>
      <c r="AJ132">
        <v>426.9508890954766</v>
      </c>
      <c r="AK132">
        <v>430.7191333333333</v>
      </c>
      <c r="AL132">
        <v>0.0003194705151747959</v>
      </c>
      <c r="AM132">
        <v>64.83960638938225</v>
      </c>
      <c r="AN132">
        <f>(AP132 - AO132 + DI132*1E3/(8.314*(DK132+273.15)) * AR132/DH132 * AQ132) * DH132/(100*CV132) * 1000/(1000 - AP132)</f>
        <v>0</v>
      </c>
      <c r="AO132">
        <v>15.95753322604336</v>
      </c>
      <c r="AP132">
        <v>18.08715104895105</v>
      </c>
      <c r="AQ132">
        <v>0.00275527044227763</v>
      </c>
      <c r="AR132">
        <v>85.09638083613665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MAX(0,($B$13+$C$13*DP132)/(1+$D$13*DP132)*DI132/(DK132+273)*$E$13)</f>
        <v>0</v>
      </c>
      <c r="AX132" t="s">
        <v>417</v>
      </c>
      <c r="AY132" t="s">
        <v>417</v>
      </c>
      <c r="AZ132">
        <v>0</v>
      </c>
      <c r="BA132">
        <v>0</v>
      </c>
      <c r="BB132">
        <f>1-AZ132/BA132</f>
        <v>0</v>
      </c>
      <c r="BC132">
        <v>0</v>
      </c>
      <c r="BD132" t="s">
        <v>417</v>
      </c>
      <c r="BE132" t="s">
        <v>417</v>
      </c>
      <c r="BF132">
        <v>0</v>
      </c>
      <c r="BG132">
        <v>0</v>
      </c>
      <c r="BH132">
        <f>1-BF132/BG132</f>
        <v>0</v>
      </c>
      <c r="BI132">
        <v>0.5</v>
      </c>
      <c r="BJ132">
        <f>CS132</f>
        <v>0</v>
      </c>
      <c r="BK132">
        <f>L132</f>
        <v>0</v>
      </c>
      <c r="BL132">
        <f>BH132*BI132*BJ132</f>
        <v>0</v>
      </c>
      <c r="BM132">
        <f>(BK132-BC132)/BJ132</f>
        <v>0</v>
      </c>
      <c r="BN132">
        <f>(BA132-BG132)/BG132</f>
        <v>0</v>
      </c>
      <c r="BO132">
        <f>AZ132/(BB132+AZ132/BG132)</f>
        <v>0</v>
      </c>
      <c r="BP132" t="s">
        <v>417</v>
      </c>
      <c r="BQ132">
        <v>0</v>
      </c>
      <c r="BR132">
        <f>IF(BQ132&lt;&gt;0, BQ132, BO132)</f>
        <v>0</v>
      </c>
      <c r="BS132">
        <f>1-BR132/BG132</f>
        <v>0</v>
      </c>
      <c r="BT132">
        <f>(BG132-BF132)/(BG132-BR132)</f>
        <v>0</v>
      </c>
      <c r="BU132">
        <f>(BA132-BG132)/(BA132-BR132)</f>
        <v>0</v>
      </c>
      <c r="BV132">
        <f>(BG132-BF132)/(BG132-AZ132)</f>
        <v>0</v>
      </c>
      <c r="BW132">
        <f>(BA132-BG132)/(BA132-AZ132)</f>
        <v>0</v>
      </c>
      <c r="BX132">
        <f>(BT132*BR132/BF132)</f>
        <v>0</v>
      </c>
      <c r="BY132">
        <f>(1-BX132)</f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f>$B$11*DQ132+$C$11*DR132+$F$11*EC132*(1-EF132)</f>
        <v>0</v>
      </c>
      <c r="CS132">
        <f>CR132*CT132</f>
        <v>0</v>
      </c>
      <c r="CT132">
        <f>($B$11*$D$9+$C$11*$D$9+$F$11*((EP132+EH132)/MAX(EP132+EH132+EQ132, 0.1)*$I$9+EQ132/MAX(EP132+EH132+EQ132, 0.1)*$J$9))/($B$11+$C$11+$F$11)</f>
        <v>0</v>
      </c>
      <c r="CU132">
        <f>($B$11*$K$9+$C$11*$K$9+$F$11*((EP132+EH132)/MAX(EP132+EH132+EQ132, 0.1)*$P$9+EQ132/MAX(EP132+EH132+EQ132, 0.1)*$Q$9))/($B$11+$C$11+$F$11)</f>
        <v>0</v>
      </c>
      <c r="CV132">
        <v>6</v>
      </c>
      <c r="CW132">
        <v>0.5</v>
      </c>
      <c r="CX132" t="s">
        <v>418</v>
      </c>
      <c r="CY132">
        <v>2</v>
      </c>
      <c r="CZ132" t="b">
        <v>1</v>
      </c>
      <c r="DA132">
        <v>1659046384.5</v>
      </c>
      <c r="DB132">
        <v>422.912</v>
      </c>
      <c r="DC132">
        <v>420.1261111111111</v>
      </c>
      <c r="DD132">
        <v>18.0847</v>
      </c>
      <c r="DE132">
        <v>15.95571111111111</v>
      </c>
      <c r="DF132">
        <v>419.4778888888889</v>
      </c>
      <c r="DG132">
        <v>17.8875</v>
      </c>
      <c r="DH132">
        <v>500.0773333333333</v>
      </c>
      <c r="DI132">
        <v>90.23012222222222</v>
      </c>
      <c r="DJ132">
        <v>0.1000076666666667</v>
      </c>
      <c r="DK132">
        <v>25.84615555555556</v>
      </c>
      <c r="DL132">
        <v>24.83005555555555</v>
      </c>
      <c r="DM132">
        <v>999.9000000000001</v>
      </c>
      <c r="DN132">
        <v>0</v>
      </c>
      <c r="DO132">
        <v>0</v>
      </c>
      <c r="DP132">
        <v>10005.9</v>
      </c>
      <c r="DQ132">
        <v>0</v>
      </c>
      <c r="DR132">
        <v>4.240428888888889</v>
      </c>
      <c r="DS132">
        <v>2.785895555555556</v>
      </c>
      <c r="DT132">
        <v>430.701</v>
      </c>
      <c r="DU132">
        <v>426.9382222222222</v>
      </c>
      <c r="DV132">
        <v>2.128991111111111</v>
      </c>
      <c r="DW132">
        <v>420.1261111111111</v>
      </c>
      <c r="DX132">
        <v>15.95571111111111</v>
      </c>
      <c r="DY132">
        <v>1.631785555555555</v>
      </c>
      <c r="DZ132">
        <v>1.439684444444445</v>
      </c>
      <c r="EA132">
        <v>14.26227777777778</v>
      </c>
      <c r="EB132">
        <v>12.34222222222222</v>
      </c>
      <c r="EC132">
        <v>0.0100011</v>
      </c>
      <c r="ED132">
        <v>0</v>
      </c>
      <c r="EE132">
        <v>0</v>
      </c>
      <c r="EF132">
        <v>0</v>
      </c>
      <c r="EG132">
        <v>929.3333333333334</v>
      </c>
      <c r="EH132">
        <v>0.0100011</v>
      </c>
      <c r="EI132">
        <v>-7.055555555555555</v>
      </c>
      <c r="EJ132">
        <v>-2.766666666666667</v>
      </c>
      <c r="EK132">
        <v>34.37477777777778</v>
      </c>
      <c r="EL132">
        <v>40.59</v>
      </c>
      <c r="EM132">
        <v>37.36077777777777</v>
      </c>
      <c r="EN132">
        <v>40.66633333333333</v>
      </c>
      <c r="EO132">
        <v>37.73577777777777</v>
      </c>
      <c r="EP132">
        <v>0</v>
      </c>
      <c r="EQ132">
        <v>0</v>
      </c>
      <c r="ER132">
        <v>0</v>
      </c>
      <c r="ES132">
        <v>1659046388.5</v>
      </c>
      <c r="ET132">
        <v>0</v>
      </c>
      <c r="EU132">
        <v>929.332</v>
      </c>
      <c r="EV132">
        <v>-13.38461501236778</v>
      </c>
      <c r="EW132">
        <v>-26.97307675840586</v>
      </c>
      <c r="EX132">
        <v>-4.066</v>
      </c>
      <c r="EY132">
        <v>15</v>
      </c>
      <c r="EZ132">
        <v>0</v>
      </c>
      <c r="FA132" t="s">
        <v>419</v>
      </c>
      <c r="FB132">
        <v>1655239120</v>
      </c>
      <c r="FC132">
        <v>1655239135</v>
      </c>
      <c r="FD132">
        <v>0</v>
      </c>
      <c r="FE132">
        <v>-0.075</v>
      </c>
      <c r="FF132">
        <v>-0.027</v>
      </c>
      <c r="FG132">
        <v>1.986</v>
      </c>
      <c r="FH132">
        <v>0.139</v>
      </c>
      <c r="FI132">
        <v>420</v>
      </c>
      <c r="FJ132">
        <v>22</v>
      </c>
      <c r="FK132">
        <v>0.12</v>
      </c>
      <c r="FL132">
        <v>0.02</v>
      </c>
      <c r="FM132">
        <v>2.806651</v>
      </c>
      <c r="FN132">
        <v>-0.1159571482176487</v>
      </c>
      <c r="FO132">
        <v>0.02355639019459477</v>
      </c>
      <c r="FP132">
        <v>1</v>
      </c>
      <c r="FQ132">
        <v>930.1705882352941</v>
      </c>
      <c r="FR132">
        <v>-10.01833443848497</v>
      </c>
      <c r="FS132">
        <v>5.282074537403382</v>
      </c>
      <c r="FT132">
        <v>0</v>
      </c>
      <c r="FU132">
        <v>2.1219195</v>
      </c>
      <c r="FV132">
        <v>-0.05917328330207125</v>
      </c>
      <c r="FW132">
        <v>0.0193964864021812</v>
      </c>
      <c r="FX132">
        <v>1</v>
      </c>
      <c r="FY132">
        <v>2</v>
      </c>
      <c r="FZ132">
        <v>3</v>
      </c>
      <c r="GA132" t="s">
        <v>429</v>
      </c>
      <c r="GB132">
        <v>2.98018</v>
      </c>
      <c r="GC132">
        <v>2.72827</v>
      </c>
      <c r="GD132">
        <v>0.0860312</v>
      </c>
      <c r="GE132">
        <v>0.08656179999999999</v>
      </c>
      <c r="GF132">
        <v>0.0879119</v>
      </c>
      <c r="GG132">
        <v>0.0810096</v>
      </c>
      <c r="GH132">
        <v>27400.5</v>
      </c>
      <c r="GI132">
        <v>26970.4</v>
      </c>
      <c r="GJ132">
        <v>30506.5</v>
      </c>
      <c r="GK132">
        <v>29770</v>
      </c>
      <c r="GL132">
        <v>38401.9</v>
      </c>
      <c r="GM132">
        <v>36032.2</v>
      </c>
      <c r="GN132">
        <v>46667.7</v>
      </c>
      <c r="GO132">
        <v>44278.8</v>
      </c>
      <c r="GP132">
        <v>1.88447</v>
      </c>
      <c r="GQ132">
        <v>1.84833</v>
      </c>
      <c r="GR132">
        <v>-0.00173971</v>
      </c>
      <c r="GS132">
        <v>0</v>
      </c>
      <c r="GT132">
        <v>24.8614</v>
      </c>
      <c r="GU132">
        <v>999.9</v>
      </c>
      <c r="GV132">
        <v>42.7</v>
      </c>
      <c r="GW132">
        <v>31.6</v>
      </c>
      <c r="GX132">
        <v>22.0894</v>
      </c>
      <c r="GY132">
        <v>63.2173</v>
      </c>
      <c r="GZ132">
        <v>22.6322</v>
      </c>
      <c r="HA132">
        <v>1</v>
      </c>
      <c r="HB132">
        <v>-0.0641794</v>
      </c>
      <c r="HC132">
        <v>0.07601579999999999</v>
      </c>
      <c r="HD132">
        <v>20.215</v>
      </c>
      <c r="HE132">
        <v>5.239</v>
      </c>
      <c r="HF132">
        <v>11.968</v>
      </c>
      <c r="HG132">
        <v>4.9729</v>
      </c>
      <c r="HH132">
        <v>3.291</v>
      </c>
      <c r="HI132">
        <v>9611.799999999999</v>
      </c>
      <c r="HJ132">
        <v>9999</v>
      </c>
      <c r="HK132">
        <v>9999</v>
      </c>
      <c r="HL132">
        <v>301.5</v>
      </c>
      <c r="HM132">
        <v>4.97291</v>
      </c>
      <c r="HN132">
        <v>1.87736</v>
      </c>
      <c r="HO132">
        <v>1.87546</v>
      </c>
      <c r="HP132">
        <v>1.87833</v>
      </c>
      <c r="HQ132">
        <v>1.875</v>
      </c>
      <c r="HR132">
        <v>1.87859</v>
      </c>
      <c r="HS132">
        <v>1.87567</v>
      </c>
      <c r="HT132">
        <v>1.87683</v>
      </c>
      <c r="HU132">
        <v>0</v>
      </c>
      <c r="HV132">
        <v>0</v>
      </c>
      <c r="HW132">
        <v>0</v>
      </c>
      <c r="HX132">
        <v>0</v>
      </c>
      <c r="HY132" t="s">
        <v>421</v>
      </c>
      <c r="HZ132" t="s">
        <v>422</v>
      </c>
      <c r="IA132" t="s">
        <v>423</v>
      </c>
      <c r="IB132" t="s">
        <v>423</v>
      </c>
      <c r="IC132" t="s">
        <v>423</v>
      </c>
      <c r="ID132" t="s">
        <v>423</v>
      </c>
      <c r="IE132">
        <v>0</v>
      </c>
      <c r="IF132">
        <v>100</v>
      </c>
      <c r="IG132">
        <v>100</v>
      </c>
      <c r="IH132">
        <v>3.434</v>
      </c>
      <c r="II132">
        <v>0.1972</v>
      </c>
      <c r="IJ132">
        <v>1.981763419366358</v>
      </c>
      <c r="IK132">
        <v>0.004159454759036045</v>
      </c>
      <c r="IL132">
        <v>-1.867668404869411E-06</v>
      </c>
      <c r="IM132">
        <v>4.909634042181104E-10</v>
      </c>
      <c r="IN132">
        <v>-0.02325052156973135</v>
      </c>
      <c r="IO132">
        <v>0.005621412097584705</v>
      </c>
      <c r="IP132">
        <v>0.0003643073039241939</v>
      </c>
      <c r="IQ132">
        <v>5.804889560036211E-07</v>
      </c>
      <c r="IR132">
        <v>0</v>
      </c>
      <c r="IS132">
        <v>2100</v>
      </c>
      <c r="IT132">
        <v>1</v>
      </c>
      <c r="IU132">
        <v>26</v>
      </c>
      <c r="IV132">
        <v>63454.4</v>
      </c>
      <c r="IW132">
        <v>63454.2</v>
      </c>
      <c r="IX132">
        <v>1.09741</v>
      </c>
      <c r="IY132">
        <v>2.5708</v>
      </c>
      <c r="IZ132">
        <v>1.39893</v>
      </c>
      <c r="JA132">
        <v>2.34131</v>
      </c>
      <c r="JB132">
        <v>1.44897</v>
      </c>
      <c r="JC132">
        <v>2.47192</v>
      </c>
      <c r="JD132">
        <v>37.0747</v>
      </c>
      <c r="JE132">
        <v>24.105</v>
      </c>
      <c r="JF132">
        <v>18</v>
      </c>
      <c r="JG132">
        <v>491.881</v>
      </c>
      <c r="JH132">
        <v>440.839</v>
      </c>
      <c r="JI132">
        <v>25.0008</v>
      </c>
      <c r="JJ132">
        <v>26.1474</v>
      </c>
      <c r="JK132">
        <v>30.0007</v>
      </c>
      <c r="JL132">
        <v>25.9299</v>
      </c>
      <c r="JM132">
        <v>26.0038</v>
      </c>
      <c r="JN132">
        <v>22.006</v>
      </c>
      <c r="JO132">
        <v>31.3519</v>
      </c>
      <c r="JP132">
        <v>9.89555</v>
      </c>
      <c r="JQ132">
        <v>25</v>
      </c>
      <c r="JR132">
        <v>420.1</v>
      </c>
      <c r="JS132">
        <v>15.9852</v>
      </c>
      <c r="JT132">
        <v>100.853</v>
      </c>
      <c r="JU132">
        <v>101.81</v>
      </c>
    </row>
    <row r="133" spans="1:281">
      <c r="A133">
        <v>117</v>
      </c>
      <c r="B133">
        <v>1659046392</v>
      </c>
      <c r="C133">
        <v>4281</v>
      </c>
      <c r="D133" t="s">
        <v>665</v>
      </c>
      <c r="E133" t="s">
        <v>666</v>
      </c>
      <c r="F133">
        <v>5</v>
      </c>
      <c r="G133" t="s">
        <v>415</v>
      </c>
      <c r="H133" t="s">
        <v>650</v>
      </c>
      <c r="I133">
        <v>1659046389.2</v>
      </c>
      <c r="J133">
        <f>(K133)/1000</f>
        <v>0</v>
      </c>
      <c r="K133">
        <f>IF(CZ133, AN133, AH133)</f>
        <v>0</v>
      </c>
      <c r="L133">
        <f>IF(CZ133, AI133, AG133)</f>
        <v>0</v>
      </c>
      <c r="M133">
        <f>DB133 - IF(AU133&gt;1, L133*CV133*100.0/(AW133*DP133), 0)</f>
        <v>0</v>
      </c>
      <c r="N133">
        <f>((T133-J133/2)*M133-L133)/(T133+J133/2)</f>
        <v>0</v>
      </c>
      <c r="O133">
        <f>N133*(DI133+DJ133)/1000.0</f>
        <v>0</v>
      </c>
      <c r="P133">
        <f>(DB133 - IF(AU133&gt;1, L133*CV133*100.0/(AW133*DP133), 0))*(DI133+DJ133)/1000.0</f>
        <v>0</v>
      </c>
      <c r="Q133">
        <f>2.0/((1/S133-1/R133)+SIGN(S133)*SQRT((1/S133-1/R133)*(1/S133-1/R133) + 4*CW133/((CW133+1)*(CW133+1))*(2*1/S133*1/R133-1/R133*1/R133)))</f>
        <v>0</v>
      </c>
      <c r="R133">
        <f>IF(LEFT(CX133,1)&lt;&gt;"0",IF(LEFT(CX133,1)="1",3.0,CY133),$D$5+$E$5*(DP133*DI133/($K$5*1000))+$F$5*(DP133*DI133/($K$5*1000))*MAX(MIN(CV133,$J$5),$I$5)*MAX(MIN(CV133,$J$5),$I$5)+$G$5*MAX(MIN(CV133,$J$5),$I$5)*(DP133*DI133/($K$5*1000))+$H$5*(DP133*DI133/($K$5*1000))*(DP133*DI133/($K$5*1000)))</f>
        <v>0</v>
      </c>
      <c r="S133">
        <f>J133*(1000-(1000*0.61365*exp(17.502*W133/(240.97+W133))/(DI133+DJ133)+DD133)/2)/(1000*0.61365*exp(17.502*W133/(240.97+W133))/(DI133+DJ133)-DD133)</f>
        <v>0</v>
      </c>
      <c r="T133">
        <f>1/((CW133+1)/(Q133/1.6)+1/(R133/1.37)) + CW133/((CW133+1)/(Q133/1.6) + CW133/(R133/1.37))</f>
        <v>0</v>
      </c>
      <c r="U133">
        <f>(CR133*CU133)</f>
        <v>0</v>
      </c>
      <c r="V133">
        <f>(DK133+(U133+2*0.95*5.67E-8*(((DK133+$B$7)+273)^4-(DK133+273)^4)-44100*J133)/(1.84*29.3*R133+8*0.95*5.67E-8*(DK133+273)^3))</f>
        <v>0</v>
      </c>
      <c r="W133">
        <f>($C$7*DL133+$D$7*DM133+$E$7*V133)</f>
        <v>0</v>
      </c>
      <c r="X133">
        <f>0.61365*exp(17.502*W133/(240.97+W133))</f>
        <v>0</v>
      </c>
      <c r="Y133">
        <f>(Z133/AA133*100)</f>
        <v>0</v>
      </c>
      <c r="Z133">
        <f>DD133*(DI133+DJ133)/1000</f>
        <v>0</v>
      </c>
      <c r="AA133">
        <f>0.61365*exp(17.502*DK133/(240.97+DK133))</f>
        <v>0</v>
      </c>
      <c r="AB133">
        <f>(X133-DD133*(DI133+DJ133)/1000)</f>
        <v>0</v>
      </c>
      <c r="AC133">
        <f>(-J133*44100)</f>
        <v>0</v>
      </c>
      <c r="AD133">
        <f>2*29.3*R133*0.92*(DK133-W133)</f>
        <v>0</v>
      </c>
      <c r="AE133">
        <f>2*0.95*5.67E-8*(((DK133+$B$7)+273)^4-(W133+273)^4)</f>
        <v>0</v>
      </c>
      <c r="AF133">
        <f>U133+AE133+AC133+AD133</f>
        <v>0</v>
      </c>
      <c r="AG133">
        <f>DH133*AU133*(DC133-DB133*(1000-AU133*DE133)/(1000-AU133*DD133))/(100*CV133)</f>
        <v>0</v>
      </c>
      <c r="AH133">
        <f>1000*DH133*AU133*(DD133-DE133)/(100*CV133*(1000-AU133*DD133))</f>
        <v>0</v>
      </c>
      <c r="AI133">
        <f>(AJ133 - AK133 - DI133*1E3/(8.314*(DK133+273.15)) * AM133/DH133 * AL133) * DH133/(100*CV133) * (1000 - DE133)/1000</f>
        <v>0</v>
      </c>
      <c r="AJ133">
        <v>426.9158886872919</v>
      </c>
      <c r="AK133">
        <v>430.670012121212</v>
      </c>
      <c r="AL133">
        <v>-0.000515170627165805</v>
      </c>
      <c r="AM133">
        <v>64.83960638938225</v>
      </c>
      <c r="AN133">
        <f>(AP133 - AO133 + DI133*1E3/(8.314*(DK133+273.15)) * AR133/DH133 * AQ133) * DH133/(100*CV133) * 1000/(1000 - AP133)</f>
        <v>0</v>
      </c>
      <c r="AO133">
        <v>15.9517250571369</v>
      </c>
      <c r="AP133">
        <v>18.08738601398603</v>
      </c>
      <c r="AQ133">
        <v>5.659536886005755E-05</v>
      </c>
      <c r="AR133">
        <v>85.09638083613665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MAX(0,($B$13+$C$13*DP133)/(1+$D$13*DP133)*DI133/(DK133+273)*$E$13)</f>
        <v>0</v>
      </c>
      <c r="AX133" t="s">
        <v>417</v>
      </c>
      <c r="AY133" t="s">
        <v>417</v>
      </c>
      <c r="AZ133">
        <v>0</v>
      </c>
      <c r="BA133">
        <v>0</v>
      </c>
      <c r="BB133">
        <f>1-AZ133/BA133</f>
        <v>0</v>
      </c>
      <c r="BC133">
        <v>0</v>
      </c>
      <c r="BD133" t="s">
        <v>417</v>
      </c>
      <c r="BE133" t="s">
        <v>417</v>
      </c>
      <c r="BF133">
        <v>0</v>
      </c>
      <c r="BG133">
        <v>0</v>
      </c>
      <c r="BH133">
        <f>1-BF133/BG133</f>
        <v>0</v>
      </c>
      <c r="BI133">
        <v>0.5</v>
      </c>
      <c r="BJ133">
        <f>CS133</f>
        <v>0</v>
      </c>
      <c r="BK133">
        <f>L133</f>
        <v>0</v>
      </c>
      <c r="BL133">
        <f>BH133*BI133*BJ133</f>
        <v>0</v>
      </c>
      <c r="BM133">
        <f>(BK133-BC133)/BJ133</f>
        <v>0</v>
      </c>
      <c r="BN133">
        <f>(BA133-BG133)/BG133</f>
        <v>0</v>
      </c>
      <c r="BO133">
        <f>AZ133/(BB133+AZ133/BG133)</f>
        <v>0</v>
      </c>
      <c r="BP133" t="s">
        <v>417</v>
      </c>
      <c r="BQ133">
        <v>0</v>
      </c>
      <c r="BR133">
        <f>IF(BQ133&lt;&gt;0, BQ133, BO133)</f>
        <v>0</v>
      </c>
      <c r="BS133">
        <f>1-BR133/BG133</f>
        <v>0</v>
      </c>
      <c r="BT133">
        <f>(BG133-BF133)/(BG133-BR133)</f>
        <v>0</v>
      </c>
      <c r="BU133">
        <f>(BA133-BG133)/(BA133-BR133)</f>
        <v>0</v>
      </c>
      <c r="BV133">
        <f>(BG133-BF133)/(BG133-AZ133)</f>
        <v>0</v>
      </c>
      <c r="BW133">
        <f>(BA133-BG133)/(BA133-AZ133)</f>
        <v>0</v>
      </c>
      <c r="BX133">
        <f>(BT133*BR133/BF133)</f>
        <v>0</v>
      </c>
      <c r="BY133">
        <f>(1-BX133)</f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f>$B$11*DQ133+$C$11*DR133+$F$11*EC133*(1-EF133)</f>
        <v>0</v>
      </c>
      <c r="CS133">
        <f>CR133*CT133</f>
        <v>0</v>
      </c>
      <c r="CT133">
        <f>($B$11*$D$9+$C$11*$D$9+$F$11*((EP133+EH133)/MAX(EP133+EH133+EQ133, 0.1)*$I$9+EQ133/MAX(EP133+EH133+EQ133, 0.1)*$J$9))/($B$11+$C$11+$F$11)</f>
        <v>0</v>
      </c>
      <c r="CU133">
        <f>($B$11*$K$9+$C$11*$K$9+$F$11*((EP133+EH133)/MAX(EP133+EH133+EQ133, 0.1)*$P$9+EQ133/MAX(EP133+EH133+EQ133, 0.1)*$Q$9))/($B$11+$C$11+$F$11)</f>
        <v>0</v>
      </c>
      <c r="CV133">
        <v>6</v>
      </c>
      <c r="CW133">
        <v>0.5</v>
      </c>
      <c r="CX133" t="s">
        <v>418</v>
      </c>
      <c r="CY133">
        <v>2</v>
      </c>
      <c r="CZ133" t="b">
        <v>1</v>
      </c>
      <c r="DA133">
        <v>1659046389.2</v>
      </c>
      <c r="DB133">
        <v>422.9086</v>
      </c>
      <c r="DC133">
        <v>420.0988</v>
      </c>
      <c r="DD133">
        <v>18.08753</v>
      </c>
      <c r="DE133">
        <v>15.95195</v>
      </c>
      <c r="DF133">
        <v>419.4745000000001</v>
      </c>
      <c r="DG133">
        <v>17.8903</v>
      </c>
      <c r="DH133">
        <v>500.0856000000001</v>
      </c>
      <c r="DI133">
        <v>90.23165</v>
      </c>
      <c r="DJ133">
        <v>0.09991810000000001</v>
      </c>
      <c r="DK133">
        <v>25.84828</v>
      </c>
      <c r="DL133">
        <v>24.8388</v>
      </c>
      <c r="DM133">
        <v>999.9</v>
      </c>
      <c r="DN133">
        <v>0</v>
      </c>
      <c r="DO133">
        <v>0</v>
      </c>
      <c r="DP133">
        <v>9996.059999999998</v>
      </c>
      <c r="DQ133">
        <v>0</v>
      </c>
      <c r="DR133">
        <v>4.243079</v>
      </c>
      <c r="DS133">
        <v>2.809955</v>
      </c>
      <c r="DT133">
        <v>430.6989</v>
      </c>
      <c r="DU133">
        <v>426.9087</v>
      </c>
      <c r="DV133">
        <v>2.13559</v>
      </c>
      <c r="DW133">
        <v>420.0988</v>
      </c>
      <c r="DX133">
        <v>15.95195</v>
      </c>
      <c r="DY133">
        <v>1.632068</v>
      </c>
      <c r="DZ133">
        <v>1.439371</v>
      </c>
      <c r="EA133">
        <v>14.26496</v>
      </c>
      <c r="EB133">
        <v>12.33887</v>
      </c>
      <c r="EC133">
        <v>0.0100011</v>
      </c>
      <c r="ED133">
        <v>0</v>
      </c>
      <c r="EE133">
        <v>0</v>
      </c>
      <c r="EF133">
        <v>0</v>
      </c>
      <c r="EG133">
        <v>928.6950000000001</v>
      </c>
      <c r="EH133">
        <v>0.0100011</v>
      </c>
      <c r="EI133">
        <v>-3.974999999999999</v>
      </c>
      <c r="EJ133">
        <v>-1.65</v>
      </c>
      <c r="EK133">
        <v>34.2935</v>
      </c>
      <c r="EL133">
        <v>40.625</v>
      </c>
      <c r="EM133">
        <v>37.431</v>
      </c>
      <c r="EN133">
        <v>40.74980000000001</v>
      </c>
      <c r="EO133">
        <v>37.8186</v>
      </c>
      <c r="EP133">
        <v>0</v>
      </c>
      <c r="EQ133">
        <v>0</v>
      </c>
      <c r="ER133">
        <v>0</v>
      </c>
      <c r="ES133">
        <v>1659046393.3</v>
      </c>
      <c r="ET133">
        <v>0</v>
      </c>
      <c r="EU133">
        <v>928.99</v>
      </c>
      <c r="EV133">
        <v>-7.457691945960118</v>
      </c>
      <c r="EW133">
        <v>-2.661538686695894</v>
      </c>
      <c r="EX133">
        <v>-4.396</v>
      </c>
      <c r="EY133">
        <v>15</v>
      </c>
      <c r="EZ133">
        <v>0</v>
      </c>
      <c r="FA133" t="s">
        <v>419</v>
      </c>
      <c r="FB133">
        <v>1655239120</v>
      </c>
      <c r="FC133">
        <v>1655239135</v>
      </c>
      <c r="FD133">
        <v>0</v>
      </c>
      <c r="FE133">
        <v>-0.075</v>
      </c>
      <c r="FF133">
        <v>-0.027</v>
      </c>
      <c r="FG133">
        <v>1.986</v>
      </c>
      <c r="FH133">
        <v>0.139</v>
      </c>
      <c r="FI133">
        <v>420</v>
      </c>
      <c r="FJ133">
        <v>22</v>
      </c>
      <c r="FK133">
        <v>0.12</v>
      </c>
      <c r="FL133">
        <v>0.02</v>
      </c>
      <c r="FM133">
        <v>2.803680975609756</v>
      </c>
      <c r="FN133">
        <v>-0.003973170731716001</v>
      </c>
      <c r="FO133">
        <v>0.02076332446769123</v>
      </c>
      <c r="FP133">
        <v>1</v>
      </c>
      <c r="FQ133">
        <v>929.6911764705883</v>
      </c>
      <c r="FR133">
        <v>-12.47364386258495</v>
      </c>
      <c r="FS133">
        <v>5.364856647778304</v>
      </c>
      <c r="FT133">
        <v>0</v>
      </c>
      <c r="FU133">
        <v>2.119223902439025</v>
      </c>
      <c r="FV133">
        <v>0.10778843205575</v>
      </c>
      <c r="FW133">
        <v>0.01520935445111825</v>
      </c>
      <c r="FX133">
        <v>0</v>
      </c>
      <c r="FY133">
        <v>1</v>
      </c>
      <c r="FZ133">
        <v>3</v>
      </c>
      <c r="GA133" t="s">
        <v>426</v>
      </c>
      <c r="GB133">
        <v>2.98014</v>
      </c>
      <c r="GC133">
        <v>2.72843</v>
      </c>
      <c r="GD133">
        <v>0.0860257</v>
      </c>
      <c r="GE133">
        <v>0.08656179999999999</v>
      </c>
      <c r="GF133">
        <v>0.0879122</v>
      </c>
      <c r="GG133">
        <v>0.081014</v>
      </c>
      <c r="GH133">
        <v>27400.3</v>
      </c>
      <c r="GI133">
        <v>26970.1</v>
      </c>
      <c r="GJ133">
        <v>30506.2</v>
      </c>
      <c r="GK133">
        <v>29769.8</v>
      </c>
      <c r="GL133">
        <v>38401.2</v>
      </c>
      <c r="GM133">
        <v>36031.9</v>
      </c>
      <c r="GN133">
        <v>46666.9</v>
      </c>
      <c r="GO133">
        <v>44278.7</v>
      </c>
      <c r="GP133">
        <v>1.8843</v>
      </c>
      <c r="GQ133">
        <v>1.8485</v>
      </c>
      <c r="GR133">
        <v>-0.00159442</v>
      </c>
      <c r="GS133">
        <v>0</v>
      </c>
      <c r="GT133">
        <v>24.865</v>
      </c>
      <c r="GU133">
        <v>999.9</v>
      </c>
      <c r="GV133">
        <v>42.7</v>
      </c>
      <c r="GW133">
        <v>31.6</v>
      </c>
      <c r="GX133">
        <v>22.0891</v>
      </c>
      <c r="GY133">
        <v>63.2573</v>
      </c>
      <c r="GZ133">
        <v>22.3478</v>
      </c>
      <c r="HA133">
        <v>1</v>
      </c>
      <c r="HB133">
        <v>-0.0636535</v>
      </c>
      <c r="HC133">
        <v>0.07999729999999999</v>
      </c>
      <c r="HD133">
        <v>20.2144</v>
      </c>
      <c r="HE133">
        <v>5.23541</v>
      </c>
      <c r="HF133">
        <v>11.968</v>
      </c>
      <c r="HG133">
        <v>4.97215</v>
      </c>
      <c r="HH133">
        <v>3.29025</v>
      </c>
      <c r="HI133">
        <v>9611.799999999999</v>
      </c>
      <c r="HJ133">
        <v>9999</v>
      </c>
      <c r="HK133">
        <v>9999</v>
      </c>
      <c r="HL133">
        <v>301.5</v>
      </c>
      <c r="HM133">
        <v>4.97292</v>
      </c>
      <c r="HN133">
        <v>1.87737</v>
      </c>
      <c r="HO133">
        <v>1.87546</v>
      </c>
      <c r="HP133">
        <v>1.87831</v>
      </c>
      <c r="HQ133">
        <v>1.875</v>
      </c>
      <c r="HR133">
        <v>1.87858</v>
      </c>
      <c r="HS133">
        <v>1.87565</v>
      </c>
      <c r="HT133">
        <v>1.87683</v>
      </c>
      <c r="HU133">
        <v>0</v>
      </c>
      <c r="HV133">
        <v>0</v>
      </c>
      <c r="HW133">
        <v>0</v>
      </c>
      <c r="HX133">
        <v>0</v>
      </c>
      <c r="HY133" t="s">
        <v>421</v>
      </c>
      <c r="HZ133" t="s">
        <v>422</v>
      </c>
      <c r="IA133" t="s">
        <v>423</v>
      </c>
      <c r="IB133" t="s">
        <v>423</v>
      </c>
      <c r="IC133" t="s">
        <v>423</v>
      </c>
      <c r="ID133" t="s">
        <v>423</v>
      </c>
      <c r="IE133">
        <v>0</v>
      </c>
      <c r="IF133">
        <v>100</v>
      </c>
      <c r="IG133">
        <v>100</v>
      </c>
      <c r="IH133">
        <v>3.434</v>
      </c>
      <c r="II133">
        <v>0.1973</v>
      </c>
      <c r="IJ133">
        <v>1.981763419366358</v>
      </c>
      <c r="IK133">
        <v>0.004159454759036045</v>
      </c>
      <c r="IL133">
        <v>-1.867668404869411E-06</v>
      </c>
      <c r="IM133">
        <v>4.909634042181104E-10</v>
      </c>
      <c r="IN133">
        <v>-0.02325052156973135</v>
      </c>
      <c r="IO133">
        <v>0.005621412097584705</v>
      </c>
      <c r="IP133">
        <v>0.0003643073039241939</v>
      </c>
      <c r="IQ133">
        <v>5.804889560036211E-07</v>
      </c>
      <c r="IR133">
        <v>0</v>
      </c>
      <c r="IS133">
        <v>2100</v>
      </c>
      <c r="IT133">
        <v>1</v>
      </c>
      <c r="IU133">
        <v>26</v>
      </c>
      <c r="IV133">
        <v>63454.5</v>
      </c>
      <c r="IW133">
        <v>63454.3</v>
      </c>
      <c r="IX133">
        <v>1.09741</v>
      </c>
      <c r="IY133">
        <v>2.57812</v>
      </c>
      <c r="IZ133">
        <v>1.39893</v>
      </c>
      <c r="JA133">
        <v>2.34131</v>
      </c>
      <c r="JB133">
        <v>1.44897</v>
      </c>
      <c r="JC133">
        <v>2.40356</v>
      </c>
      <c r="JD133">
        <v>37.0747</v>
      </c>
      <c r="JE133">
        <v>24.105</v>
      </c>
      <c r="JF133">
        <v>18</v>
      </c>
      <c r="JG133">
        <v>491.83</v>
      </c>
      <c r="JH133">
        <v>440.994</v>
      </c>
      <c r="JI133">
        <v>25.0008</v>
      </c>
      <c r="JJ133">
        <v>26.154</v>
      </c>
      <c r="JK133">
        <v>30.0006</v>
      </c>
      <c r="JL133">
        <v>25.9363</v>
      </c>
      <c r="JM133">
        <v>26.0098</v>
      </c>
      <c r="JN133">
        <v>22.0063</v>
      </c>
      <c r="JO133">
        <v>31.3519</v>
      </c>
      <c r="JP133">
        <v>9.89555</v>
      </c>
      <c r="JQ133">
        <v>25</v>
      </c>
      <c r="JR133">
        <v>420.1</v>
      </c>
      <c r="JS133">
        <v>15.9944</v>
      </c>
      <c r="JT133">
        <v>100.851</v>
      </c>
      <c r="JU133">
        <v>101.809</v>
      </c>
    </row>
    <row r="134" spans="1:281">
      <c r="A134">
        <v>118</v>
      </c>
      <c r="B134">
        <v>1659046397</v>
      </c>
      <c r="C134">
        <v>4286</v>
      </c>
      <c r="D134" t="s">
        <v>667</v>
      </c>
      <c r="E134" t="s">
        <v>668</v>
      </c>
      <c r="F134">
        <v>5</v>
      </c>
      <c r="G134" t="s">
        <v>415</v>
      </c>
      <c r="H134" t="s">
        <v>650</v>
      </c>
      <c r="I134">
        <v>1659046394.5</v>
      </c>
      <c r="J134">
        <f>(K134)/1000</f>
        <v>0</v>
      </c>
      <c r="K134">
        <f>IF(CZ134, AN134, AH134)</f>
        <v>0</v>
      </c>
      <c r="L134">
        <f>IF(CZ134, AI134, AG134)</f>
        <v>0</v>
      </c>
      <c r="M134">
        <f>DB134 - IF(AU134&gt;1, L134*CV134*100.0/(AW134*DP134), 0)</f>
        <v>0</v>
      </c>
      <c r="N134">
        <f>((T134-J134/2)*M134-L134)/(T134+J134/2)</f>
        <v>0</v>
      </c>
      <c r="O134">
        <f>N134*(DI134+DJ134)/1000.0</f>
        <v>0</v>
      </c>
      <c r="P134">
        <f>(DB134 - IF(AU134&gt;1, L134*CV134*100.0/(AW134*DP134), 0))*(DI134+DJ134)/1000.0</f>
        <v>0</v>
      </c>
      <c r="Q134">
        <f>2.0/((1/S134-1/R134)+SIGN(S134)*SQRT((1/S134-1/R134)*(1/S134-1/R134) + 4*CW134/((CW134+1)*(CW134+1))*(2*1/S134*1/R134-1/R134*1/R134)))</f>
        <v>0</v>
      </c>
      <c r="R134">
        <f>IF(LEFT(CX134,1)&lt;&gt;"0",IF(LEFT(CX134,1)="1",3.0,CY134),$D$5+$E$5*(DP134*DI134/($K$5*1000))+$F$5*(DP134*DI134/($K$5*1000))*MAX(MIN(CV134,$J$5),$I$5)*MAX(MIN(CV134,$J$5),$I$5)+$G$5*MAX(MIN(CV134,$J$5),$I$5)*(DP134*DI134/($K$5*1000))+$H$5*(DP134*DI134/($K$5*1000))*(DP134*DI134/($K$5*1000)))</f>
        <v>0</v>
      </c>
      <c r="S134">
        <f>J134*(1000-(1000*0.61365*exp(17.502*W134/(240.97+W134))/(DI134+DJ134)+DD134)/2)/(1000*0.61365*exp(17.502*W134/(240.97+W134))/(DI134+DJ134)-DD134)</f>
        <v>0</v>
      </c>
      <c r="T134">
        <f>1/((CW134+1)/(Q134/1.6)+1/(R134/1.37)) + CW134/((CW134+1)/(Q134/1.6) + CW134/(R134/1.37))</f>
        <v>0</v>
      </c>
      <c r="U134">
        <f>(CR134*CU134)</f>
        <v>0</v>
      </c>
      <c r="V134">
        <f>(DK134+(U134+2*0.95*5.67E-8*(((DK134+$B$7)+273)^4-(DK134+273)^4)-44100*J134)/(1.84*29.3*R134+8*0.95*5.67E-8*(DK134+273)^3))</f>
        <v>0</v>
      </c>
      <c r="W134">
        <f>($C$7*DL134+$D$7*DM134+$E$7*V134)</f>
        <v>0</v>
      </c>
      <c r="X134">
        <f>0.61365*exp(17.502*W134/(240.97+W134))</f>
        <v>0</v>
      </c>
      <c r="Y134">
        <f>(Z134/AA134*100)</f>
        <v>0</v>
      </c>
      <c r="Z134">
        <f>DD134*(DI134+DJ134)/1000</f>
        <v>0</v>
      </c>
      <c r="AA134">
        <f>0.61365*exp(17.502*DK134/(240.97+DK134))</f>
        <v>0</v>
      </c>
      <c r="AB134">
        <f>(X134-DD134*(DI134+DJ134)/1000)</f>
        <v>0</v>
      </c>
      <c r="AC134">
        <f>(-J134*44100)</f>
        <v>0</v>
      </c>
      <c r="AD134">
        <f>2*29.3*R134*0.92*(DK134-W134)</f>
        <v>0</v>
      </c>
      <c r="AE134">
        <f>2*0.95*5.67E-8*(((DK134+$B$7)+273)^4-(W134+273)^4)</f>
        <v>0</v>
      </c>
      <c r="AF134">
        <f>U134+AE134+AC134+AD134</f>
        <v>0</v>
      </c>
      <c r="AG134">
        <f>DH134*AU134*(DC134-DB134*(1000-AU134*DE134)/(1000-AU134*DD134))/(100*CV134)</f>
        <v>0</v>
      </c>
      <c r="AH134">
        <f>1000*DH134*AU134*(DD134-DE134)/(100*CV134*(1000-AU134*DD134))</f>
        <v>0</v>
      </c>
      <c r="AI134">
        <f>(AJ134 - AK134 - DI134*1E3/(8.314*(DK134+273.15)) * AM134/DH134 * AL134) * DH134/(100*CV134) * (1000 - DE134)/1000</f>
        <v>0</v>
      </c>
      <c r="AJ134">
        <v>426.9257906262812</v>
      </c>
      <c r="AK134">
        <v>430.6855393939395</v>
      </c>
      <c r="AL134">
        <v>8.109234426751191E-05</v>
      </c>
      <c r="AM134">
        <v>64.83960638938225</v>
      </c>
      <c r="AN134">
        <f>(AP134 - AO134 + DI134*1E3/(8.314*(DK134+273.15)) * AR134/DH134 * AQ134) * DH134/(100*CV134) * 1000/(1000 - AP134)</f>
        <v>0</v>
      </c>
      <c r="AO134">
        <v>15.95314470955831</v>
      </c>
      <c r="AP134">
        <v>18.08518671328672</v>
      </c>
      <c r="AQ134">
        <v>1.666588275937372E-09</v>
      </c>
      <c r="AR134">
        <v>85.09638083613665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MAX(0,($B$13+$C$13*DP134)/(1+$D$13*DP134)*DI134/(DK134+273)*$E$13)</f>
        <v>0</v>
      </c>
      <c r="AX134" t="s">
        <v>417</v>
      </c>
      <c r="AY134" t="s">
        <v>417</v>
      </c>
      <c r="AZ134">
        <v>0</v>
      </c>
      <c r="BA134">
        <v>0</v>
      </c>
      <c r="BB134">
        <f>1-AZ134/BA134</f>
        <v>0</v>
      </c>
      <c r="BC134">
        <v>0</v>
      </c>
      <c r="BD134" t="s">
        <v>417</v>
      </c>
      <c r="BE134" t="s">
        <v>417</v>
      </c>
      <c r="BF134">
        <v>0</v>
      </c>
      <c r="BG134">
        <v>0</v>
      </c>
      <c r="BH134">
        <f>1-BF134/BG134</f>
        <v>0</v>
      </c>
      <c r="BI134">
        <v>0.5</v>
      </c>
      <c r="BJ134">
        <f>CS134</f>
        <v>0</v>
      </c>
      <c r="BK134">
        <f>L134</f>
        <v>0</v>
      </c>
      <c r="BL134">
        <f>BH134*BI134*BJ134</f>
        <v>0</v>
      </c>
      <c r="BM134">
        <f>(BK134-BC134)/BJ134</f>
        <v>0</v>
      </c>
      <c r="BN134">
        <f>(BA134-BG134)/BG134</f>
        <v>0</v>
      </c>
      <c r="BO134">
        <f>AZ134/(BB134+AZ134/BG134)</f>
        <v>0</v>
      </c>
      <c r="BP134" t="s">
        <v>417</v>
      </c>
      <c r="BQ134">
        <v>0</v>
      </c>
      <c r="BR134">
        <f>IF(BQ134&lt;&gt;0, BQ134, BO134)</f>
        <v>0</v>
      </c>
      <c r="BS134">
        <f>1-BR134/BG134</f>
        <v>0</v>
      </c>
      <c r="BT134">
        <f>(BG134-BF134)/(BG134-BR134)</f>
        <v>0</v>
      </c>
      <c r="BU134">
        <f>(BA134-BG134)/(BA134-BR134)</f>
        <v>0</v>
      </c>
      <c r="BV134">
        <f>(BG134-BF134)/(BG134-AZ134)</f>
        <v>0</v>
      </c>
      <c r="BW134">
        <f>(BA134-BG134)/(BA134-AZ134)</f>
        <v>0</v>
      </c>
      <c r="BX134">
        <f>(BT134*BR134/BF134)</f>
        <v>0</v>
      </c>
      <c r="BY134">
        <f>(1-BX134)</f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f>$B$11*DQ134+$C$11*DR134+$F$11*EC134*(1-EF134)</f>
        <v>0</v>
      </c>
      <c r="CS134">
        <f>CR134*CT134</f>
        <v>0</v>
      </c>
      <c r="CT134">
        <f>($B$11*$D$9+$C$11*$D$9+$F$11*((EP134+EH134)/MAX(EP134+EH134+EQ134, 0.1)*$I$9+EQ134/MAX(EP134+EH134+EQ134, 0.1)*$J$9))/($B$11+$C$11+$F$11)</f>
        <v>0</v>
      </c>
      <c r="CU134">
        <f>($B$11*$K$9+$C$11*$K$9+$F$11*((EP134+EH134)/MAX(EP134+EH134+EQ134, 0.1)*$P$9+EQ134/MAX(EP134+EH134+EQ134, 0.1)*$Q$9))/($B$11+$C$11+$F$11)</f>
        <v>0</v>
      </c>
      <c r="CV134">
        <v>6</v>
      </c>
      <c r="CW134">
        <v>0.5</v>
      </c>
      <c r="CX134" t="s">
        <v>418</v>
      </c>
      <c r="CY134">
        <v>2</v>
      </c>
      <c r="CZ134" t="b">
        <v>1</v>
      </c>
      <c r="DA134">
        <v>1659046394.5</v>
      </c>
      <c r="DB134">
        <v>422.891</v>
      </c>
      <c r="DC134">
        <v>420.1077777777778</v>
      </c>
      <c r="DD134">
        <v>18.08645555555556</v>
      </c>
      <c r="DE134">
        <v>15.95407777777778</v>
      </c>
      <c r="DF134">
        <v>419.4568888888889</v>
      </c>
      <c r="DG134">
        <v>17.88924444444444</v>
      </c>
      <c r="DH134">
        <v>500.1293333333333</v>
      </c>
      <c r="DI134">
        <v>90.23264444444445</v>
      </c>
      <c r="DJ134">
        <v>0.100144</v>
      </c>
      <c r="DK134">
        <v>25.85211111111111</v>
      </c>
      <c r="DL134">
        <v>24.84632222222222</v>
      </c>
      <c r="DM134">
        <v>999.9000000000001</v>
      </c>
      <c r="DN134">
        <v>0</v>
      </c>
      <c r="DO134">
        <v>0</v>
      </c>
      <c r="DP134">
        <v>9995.889999999999</v>
      </c>
      <c r="DQ134">
        <v>0</v>
      </c>
      <c r="DR134">
        <v>4.24763</v>
      </c>
      <c r="DS134">
        <v>2.783332222222223</v>
      </c>
      <c r="DT134">
        <v>430.6806666666667</v>
      </c>
      <c r="DU134">
        <v>426.9188888888889</v>
      </c>
      <c r="DV134">
        <v>2.132395555555556</v>
      </c>
      <c r="DW134">
        <v>420.1077777777778</v>
      </c>
      <c r="DX134">
        <v>15.95407777777778</v>
      </c>
      <c r="DY134">
        <v>1.631991111111111</v>
      </c>
      <c r="DZ134">
        <v>1.439578888888889</v>
      </c>
      <c r="EA134">
        <v>14.26422222222222</v>
      </c>
      <c r="EB134">
        <v>12.34106666666667</v>
      </c>
      <c r="EC134">
        <v>0.0100011</v>
      </c>
      <c r="ED134">
        <v>0</v>
      </c>
      <c r="EE134">
        <v>0</v>
      </c>
      <c r="EF134">
        <v>0</v>
      </c>
      <c r="EG134">
        <v>928.4777777777776</v>
      </c>
      <c r="EH134">
        <v>0.0100011</v>
      </c>
      <c r="EI134">
        <v>-2.261111111111111</v>
      </c>
      <c r="EJ134">
        <v>-1.388888888888889</v>
      </c>
      <c r="EK134">
        <v>34.27766666666667</v>
      </c>
      <c r="EL134">
        <v>40.70099999999999</v>
      </c>
      <c r="EM134">
        <v>37.47177777777777</v>
      </c>
      <c r="EN134">
        <v>40.84</v>
      </c>
      <c r="EO134">
        <v>37.77755555555556</v>
      </c>
      <c r="EP134">
        <v>0</v>
      </c>
      <c r="EQ134">
        <v>0</v>
      </c>
      <c r="ER134">
        <v>0</v>
      </c>
      <c r="ES134">
        <v>1659046398.7</v>
      </c>
      <c r="ET134">
        <v>0</v>
      </c>
      <c r="EU134">
        <v>928.4596153846155</v>
      </c>
      <c r="EV134">
        <v>3.902564054017143</v>
      </c>
      <c r="EW134">
        <v>11.26666674058704</v>
      </c>
      <c r="EX134">
        <v>-4.286538461538461</v>
      </c>
      <c r="EY134">
        <v>15</v>
      </c>
      <c r="EZ134">
        <v>0</v>
      </c>
      <c r="FA134" t="s">
        <v>419</v>
      </c>
      <c r="FB134">
        <v>1655239120</v>
      </c>
      <c r="FC134">
        <v>1655239135</v>
      </c>
      <c r="FD134">
        <v>0</v>
      </c>
      <c r="FE134">
        <v>-0.075</v>
      </c>
      <c r="FF134">
        <v>-0.027</v>
      </c>
      <c r="FG134">
        <v>1.986</v>
      </c>
      <c r="FH134">
        <v>0.139</v>
      </c>
      <c r="FI134">
        <v>420</v>
      </c>
      <c r="FJ134">
        <v>22</v>
      </c>
      <c r="FK134">
        <v>0.12</v>
      </c>
      <c r="FL134">
        <v>0.02</v>
      </c>
      <c r="FM134">
        <v>2.796883</v>
      </c>
      <c r="FN134">
        <v>-0.04954153846154367</v>
      </c>
      <c r="FO134">
        <v>0.02261753028073579</v>
      </c>
      <c r="FP134">
        <v>1</v>
      </c>
      <c r="FQ134">
        <v>928.9808823529411</v>
      </c>
      <c r="FR134">
        <v>-1.417112202120497</v>
      </c>
      <c r="FS134">
        <v>4.841897639445199</v>
      </c>
      <c r="FT134">
        <v>0</v>
      </c>
      <c r="FU134">
        <v>2.12671675</v>
      </c>
      <c r="FV134">
        <v>0.08849527204502669</v>
      </c>
      <c r="FW134">
        <v>0.01045943937013357</v>
      </c>
      <c r="FX134">
        <v>1</v>
      </c>
      <c r="FY134">
        <v>2</v>
      </c>
      <c r="FZ134">
        <v>3</v>
      </c>
      <c r="GA134" t="s">
        <v>429</v>
      </c>
      <c r="GB134">
        <v>2.98016</v>
      </c>
      <c r="GC134">
        <v>2.72822</v>
      </c>
      <c r="GD134">
        <v>0.0860259</v>
      </c>
      <c r="GE134">
        <v>0.08655450000000001</v>
      </c>
      <c r="GF134">
        <v>0.08790439999999999</v>
      </c>
      <c r="GG134">
        <v>0.0810255</v>
      </c>
      <c r="GH134">
        <v>27399.9</v>
      </c>
      <c r="GI134">
        <v>26969.6</v>
      </c>
      <c r="GJ134">
        <v>30505.8</v>
      </c>
      <c r="GK134">
        <v>29769</v>
      </c>
      <c r="GL134">
        <v>38401.4</v>
      </c>
      <c r="GM134">
        <v>36030.7</v>
      </c>
      <c r="GN134">
        <v>46666.8</v>
      </c>
      <c r="GO134">
        <v>44277.8</v>
      </c>
      <c r="GP134">
        <v>1.8839</v>
      </c>
      <c r="GQ134">
        <v>1.84845</v>
      </c>
      <c r="GR134">
        <v>-0.00137836</v>
      </c>
      <c r="GS134">
        <v>0</v>
      </c>
      <c r="GT134">
        <v>24.8692</v>
      </c>
      <c r="GU134">
        <v>999.9</v>
      </c>
      <c r="GV134">
        <v>42.7</v>
      </c>
      <c r="GW134">
        <v>31.6</v>
      </c>
      <c r="GX134">
        <v>22.0894</v>
      </c>
      <c r="GY134">
        <v>63.0573</v>
      </c>
      <c r="GZ134">
        <v>22.1915</v>
      </c>
      <c r="HA134">
        <v>1</v>
      </c>
      <c r="HB134">
        <v>-0.0630564</v>
      </c>
      <c r="HC134">
        <v>0.0839597</v>
      </c>
      <c r="HD134">
        <v>20.2151</v>
      </c>
      <c r="HE134">
        <v>5.2396</v>
      </c>
      <c r="HF134">
        <v>11.968</v>
      </c>
      <c r="HG134">
        <v>4.97315</v>
      </c>
      <c r="HH134">
        <v>3.291</v>
      </c>
      <c r="HI134">
        <v>9611.799999999999</v>
      </c>
      <c r="HJ134">
        <v>9999</v>
      </c>
      <c r="HK134">
        <v>9999</v>
      </c>
      <c r="HL134">
        <v>301.5</v>
      </c>
      <c r="HM134">
        <v>4.97292</v>
      </c>
      <c r="HN134">
        <v>1.87736</v>
      </c>
      <c r="HO134">
        <v>1.87546</v>
      </c>
      <c r="HP134">
        <v>1.87831</v>
      </c>
      <c r="HQ134">
        <v>1.875</v>
      </c>
      <c r="HR134">
        <v>1.87856</v>
      </c>
      <c r="HS134">
        <v>1.8757</v>
      </c>
      <c r="HT134">
        <v>1.87682</v>
      </c>
      <c r="HU134">
        <v>0</v>
      </c>
      <c r="HV134">
        <v>0</v>
      </c>
      <c r="HW134">
        <v>0</v>
      </c>
      <c r="HX134">
        <v>0</v>
      </c>
      <c r="HY134" t="s">
        <v>421</v>
      </c>
      <c r="HZ134" t="s">
        <v>422</v>
      </c>
      <c r="IA134" t="s">
        <v>423</v>
      </c>
      <c r="IB134" t="s">
        <v>423</v>
      </c>
      <c r="IC134" t="s">
        <v>423</v>
      </c>
      <c r="ID134" t="s">
        <v>423</v>
      </c>
      <c r="IE134">
        <v>0</v>
      </c>
      <c r="IF134">
        <v>100</v>
      </c>
      <c r="IG134">
        <v>100</v>
      </c>
      <c r="IH134">
        <v>3.434</v>
      </c>
      <c r="II134">
        <v>0.1972</v>
      </c>
      <c r="IJ134">
        <v>1.981763419366358</v>
      </c>
      <c r="IK134">
        <v>0.004159454759036045</v>
      </c>
      <c r="IL134">
        <v>-1.867668404869411E-06</v>
      </c>
      <c r="IM134">
        <v>4.909634042181104E-10</v>
      </c>
      <c r="IN134">
        <v>-0.02325052156973135</v>
      </c>
      <c r="IO134">
        <v>0.005621412097584705</v>
      </c>
      <c r="IP134">
        <v>0.0003643073039241939</v>
      </c>
      <c r="IQ134">
        <v>5.804889560036211E-07</v>
      </c>
      <c r="IR134">
        <v>0</v>
      </c>
      <c r="IS134">
        <v>2100</v>
      </c>
      <c r="IT134">
        <v>1</v>
      </c>
      <c r="IU134">
        <v>26</v>
      </c>
      <c r="IV134">
        <v>63454.6</v>
      </c>
      <c r="IW134">
        <v>63454.4</v>
      </c>
      <c r="IX134">
        <v>1.09741</v>
      </c>
      <c r="IY134">
        <v>2.58667</v>
      </c>
      <c r="IZ134">
        <v>1.39893</v>
      </c>
      <c r="JA134">
        <v>2.34131</v>
      </c>
      <c r="JB134">
        <v>1.44897</v>
      </c>
      <c r="JC134">
        <v>2.33887</v>
      </c>
      <c r="JD134">
        <v>37.0747</v>
      </c>
      <c r="JE134">
        <v>24.0963</v>
      </c>
      <c r="JF134">
        <v>18</v>
      </c>
      <c r="JG134">
        <v>491.65</v>
      </c>
      <c r="JH134">
        <v>441.01</v>
      </c>
      <c r="JI134">
        <v>25.0008</v>
      </c>
      <c r="JJ134">
        <v>26.1606</v>
      </c>
      <c r="JK134">
        <v>30.0006</v>
      </c>
      <c r="JL134">
        <v>25.9418</v>
      </c>
      <c r="JM134">
        <v>26.0159</v>
      </c>
      <c r="JN134">
        <v>22.0075</v>
      </c>
      <c r="JO134">
        <v>31.3519</v>
      </c>
      <c r="JP134">
        <v>9.89555</v>
      </c>
      <c r="JQ134">
        <v>25</v>
      </c>
      <c r="JR134">
        <v>420.1</v>
      </c>
      <c r="JS134">
        <v>16.0066</v>
      </c>
      <c r="JT134">
        <v>100.85</v>
      </c>
      <c r="JU134">
        <v>101.807</v>
      </c>
    </row>
    <row r="135" spans="1:281">
      <c r="A135">
        <v>119</v>
      </c>
      <c r="B135">
        <v>1659046402</v>
      </c>
      <c r="C135">
        <v>4291</v>
      </c>
      <c r="D135" t="s">
        <v>669</v>
      </c>
      <c r="E135" t="s">
        <v>670</v>
      </c>
      <c r="F135">
        <v>5</v>
      </c>
      <c r="G135" t="s">
        <v>415</v>
      </c>
      <c r="H135" t="s">
        <v>650</v>
      </c>
      <c r="I135">
        <v>1659046399.2</v>
      </c>
      <c r="J135">
        <f>(K135)/1000</f>
        <v>0</v>
      </c>
      <c r="K135">
        <f>IF(CZ135, AN135, AH135)</f>
        <v>0</v>
      </c>
      <c r="L135">
        <f>IF(CZ135, AI135, AG135)</f>
        <v>0</v>
      </c>
      <c r="M135">
        <f>DB135 - IF(AU135&gt;1, L135*CV135*100.0/(AW135*DP135), 0)</f>
        <v>0</v>
      </c>
      <c r="N135">
        <f>((T135-J135/2)*M135-L135)/(T135+J135/2)</f>
        <v>0</v>
      </c>
      <c r="O135">
        <f>N135*(DI135+DJ135)/1000.0</f>
        <v>0</v>
      </c>
      <c r="P135">
        <f>(DB135 - IF(AU135&gt;1, L135*CV135*100.0/(AW135*DP135), 0))*(DI135+DJ135)/1000.0</f>
        <v>0</v>
      </c>
      <c r="Q135">
        <f>2.0/((1/S135-1/R135)+SIGN(S135)*SQRT((1/S135-1/R135)*(1/S135-1/R135) + 4*CW135/((CW135+1)*(CW135+1))*(2*1/S135*1/R135-1/R135*1/R135)))</f>
        <v>0</v>
      </c>
      <c r="R135">
        <f>IF(LEFT(CX135,1)&lt;&gt;"0",IF(LEFT(CX135,1)="1",3.0,CY135),$D$5+$E$5*(DP135*DI135/($K$5*1000))+$F$5*(DP135*DI135/($K$5*1000))*MAX(MIN(CV135,$J$5),$I$5)*MAX(MIN(CV135,$J$5),$I$5)+$G$5*MAX(MIN(CV135,$J$5),$I$5)*(DP135*DI135/($K$5*1000))+$H$5*(DP135*DI135/($K$5*1000))*(DP135*DI135/($K$5*1000)))</f>
        <v>0</v>
      </c>
      <c r="S135">
        <f>J135*(1000-(1000*0.61365*exp(17.502*W135/(240.97+W135))/(DI135+DJ135)+DD135)/2)/(1000*0.61365*exp(17.502*W135/(240.97+W135))/(DI135+DJ135)-DD135)</f>
        <v>0</v>
      </c>
      <c r="T135">
        <f>1/((CW135+1)/(Q135/1.6)+1/(R135/1.37)) + CW135/((CW135+1)/(Q135/1.6) + CW135/(R135/1.37))</f>
        <v>0</v>
      </c>
      <c r="U135">
        <f>(CR135*CU135)</f>
        <v>0</v>
      </c>
      <c r="V135">
        <f>(DK135+(U135+2*0.95*5.67E-8*(((DK135+$B$7)+273)^4-(DK135+273)^4)-44100*J135)/(1.84*29.3*R135+8*0.95*5.67E-8*(DK135+273)^3))</f>
        <v>0</v>
      </c>
      <c r="W135">
        <f>($C$7*DL135+$D$7*DM135+$E$7*V135)</f>
        <v>0</v>
      </c>
      <c r="X135">
        <f>0.61365*exp(17.502*W135/(240.97+W135))</f>
        <v>0</v>
      </c>
      <c r="Y135">
        <f>(Z135/AA135*100)</f>
        <v>0</v>
      </c>
      <c r="Z135">
        <f>DD135*(DI135+DJ135)/1000</f>
        <v>0</v>
      </c>
      <c r="AA135">
        <f>0.61365*exp(17.502*DK135/(240.97+DK135))</f>
        <v>0</v>
      </c>
      <c r="AB135">
        <f>(X135-DD135*(DI135+DJ135)/1000)</f>
        <v>0</v>
      </c>
      <c r="AC135">
        <f>(-J135*44100)</f>
        <v>0</v>
      </c>
      <c r="AD135">
        <f>2*29.3*R135*0.92*(DK135-W135)</f>
        <v>0</v>
      </c>
      <c r="AE135">
        <f>2*0.95*5.67E-8*(((DK135+$B$7)+273)^4-(W135+273)^4)</f>
        <v>0</v>
      </c>
      <c r="AF135">
        <f>U135+AE135+AC135+AD135</f>
        <v>0</v>
      </c>
      <c r="AG135">
        <f>DH135*AU135*(DC135-DB135*(1000-AU135*DE135)/(1000-AU135*DD135))/(100*CV135)</f>
        <v>0</v>
      </c>
      <c r="AH135">
        <f>1000*DH135*AU135*(DD135-DE135)/(100*CV135*(1000-AU135*DD135))</f>
        <v>0</v>
      </c>
      <c r="AI135">
        <f>(AJ135 - AK135 - DI135*1E3/(8.314*(DK135+273.15)) * AM135/DH135 * AL135) * DH135/(100*CV135) * (1000 - DE135)/1000</f>
        <v>0</v>
      </c>
      <c r="AJ135">
        <v>426.8826904208956</v>
      </c>
      <c r="AK135">
        <v>430.6776484848484</v>
      </c>
      <c r="AL135">
        <v>-8.277879956162825E-05</v>
      </c>
      <c r="AM135">
        <v>64.83960638938225</v>
      </c>
      <c r="AN135">
        <f>(AP135 - AO135 + DI135*1E3/(8.314*(DK135+273.15)) * AR135/DH135 * AQ135) * DH135/(100*CV135) * 1000/(1000 - AP135)</f>
        <v>0</v>
      </c>
      <c r="AO135">
        <v>15.95667601107299</v>
      </c>
      <c r="AP135">
        <v>18.08357552447553</v>
      </c>
      <c r="AQ135">
        <v>-6.838029931963077E-05</v>
      </c>
      <c r="AR135">
        <v>85.09638083613665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MAX(0,($B$13+$C$13*DP135)/(1+$D$13*DP135)*DI135/(DK135+273)*$E$13)</f>
        <v>0</v>
      </c>
      <c r="AX135" t="s">
        <v>417</v>
      </c>
      <c r="AY135" t="s">
        <v>417</v>
      </c>
      <c r="AZ135">
        <v>0</v>
      </c>
      <c r="BA135">
        <v>0</v>
      </c>
      <c r="BB135">
        <f>1-AZ135/BA135</f>
        <v>0</v>
      </c>
      <c r="BC135">
        <v>0</v>
      </c>
      <c r="BD135" t="s">
        <v>417</v>
      </c>
      <c r="BE135" t="s">
        <v>417</v>
      </c>
      <c r="BF135">
        <v>0</v>
      </c>
      <c r="BG135">
        <v>0</v>
      </c>
      <c r="BH135">
        <f>1-BF135/BG135</f>
        <v>0</v>
      </c>
      <c r="BI135">
        <v>0.5</v>
      </c>
      <c r="BJ135">
        <f>CS135</f>
        <v>0</v>
      </c>
      <c r="BK135">
        <f>L135</f>
        <v>0</v>
      </c>
      <c r="BL135">
        <f>BH135*BI135*BJ135</f>
        <v>0</v>
      </c>
      <c r="BM135">
        <f>(BK135-BC135)/BJ135</f>
        <v>0</v>
      </c>
      <c r="BN135">
        <f>(BA135-BG135)/BG135</f>
        <v>0</v>
      </c>
      <c r="BO135">
        <f>AZ135/(BB135+AZ135/BG135)</f>
        <v>0</v>
      </c>
      <c r="BP135" t="s">
        <v>417</v>
      </c>
      <c r="BQ135">
        <v>0</v>
      </c>
      <c r="BR135">
        <f>IF(BQ135&lt;&gt;0, BQ135, BO135)</f>
        <v>0</v>
      </c>
      <c r="BS135">
        <f>1-BR135/BG135</f>
        <v>0</v>
      </c>
      <c r="BT135">
        <f>(BG135-BF135)/(BG135-BR135)</f>
        <v>0</v>
      </c>
      <c r="BU135">
        <f>(BA135-BG135)/(BA135-BR135)</f>
        <v>0</v>
      </c>
      <c r="BV135">
        <f>(BG135-BF135)/(BG135-AZ135)</f>
        <v>0</v>
      </c>
      <c r="BW135">
        <f>(BA135-BG135)/(BA135-AZ135)</f>
        <v>0</v>
      </c>
      <c r="BX135">
        <f>(BT135*BR135/BF135)</f>
        <v>0</v>
      </c>
      <c r="BY135">
        <f>(1-BX135)</f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f>$B$11*DQ135+$C$11*DR135+$F$11*EC135*(1-EF135)</f>
        <v>0</v>
      </c>
      <c r="CS135">
        <f>CR135*CT135</f>
        <v>0</v>
      </c>
      <c r="CT135">
        <f>($B$11*$D$9+$C$11*$D$9+$F$11*((EP135+EH135)/MAX(EP135+EH135+EQ135, 0.1)*$I$9+EQ135/MAX(EP135+EH135+EQ135, 0.1)*$J$9))/($B$11+$C$11+$F$11)</f>
        <v>0</v>
      </c>
      <c r="CU135">
        <f>($B$11*$K$9+$C$11*$K$9+$F$11*((EP135+EH135)/MAX(EP135+EH135+EQ135, 0.1)*$P$9+EQ135/MAX(EP135+EH135+EQ135, 0.1)*$Q$9))/($B$11+$C$11+$F$11)</f>
        <v>0</v>
      </c>
      <c r="CV135">
        <v>6</v>
      </c>
      <c r="CW135">
        <v>0.5</v>
      </c>
      <c r="CX135" t="s">
        <v>418</v>
      </c>
      <c r="CY135">
        <v>2</v>
      </c>
      <c r="CZ135" t="b">
        <v>1</v>
      </c>
      <c r="DA135">
        <v>1659046399.2</v>
      </c>
      <c r="DB135">
        <v>422.8974</v>
      </c>
      <c r="DC135">
        <v>420.0805</v>
      </c>
      <c r="DD135">
        <v>18.08419</v>
      </c>
      <c r="DE135">
        <v>15.95551</v>
      </c>
      <c r="DF135">
        <v>419.4631000000001</v>
      </c>
      <c r="DG135">
        <v>17.88699</v>
      </c>
      <c r="DH135">
        <v>500.0498000000001</v>
      </c>
      <c r="DI135">
        <v>90.23210999999999</v>
      </c>
      <c r="DJ135">
        <v>0.09978404</v>
      </c>
      <c r="DK135">
        <v>25.85636</v>
      </c>
      <c r="DL135">
        <v>24.85667</v>
      </c>
      <c r="DM135">
        <v>999.9</v>
      </c>
      <c r="DN135">
        <v>0</v>
      </c>
      <c r="DO135">
        <v>0</v>
      </c>
      <c r="DP135">
        <v>10010.305</v>
      </c>
      <c r="DQ135">
        <v>0</v>
      </c>
      <c r="DR135">
        <v>4.24763</v>
      </c>
      <c r="DS135">
        <v>2.816866</v>
      </c>
      <c r="DT135">
        <v>430.6858</v>
      </c>
      <c r="DU135">
        <v>426.8918</v>
      </c>
      <c r="DV135">
        <v>2.12867</v>
      </c>
      <c r="DW135">
        <v>420.0805</v>
      </c>
      <c r="DX135">
        <v>15.95551</v>
      </c>
      <c r="DY135">
        <v>1.631773</v>
      </c>
      <c r="DZ135">
        <v>1.4397</v>
      </c>
      <c r="EA135">
        <v>14.26217</v>
      </c>
      <c r="EB135">
        <v>12.34234</v>
      </c>
      <c r="EC135">
        <v>0.0100011</v>
      </c>
      <c r="ED135">
        <v>0</v>
      </c>
      <c r="EE135">
        <v>0</v>
      </c>
      <c r="EF135">
        <v>0</v>
      </c>
      <c r="EG135">
        <v>928.5449999999998</v>
      </c>
      <c r="EH135">
        <v>0.0100011</v>
      </c>
      <c r="EI135">
        <v>-3.62</v>
      </c>
      <c r="EJ135">
        <v>-1.695</v>
      </c>
      <c r="EK135">
        <v>34.27480000000001</v>
      </c>
      <c r="EL135">
        <v>40.77480000000001</v>
      </c>
      <c r="EM135">
        <v>37.4936</v>
      </c>
      <c r="EN135">
        <v>40.9122</v>
      </c>
      <c r="EO135">
        <v>37.8372</v>
      </c>
      <c r="EP135">
        <v>0</v>
      </c>
      <c r="EQ135">
        <v>0</v>
      </c>
      <c r="ER135">
        <v>0</v>
      </c>
      <c r="ES135">
        <v>1659046403.5</v>
      </c>
      <c r="ET135">
        <v>0</v>
      </c>
      <c r="EU135">
        <v>928.5692307692308</v>
      </c>
      <c r="EV135">
        <v>-5.661538681991106</v>
      </c>
      <c r="EW135">
        <v>1.738461554930859</v>
      </c>
      <c r="EX135">
        <v>-3.198076923076923</v>
      </c>
      <c r="EY135">
        <v>15</v>
      </c>
      <c r="EZ135">
        <v>0</v>
      </c>
      <c r="FA135" t="s">
        <v>419</v>
      </c>
      <c r="FB135">
        <v>1655239120</v>
      </c>
      <c r="FC135">
        <v>1655239135</v>
      </c>
      <c r="FD135">
        <v>0</v>
      </c>
      <c r="FE135">
        <v>-0.075</v>
      </c>
      <c r="FF135">
        <v>-0.027</v>
      </c>
      <c r="FG135">
        <v>1.986</v>
      </c>
      <c r="FH135">
        <v>0.139</v>
      </c>
      <c r="FI135">
        <v>420</v>
      </c>
      <c r="FJ135">
        <v>22</v>
      </c>
      <c r="FK135">
        <v>0.12</v>
      </c>
      <c r="FL135">
        <v>0.02</v>
      </c>
      <c r="FM135">
        <v>2.802431707317073</v>
      </c>
      <c r="FN135">
        <v>0.04405170731707565</v>
      </c>
      <c r="FO135">
        <v>0.02490051570652548</v>
      </c>
      <c r="FP135">
        <v>1</v>
      </c>
      <c r="FQ135">
        <v>928.6058823529411</v>
      </c>
      <c r="FR135">
        <v>4.476699745710169</v>
      </c>
      <c r="FS135">
        <v>4.682661458946217</v>
      </c>
      <c r="FT135">
        <v>0</v>
      </c>
      <c r="FU135">
        <v>2.130603902439024</v>
      </c>
      <c r="FV135">
        <v>0.01143951219512172</v>
      </c>
      <c r="FW135">
        <v>0.004927834768199642</v>
      </c>
      <c r="FX135">
        <v>1</v>
      </c>
      <c r="FY135">
        <v>2</v>
      </c>
      <c r="FZ135">
        <v>3</v>
      </c>
      <c r="GA135" t="s">
        <v>429</v>
      </c>
      <c r="GB135">
        <v>2.98005</v>
      </c>
      <c r="GC135">
        <v>2.72821</v>
      </c>
      <c r="GD135">
        <v>0.0860225</v>
      </c>
      <c r="GE135">
        <v>0.08656030000000001</v>
      </c>
      <c r="GF135">
        <v>0.0878973</v>
      </c>
      <c r="GG135">
        <v>0.0810187</v>
      </c>
      <c r="GH135">
        <v>27399.2</v>
      </c>
      <c r="GI135">
        <v>26969</v>
      </c>
      <c r="GJ135">
        <v>30504.9</v>
      </c>
      <c r="GK135">
        <v>29768.5</v>
      </c>
      <c r="GL135">
        <v>38400.7</v>
      </c>
      <c r="GM135">
        <v>36030.5</v>
      </c>
      <c r="GN135">
        <v>46665.5</v>
      </c>
      <c r="GO135">
        <v>44277.3</v>
      </c>
      <c r="GP135">
        <v>1.88402</v>
      </c>
      <c r="GQ135">
        <v>1.84848</v>
      </c>
      <c r="GR135">
        <v>-0.000663102</v>
      </c>
      <c r="GS135">
        <v>0</v>
      </c>
      <c r="GT135">
        <v>24.8734</v>
      </c>
      <c r="GU135">
        <v>999.9</v>
      </c>
      <c r="GV135">
        <v>42.7</v>
      </c>
      <c r="GW135">
        <v>31.6</v>
      </c>
      <c r="GX135">
        <v>22.0885</v>
      </c>
      <c r="GY135">
        <v>63.1873</v>
      </c>
      <c r="GZ135">
        <v>22.4679</v>
      </c>
      <c r="HA135">
        <v>1</v>
      </c>
      <c r="HB135">
        <v>-0.0624721</v>
      </c>
      <c r="HC135">
        <v>0.0871678</v>
      </c>
      <c r="HD135">
        <v>20.2143</v>
      </c>
      <c r="HE135">
        <v>5.23541</v>
      </c>
      <c r="HF135">
        <v>11.968</v>
      </c>
      <c r="HG135">
        <v>4.97205</v>
      </c>
      <c r="HH135">
        <v>3.29033</v>
      </c>
      <c r="HI135">
        <v>9612</v>
      </c>
      <c r="HJ135">
        <v>9999</v>
      </c>
      <c r="HK135">
        <v>9999</v>
      </c>
      <c r="HL135">
        <v>301.5</v>
      </c>
      <c r="HM135">
        <v>4.97292</v>
      </c>
      <c r="HN135">
        <v>1.8774</v>
      </c>
      <c r="HO135">
        <v>1.87547</v>
      </c>
      <c r="HP135">
        <v>1.87834</v>
      </c>
      <c r="HQ135">
        <v>1.87502</v>
      </c>
      <c r="HR135">
        <v>1.87862</v>
      </c>
      <c r="HS135">
        <v>1.8757</v>
      </c>
      <c r="HT135">
        <v>1.87683</v>
      </c>
      <c r="HU135">
        <v>0</v>
      </c>
      <c r="HV135">
        <v>0</v>
      </c>
      <c r="HW135">
        <v>0</v>
      </c>
      <c r="HX135">
        <v>0</v>
      </c>
      <c r="HY135" t="s">
        <v>421</v>
      </c>
      <c r="HZ135" t="s">
        <v>422</v>
      </c>
      <c r="IA135" t="s">
        <v>423</v>
      </c>
      <c r="IB135" t="s">
        <v>423</v>
      </c>
      <c r="IC135" t="s">
        <v>423</v>
      </c>
      <c r="ID135" t="s">
        <v>423</v>
      </c>
      <c r="IE135">
        <v>0</v>
      </c>
      <c r="IF135">
        <v>100</v>
      </c>
      <c r="IG135">
        <v>100</v>
      </c>
      <c r="IH135">
        <v>3.434</v>
      </c>
      <c r="II135">
        <v>0.1971</v>
      </c>
      <c r="IJ135">
        <v>1.981763419366358</v>
      </c>
      <c r="IK135">
        <v>0.004159454759036045</v>
      </c>
      <c r="IL135">
        <v>-1.867668404869411E-06</v>
      </c>
      <c r="IM135">
        <v>4.909634042181104E-10</v>
      </c>
      <c r="IN135">
        <v>-0.02325052156973135</v>
      </c>
      <c r="IO135">
        <v>0.005621412097584705</v>
      </c>
      <c r="IP135">
        <v>0.0003643073039241939</v>
      </c>
      <c r="IQ135">
        <v>5.804889560036211E-07</v>
      </c>
      <c r="IR135">
        <v>0</v>
      </c>
      <c r="IS135">
        <v>2100</v>
      </c>
      <c r="IT135">
        <v>1</v>
      </c>
      <c r="IU135">
        <v>26</v>
      </c>
      <c r="IV135">
        <v>63454.7</v>
      </c>
      <c r="IW135">
        <v>63454.4</v>
      </c>
      <c r="IX135">
        <v>1.09741</v>
      </c>
      <c r="IY135">
        <v>2.57202</v>
      </c>
      <c r="IZ135">
        <v>1.39893</v>
      </c>
      <c r="JA135">
        <v>2.34253</v>
      </c>
      <c r="JB135">
        <v>1.44897</v>
      </c>
      <c r="JC135">
        <v>2.36328</v>
      </c>
      <c r="JD135">
        <v>37.0747</v>
      </c>
      <c r="JE135">
        <v>24.105</v>
      </c>
      <c r="JF135">
        <v>18</v>
      </c>
      <c r="JG135">
        <v>491.765</v>
      </c>
      <c r="JH135">
        <v>441.068</v>
      </c>
      <c r="JI135">
        <v>25.0007</v>
      </c>
      <c r="JJ135">
        <v>26.1673</v>
      </c>
      <c r="JK135">
        <v>30.0006</v>
      </c>
      <c r="JL135">
        <v>25.9484</v>
      </c>
      <c r="JM135">
        <v>26.0214</v>
      </c>
      <c r="JN135">
        <v>22.0054</v>
      </c>
      <c r="JO135">
        <v>30.7419</v>
      </c>
      <c r="JP135">
        <v>9.519209999999999</v>
      </c>
      <c r="JQ135">
        <v>25</v>
      </c>
      <c r="JR135">
        <v>420.1</v>
      </c>
      <c r="JS135">
        <v>16.1437</v>
      </c>
      <c r="JT135">
        <v>100.848</v>
      </c>
      <c r="JU135">
        <v>101.806</v>
      </c>
    </row>
    <row r="136" spans="1:281">
      <c r="A136">
        <v>120</v>
      </c>
      <c r="B136">
        <v>1659046407</v>
      </c>
      <c r="C136">
        <v>4296</v>
      </c>
      <c r="D136" t="s">
        <v>671</v>
      </c>
      <c r="E136" t="s">
        <v>672</v>
      </c>
      <c r="F136">
        <v>5</v>
      </c>
      <c r="G136" t="s">
        <v>415</v>
      </c>
      <c r="H136" t="s">
        <v>650</v>
      </c>
      <c r="I136">
        <v>1659046404.5</v>
      </c>
      <c r="J136">
        <f>(K136)/1000</f>
        <v>0</v>
      </c>
      <c r="K136">
        <f>IF(CZ136, AN136, AH136)</f>
        <v>0</v>
      </c>
      <c r="L136">
        <f>IF(CZ136, AI136, AG136)</f>
        <v>0</v>
      </c>
      <c r="M136">
        <f>DB136 - IF(AU136&gt;1, L136*CV136*100.0/(AW136*DP136), 0)</f>
        <v>0</v>
      </c>
      <c r="N136">
        <f>((T136-J136/2)*M136-L136)/(T136+J136/2)</f>
        <v>0</v>
      </c>
      <c r="O136">
        <f>N136*(DI136+DJ136)/1000.0</f>
        <v>0</v>
      </c>
      <c r="P136">
        <f>(DB136 - IF(AU136&gt;1, L136*CV136*100.0/(AW136*DP136), 0))*(DI136+DJ136)/1000.0</f>
        <v>0</v>
      </c>
      <c r="Q136">
        <f>2.0/((1/S136-1/R136)+SIGN(S136)*SQRT((1/S136-1/R136)*(1/S136-1/R136) + 4*CW136/((CW136+1)*(CW136+1))*(2*1/S136*1/R136-1/R136*1/R136)))</f>
        <v>0</v>
      </c>
      <c r="R136">
        <f>IF(LEFT(CX136,1)&lt;&gt;"0",IF(LEFT(CX136,1)="1",3.0,CY136),$D$5+$E$5*(DP136*DI136/($K$5*1000))+$F$5*(DP136*DI136/($K$5*1000))*MAX(MIN(CV136,$J$5),$I$5)*MAX(MIN(CV136,$J$5),$I$5)+$G$5*MAX(MIN(CV136,$J$5),$I$5)*(DP136*DI136/($K$5*1000))+$H$5*(DP136*DI136/($K$5*1000))*(DP136*DI136/($K$5*1000)))</f>
        <v>0</v>
      </c>
      <c r="S136">
        <f>J136*(1000-(1000*0.61365*exp(17.502*W136/(240.97+W136))/(DI136+DJ136)+DD136)/2)/(1000*0.61365*exp(17.502*W136/(240.97+W136))/(DI136+DJ136)-DD136)</f>
        <v>0</v>
      </c>
      <c r="T136">
        <f>1/((CW136+1)/(Q136/1.6)+1/(R136/1.37)) + CW136/((CW136+1)/(Q136/1.6) + CW136/(R136/1.37))</f>
        <v>0</v>
      </c>
      <c r="U136">
        <f>(CR136*CU136)</f>
        <v>0</v>
      </c>
      <c r="V136">
        <f>(DK136+(U136+2*0.95*5.67E-8*(((DK136+$B$7)+273)^4-(DK136+273)^4)-44100*J136)/(1.84*29.3*R136+8*0.95*5.67E-8*(DK136+273)^3))</f>
        <v>0</v>
      </c>
      <c r="W136">
        <f>($C$7*DL136+$D$7*DM136+$E$7*V136)</f>
        <v>0</v>
      </c>
      <c r="X136">
        <f>0.61365*exp(17.502*W136/(240.97+W136))</f>
        <v>0</v>
      </c>
      <c r="Y136">
        <f>(Z136/AA136*100)</f>
        <v>0</v>
      </c>
      <c r="Z136">
        <f>DD136*(DI136+DJ136)/1000</f>
        <v>0</v>
      </c>
      <c r="AA136">
        <f>0.61365*exp(17.502*DK136/(240.97+DK136))</f>
        <v>0</v>
      </c>
      <c r="AB136">
        <f>(X136-DD136*(DI136+DJ136)/1000)</f>
        <v>0</v>
      </c>
      <c r="AC136">
        <f>(-J136*44100)</f>
        <v>0</v>
      </c>
      <c r="AD136">
        <f>2*29.3*R136*0.92*(DK136-W136)</f>
        <v>0</v>
      </c>
      <c r="AE136">
        <f>2*0.95*5.67E-8*(((DK136+$B$7)+273)^4-(W136+273)^4)</f>
        <v>0</v>
      </c>
      <c r="AF136">
        <f>U136+AE136+AC136+AD136</f>
        <v>0</v>
      </c>
      <c r="AG136">
        <f>DH136*AU136*(DC136-DB136*(1000-AU136*DE136)/(1000-AU136*DD136))/(100*CV136)</f>
        <v>0</v>
      </c>
      <c r="AH136">
        <f>1000*DH136*AU136*(DD136-DE136)/(100*CV136*(1000-AU136*DD136))</f>
        <v>0</v>
      </c>
      <c r="AI136">
        <f>(AJ136 - AK136 - DI136*1E3/(8.314*(DK136+273.15)) * AM136/DH136 * AL136) * DH136/(100*CV136) * (1000 - DE136)/1000</f>
        <v>0</v>
      </c>
      <c r="AJ136">
        <v>426.8919852919743</v>
      </c>
      <c r="AK136">
        <v>430.7116666666665</v>
      </c>
      <c r="AL136">
        <v>2.760320935636302E-05</v>
      </c>
      <c r="AM136">
        <v>64.83960638938225</v>
      </c>
      <c r="AN136">
        <f>(AP136 - AO136 + DI136*1E3/(8.314*(DK136+273.15)) * AR136/DH136 * AQ136) * DH136/(100*CV136) * 1000/(1000 - AP136)</f>
        <v>0</v>
      </c>
      <c r="AO136">
        <v>15.97311583016155</v>
      </c>
      <c r="AP136">
        <v>18.09042517482519</v>
      </c>
      <c r="AQ136">
        <v>-0.0002684843892447845</v>
      </c>
      <c r="AR136">
        <v>85.09638083613665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MAX(0,($B$13+$C$13*DP136)/(1+$D$13*DP136)*DI136/(DK136+273)*$E$13)</f>
        <v>0</v>
      </c>
      <c r="AX136" t="s">
        <v>417</v>
      </c>
      <c r="AY136" t="s">
        <v>417</v>
      </c>
      <c r="AZ136">
        <v>0</v>
      </c>
      <c r="BA136">
        <v>0</v>
      </c>
      <c r="BB136">
        <f>1-AZ136/BA136</f>
        <v>0</v>
      </c>
      <c r="BC136">
        <v>0</v>
      </c>
      <c r="BD136" t="s">
        <v>417</v>
      </c>
      <c r="BE136" t="s">
        <v>417</v>
      </c>
      <c r="BF136">
        <v>0</v>
      </c>
      <c r="BG136">
        <v>0</v>
      </c>
      <c r="BH136">
        <f>1-BF136/BG136</f>
        <v>0</v>
      </c>
      <c r="BI136">
        <v>0.5</v>
      </c>
      <c r="BJ136">
        <f>CS136</f>
        <v>0</v>
      </c>
      <c r="BK136">
        <f>L136</f>
        <v>0</v>
      </c>
      <c r="BL136">
        <f>BH136*BI136*BJ136</f>
        <v>0</v>
      </c>
      <c r="BM136">
        <f>(BK136-BC136)/BJ136</f>
        <v>0</v>
      </c>
      <c r="BN136">
        <f>(BA136-BG136)/BG136</f>
        <v>0</v>
      </c>
      <c r="BO136">
        <f>AZ136/(BB136+AZ136/BG136)</f>
        <v>0</v>
      </c>
      <c r="BP136" t="s">
        <v>417</v>
      </c>
      <c r="BQ136">
        <v>0</v>
      </c>
      <c r="BR136">
        <f>IF(BQ136&lt;&gt;0, BQ136, BO136)</f>
        <v>0</v>
      </c>
      <c r="BS136">
        <f>1-BR136/BG136</f>
        <v>0</v>
      </c>
      <c r="BT136">
        <f>(BG136-BF136)/(BG136-BR136)</f>
        <v>0</v>
      </c>
      <c r="BU136">
        <f>(BA136-BG136)/(BA136-BR136)</f>
        <v>0</v>
      </c>
      <c r="BV136">
        <f>(BG136-BF136)/(BG136-AZ136)</f>
        <v>0</v>
      </c>
      <c r="BW136">
        <f>(BA136-BG136)/(BA136-AZ136)</f>
        <v>0</v>
      </c>
      <c r="BX136">
        <f>(BT136*BR136/BF136)</f>
        <v>0</v>
      </c>
      <c r="BY136">
        <f>(1-BX136)</f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f>$B$11*DQ136+$C$11*DR136+$F$11*EC136*(1-EF136)</f>
        <v>0</v>
      </c>
      <c r="CS136">
        <f>CR136*CT136</f>
        <v>0</v>
      </c>
      <c r="CT136">
        <f>($B$11*$D$9+$C$11*$D$9+$F$11*((EP136+EH136)/MAX(EP136+EH136+EQ136, 0.1)*$I$9+EQ136/MAX(EP136+EH136+EQ136, 0.1)*$J$9))/($B$11+$C$11+$F$11)</f>
        <v>0</v>
      </c>
      <c r="CU136">
        <f>($B$11*$K$9+$C$11*$K$9+$F$11*((EP136+EH136)/MAX(EP136+EH136+EQ136, 0.1)*$P$9+EQ136/MAX(EP136+EH136+EQ136, 0.1)*$Q$9))/($B$11+$C$11+$F$11)</f>
        <v>0</v>
      </c>
      <c r="CV136">
        <v>6</v>
      </c>
      <c r="CW136">
        <v>0.5</v>
      </c>
      <c r="CX136" t="s">
        <v>418</v>
      </c>
      <c r="CY136">
        <v>2</v>
      </c>
      <c r="CZ136" t="b">
        <v>1</v>
      </c>
      <c r="DA136">
        <v>1659046404.5</v>
      </c>
      <c r="DB136">
        <v>422.9226666666666</v>
      </c>
      <c r="DC136">
        <v>420.0666666666667</v>
      </c>
      <c r="DD136">
        <v>18.08394444444444</v>
      </c>
      <c r="DE136">
        <v>16.0026</v>
      </c>
      <c r="DF136">
        <v>419.4885555555555</v>
      </c>
      <c r="DG136">
        <v>17.88675555555555</v>
      </c>
      <c r="DH136">
        <v>500.0726666666667</v>
      </c>
      <c r="DI136">
        <v>90.23271111111112</v>
      </c>
      <c r="DJ136">
        <v>0.1000911777777778</v>
      </c>
      <c r="DK136">
        <v>25.85824444444444</v>
      </c>
      <c r="DL136">
        <v>24.86268888888889</v>
      </c>
      <c r="DM136">
        <v>999.9000000000001</v>
      </c>
      <c r="DN136">
        <v>0</v>
      </c>
      <c r="DO136">
        <v>0</v>
      </c>
      <c r="DP136">
        <v>9994.995555555557</v>
      </c>
      <c r="DQ136">
        <v>0</v>
      </c>
      <c r="DR136">
        <v>4.240428888888889</v>
      </c>
      <c r="DS136">
        <v>2.856201111111111</v>
      </c>
      <c r="DT136">
        <v>430.7116666666667</v>
      </c>
      <c r="DU136">
        <v>426.8979999999999</v>
      </c>
      <c r="DV136">
        <v>2.081351111111111</v>
      </c>
      <c r="DW136">
        <v>420.0666666666667</v>
      </c>
      <c r="DX136">
        <v>16.0026</v>
      </c>
      <c r="DY136">
        <v>1.631763333333333</v>
      </c>
      <c r="DZ136">
        <v>1.443957777777778</v>
      </c>
      <c r="EA136">
        <v>14.26208888888889</v>
      </c>
      <c r="EB136">
        <v>12.38724444444444</v>
      </c>
      <c r="EC136">
        <v>0.0100011</v>
      </c>
      <c r="ED136">
        <v>0</v>
      </c>
      <c r="EE136">
        <v>0</v>
      </c>
      <c r="EF136">
        <v>0</v>
      </c>
      <c r="EG136">
        <v>928.9111111111112</v>
      </c>
      <c r="EH136">
        <v>0.0100011</v>
      </c>
      <c r="EI136">
        <v>-4.794444444444444</v>
      </c>
      <c r="EJ136">
        <v>-1.122222222222222</v>
      </c>
      <c r="EK136">
        <v>34.33322222222223</v>
      </c>
      <c r="EL136">
        <v>40.812</v>
      </c>
      <c r="EM136">
        <v>37.54144444444445</v>
      </c>
      <c r="EN136">
        <v>41.00666666666667</v>
      </c>
      <c r="EO136">
        <v>37.847</v>
      </c>
      <c r="EP136">
        <v>0</v>
      </c>
      <c r="EQ136">
        <v>0</v>
      </c>
      <c r="ER136">
        <v>0</v>
      </c>
      <c r="ES136">
        <v>1659046408.3</v>
      </c>
      <c r="ET136">
        <v>0</v>
      </c>
      <c r="EU136">
        <v>928.5192307692306</v>
      </c>
      <c r="EV136">
        <v>-4.864957408400076</v>
      </c>
      <c r="EW136">
        <v>-14.24273477228231</v>
      </c>
      <c r="EX136">
        <v>-3.719230769230769</v>
      </c>
      <c r="EY136">
        <v>15</v>
      </c>
      <c r="EZ136">
        <v>0</v>
      </c>
      <c r="FA136" t="s">
        <v>419</v>
      </c>
      <c r="FB136">
        <v>1655239120</v>
      </c>
      <c r="FC136">
        <v>1655239135</v>
      </c>
      <c r="FD136">
        <v>0</v>
      </c>
      <c r="FE136">
        <v>-0.075</v>
      </c>
      <c r="FF136">
        <v>-0.027</v>
      </c>
      <c r="FG136">
        <v>1.986</v>
      </c>
      <c r="FH136">
        <v>0.139</v>
      </c>
      <c r="FI136">
        <v>420</v>
      </c>
      <c r="FJ136">
        <v>22</v>
      </c>
      <c r="FK136">
        <v>0.12</v>
      </c>
      <c r="FL136">
        <v>0.02</v>
      </c>
      <c r="FM136">
        <v>2.8151465</v>
      </c>
      <c r="FN136">
        <v>0.1639990243902388</v>
      </c>
      <c r="FO136">
        <v>0.03215442096741906</v>
      </c>
      <c r="FP136">
        <v>1</v>
      </c>
      <c r="FQ136">
        <v>928.5411764705883</v>
      </c>
      <c r="FR136">
        <v>-2.314744141985681</v>
      </c>
      <c r="FS136">
        <v>4.229891366082361</v>
      </c>
      <c r="FT136">
        <v>0</v>
      </c>
      <c r="FU136">
        <v>2.120724</v>
      </c>
      <c r="FV136">
        <v>-0.1937678048780504</v>
      </c>
      <c r="FW136">
        <v>0.0260685692741278</v>
      </c>
      <c r="FX136">
        <v>0</v>
      </c>
      <c r="FY136">
        <v>1</v>
      </c>
      <c r="FZ136">
        <v>3</v>
      </c>
      <c r="GA136" t="s">
        <v>426</v>
      </c>
      <c r="GB136">
        <v>2.98007</v>
      </c>
      <c r="GC136">
        <v>2.7284</v>
      </c>
      <c r="GD136">
        <v>0.0860271</v>
      </c>
      <c r="GE136">
        <v>0.0865538</v>
      </c>
      <c r="GF136">
        <v>0.0879395</v>
      </c>
      <c r="GG136">
        <v>0.0814261</v>
      </c>
      <c r="GH136">
        <v>27399.1</v>
      </c>
      <c r="GI136">
        <v>26968.9</v>
      </c>
      <c r="GJ136">
        <v>30504.9</v>
      </c>
      <c r="GK136">
        <v>29768.3</v>
      </c>
      <c r="GL136">
        <v>38399</v>
      </c>
      <c r="GM136">
        <v>36014</v>
      </c>
      <c r="GN136">
        <v>46665.6</v>
      </c>
      <c r="GO136">
        <v>44276.9</v>
      </c>
      <c r="GP136">
        <v>1.88385</v>
      </c>
      <c r="GQ136">
        <v>1.84835</v>
      </c>
      <c r="GR136">
        <v>-0.00045076</v>
      </c>
      <c r="GS136">
        <v>0</v>
      </c>
      <c r="GT136">
        <v>24.8776</v>
      </c>
      <c r="GU136">
        <v>999.9</v>
      </c>
      <c r="GV136">
        <v>42.7</v>
      </c>
      <c r="GW136">
        <v>31.6</v>
      </c>
      <c r="GX136">
        <v>22.0878</v>
      </c>
      <c r="GY136">
        <v>63.0773</v>
      </c>
      <c r="GZ136">
        <v>22.7885</v>
      </c>
      <c r="HA136">
        <v>1</v>
      </c>
      <c r="HB136">
        <v>-0.0618471</v>
      </c>
      <c r="HC136">
        <v>0.09006260000000001</v>
      </c>
      <c r="HD136">
        <v>20.2145</v>
      </c>
      <c r="HE136">
        <v>5.23496</v>
      </c>
      <c r="HF136">
        <v>11.968</v>
      </c>
      <c r="HG136">
        <v>4.97185</v>
      </c>
      <c r="HH136">
        <v>3.29023</v>
      </c>
      <c r="HI136">
        <v>9612</v>
      </c>
      <c r="HJ136">
        <v>9999</v>
      </c>
      <c r="HK136">
        <v>9999</v>
      </c>
      <c r="HL136">
        <v>301.5</v>
      </c>
      <c r="HM136">
        <v>4.97291</v>
      </c>
      <c r="HN136">
        <v>1.8774</v>
      </c>
      <c r="HO136">
        <v>1.87548</v>
      </c>
      <c r="HP136">
        <v>1.87835</v>
      </c>
      <c r="HQ136">
        <v>1.87502</v>
      </c>
      <c r="HR136">
        <v>1.87862</v>
      </c>
      <c r="HS136">
        <v>1.8757</v>
      </c>
      <c r="HT136">
        <v>1.87683</v>
      </c>
      <c r="HU136">
        <v>0</v>
      </c>
      <c r="HV136">
        <v>0</v>
      </c>
      <c r="HW136">
        <v>0</v>
      </c>
      <c r="HX136">
        <v>0</v>
      </c>
      <c r="HY136" t="s">
        <v>421</v>
      </c>
      <c r="HZ136" t="s">
        <v>422</v>
      </c>
      <c r="IA136" t="s">
        <v>423</v>
      </c>
      <c r="IB136" t="s">
        <v>423</v>
      </c>
      <c r="IC136" t="s">
        <v>423</v>
      </c>
      <c r="ID136" t="s">
        <v>423</v>
      </c>
      <c r="IE136">
        <v>0</v>
      </c>
      <c r="IF136">
        <v>100</v>
      </c>
      <c r="IG136">
        <v>100</v>
      </c>
      <c r="IH136">
        <v>3.435</v>
      </c>
      <c r="II136">
        <v>0.1974</v>
      </c>
      <c r="IJ136">
        <v>1.981763419366358</v>
      </c>
      <c r="IK136">
        <v>0.004159454759036045</v>
      </c>
      <c r="IL136">
        <v>-1.867668404869411E-06</v>
      </c>
      <c r="IM136">
        <v>4.909634042181104E-10</v>
      </c>
      <c r="IN136">
        <v>-0.02325052156973135</v>
      </c>
      <c r="IO136">
        <v>0.005621412097584705</v>
      </c>
      <c r="IP136">
        <v>0.0003643073039241939</v>
      </c>
      <c r="IQ136">
        <v>5.804889560036211E-07</v>
      </c>
      <c r="IR136">
        <v>0</v>
      </c>
      <c r="IS136">
        <v>2100</v>
      </c>
      <c r="IT136">
        <v>1</v>
      </c>
      <c r="IU136">
        <v>26</v>
      </c>
      <c r="IV136">
        <v>63454.8</v>
      </c>
      <c r="IW136">
        <v>63454.5</v>
      </c>
      <c r="IX136">
        <v>1.09741</v>
      </c>
      <c r="IY136">
        <v>2.56104</v>
      </c>
      <c r="IZ136">
        <v>1.39893</v>
      </c>
      <c r="JA136">
        <v>2.34253</v>
      </c>
      <c r="JB136">
        <v>1.44897</v>
      </c>
      <c r="JC136">
        <v>2.45361</v>
      </c>
      <c r="JD136">
        <v>37.0747</v>
      </c>
      <c r="JE136">
        <v>24.105</v>
      </c>
      <c r="JF136">
        <v>18</v>
      </c>
      <c r="JG136">
        <v>491.712</v>
      </c>
      <c r="JH136">
        <v>441.043</v>
      </c>
      <c r="JI136">
        <v>25.0006</v>
      </c>
      <c r="JJ136">
        <v>26.1739</v>
      </c>
      <c r="JK136">
        <v>30.0006</v>
      </c>
      <c r="JL136">
        <v>25.9546</v>
      </c>
      <c r="JM136">
        <v>26.0279</v>
      </c>
      <c r="JN136">
        <v>22.0073</v>
      </c>
      <c r="JO136">
        <v>30.7419</v>
      </c>
      <c r="JP136">
        <v>9.519209999999999</v>
      </c>
      <c r="JQ136">
        <v>25</v>
      </c>
      <c r="JR136">
        <v>420.1</v>
      </c>
      <c r="JS136">
        <v>16.1793</v>
      </c>
      <c r="JT136">
        <v>100.848</v>
      </c>
      <c r="JU136">
        <v>101.805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2022-07-28T22:14:41Z</dcterms:created>
  <dcterms:modified xsi:type="dcterms:W3CDTF">2022-07-28T22:14:41Z</dcterms:modified>
</cp:coreProperties>
</file>