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p_meta/drafts/tables/"/>
    </mc:Choice>
  </mc:AlternateContent>
  <xr:revisionPtr revIDLastSave="0" documentId="13_ncr:1_{CBF98FEC-2CE8-6A44-B721-9862A1976F4B}" xr6:coauthVersionLast="47" xr6:coauthVersionMax="47" xr10:uidLastSave="{00000000-0000-0000-0000-000000000000}"/>
  <bookViews>
    <workbookView xWindow="32440" yWindow="620" windowWidth="31520" windowHeight="17440" xr2:uid="{8C0274CA-637A-D549-8DE8-7F2B3B6724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I4" i="1" s="1"/>
  <c r="E5" i="1"/>
  <c r="E6" i="1"/>
  <c r="E7" i="1"/>
  <c r="E8" i="1"/>
  <c r="E9" i="1"/>
  <c r="E10" i="1"/>
  <c r="E11" i="1"/>
  <c r="I11" i="1" s="1"/>
  <c r="E12" i="1"/>
  <c r="E13" i="1"/>
  <c r="G3" i="1"/>
  <c r="G4" i="1"/>
  <c r="G5" i="1"/>
  <c r="G6" i="1"/>
  <c r="G7" i="1"/>
  <c r="G8" i="1"/>
  <c r="G9" i="1"/>
  <c r="G10" i="1"/>
  <c r="G11" i="1"/>
  <c r="G12" i="1"/>
  <c r="G13" i="1"/>
  <c r="H3" i="1"/>
  <c r="I3" i="1"/>
  <c r="H4" i="1"/>
  <c r="H5" i="1"/>
  <c r="H6" i="1"/>
  <c r="H7" i="1"/>
  <c r="H8" i="1"/>
  <c r="H9" i="1"/>
  <c r="H10" i="1"/>
  <c r="H11" i="1"/>
  <c r="H12" i="1"/>
  <c r="H13" i="1"/>
  <c r="I13" i="1"/>
  <c r="M3" i="1"/>
  <c r="M4" i="1"/>
  <c r="M5" i="1"/>
  <c r="M6" i="1"/>
  <c r="M7" i="1"/>
  <c r="Q7" i="1" s="1"/>
  <c r="M8" i="1"/>
  <c r="M9" i="1"/>
  <c r="M10" i="1"/>
  <c r="M11" i="1"/>
  <c r="M12" i="1"/>
  <c r="M13" i="1"/>
  <c r="O3" i="1"/>
  <c r="O4" i="1"/>
  <c r="O5" i="1"/>
  <c r="O6" i="1"/>
  <c r="O7" i="1"/>
  <c r="O8" i="1"/>
  <c r="O9" i="1"/>
  <c r="Q9" i="1" s="1"/>
  <c r="O10" i="1"/>
  <c r="O11" i="1"/>
  <c r="O12" i="1"/>
  <c r="O13" i="1"/>
  <c r="P3" i="1"/>
  <c r="P4" i="1"/>
  <c r="P5" i="1"/>
  <c r="P6" i="1"/>
  <c r="P7" i="1"/>
  <c r="P8" i="1"/>
  <c r="P9" i="1"/>
  <c r="P10" i="1"/>
  <c r="P11" i="1"/>
  <c r="P12" i="1"/>
  <c r="P13" i="1"/>
  <c r="P2" i="1"/>
  <c r="O2" i="1"/>
  <c r="M2" i="1"/>
  <c r="H2" i="1"/>
  <c r="G2" i="1"/>
  <c r="E2" i="1"/>
  <c r="Q13" i="1" l="1"/>
  <c r="Q10" i="1"/>
  <c r="I10" i="1"/>
  <c r="I9" i="1"/>
  <c r="Q8" i="1"/>
  <c r="I8" i="1"/>
  <c r="I7" i="1"/>
  <c r="Q6" i="1"/>
  <c r="I6" i="1"/>
  <c r="Q5" i="1"/>
  <c r="I5" i="1"/>
  <c r="Q4" i="1"/>
  <c r="Q3" i="1"/>
  <c r="Q2" i="1"/>
  <c r="I2" i="1"/>
  <c r="I12" i="1"/>
  <c r="Q11" i="1"/>
  <c r="Q12" i="1"/>
</calcChain>
</file>

<file path=xl/sharedStrings.xml><?xml version="1.0" encoding="utf-8"?>
<sst xmlns="http://schemas.openxmlformats.org/spreadsheetml/2006/main" count="33" uniqueCount="24">
  <si>
    <t>variable</t>
  </si>
  <si>
    <t>n_trt</t>
  </si>
  <si>
    <t>p</t>
  </si>
  <si>
    <t>n</t>
  </si>
  <si>
    <t>np</t>
  </si>
  <si>
    <t>estimate</t>
  </si>
  <si>
    <t>se</t>
  </si>
  <si>
    <t>zval</t>
  </si>
  <si>
    <t>pval</t>
  </si>
  <si>
    <t>ci.lb</t>
  </si>
  <si>
    <t>ci.ub</t>
  </si>
  <si>
    <t>k</t>
  </si>
  <si>
    <t>ci_range</t>
  </si>
  <si>
    <t>leaf_pi</t>
  </si>
  <si>
    <t>leaf_metabolic_p</t>
  </si>
  <si>
    <t>leaf_nucleicAcid_p</t>
  </si>
  <si>
    <t>leaf_structural_p</t>
  </si>
  <si>
    <t>estimate_perc</t>
  </si>
  <si>
    <t>se_perc</t>
  </si>
  <si>
    <t>estimate_se</t>
  </si>
  <si>
    <t>estimate_se_perc</t>
  </si>
  <si>
    <t>ci.lb_perc</t>
  </si>
  <si>
    <t>ci.ub_perc</t>
  </si>
  <si>
    <t>ci_range_perc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</si>
</sst>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91FF-591D-5142-A76B-95AF05C56DB3}">
  <dimension ref="A1:Q13"/>
  <sheetViews>
    <sheetView tabSelected="1" topLeftCell="H1" zoomScale="240" zoomScaleNormal="240" workbookViewId="0">
      <selection activeCell="D14" sqref="D14"/>
    </sheetView>
  </sheetViews>
  <sheetFormatPr baseColWidth="10" defaultRowHeight="16" x14ac:dyDescent="0.2"/>
  <cols>
    <col min="1" max="1" width="16.5" bestFit="1" customWidth="1"/>
    <col min="2" max="2" width="5" bestFit="1" customWidth="1"/>
    <col min="3" max="3" width="4.1640625" bestFit="1" customWidth="1"/>
    <col min="4" max="4" width="8.33203125" bestFit="1" customWidth="1"/>
    <col min="5" max="5" width="12.83203125" bestFit="1" customWidth="1"/>
    <col min="6" max="6" width="6.1640625" bestFit="1" customWidth="1"/>
    <col min="7" max="7" width="7.5" bestFit="1" customWidth="1"/>
    <col min="8" max="8" width="12" bestFit="1" customWidth="1"/>
    <col min="9" max="9" width="15.5" bestFit="1" customWidth="1"/>
    <col min="10" max="10" width="6.83203125" bestFit="1" customWidth="1"/>
    <col min="11" max="11" width="6.1640625" bestFit="1" customWidth="1"/>
    <col min="12" max="12" width="6.83203125" bestFit="1" customWidth="1"/>
    <col min="13" max="13" width="9.1640625" bestFit="1" customWidth="1"/>
    <col min="14" max="14" width="6.1640625" bestFit="1" customWidth="1"/>
    <col min="15" max="15" width="9.6640625" bestFit="1" customWidth="1"/>
    <col min="16" max="16" width="13" bestFit="1" customWidth="1"/>
    <col min="17" max="17" width="15.5" bestFit="1" customWidth="1"/>
  </cols>
  <sheetData>
    <row r="1" spans="1:17" x14ac:dyDescent="0.2">
      <c r="A1" t="s">
        <v>0</v>
      </c>
      <c r="B1" t="s">
        <v>1</v>
      </c>
      <c r="C1" t="s">
        <v>11</v>
      </c>
      <c r="D1" t="s">
        <v>5</v>
      </c>
      <c r="E1" t="s">
        <v>17</v>
      </c>
      <c r="F1" t="s">
        <v>6</v>
      </c>
      <c r="G1" t="s">
        <v>18</v>
      </c>
      <c r="H1" t="s">
        <v>19</v>
      </c>
      <c r="I1" t="s">
        <v>20</v>
      </c>
      <c r="J1" t="s">
        <v>7</v>
      </c>
      <c r="K1" t="s">
        <v>8</v>
      </c>
      <c r="L1" t="s">
        <v>9</v>
      </c>
      <c r="M1" t="s">
        <v>21</v>
      </c>
      <c r="N1" t="s">
        <v>10</v>
      </c>
      <c r="O1" t="s">
        <v>22</v>
      </c>
      <c r="P1" t="s">
        <v>12</v>
      </c>
      <c r="Q1" t="s">
        <v>23</v>
      </c>
    </row>
    <row r="2" spans="1:17" x14ac:dyDescent="0.2">
      <c r="A2" s="3" t="s">
        <v>13</v>
      </c>
      <c r="B2" t="s">
        <v>3</v>
      </c>
      <c r="C2" s="2">
        <v>5</v>
      </c>
      <c r="D2" s="4">
        <v>-0.71099999999999997</v>
      </c>
      <c r="E2" s="4">
        <f>(EXP(D2)-1)*100</f>
        <v>-50.884720099631728</v>
      </c>
      <c r="F2" s="4">
        <v>0.621</v>
      </c>
      <c r="G2" s="4">
        <f>(EXP(F2)-1)*100</f>
        <v>86.078789966210806</v>
      </c>
      <c r="H2" s="4" t="str">
        <f>CONCATENATE(D2, "±", F2)</f>
        <v>-0.711±0.621</v>
      </c>
      <c r="I2" s="4" t="str">
        <f>CONCATENATE(ROUND(E2, 3), "±", ROUND(G2, 3))</f>
        <v>-50.885±86.079</v>
      </c>
      <c r="J2" s="4">
        <v>-1.145</v>
      </c>
      <c r="K2" s="4">
        <v>0.252</v>
      </c>
      <c r="L2" s="4">
        <v>-1.9279999999999999</v>
      </c>
      <c r="M2" s="4">
        <f>(EXP(L2)-1)*100</f>
        <v>-85.456121462938427</v>
      </c>
      <c r="N2" s="4">
        <v>0.50600000000000001</v>
      </c>
      <c r="O2" s="4">
        <f>(EXP(N2)-1)*100</f>
        <v>65.864333475030506</v>
      </c>
      <c r="P2" s="1" t="str">
        <f>CONCATENATE("[",L2,", ",N2,"]")</f>
        <v>[-1.928, 0.506]</v>
      </c>
      <c r="Q2" s="4" t="str">
        <f>CONCATENATE("[", ROUND(M2, 3), ", ", ROUND(O2, 3), "]")</f>
        <v>[-85.456, 65.864]</v>
      </c>
    </row>
    <row r="3" spans="1:17" x14ac:dyDescent="0.2">
      <c r="A3" s="3"/>
      <c r="B3" t="s">
        <v>2</v>
      </c>
      <c r="C3" s="2"/>
      <c r="D3">
        <v>1.022</v>
      </c>
      <c r="E3" s="4">
        <f t="shared" ref="E3:E13" si="0">(EXP(D3)-1)*100</f>
        <v>177.87467035811972</v>
      </c>
      <c r="F3">
        <v>0.34799999999999998</v>
      </c>
      <c r="G3" s="4">
        <f t="shared" ref="G3:G13" si="1">(EXP(F3)-1)*100</f>
        <v>41.623224974002348</v>
      </c>
      <c r="H3" s="4" t="str">
        <f t="shared" ref="H3:H13" si="2">CONCATENATE(D3, "±", F3)</f>
        <v>1.022±0.348</v>
      </c>
      <c r="I3" s="4" t="str">
        <f t="shared" ref="I3:I13" si="3">CONCATENATE(ROUND(E3, 3), "±", ROUND(G3, 3))</f>
        <v>177.875±41.623</v>
      </c>
      <c r="J3">
        <v>2.9409999999999998</v>
      </c>
      <c r="K3">
        <v>3.0000000000000001E-3</v>
      </c>
      <c r="L3">
        <v>0.34100000000000003</v>
      </c>
      <c r="M3" s="4">
        <f t="shared" ref="M3:M13" si="4">(EXP(L3)-1)*100</f>
        <v>40.635324086216926</v>
      </c>
      <c r="N3">
        <v>1.704</v>
      </c>
      <c r="O3" s="4">
        <f t="shared" ref="O3:O13" si="5">(EXP(N3)-1)*100</f>
        <v>449.588703132045</v>
      </c>
      <c r="P3" s="1" t="str">
        <f t="shared" ref="P3:P13" si="6">CONCATENATE("[",L3,", ",N3,"]")</f>
        <v>[0.341, 1.704]</v>
      </c>
      <c r="Q3" s="4" t="str">
        <f t="shared" ref="Q3:Q13" si="7">CONCATENATE("[", ROUND(M3, 3), ", ", ROUND(O3, 3), "]")</f>
        <v>[40.635, 449.589]</v>
      </c>
    </row>
    <row r="4" spans="1:17" x14ac:dyDescent="0.2">
      <c r="A4" s="3"/>
      <c r="B4" t="s">
        <v>4</v>
      </c>
      <c r="C4" s="2"/>
      <c r="D4">
        <v>0.56399999999999995</v>
      </c>
      <c r="E4" s="4">
        <f t="shared" si="0"/>
        <v>75.768921436981657</v>
      </c>
      <c r="F4">
        <v>0.20499999999999999</v>
      </c>
      <c r="G4" s="4">
        <f t="shared" si="1"/>
        <v>22.752506496317771</v>
      </c>
      <c r="H4" s="4" t="str">
        <f t="shared" si="2"/>
        <v>0.564±0.205</v>
      </c>
      <c r="I4" s="4" t="str">
        <f t="shared" si="3"/>
        <v>75.769±22.753</v>
      </c>
      <c r="J4">
        <v>2.7480000000000002</v>
      </c>
      <c r="K4">
        <v>6.0000000000000001E-3</v>
      </c>
      <c r="L4">
        <v>0.16200000000000001</v>
      </c>
      <c r="M4" s="4">
        <f t="shared" si="4"/>
        <v>17.586024132099976</v>
      </c>
      <c r="N4">
        <v>0.96599999999999997</v>
      </c>
      <c r="O4" s="4">
        <f t="shared" si="5"/>
        <v>162.7413756962452</v>
      </c>
      <c r="P4" s="1" t="str">
        <f t="shared" si="6"/>
        <v>[0.162, 0.966]</v>
      </c>
      <c r="Q4" s="4" t="str">
        <f t="shared" si="7"/>
        <v>[17.586, 162.741]</v>
      </c>
    </row>
    <row r="5" spans="1:17" x14ac:dyDescent="0.2">
      <c r="A5" s="3" t="s">
        <v>14</v>
      </c>
      <c r="B5" t="s">
        <v>3</v>
      </c>
      <c r="C5" s="2">
        <v>21</v>
      </c>
      <c r="D5">
        <v>0.109</v>
      </c>
      <c r="E5" s="4">
        <f t="shared" si="0"/>
        <v>11.516235034144785</v>
      </c>
      <c r="F5">
        <v>6.9000000000000006E-2</v>
      </c>
      <c r="G5" s="4">
        <f t="shared" si="1"/>
        <v>7.1436209148346252</v>
      </c>
      <c r="H5" s="4" t="str">
        <f t="shared" si="2"/>
        <v>0.109±0.069</v>
      </c>
      <c r="I5" s="4" t="str">
        <f t="shared" si="3"/>
        <v>11.516±7.144</v>
      </c>
      <c r="J5">
        <v>1.5820000000000001</v>
      </c>
      <c r="K5">
        <v>0.114</v>
      </c>
      <c r="L5">
        <v>-2.5999999999999999E-2</v>
      </c>
      <c r="M5" s="4">
        <f t="shared" si="4"/>
        <v>-2.5664910391250628</v>
      </c>
      <c r="N5">
        <v>0.24299999999999999</v>
      </c>
      <c r="O5" s="4">
        <f t="shared" si="5"/>
        <v>27.506862411845965</v>
      </c>
      <c r="P5" s="1" t="str">
        <f t="shared" si="6"/>
        <v>[-0.026, 0.243]</v>
      </c>
      <c r="Q5" s="4" t="str">
        <f t="shared" si="7"/>
        <v>[-2.566, 27.507]</v>
      </c>
    </row>
    <row r="6" spans="1:17" x14ac:dyDescent="0.2">
      <c r="A6" s="3"/>
      <c r="B6" t="s">
        <v>2</v>
      </c>
      <c r="C6" s="2"/>
      <c r="D6">
        <v>0.40600000000000003</v>
      </c>
      <c r="E6" s="4">
        <f t="shared" si="0"/>
        <v>50.080255245801993</v>
      </c>
      <c r="F6">
        <v>0.192</v>
      </c>
      <c r="G6" s="4">
        <f t="shared" si="1"/>
        <v>21.167051696490049</v>
      </c>
      <c r="H6" s="4" t="str">
        <f t="shared" si="2"/>
        <v>0.406±0.192</v>
      </c>
      <c r="I6" s="4" t="str">
        <f t="shared" si="3"/>
        <v>50.08±21.167</v>
      </c>
      <c r="J6">
        <v>2.113</v>
      </c>
      <c r="K6">
        <v>3.5000000000000003E-2</v>
      </c>
      <c r="L6">
        <v>2.9000000000000001E-2</v>
      </c>
      <c r="M6" s="4">
        <f t="shared" si="4"/>
        <v>2.9424594475130794</v>
      </c>
      <c r="N6">
        <v>0.78300000000000003</v>
      </c>
      <c r="O6" s="4">
        <f t="shared" si="5"/>
        <v>118.80265087438828</v>
      </c>
      <c r="P6" s="1" t="str">
        <f t="shared" si="6"/>
        <v>[0.029, 0.783]</v>
      </c>
      <c r="Q6" s="4" t="str">
        <f t="shared" si="7"/>
        <v>[2.942, 118.803]</v>
      </c>
    </row>
    <row r="7" spans="1:17" x14ac:dyDescent="0.2">
      <c r="A7" s="3"/>
      <c r="B7" t="s">
        <v>4</v>
      </c>
      <c r="C7" s="2"/>
      <c r="D7">
        <v>0.34899999999999998</v>
      </c>
      <c r="E7" s="4">
        <f t="shared" si="0"/>
        <v>41.764919034198613</v>
      </c>
      <c r="F7">
        <v>0.16600000000000001</v>
      </c>
      <c r="G7" s="4">
        <f t="shared" si="1"/>
        <v>18.057310172327611</v>
      </c>
      <c r="H7" s="4" t="str">
        <f t="shared" si="2"/>
        <v>0.349±0.166</v>
      </c>
      <c r="I7" s="4" t="str">
        <f t="shared" si="3"/>
        <v>41.765±18.057</v>
      </c>
      <c r="J7">
        <v>2.105</v>
      </c>
      <c r="K7">
        <v>3.5000000000000003E-2</v>
      </c>
      <c r="L7">
        <v>2.4E-2</v>
      </c>
      <c r="M7" s="4">
        <f t="shared" si="4"/>
        <v>2.4290317890621527</v>
      </c>
      <c r="N7">
        <v>0.67500000000000004</v>
      </c>
      <c r="O7" s="4">
        <f t="shared" si="5"/>
        <v>96.403297596984743</v>
      </c>
      <c r="P7" s="1" t="str">
        <f t="shared" si="6"/>
        <v>[0.024, 0.675]</v>
      </c>
      <c r="Q7" s="4" t="str">
        <f t="shared" si="7"/>
        <v>[2.429, 96.403]</v>
      </c>
    </row>
    <row r="8" spans="1:17" x14ac:dyDescent="0.2">
      <c r="A8" s="3" t="s">
        <v>15</v>
      </c>
      <c r="B8" t="s">
        <v>3</v>
      </c>
      <c r="C8" s="2">
        <v>21</v>
      </c>
      <c r="D8">
        <v>-3.5999999999999997E-2</v>
      </c>
      <c r="E8" s="4">
        <f t="shared" si="0"/>
        <v>-3.5359706516876921</v>
      </c>
      <c r="F8">
        <v>5.3999999999999999E-2</v>
      </c>
      <c r="G8" s="4">
        <f t="shared" si="1"/>
        <v>5.5484602155080109</v>
      </c>
      <c r="H8" s="4" t="str">
        <f t="shared" si="2"/>
        <v>-0.036±0.054</v>
      </c>
      <c r="I8" s="4" t="str">
        <f t="shared" si="3"/>
        <v>-3.536±5.548</v>
      </c>
      <c r="J8">
        <v>-0.66400000000000003</v>
      </c>
      <c r="K8">
        <v>0.50700000000000001</v>
      </c>
      <c r="L8">
        <v>-0.14099999999999999</v>
      </c>
      <c r="M8" s="4">
        <f t="shared" si="4"/>
        <v>-13.151068830233214</v>
      </c>
      <c r="N8">
        <v>7.0000000000000007E-2</v>
      </c>
      <c r="O8" s="4">
        <f t="shared" si="5"/>
        <v>7.2508181254216542</v>
      </c>
      <c r="P8" s="1" t="str">
        <f t="shared" si="6"/>
        <v>[-0.141, 0.07]</v>
      </c>
      <c r="Q8" s="4" t="str">
        <f t="shared" si="7"/>
        <v>[-13.151, 7.251]</v>
      </c>
    </row>
    <row r="9" spans="1:17" x14ac:dyDescent="0.2">
      <c r="A9" s="3"/>
      <c r="B9" t="s">
        <v>2</v>
      </c>
      <c r="C9" s="2"/>
      <c r="D9">
        <v>5.3999999999999999E-2</v>
      </c>
      <c r="E9" s="4">
        <f t="shared" si="0"/>
        <v>5.5484602155080109</v>
      </c>
      <c r="F9">
        <v>9.0999999999999998E-2</v>
      </c>
      <c r="G9" s="4">
        <f t="shared" si="1"/>
        <v>9.5269005258465498</v>
      </c>
      <c r="H9" s="4" t="str">
        <f t="shared" si="2"/>
        <v>0.054±0.091</v>
      </c>
      <c r="I9" s="4" t="str">
        <f t="shared" si="3"/>
        <v>5.548±9.527</v>
      </c>
      <c r="J9">
        <v>0.59599999999999997</v>
      </c>
      <c r="K9">
        <v>0.55100000000000005</v>
      </c>
      <c r="L9">
        <v>-0.123</v>
      </c>
      <c r="M9" s="4">
        <f t="shared" si="4"/>
        <v>-11.57363374391791</v>
      </c>
      <c r="N9">
        <v>0.23100000000000001</v>
      </c>
      <c r="O9" s="4">
        <f t="shared" si="5"/>
        <v>25.98592394492314</v>
      </c>
      <c r="P9" s="1" t="str">
        <f t="shared" si="6"/>
        <v>[-0.123, 0.231]</v>
      </c>
      <c r="Q9" s="4" t="str">
        <f t="shared" si="7"/>
        <v>[-11.574, 25.986]</v>
      </c>
    </row>
    <row r="10" spans="1:17" x14ac:dyDescent="0.2">
      <c r="A10" s="3"/>
      <c r="B10" t="s">
        <v>4</v>
      </c>
      <c r="C10" s="2"/>
      <c r="D10">
        <v>0.20699999999999999</v>
      </c>
      <c r="E10" s="4">
        <f t="shared" si="0"/>
        <v>22.998257178075264</v>
      </c>
      <c r="F10">
        <v>0.19</v>
      </c>
      <c r="G10" s="4">
        <f t="shared" si="1"/>
        <v>20.924959765725148</v>
      </c>
      <c r="H10" s="4" t="str">
        <f t="shared" si="2"/>
        <v>0.207±0.19</v>
      </c>
      <c r="I10" s="4" t="str">
        <f t="shared" si="3"/>
        <v>22.998±20.925</v>
      </c>
      <c r="J10">
        <v>1.0860000000000001</v>
      </c>
      <c r="K10">
        <v>0.27700000000000002</v>
      </c>
      <c r="L10">
        <v>-0.16600000000000001</v>
      </c>
      <c r="M10" s="4">
        <f t="shared" si="4"/>
        <v>-15.295376581060038</v>
      </c>
      <c r="N10">
        <v>0.57899999999999996</v>
      </c>
      <c r="O10" s="4">
        <f t="shared" si="5"/>
        <v>78.425328504094011</v>
      </c>
      <c r="P10" s="1" t="str">
        <f t="shared" si="6"/>
        <v>[-0.166, 0.579]</v>
      </c>
      <c r="Q10" s="4" t="str">
        <f t="shared" si="7"/>
        <v>[-15.295, 78.425]</v>
      </c>
    </row>
    <row r="11" spans="1:17" x14ac:dyDescent="0.2">
      <c r="A11" s="3" t="s">
        <v>16</v>
      </c>
      <c r="B11" t="s">
        <v>3</v>
      </c>
      <c r="C11" s="2">
        <v>20</v>
      </c>
      <c r="D11">
        <v>0</v>
      </c>
      <c r="E11" s="4">
        <f t="shared" si="0"/>
        <v>0</v>
      </c>
      <c r="F11">
        <v>4.7E-2</v>
      </c>
      <c r="G11" s="4">
        <f t="shared" si="1"/>
        <v>4.8122009079655692</v>
      </c>
      <c r="H11" s="4" t="str">
        <f t="shared" si="2"/>
        <v>0±0.047</v>
      </c>
      <c r="I11" s="4" t="str">
        <f t="shared" si="3"/>
        <v>0±4.812</v>
      </c>
      <c r="J11">
        <v>1.0999999999999999E-2</v>
      </c>
      <c r="K11">
        <v>0.99099999999999999</v>
      </c>
      <c r="L11">
        <v>-9.0999999999999998E-2</v>
      </c>
      <c r="M11" s="4">
        <f t="shared" si="4"/>
        <v>-8.6982289100734249</v>
      </c>
      <c r="N11">
        <v>9.1999999999999998E-2</v>
      </c>
      <c r="O11" s="4">
        <f t="shared" si="5"/>
        <v>9.6364822080816879</v>
      </c>
      <c r="P11" s="1" t="str">
        <f t="shared" si="6"/>
        <v>[-0.091, 0.092]</v>
      </c>
      <c r="Q11" s="4" t="str">
        <f t="shared" si="7"/>
        <v>[-8.698, 9.636]</v>
      </c>
    </row>
    <row r="12" spans="1:17" x14ac:dyDescent="0.2">
      <c r="A12" s="3"/>
      <c r="B12" t="s">
        <v>2</v>
      </c>
      <c r="C12" s="2"/>
      <c r="D12">
        <v>7.0999999999999994E-2</v>
      </c>
      <c r="E12" s="4">
        <f t="shared" si="0"/>
        <v>7.3581225868357469</v>
      </c>
      <c r="F12">
        <v>7.0999999999999994E-2</v>
      </c>
      <c r="G12" s="4">
        <f t="shared" si="1"/>
        <v>7.3581225868357469</v>
      </c>
      <c r="H12" s="4" t="str">
        <f t="shared" si="2"/>
        <v>0.071±0.071</v>
      </c>
      <c r="I12" s="4" t="str">
        <f t="shared" si="3"/>
        <v>7.358±7.358</v>
      </c>
      <c r="J12">
        <v>1</v>
      </c>
      <c r="K12">
        <v>0.317</v>
      </c>
      <c r="L12">
        <v>-6.8000000000000005E-2</v>
      </c>
      <c r="M12" s="4">
        <f t="shared" si="4"/>
        <v>-6.5739526422786465</v>
      </c>
      <c r="N12">
        <v>0.20899999999999999</v>
      </c>
      <c r="O12" s="4">
        <f t="shared" si="5"/>
        <v>23.244499853025481</v>
      </c>
      <c r="P12" s="1" t="str">
        <f t="shared" si="6"/>
        <v>[-0.068, 0.209]</v>
      </c>
      <c r="Q12" s="4" t="str">
        <f t="shared" si="7"/>
        <v>[-6.574, 23.244]</v>
      </c>
    </row>
    <row r="13" spans="1:17" x14ac:dyDescent="0.2">
      <c r="A13" s="3"/>
      <c r="B13" t="s">
        <v>4</v>
      </c>
      <c r="C13" s="2"/>
      <c r="D13">
        <v>4.5999999999999999E-2</v>
      </c>
      <c r="E13" s="4">
        <f t="shared" si="0"/>
        <v>4.7074410956937207</v>
      </c>
      <c r="F13">
        <v>5.2999999999999999E-2</v>
      </c>
      <c r="G13" s="4">
        <f t="shared" si="1"/>
        <v>5.4429645119355996</v>
      </c>
      <c r="H13" s="4" t="str">
        <f t="shared" si="2"/>
        <v>0.046±0.053</v>
      </c>
      <c r="I13" s="4" t="str">
        <f t="shared" si="3"/>
        <v>4.707±5.443</v>
      </c>
      <c r="J13">
        <v>0.86899999999999999</v>
      </c>
      <c r="K13">
        <v>0.38500000000000001</v>
      </c>
      <c r="L13">
        <v>-5.8000000000000003E-2</v>
      </c>
      <c r="M13" s="4">
        <f t="shared" si="4"/>
        <v>-5.6350052563201469</v>
      </c>
      <c r="N13">
        <v>0.151</v>
      </c>
      <c r="O13" s="4">
        <f t="shared" si="5"/>
        <v>16.299665808182027</v>
      </c>
      <c r="P13" s="1" t="str">
        <f t="shared" si="6"/>
        <v>[-0.058, 0.151]</v>
      </c>
      <c r="Q13" s="4" t="str">
        <f t="shared" si="7"/>
        <v>[-5.635, 16.3]</v>
      </c>
    </row>
  </sheetData>
  <mergeCells count="8">
    <mergeCell ref="C2:C4"/>
    <mergeCell ref="C5:C7"/>
    <mergeCell ref="C8:C10"/>
    <mergeCell ref="C11:C13"/>
    <mergeCell ref="A2:A4"/>
    <mergeCell ref="A5:A7"/>
    <mergeCell ref="A8:A10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2025-06-24T16:34:13Z</dcterms:created>
  <dcterms:modified xsi:type="dcterms:W3CDTF">2025-09-23T18:40:25Z</dcterms:modified>
</cp:coreProperties>
</file>