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p_meta/drafts/tables/"/>
    </mc:Choice>
  </mc:AlternateContent>
  <xr:revisionPtr revIDLastSave="0" documentId="13_ncr:1_{55C76DD1-E6B0-2846-901F-9D4C68CB03BA}" xr6:coauthVersionLast="47" xr6:coauthVersionMax="47" xr10:uidLastSave="{00000000-0000-0000-0000-000000000000}"/>
  <bookViews>
    <workbookView xWindow="61420" yWindow="620" windowWidth="42780" windowHeight="25940" xr2:uid="{8C0274CA-637A-D549-8DE8-7F2B3B672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Q13" i="1"/>
  <c r="Q17" i="1"/>
  <c r="O3" i="1"/>
  <c r="O4" i="1"/>
  <c r="O5" i="1"/>
  <c r="Q5" i="1" s="1"/>
  <c r="O6" i="1"/>
  <c r="O7" i="1"/>
  <c r="Q7" i="1" s="1"/>
  <c r="O8" i="1"/>
  <c r="O9" i="1"/>
  <c r="Q9" i="1" s="1"/>
  <c r="O10" i="1"/>
  <c r="O11" i="1"/>
  <c r="O12" i="1"/>
  <c r="O13" i="1"/>
  <c r="O14" i="1"/>
  <c r="O15" i="1"/>
  <c r="O16" i="1"/>
  <c r="O17" i="1"/>
  <c r="O18" i="1"/>
  <c r="O19" i="1"/>
  <c r="Q19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Q18" i="1" s="1"/>
  <c r="M19" i="1"/>
  <c r="G3" i="1"/>
  <c r="G4" i="1"/>
  <c r="G5" i="1"/>
  <c r="G6" i="1"/>
  <c r="G7" i="1"/>
  <c r="G8" i="1"/>
  <c r="G9" i="1"/>
  <c r="G10" i="1"/>
  <c r="G11" i="1"/>
  <c r="G12" i="1"/>
  <c r="G13" i="1"/>
  <c r="I13" i="1" s="1"/>
  <c r="G14" i="1"/>
  <c r="G15" i="1"/>
  <c r="G16" i="1"/>
  <c r="G17" i="1"/>
  <c r="G18" i="1"/>
  <c r="G1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I16" i="1" s="1"/>
  <c r="E17" i="1"/>
  <c r="E18" i="1"/>
  <c r="E19" i="1"/>
  <c r="G2" i="1"/>
  <c r="H3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I17" i="1"/>
  <c r="H18" i="1"/>
  <c r="H19" i="1"/>
  <c r="E2" i="1"/>
  <c r="P2" i="1"/>
  <c r="O2" i="1"/>
  <c r="M2" i="1"/>
  <c r="Q2" i="1" s="1"/>
  <c r="H2" i="1"/>
  <c r="I18" i="1" l="1"/>
  <c r="Q15" i="1"/>
  <c r="Q16" i="1"/>
  <c r="I15" i="1"/>
  <c r="Q14" i="1"/>
  <c r="I14" i="1"/>
  <c r="Q12" i="1"/>
  <c r="Q11" i="1"/>
  <c r="Q10" i="1"/>
  <c r="Q8" i="1"/>
  <c r="I8" i="1"/>
  <c r="Q6" i="1"/>
  <c r="I6" i="1"/>
  <c r="I5" i="1"/>
  <c r="Q4" i="1"/>
  <c r="I4" i="1"/>
  <c r="Q3" i="1"/>
  <c r="I11" i="1"/>
  <c r="I10" i="1"/>
  <c r="I19" i="1"/>
  <c r="I9" i="1"/>
  <c r="I12" i="1"/>
  <c r="I7" i="1"/>
  <c r="I2" i="1"/>
</calcChain>
</file>

<file path=xl/sharedStrings.xml><?xml version="1.0" encoding="utf-8"?>
<sst xmlns="http://schemas.openxmlformats.org/spreadsheetml/2006/main" count="43" uniqueCount="27">
  <si>
    <t>variable</t>
  </si>
  <si>
    <t>n_trt</t>
  </si>
  <si>
    <t>p</t>
  </si>
  <si>
    <t>n</t>
  </si>
  <si>
    <t>np</t>
  </si>
  <si>
    <t>estimate</t>
  </si>
  <si>
    <t>se</t>
  </si>
  <si>
    <t>zval</t>
  </si>
  <si>
    <t>pval</t>
  </si>
  <si>
    <t>ci.lb</t>
  </si>
  <si>
    <t>ci.ub</t>
  </si>
  <si>
    <t>k</t>
  </si>
  <si>
    <t>&lt;0.001</t>
  </si>
  <si>
    <t>ci_range</t>
  </si>
  <si>
    <t>asat</t>
  </si>
  <si>
    <t>vcmax</t>
  </si>
  <si>
    <t>jmax</t>
  </si>
  <si>
    <t>jmax_vcmax</t>
  </si>
  <si>
    <t>pnue</t>
  </si>
  <si>
    <t>ppue</t>
  </si>
  <si>
    <t>estimate_se</t>
  </si>
  <si>
    <t>estimate_perc</t>
  </si>
  <si>
    <t>se_perc</t>
  </si>
  <si>
    <t>estimate_se_perc</t>
  </si>
  <si>
    <t>ci.lb_perc</t>
  </si>
  <si>
    <t>ci.ub_perc</t>
  </si>
  <si>
    <t>ci_range_perc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</si>
</sst>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91FF-591D-5142-A76B-95AF05C56DB3}">
  <dimension ref="A1:Q19"/>
  <sheetViews>
    <sheetView tabSelected="1" topLeftCell="H1" zoomScale="268" zoomScaleNormal="268" workbookViewId="0">
      <selection activeCell="Q2" sqref="Q2:Q19"/>
    </sheetView>
  </sheetViews>
  <sheetFormatPr baseColWidth="10" defaultRowHeight="16" x14ac:dyDescent="0.2"/>
  <cols>
    <col min="2" max="2" width="5" bestFit="1" customWidth="1"/>
    <col min="3" max="3" width="4.1640625" bestFit="1" customWidth="1"/>
    <col min="4" max="4" width="8.33203125" bestFit="1" customWidth="1"/>
    <col min="5" max="5" width="12.83203125" bestFit="1" customWidth="1"/>
    <col min="6" max="6" width="5.6640625" bestFit="1" customWidth="1"/>
    <col min="7" max="7" width="7.5" bestFit="1" customWidth="1"/>
    <col min="8" max="8" width="12" bestFit="1" customWidth="1"/>
    <col min="9" max="9" width="15.5" bestFit="1" customWidth="1"/>
    <col min="10" max="10" width="6.33203125" bestFit="1" customWidth="1"/>
    <col min="11" max="11" width="5.6640625" bestFit="1" customWidth="1"/>
    <col min="12" max="12" width="6.33203125" bestFit="1" customWidth="1"/>
    <col min="13" max="13" width="9.1640625" bestFit="1" customWidth="1"/>
    <col min="14" max="14" width="6.6640625" bestFit="1" customWidth="1"/>
    <col min="15" max="15" width="9.6640625" bestFit="1" customWidth="1"/>
    <col min="16" max="17" width="13.33203125" bestFit="1" customWidth="1"/>
  </cols>
  <sheetData>
    <row r="1" spans="1:17" x14ac:dyDescent="0.2">
      <c r="A1" t="s">
        <v>0</v>
      </c>
      <c r="B1" t="s">
        <v>1</v>
      </c>
      <c r="C1" t="s">
        <v>11</v>
      </c>
      <c r="D1" t="s">
        <v>5</v>
      </c>
      <c r="E1" t="s">
        <v>21</v>
      </c>
      <c r="F1" t="s">
        <v>6</v>
      </c>
      <c r="G1" t="s">
        <v>22</v>
      </c>
      <c r="H1" t="s">
        <v>20</v>
      </c>
      <c r="I1" t="s">
        <v>23</v>
      </c>
      <c r="J1" t="s">
        <v>7</v>
      </c>
      <c r="K1" t="s">
        <v>8</v>
      </c>
      <c r="L1" t="s">
        <v>9</v>
      </c>
      <c r="M1" t="s">
        <v>24</v>
      </c>
      <c r="N1" t="s">
        <v>10</v>
      </c>
      <c r="O1" t="s">
        <v>25</v>
      </c>
      <c r="P1" t="s">
        <v>13</v>
      </c>
      <c r="Q1" t="s">
        <v>26</v>
      </c>
    </row>
    <row r="2" spans="1:17" x14ac:dyDescent="0.2">
      <c r="A2" s="4" t="s">
        <v>14</v>
      </c>
      <c r="B2" t="s">
        <v>3</v>
      </c>
      <c r="C2" s="3">
        <v>89</v>
      </c>
      <c r="D2" s="5">
        <v>0.108</v>
      </c>
      <c r="E2" s="5">
        <f>(EXP(D2)-1)*100</f>
        <v>11.404774538646766</v>
      </c>
      <c r="F2" s="5">
        <v>6.5000000000000002E-2</v>
      </c>
      <c r="G2" s="5">
        <f>(EXP(F2)-1)*100</f>
        <v>6.7159024384192634</v>
      </c>
      <c r="H2" s="5" t="str">
        <f>CONCATENATE(D2, "±", F2)</f>
        <v>0.108±0.065</v>
      </c>
      <c r="I2" s="5" t="str">
        <f>CONCATENATE(ROUND(E2, 3), "±", ROUND(G2, 3))</f>
        <v>11.405±6.716</v>
      </c>
      <c r="J2" s="5">
        <v>1.659</v>
      </c>
      <c r="K2" s="5">
        <v>9.7000000000000003E-2</v>
      </c>
      <c r="L2" s="5">
        <v>-1.9E-2</v>
      </c>
      <c r="M2" s="5">
        <f>(EXP(L2)-1)*100</f>
        <v>-1.8820637757194003</v>
      </c>
      <c r="N2" s="5">
        <v>0.23499999999999999</v>
      </c>
      <c r="O2" s="5">
        <f>(EXP(N2)-1)*100</f>
        <v>26.490876873289171</v>
      </c>
      <c r="P2" s="2" t="str">
        <f>CONCATENATE("[",L2,", ",N2,"]")</f>
        <v>[-0.019, 0.235]</v>
      </c>
      <c r="Q2" s="5" t="str">
        <f>CONCATENATE("[", ROUND(M2, 3), ", ", ROUND(O2, 3), "]")</f>
        <v>[-1.882, 26.491]</v>
      </c>
    </row>
    <row r="3" spans="1:17" x14ac:dyDescent="0.2">
      <c r="A3" s="4"/>
      <c r="B3" t="s">
        <v>2</v>
      </c>
      <c r="C3" s="3"/>
      <c r="D3" s="1">
        <v>9.0999999999999998E-2</v>
      </c>
      <c r="E3" s="5">
        <f t="shared" ref="E3:E19" si="0">(EXP(D3)-1)*100</f>
        <v>9.5269005258465498</v>
      </c>
      <c r="F3" s="1">
        <v>7.0999999999999994E-2</v>
      </c>
      <c r="G3" s="5">
        <f t="shared" ref="G3:G19" si="1">(EXP(F3)-1)*100</f>
        <v>7.3581225868357469</v>
      </c>
      <c r="H3" s="5" t="str">
        <f t="shared" ref="H3:H19" si="2">CONCATENATE(D3, "±", F3)</f>
        <v>0.091±0.071</v>
      </c>
      <c r="I3" s="5" t="str">
        <f t="shared" ref="I3:I19" si="3">CONCATENATE(ROUND(E3, 3), "±", ROUND(G3, 3))</f>
        <v>9.527±7.358</v>
      </c>
      <c r="J3" s="1">
        <v>1.284</v>
      </c>
      <c r="K3" s="2">
        <v>0.19900000000000001</v>
      </c>
      <c r="L3">
        <v>-4.8000000000000001E-2</v>
      </c>
      <c r="M3" s="5">
        <f t="shared" ref="M3:M19" si="4">(EXP(L3)-1)*100</f>
        <v>-4.6866212922495265</v>
      </c>
      <c r="N3" s="1">
        <v>0.22900000000000001</v>
      </c>
      <c r="O3" s="5">
        <f t="shared" ref="O3:O19" si="5">(EXP(N3)-1)*100</f>
        <v>25.734203900983911</v>
      </c>
      <c r="P3" s="2" t="str">
        <f t="shared" ref="P3:P19" si="6">CONCATENATE("[",L3,", ",N3,"]")</f>
        <v>[-0.048, 0.229]</v>
      </c>
      <c r="Q3" s="5" t="str">
        <f t="shared" ref="Q3:Q19" si="7">CONCATENATE("[", ROUND(M3, 3), ", ", ROUND(O3, 3), "]")</f>
        <v>[-4.687, 25.734]</v>
      </c>
    </row>
    <row r="4" spans="1:17" x14ac:dyDescent="0.2">
      <c r="A4" s="4"/>
      <c r="B4" t="s">
        <v>4</v>
      </c>
      <c r="C4" s="3"/>
      <c r="D4" s="1">
        <v>0.246</v>
      </c>
      <c r="E4" s="5">
        <f t="shared" si="0"/>
        <v>27.889957354173834</v>
      </c>
      <c r="F4" s="1">
        <v>9.0999999999999998E-2</v>
      </c>
      <c r="G4" s="5">
        <f t="shared" si="1"/>
        <v>9.5269005258465498</v>
      </c>
      <c r="H4" s="5" t="str">
        <f t="shared" si="2"/>
        <v>0.246±0.091</v>
      </c>
      <c r="I4" s="5" t="str">
        <f t="shared" si="3"/>
        <v>27.89±9.527</v>
      </c>
      <c r="J4" s="1">
        <v>2.702</v>
      </c>
      <c r="K4" s="2">
        <v>7.0000000000000001E-3</v>
      </c>
      <c r="L4">
        <v>6.8000000000000005E-2</v>
      </c>
      <c r="M4" s="5">
        <f t="shared" si="4"/>
        <v>7.0365308478774313</v>
      </c>
      <c r="N4" s="1">
        <v>0.42399999999999999</v>
      </c>
      <c r="O4" s="5">
        <f t="shared" si="5"/>
        <v>52.806159378405717</v>
      </c>
      <c r="P4" s="2" t="str">
        <f t="shared" si="6"/>
        <v>[0.068, 0.424]</v>
      </c>
      <c r="Q4" s="5" t="str">
        <f t="shared" si="7"/>
        <v>[7.037, 52.806]</v>
      </c>
    </row>
    <row r="5" spans="1:17" x14ac:dyDescent="0.2">
      <c r="A5" s="4" t="s">
        <v>15</v>
      </c>
      <c r="B5" t="s">
        <v>3</v>
      </c>
      <c r="C5" s="3">
        <v>42</v>
      </c>
      <c r="D5" s="1">
        <v>7.0000000000000001E-3</v>
      </c>
      <c r="E5" s="5">
        <f t="shared" si="0"/>
        <v>0.70245572668485856</v>
      </c>
      <c r="F5" s="1">
        <v>9.2999999999999999E-2</v>
      </c>
      <c r="G5" s="5">
        <f t="shared" si="1"/>
        <v>9.7461735268081995</v>
      </c>
      <c r="H5" s="5" t="str">
        <f t="shared" si="2"/>
        <v>0.007±0.093</v>
      </c>
      <c r="I5" s="5" t="str">
        <f t="shared" si="3"/>
        <v>0.702±9.746</v>
      </c>
      <c r="J5" s="1">
        <v>7.8E-2</v>
      </c>
      <c r="K5" s="2">
        <v>0.93799999999999994</v>
      </c>
      <c r="L5">
        <v>-0.17499999999999999</v>
      </c>
      <c r="M5" s="5">
        <f t="shared" si="4"/>
        <v>-16.054297923079265</v>
      </c>
      <c r="N5" s="1">
        <v>0.19</v>
      </c>
      <c r="O5" s="5">
        <f t="shared" si="5"/>
        <v>20.924959765725148</v>
      </c>
      <c r="P5" s="2" t="str">
        <f t="shared" si="6"/>
        <v>[-0.175, 0.19]</v>
      </c>
      <c r="Q5" s="5" t="str">
        <f t="shared" si="7"/>
        <v>[-16.054, 20.925]</v>
      </c>
    </row>
    <row r="6" spans="1:17" x14ac:dyDescent="0.2">
      <c r="A6" s="4"/>
      <c r="B6" t="s">
        <v>2</v>
      </c>
      <c r="C6" s="3"/>
      <c r="D6" s="1">
        <v>0.115</v>
      </c>
      <c r="E6" s="5">
        <f t="shared" si="0"/>
        <v>12.187343757193837</v>
      </c>
      <c r="F6" s="1">
        <v>7.1999999999999995E-2</v>
      </c>
      <c r="G6" s="5">
        <f t="shared" si="1"/>
        <v>7.4655344063813578</v>
      </c>
      <c r="H6" s="5" t="str">
        <f t="shared" si="2"/>
        <v>0.115±0.072</v>
      </c>
      <c r="I6" s="5" t="str">
        <f t="shared" si="3"/>
        <v>12.187±7.466</v>
      </c>
      <c r="J6" s="1">
        <v>1.607</v>
      </c>
      <c r="K6" s="2">
        <v>0.108</v>
      </c>
      <c r="L6">
        <v>-2.5000000000000001E-2</v>
      </c>
      <c r="M6" s="5">
        <f t="shared" si="4"/>
        <v>-2.4690087971667385</v>
      </c>
      <c r="N6" s="1">
        <v>0.25600000000000001</v>
      </c>
      <c r="O6" s="5">
        <f t="shared" si="5"/>
        <v>29.175272793970407</v>
      </c>
      <c r="P6" s="2" t="str">
        <f t="shared" si="6"/>
        <v>[-0.025, 0.256]</v>
      </c>
      <c r="Q6" s="5" t="str">
        <f t="shared" si="7"/>
        <v>[-2.469, 29.175]</v>
      </c>
    </row>
    <row r="7" spans="1:17" x14ac:dyDescent="0.2">
      <c r="A7" s="4"/>
      <c r="B7" t="s">
        <v>4</v>
      </c>
      <c r="C7" s="3"/>
      <c r="D7" s="1">
        <v>0.16400000000000001</v>
      </c>
      <c r="E7" s="5">
        <f t="shared" si="0"/>
        <v>17.821431509272223</v>
      </c>
      <c r="F7" s="1">
        <v>8.5000000000000006E-2</v>
      </c>
      <c r="G7" s="5">
        <f t="shared" si="1"/>
        <v>8.8717066698398739</v>
      </c>
      <c r="H7" s="5" t="str">
        <f t="shared" si="2"/>
        <v>0.164±0.085</v>
      </c>
      <c r="I7" s="5" t="str">
        <f t="shared" si="3"/>
        <v>17.821±8.872</v>
      </c>
      <c r="J7" s="1">
        <v>1.9370000000000001</v>
      </c>
      <c r="K7" s="2">
        <v>5.2999999999999999E-2</v>
      </c>
      <c r="L7">
        <v>-2E-3</v>
      </c>
      <c r="M7" s="5">
        <f t="shared" si="4"/>
        <v>-0.1998001332666921</v>
      </c>
      <c r="N7" s="1">
        <v>0.33100000000000002</v>
      </c>
      <c r="O7" s="5">
        <f t="shared" si="5"/>
        <v>39.235979230819432</v>
      </c>
      <c r="P7" s="2" t="str">
        <f t="shared" si="6"/>
        <v>[-0.002, 0.331]</v>
      </c>
      <c r="Q7" s="5" t="str">
        <f t="shared" si="7"/>
        <v>[-0.2, 39.236]</v>
      </c>
    </row>
    <row r="8" spans="1:17" x14ac:dyDescent="0.2">
      <c r="A8" s="4" t="s">
        <v>16</v>
      </c>
      <c r="B8" t="s">
        <v>3</v>
      </c>
      <c r="C8" s="3">
        <v>40</v>
      </c>
      <c r="D8" s="1">
        <v>9.0999999999999998E-2</v>
      </c>
      <c r="E8" s="5">
        <f t="shared" si="0"/>
        <v>9.5269005258465498</v>
      </c>
      <c r="F8" s="1">
        <v>6.0999999999999999E-2</v>
      </c>
      <c r="G8" s="5">
        <f t="shared" si="1"/>
        <v>6.2898914187195176</v>
      </c>
      <c r="H8" s="5" t="str">
        <f t="shared" si="2"/>
        <v>0.091±0.061</v>
      </c>
      <c r="I8" s="5" t="str">
        <f t="shared" si="3"/>
        <v>9.527±6.29</v>
      </c>
      <c r="J8" s="1">
        <v>1.502</v>
      </c>
      <c r="K8" s="2">
        <v>0.13300000000000001</v>
      </c>
      <c r="L8">
        <v>-2.8000000000000001E-2</v>
      </c>
      <c r="M8" s="5">
        <f t="shared" si="4"/>
        <v>-2.7611633198753149</v>
      </c>
      <c r="N8" s="1">
        <v>0.21</v>
      </c>
      <c r="O8" s="5">
        <f t="shared" si="5"/>
        <v>23.367805995674317</v>
      </c>
      <c r="P8" s="2" t="str">
        <f t="shared" si="6"/>
        <v>[-0.028, 0.21]</v>
      </c>
      <c r="Q8" s="5" t="str">
        <f t="shared" si="7"/>
        <v>[-2.761, 23.368]</v>
      </c>
    </row>
    <row r="9" spans="1:17" x14ac:dyDescent="0.2">
      <c r="A9" s="4"/>
      <c r="B9" t="s">
        <v>2</v>
      </c>
      <c r="C9" s="3"/>
      <c r="D9" s="1">
        <v>0.17699999999999999</v>
      </c>
      <c r="E9" s="5">
        <f t="shared" si="0"/>
        <v>19.363109312713878</v>
      </c>
      <c r="F9" s="1">
        <v>7.9000000000000001E-2</v>
      </c>
      <c r="G9" s="5">
        <f t="shared" si="1"/>
        <v>8.2204322070314806</v>
      </c>
      <c r="H9" s="5" t="str">
        <f t="shared" si="2"/>
        <v>0.177±0.079</v>
      </c>
      <c r="I9" s="5" t="str">
        <f t="shared" si="3"/>
        <v>19.363±8.22</v>
      </c>
      <c r="J9" s="1">
        <v>2.2480000000000002</v>
      </c>
      <c r="K9" s="2">
        <v>2.5000000000000001E-2</v>
      </c>
      <c r="L9">
        <v>2.3E-2</v>
      </c>
      <c r="M9" s="5">
        <f t="shared" si="4"/>
        <v>2.326653954721758</v>
      </c>
      <c r="N9" s="1">
        <v>0.33200000000000002</v>
      </c>
      <c r="O9" s="5">
        <f t="shared" si="5"/>
        <v>39.375284851251656</v>
      </c>
      <c r="P9" s="2" t="str">
        <f t="shared" si="6"/>
        <v>[0.023, 0.332]</v>
      </c>
      <c r="Q9" s="5" t="str">
        <f t="shared" si="7"/>
        <v>[2.327, 39.375]</v>
      </c>
    </row>
    <row r="10" spans="1:17" x14ac:dyDescent="0.2">
      <c r="A10" s="4"/>
      <c r="B10" t="s">
        <v>4</v>
      </c>
      <c r="C10" s="3"/>
      <c r="D10" s="1">
        <v>0.26100000000000001</v>
      </c>
      <c r="E10" s="5">
        <f t="shared" si="0"/>
        <v>29.822766543368996</v>
      </c>
      <c r="F10" s="1">
        <v>2.7E-2</v>
      </c>
      <c r="G10" s="5">
        <f t="shared" si="1"/>
        <v>2.7367802763489379</v>
      </c>
      <c r="H10" s="5" t="str">
        <f t="shared" si="2"/>
        <v>0.261±0.027</v>
      </c>
      <c r="I10" s="5" t="str">
        <f t="shared" si="3"/>
        <v>29.823±2.737</v>
      </c>
      <c r="J10" s="1">
        <v>9.6010000000000009</v>
      </c>
      <c r="K10" s="2" t="s">
        <v>12</v>
      </c>
      <c r="L10">
        <v>0.20799999999999999</v>
      </c>
      <c r="M10" s="5">
        <f t="shared" si="4"/>
        <v>23.121316954886773</v>
      </c>
      <c r="N10" s="1">
        <v>0.315</v>
      </c>
      <c r="O10" s="5">
        <f t="shared" si="5"/>
        <v>37.025931095699669</v>
      </c>
      <c r="P10" s="2" t="str">
        <f t="shared" si="6"/>
        <v>[0.208, 0.315]</v>
      </c>
      <c r="Q10" s="5" t="str">
        <f t="shared" si="7"/>
        <v>[23.121, 37.026]</v>
      </c>
    </row>
    <row r="11" spans="1:17" x14ac:dyDescent="0.2">
      <c r="A11" s="4" t="s">
        <v>17</v>
      </c>
      <c r="B11" t="s">
        <v>3</v>
      </c>
      <c r="C11" s="3">
        <v>32</v>
      </c>
      <c r="D11" s="1">
        <v>3.0000000000000001E-3</v>
      </c>
      <c r="E11" s="5">
        <f t="shared" si="0"/>
        <v>0.30045045033770812</v>
      </c>
      <c r="F11" s="1">
        <v>2E-3</v>
      </c>
      <c r="G11" s="5">
        <f t="shared" si="1"/>
        <v>0.20020013340003029</v>
      </c>
      <c r="H11" s="5" t="str">
        <f t="shared" si="2"/>
        <v>0.003±0.002</v>
      </c>
      <c r="I11" s="5" t="str">
        <f t="shared" si="3"/>
        <v>0.3±0.2</v>
      </c>
      <c r="J11" s="1">
        <v>1.6950000000000001</v>
      </c>
      <c r="K11" s="2">
        <v>0.09</v>
      </c>
      <c r="L11">
        <v>0</v>
      </c>
      <c r="M11" s="5">
        <f t="shared" si="4"/>
        <v>0</v>
      </c>
      <c r="N11" s="1">
        <v>7.0000000000000001E-3</v>
      </c>
      <c r="O11" s="5">
        <f t="shared" si="5"/>
        <v>0.70245572668485856</v>
      </c>
      <c r="P11" s="2" t="str">
        <f t="shared" si="6"/>
        <v>[0, 0.007]</v>
      </c>
      <c r="Q11" s="5" t="str">
        <f t="shared" si="7"/>
        <v>[0, 0.702]</v>
      </c>
    </row>
    <row r="12" spans="1:17" x14ac:dyDescent="0.2">
      <c r="A12" s="4"/>
      <c r="B12" t="s">
        <v>2</v>
      </c>
      <c r="C12" s="3"/>
      <c r="D12" s="1">
        <v>0</v>
      </c>
      <c r="E12" s="5">
        <f t="shared" si="0"/>
        <v>0</v>
      </c>
      <c r="F12" s="1">
        <v>2E-3</v>
      </c>
      <c r="G12" s="5">
        <f t="shared" si="1"/>
        <v>0.20020013340003029</v>
      </c>
      <c r="H12" s="5" t="str">
        <f t="shared" si="2"/>
        <v>0±0.002</v>
      </c>
      <c r="I12" s="5" t="str">
        <f t="shared" si="3"/>
        <v>0±0.2</v>
      </c>
      <c r="J12" s="1">
        <v>-0.29799999999999999</v>
      </c>
      <c r="K12" s="2">
        <v>0.76600000000000001</v>
      </c>
      <c r="L12">
        <v>-4.0000000000000001E-3</v>
      </c>
      <c r="M12" s="5">
        <f t="shared" si="4"/>
        <v>-0.39920106560085156</v>
      </c>
      <c r="N12" s="1">
        <v>3.0000000000000001E-3</v>
      </c>
      <c r="O12" s="5">
        <f t="shared" si="5"/>
        <v>0.30045045033770812</v>
      </c>
      <c r="P12" s="2" t="str">
        <f t="shared" si="6"/>
        <v>[-0.004, 0.003]</v>
      </c>
      <c r="Q12" s="5" t="str">
        <f t="shared" si="7"/>
        <v>[-0.399, 0.3]</v>
      </c>
    </row>
    <row r="13" spans="1:17" x14ac:dyDescent="0.2">
      <c r="A13" s="4"/>
      <c r="B13" t="s">
        <v>4</v>
      </c>
      <c r="C13" s="3"/>
      <c r="D13" s="1">
        <v>1.2E-2</v>
      </c>
      <c r="E13" s="5">
        <f t="shared" si="0"/>
        <v>1.2072288866077807</v>
      </c>
      <c r="F13" s="1">
        <v>2E-3</v>
      </c>
      <c r="G13" s="5">
        <f t="shared" si="1"/>
        <v>0.20020013340003029</v>
      </c>
      <c r="H13" s="5" t="str">
        <f t="shared" si="2"/>
        <v>0.012±0.002</v>
      </c>
      <c r="I13" s="5" t="str">
        <f t="shared" si="3"/>
        <v>1.207±0.2</v>
      </c>
      <c r="J13" s="1">
        <v>5.2910000000000004</v>
      </c>
      <c r="K13" s="2" t="s">
        <v>12</v>
      </c>
      <c r="L13">
        <v>7.0000000000000001E-3</v>
      </c>
      <c r="M13" s="5">
        <f t="shared" si="4"/>
        <v>0.70245572668485856</v>
      </c>
      <c r="N13" s="1">
        <v>1.6E-2</v>
      </c>
      <c r="O13" s="5">
        <f t="shared" si="5"/>
        <v>1.6128685406094911</v>
      </c>
      <c r="P13" s="2" t="str">
        <f t="shared" si="6"/>
        <v>[0.007, 0.016]</v>
      </c>
      <c r="Q13" s="5" t="str">
        <f t="shared" si="7"/>
        <v>[0.702, 1.613]</v>
      </c>
    </row>
    <row r="14" spans="1:17" x14ac:dyDescent="0.2">
      <c r="A14" s="4" t="s">
        <v>18</v>
      </c>
      <c r="B14" t="s">
        <v>3</v>
      </c>
      <c r="C14" s="3">
        <v>61</v>
      </c>
      <c r="D14" s="1">
        <v>7.0999999999999994E-2</v>
      </c>
      <c r="E14" s="5">
        <f t="shared" si="0"/>
        <v>7.3581225868357469</v>
      </c>
      <c r="F14" s="1">
        <v>0.10199999999999999</v>
      </c>
      <c r="G14" s="5">
        <f t="shared" si="1"/>
        <v>10.73834717279334</v>
      </c>
      <c r="H14" s="5" t="str">
        <f t="shared" si="2"/>
        <v>0.071±0.102</v>
      </c>
      <c r="I14" s="5" t="str">
        <f t="shared" si="3"/>
        <v>7.358±10.738</v>
      </c>
      <c r="J14" s="1">
        <v>0.69799999999999995</v>
      </c>
      <c r="K14" s="2">
        <v>0.48599999999999999</v>
      </c>
      <c r="L14">
        <v>-0.128</v>
      </c>
      <c r="M14" s="5">
        <f t="shared" si="4"/>
        <v>-12.014662085535621</v>
      </c>
      <c r="N14" s="1">
        <v>0.27</v>
      </c>
      <c r="O14" s="5">
        <f t="shared" si="5"/>
        <v>30.996445073324729</v>
      </c>
      <c r="P14" s="2" t="str">
        <f t="shared" si="6"/>
        <v>[-0.128, 0.27]</v>
      </c>
      <c r="Q14" s="5" t="str">
        <f t="shared" si="7"/>
        <v>[-12.015, 30.996]</v>
      </c>
    </row>
    <row r="15" spans="1:17" x14ac:dyDescent="0.2">
      <c r="A15" s="4"/>
      <c r="B15" t="s">
        <v>2</v>
      </c>
      <c r="C15" s="3"/>
      <c r="D15" s="1">
        <v>0.16600000000000001</v>
      </c>
      <c r="E15" s="5">
        <f t="shared" si="0"/>
        <v>18.057310172327611</v>
      </c>
      <c r="F15" s="1">
        <v>0.114</v>
      </c>
      <c r="G15" s="5">
        <f t="shared" si="1"/>
        <v>12.0752124884153</v>
      </c>
      <c r="H15" s="5" t="str">
        <f t="shared" si="2"/>
        <v>0.166±0.114</v>
      </c>
      <c r="I15" s="5" t="str">
        <f t="shared" si="3"/>
        <v>18.057±12.075</v>
      </c>
      <c r="J15" s="1">
        <v>1.4630000000000001</v>
      </c>
      <c r="K15" s="2">
        <v>0.14399999999999999</v>
      </c>
      <c r="L15">
        <v>-5.6000000000000001E-2</v>
      </c>
      <c r="M15" s="5">
        <f t="shared" si="4"/>
        <v>-5.4460864109603708</v>
      </c>
      <c r="N15" s="1">
        <v>0.38800000000000001</v>
      </c>
      <c r="O15" s="5">
        <f t="shared" si="5"/>
        <v>47.402978428814158</v>
      </c>
      <c r="P15" s="2" t="str">
        <f t="shared" si="6"/>
        <v>[-0.056, 0.388]</v>
      </c>
      <c r="Q15" s="5" t="str">
        <f t="shared" si="7"/>
        <v>[-5.446, 47.403]</v>
      </c>
    </row>
    <row r="16" spans="1:17" x14ac:dyDescent="0.2">
      <c r="A16" s="4"/>
      <c r="B16" t="s">
        <v>4</v>
      </c>
      <c r="C16" s="3"/>
      <c r="D16" s="1">
        <v>0.185</v>
      </c>
      <c r="E16" s="5">
        <f t="shared" si="0"/>
        <v>20.321844012769532</v>
      </c>
      <c r="F16" s="1">
        <v>0.17299999999999999</v>
      </c>
      <c r="G16" s="5">
        <f t="shared" si="1"/>
        <v>18.886610508403212</v>
      </c>
      <c r="H16" s="5" t="str">
        <f t="shared" si="2"/>
        <v>0.185±0.173</v>
      </c>
      <c r="I16" s="5" t="str">
        <f t="shared" si="3"/>
        <v>20.322±18.887</v>
      </c>
      <c r="J16" s="1">
        <v>1.704</v>
      </c>
      <c r="K16" s="2">
        <v>0.28299999999999997</v>
      </c>
      <c r="L16">
        <v>-0.153</v>
      </c>
      <c r="M16" s="5">
        <f t="shared" si="4"/>
        <v>-14.187027818860621</v>
      </c>
      <c r="N16" s="1">
        <v>0.52400000000000002</v>
      </c>
      <c r="O16" s="5">
        <f t="shared" si="5"/>
        <v>68.876923447846366</v>
      </c>
      <c r="P16" s="2" t="str">
        <f t="shared" si="6"/>
        <v>[-0.153, 0.524]</v>
      </c>
      <c r="Q16" s="5" t="str">
        <f t="shared" si="7"/>
        <v>[-14.187, 68.877]</v>
      </c>
    </row>
    <row r="17" spans="1:17" x14ac:dyDescent="0.2">
      <c r="A17" s="4" t="s">
        <v>19</v>
      </c>
      <c r="B17" t="s">
        <v>3</v>
      </c>
      <c r="C17" s="3">
        <v>62</v>
      </c>
      <c r="D17" s="1">
        <v>0.222</v>
      </c>
      <c r="E17" s="5">
        <f t="shared" si="0"/>
        <v>24.857137786428353</v>
      </c>
      <c r="F17" s="1">
        <v>0.115</v>
      </c>
      <c r="G17" s="5">
        <f t="shared" si="1"/>
        <v>12.187343757193837</v>
      </c>
      <c r="H17" s="5" t="str">
        <f t="shared" si="2"/>
        <v>0.222±0.115</v>
      </c>
      <c r="I17" s="5" t="str">
        <f t="shared" si="3"/>
        <v>24.857±12.187</v>
      </c>
      <c r="J17" s="1">
        <v>1.9330000000000001</v>
      </c>
      <c r="K17" s="2">
        <v>5.2999999999999999E-2</v>
      </c>
      <c r="L17">
        <v>-3.0000000000000001E-3</v>
      </c>
      <c r="M17" s="5">
        <f t="shared" si="4"/>
        <v>-0.29955044966269995</v>
      </c>
      <c r="N17" s="1">
        <v>0.44700000000000001</v>
      </c>
      <c r="O17" s="5">
        <f t="shared" si="5"/>
        <v>56.361429928641812</v>
      </c>
      <c r="P17" s="2" t="str">
        <f t="shared" si="6"/>
        <v>[-0.003, 0.447]</v>
      </c>
      <c r="Q17" s="5" t="str">
        <f t="shared" si="7"/>
        <v>[-0.3, 56.361]</v>
      </c>
    </row>
    <row r="18" spans="1:17" x14ac:dyDescent="0.2">
      <c r="A18" s="4"/>
      <c r="B18" t="s">
        <v>2</v>
      </c>
      <c r="C18" s="3"/>
      <c r="D18" s="1">
        <v>-0.19800000000000001</v>
      </c>
      <c r="E18" s="5">
        <f t="shared" si="0"/>
        <v>-17.963014686216894</v>
      </c>
      <c r="F18" s="1">
        <v>0.157</v>
      </c>
      <c r="G18" s="5">
        <f t="shared" si="1"/>
        <v>16.999561390091355</v>
      </c>
      <c r="H18" s="5" t="str">
        <f t="shared" si="2"/>
        <v>-0.198±0.157</v>
      </c>
      <c r="I18" s="5" t="str">
        <f t="shared" si="3"/>
        <v>-17.963±17</v>
      </c>
      <c r="J18" s="1">
        <v>-1.2549999999999999</v>
      </c>
      <c r="K18" s="2">
        <v>0.21</v>
      </c>
      <c r="L18">
        <v>-0.50600000000000001</v>
      </c>
      <c r="M18" s="5">
        <f t="shared" si="4"/>
        <v>-39.709762849615792</v>
      </c>
      <c r="N18" s="1">
        <v>0.111</v>
      </c>
      <c r="O18" s="5">
        <f t="shared" si="5"/>
        <v>11.739490685445819</v>
      </c>
      <c r="P18" s="2" t="str">
        <f t="shared" si="6"/>
        <v>[-0.506, 0.111]</v>
      </c>
      <c r="Q18" s="5" t="str">
        <f t="shared" si="7"/>
        <v>[-39.71, 11.739]</v>
      </c>
    </row>
    <row r="19" spans="1:17" x14ac:dyDescent="0.2">
      <c r="A19" s="4"/>
      <c r="B19" t="s">
        <v>4</v>
      </c>
      <c r="C19" s="3"/>
      <c r="D19" s="1">
        <v>-0.03</v>
      </c>
      <c r="E19" s="5">
        <f t="shared" si="0"/>
        <v>-2.9554466451491845</v>
      </c>
      <c r="F19" s="1">
        <v>0.159</v>
      </c>
      <c r="G19" s="5">
        <f t="shared" si="1"/>
        <v>17.233794668071756</v>
      </c>
      <c r="H19" s="5" t="str">
        <f t="shared" si="2"/>
        <v>-0.03±0.159</v>
      </c>
      <c r="I19" s="5" t="str">
        <f t="shared" si="3"/>
        <v>-2.955±17.234</v>
      </c>
      <c r="J19" s="1">
        <v>-0.191</v>
      </c>
      <c r="K19" s="2">
        <v>0.84899999999999998</v>
      </c>
      <c r="L19">
        <v>-0.34100000000000003</v>
      </c>
      <c r="M19" s="5">
        <f t="shared" si="4"/>
        <v>-28.894109179359027</v>
      </c>
      <c r="N19" s="1">
        <v>0.28100000000000003</v>
      </c>
      <c r="O19" s="5">
        <f t="shared" si="5"/>
        <v>32.445360393525746</v>
      </c>
      <c r="P19" s="2" t="str">
        <f t="shared" si="6"/>
        <v>[-0.341, 0.281]</v>
      </c>
      <c r="Q19" s="5" t="str">
        <f t="shared" si="7"/>
        <v>[-28.894, 32.445]</v>
      </c>
    </row>
  </sheetData>
  <mergeCells count="12">
    <mergeCell ref="C17:C19"/>
    <mergeCell ref="A2:A4"/>
    <mergeCell ref="A5:A7"/>
    <mergeCell ref="A8:A10"/>
    <mergeCell ref="A11:A13"/>
    <mergeCell ref="A14:A16"/>
    <mergeCell ref="A17:A19"/>
    <mergeCell ref="C2:C4"/>
    <mergeCell ref="C5:C7"/>
    <mergeCell ref="C8:C10"/>
    <mergeCell ref="C11:C13"/>
    <mergeCell ref="C14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Perkowski, Evan A</cp:lastModifiedBy>
  <dcterms:created xsi:type="dcterms:W3CDTF">2025-06-24T16:34:13Z</dcterms:created>
  <dcterms:modified xsi:type="dcterms:W3CDTF">2025-09-23T18:28:43Z</dcterms:modified>
</cp:coreProperties>
</file>