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e\Documents\GitHub\Design-Optimisation\"/>
    </mc:Choice>
  </mc:AlternateContent>
  <xr:revisionPtr revIDLastSave="0" documentId="13_ncr:1_{F6D66F8D-CEE8-4DF7-AF2E-30DF76882446}" xr6:coauthVersionLast="45" xr6:coauthVersionMax="45" xr10:uidLastSave="{00000000-0000-0000-0000-000000000000}"/>
  <bookViews>
    <workbookView xWindow="-120" yWindow="-120" windowWidth="38640" windowHeight="15840" activeTab="1" xr2:uid="{8027FE10-1248-4DE6-B680-62825772498E}"/>
  </bookViews>
  <sheets>
    <sheet name="Example" sheetId="1" r:id="rId1"/>
    <sheet name="Part 1" sheetId="3" r:id="rId2"/>
  </sheets>
  <definedNames>
    <definedName name="Annual_Earnings_per_turbine_location_A">'Part 1'!$B$4:$D$4</definedName>
    <definedName name="Annual_Earnings_per_turbine_location_B">'Part 1'!$B$4:$D$4+'Part 1'!$B$5:$D$5</definedName>
    <definedName name="Annual_Earnings_per_turbine_location_C">'Part 1'!$B$6:$D$6</definedName>
    <definedName name="Batch_Sizes">Example!$C$9:$E$9</definedName>
    <definedName name="Location_A_turbines">'Part 1'!$F$18:$H$18</definedName>
    <definedName name="Location_B_turbines">'Part 1'!$F$19:$H$19</definedName>
    <definedName name="Location_C_turbines">'Part 1'!$F$20:$H$20</definedName>
    <definedName name="Machining_Times">Example!$C$6:$E$6</definedName>
    <definedName name="solver_adj" localSheetId="0" hidden="1">Example!$C$9:$E$9</definedName>
    <definedName name="solver_adj" localSheetId="1" hidden="1">'Part 1'!$F$18:$H$20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Example!$G$6</definedName>
    <definedName name="solver_lhs1" localSheetId="1" hidden="1">'Part 1'!$F$18:$H$20</definedName>
    <definedName name="solver_lhs2" localSheetId="0" hidden="1">Example!$G$7</definedName>
    <definedName name="solver_lhs2" localSheetId="1" hidden="1">'Part 1'!$F$2</definedName>
    <definedName name="solver_lhs3" localSheetId="0" hidden="1">Example!$C$9:$E$9</definedName>
    <definedName name="solver_lhs3" localSheetId="1" hidden="1">'Part 1'!$F$3</definedName>
    <definedName name="solver_lhs4" localSheetId="1" hidden="1">'Part 1'!$F$4</definedName>
    <definedName name="solver_lhs5" localSheetId="1" hidden="1">'Part 1'!$L$21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Example!$I$9</definedName>
    <definedName name="solver_opt" localSheetId="1" hidden="1">'Part 1'!$J$21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0" hidden="1">Example!$I$6</definedName>
    <definedName name="solver_rhs1" localSheetId="1" hidden="1">integer</definedName>
    <definedName name="solver_rhs2" localSheetId="0" hidden="1">Example!$I$7</definedName>
    <definedName name="solver_rhs2" localSheetId="1" hidden="1">'Part 1'!$K$2</definedName>
    <definedName name="solver_rhs3" localSheetId="0" hidden="1">integer</definedName>
    <definedName name="solver_rhs3" localSheetId="1" hidden="1">'Part 1'!$K$3</definedName>
    <definedName name="solver_rhs4" localSheetId="1" hidden="1">'Part 1'!$K$4</definedName>
    <definedName name="solver_rhs5" localSheetId="1" hidden="1">'Part 1'!$K$6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orage_Volumes">Example!$C$7:$E$7</definedName>
    <definedName name="Units_Profit">Example!$C$5:$E$5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3" l="1"/>
  <c r="F27" i="3"/>
  <c r="F25" i="3"/>
  <c r="L19" i="3"/>
  <c r="L20" i="3"/>
  <c r="L18" i="3"/>
  <c r="L21" i="3" l="1"/>
  <c r="J19" i="3"/>
  <c r="J20" i="3"/>
  <c r="J18" i="3"/>
  <c r="B8" i="3"/>
  <c r="C8" i="3"/>
  <c r="D8" i="3"/>
  <c r="B9" i="3"/>
  <c r="C9" i="3"/>
  <c r="D9" i="3"/>
  <c r="D7" i="3"/>
  <c r="C7" i="3"/>
  <c r="B7" i="3"/>
  <c r="F4" i="3"/>
  <c r="F3" i="3"/>
  <c r="F2" i="3" l="1"/>
  <c r="G6" i="1"/>
  <c r="J21" i="3" l="1"/>
  <c r="I9" i="1"/>
  <c r="G7" i="1"/>
  <c r="I6" i="1"/>
  <c r="F28" i="3" l="1"/>
</calcChain>
</file>

<file path=xl/sharedStrings.xml><?xml version="1.0" encoding="utf-8"?>
<sst xmlns="http://schemas.openxmlformats.org/spreadsheetml/2006/main" count="56" uniqueCount="47">
  <si>
    <t>Unit Profit, £</t>
  </si>
  <si>
    <t>Machine time requirement, s</t>
  </si>
  <si>
    <t>Storage Volume Requirement, m^3</t>
  </si>
  <si>
    <t>Batch Size</t>
  </si>
  <si>
    <t>Product 1</t>
  </si>
  <si>
    <t xml:space="preserve">Product 2 </t>
  </si>
  <si>
    <t>Product 3</t>
  </si>
  <si>
    <t>Resources Used</t>
  </si>
  <si>
    <t>Resource Constraints</t>
  </si>
  <si>
    <t>Machine time</t>
  </si>
  <si>
    <t>Storage</t>
  </si>
  <si>
    <t>Total Profit, £</t>
  </si>
  <si>
    <t>Plot length per turbine (in a line), m</t>
  </si>
  <si>
    <t>Wind Turbine 1</t>
  </si>
  <si>
    <t>Wind Turbine 2</t>
  </si>
  <si>
    <t>Wind Turbine 3</t>
  </si>
  <si>
    <t>Life Expectancy</t>
  </si>
  <si>
    <t>Location A</t>
  </si>
  <si>
    <t>Location B</t>
  </si>
  <si>
    <t>Location C</t>
  </si>
  <si>
    <t>Annual Earnings for each turbine, location A</t>
  </si>
  <si>
    <t>Annual Earnings for each turbine, location C</t>
  </si>
  <si>
    <t>Annual Earnings for each turbine, location B</t>
  </si>
  <si>
    <t>Purchase and installation cost of each turbine, location A</t>
  </si>
  <si>
    <t>Purchase and installation cost of each turbine, location B</t>
  </si>
  <si>
    <t>Purchase and installation cost of each turbine, location C</t>
  </si>
  <si>
    <t>Plot Length</t>
  </si>
  <si>
    <t>Land cost for each turbine Location A</t>
  </si>
  <si>
    <t>Land cost for each turbine Location B</t>
  </si>
  <si>
    <t>Land cost for each turbine Location C</t>
  </si>
  <si>
    <t xml:space="preserve">Turbine 1 </t>
  </si>
  <si>
    <t xml:space="preserve">Turbine 2 </t>
  </si>
  <si>
    <t>Turbine 3</t>
  </si>
  <si>
    <t>Employee ID=1</t>
  </si>
  <si>
    <t>Total Profit</t>
  </si>
  <si>
    <t>Total Profit Location A</t>
  </si>
  <si>
    <t>Total Profit Location B</t>
  </si>
  <si>
    <t>Total Profit Location C</t>
  </si>
  <si>
    <t>Total Investment</t>
  </si>
  <si>
    <t>Expected Earnings for each turbine, location A</t>
  </si>
  <si>
    <t>Expected Earnings for each turbine, location B</t>
  </si>
  <si>
    <t>Expected Earnings for each turbine, location C</t>
  </si>
  <si>
    <t>Return on Investment</t>
  </si>
  <si>
    <t>Total</t>
  </si>
  <si>
    <t>Cost of Investment Location A</t>
  </si>
  <si>
    <t>Cost of Investment Location B</t>
  </si>
  <si>
    <t>Cost of Investment Location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</si>
</sst>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20">
    <xf numFmtId="0" fontId="0" fillId="0" borderId="0" xfId="0"/>
    <xf numFmtId="0" fontId="0" fillId="0" borderId="4" xfId="0" applyBorder="1"/>
    <xf numFmtId="0" fontId="1" fillId="2" borderId="1" xfId="1"/>
    <xf numFmtId="0" fontId="2" fillId="3" borderId="2" xfId="2"/>
    <xf numFmtId="0" fontId="4" fillId="4" borderId="3" xfId="4"/>
    <xf numFmtId="0" fontId="3" fillId="3" borderId="5" xfId="3" applyBorder="1"/>
    <xf numFmtId="6" fontId="0" fillId="0" borderId="0" xfId="0" applyNumberFormat="1"/>
    <xf numFmtId="0" fontId="3" fillId="3" borderId="1" xfId="3"/>
    <xf numFmtId="6" fontId="3" fillId="3" borderId="1" xfId="3" applyNumberFormat="1"/>
    <xf numFmtId="0" fontId="1" fillId="2" borderId="6" xfId="1" applyBorder="1"/>
    <xf numFmtId="0" fontId="1" fillId="2" borderId="5" xfId="1" applyBorder="1"/>
    <xf numFmtId="0" fontId="0" fillId="5" borderId="4" xfId="0" applyFill="1" applyBorder="1"/>
    <xf numFmtId="0" fontId="0" fillId="6" borderId="4" xfId="0" applyFill="1" applyBorder="1"/>
    <xf numFmtId="6" fontId="0" fillId="5" borderId="4" xfId="0" applyNumberFormat="1" applyFill="1" applyBorder="1"/>
    <xf numFmtId="6" fontId="0" fillId="6" borderId="4" xfId="0" applyNumberFormat="1" applyFill="1" applyBorder="1"/>
    <xf numFmtId="0" fontId="5" fillId="2" borderId="1" xfId="1" applyFont="1"/>
    <xf numFmtId="164" fontId="3" fillId="3" borderId="1" xfId="3" applyNumberFormat="1"/>
    <xf numFmtId="6" fontId="3" fillId="3" borderId="1" xfId="3" applyNumberFormat="1" applyFont="1"/>
    <xf numFmtId="0" fontId="1" fillId="2" borderId="7" xfId="1" applyBorder="1"/>
    <xf numFmtId="0" fontId="1" fillId="2" borderId="0" xfId="1" applyBorder="1"/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24</xdr:row>
      <xdr:rowOff>0</xdr:rowOff>
    </xdr:from>
    <xdr:to>
      <xdr:col>10</xdr:col>
      <xdr:colOff>542925</xdr:colOff>
      <xdr:row>28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9027EE-0130-49BC-ACEF-391980C7F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4572000"/>
          <a:ext cx="36290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24848</xdr:colOff>
      <xdr:row>29</xdr:row>
      <xdr:rowOff>0</xdr:rowOff>
    </xdr:from>
    <xdr:to>
      <xdr:col>9</xdr:col>
      <xdr:colOff>386798</xdr:colOff>
      <xdr:row>34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30A7B-1E05-4FD8-AA2B-B4949BD0C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348" y="5524500"/>
          <a:ext cx="235805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15B1-F5E8-4B5D-AE22-967F8C652A71}">
  <dimension ref="B4:J9"/>
  <sheetViews>
    <sheetView workbookViewId="0">
      <selection activeCell="G6" sqref="G6"/>
    </sheetView>
  </sheetViews>
  <sheetFormatPr defaultRowHeight="15" x14ac:dyDescent="0.25"/>
  <cols>
    <col min="2" max="2" width="32.7109375" bestFit="1" customWidth="1"/>
    <col min="7" max="7" width="15" bestFit="1" customWidth="1"/>
    <col min="9" max="9" width="19.85546875" bestFit="1" customWidth="1"/>
    <col min="10" max="10" width="13.28515625" bestFit="1" customWidth="1"/>
  </cols>
  <sheetData>
    <row r="4" spans="2:10" ht="15.75" thickBot="1" x14ac:dyDescent="0.3">
      <c r="C4" s="3" t="s">
        <v>4</v>
      </c>
      <c r="D4" s="3" t="s">
        <v>5</v>
      </c>
      <c r="E4" s="3" t="s">
        <v>6</v>
      </c>
    </row>
    <row r="5" spans="2:10" ht="16.5" thickTop="1" thickBot="1" x14ac:dyDescent="0.3">
      <c r="B5" s="2" t="s">
        <v>0</v>
      </c>
      <c r="C5" s="1">
        <v>3000</v>
      </c>
      <c r="D5" s="1">
        <v>1750</v>
      </c>
      <c r="E5" s="1">
        <v>400</v>
      </c>
      <c r="G5" s="5" t="s">
        <v>7</v>
      </c>
      <c r="I5" s="4" t="s">
        <v>8</v>
      </c>
    </row>
    <row r="6" spans="2:10" ht="15.75" thickTop="1" x14ac:dyDescent="0.25">
      <c r="B6" s="2" t="s">
        <v>1</v>
      </c>
      <c r="C6" s="1">
        <v>15</v>
      </c>
      <c r="D6" s="1">
        <v>7</v>
      </c>
      <c r="E6" s="1">
        <v>3</v>
      </c>
      <c r="G6" s="1">
        <f>SUMPRODUCT(Machining_Times,Batch_Sizes)</f>
        <v>6000</v>
      </c>
      <c r="I6" s="1">
        <f>3*8*5*50</f>
        <v>6000</v>
      </c>
      <c r="J6" s="1" t="s">
        <v>9</v>
      </c>
    </row>
    <row r="7" spans="2:10" x14ac:dyDescent="0.25">
      <c r="B7" s="2" t="s">
        <v>2</v>
      </c>
      <c r="C7" s="1">
        <v>0.5</v>
      </c>
      <c r="D7" s="1">
        <v>1</v>
      </c>
      <c r="E7" s="1">
        <v>0.25</v>
      </c>
      <c r="G7" s="1">
        <f>SUMPRODUCT(Storage_Volumes,Batch_Sizes)</f>
        <v>699.25</v>
      </c>
      <c r="I7" s="1">
        <v>700</v>
      </c>
      <c r="J7" s="1" t="s">
        <v>10</v>
      </c>
    </row>
    <row r="9" spans="2:10" x14ac:dyDescent="0.25">
      <c r="B9" s="1" t="s">
        <v>3</v>
      </c>
      <c r="C9" s="1">
        <v>96</v>
      </c>
      <c r="D9" s="1">
        <v>651</v>
      </c>
      <c r="E9" s="1">
        <v>1</v>
      </c>
      <c r="I9" s="1">
        <f>SUMPRODUCT(Units_Profit,Batch_Sizes)</f>
        <v>1427650</v>
      </c>
      <c r="J9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796E-3B81-450D-9202-E68979C155B3}">
  <dimension ref="A1:L28"/>
  <sheetViews>
    <sheetView tabSelected="1" topLeftCell="A13" zoomScale="115" zoomScaleNormal="115" workbookViewId="0">
      <selection activeCell="H30" sqref="H30"/>
    </sheetView>
  </sheetViews>
  <sheetFormatPr defaultRowHeight="15" x14ac:dyDescent="0.25"/>
  <cols>
    <col min="1" max="1" width="55.5703125" bestFit="1" customWidth="1"/>
    <col min="2" max="2" width="14.5703125" bestFit="1" customWidth="1"/>
    <col min="3" max="3" width="15.85546875" bestFit="1" customWidth="1"/>
    <col min="4" max="5" width="14.5703125" bestFit="1" customWidth="1"/>
    <col min="6" max="6" width="20.5703125" bestFit="1" customWidth="1"/>
    <col min="7" max="7" width="10" bestFit="1" customWidth="1"/>
    <col min="9" max="9" width="20.7109375" bestFit="1" customWidth="1"/>
    <col min="10" max="10" width="16.42578125" customWidth="1"/>
    <col min="11" max="11" width="31.7109375" customWidth="1"/>
    <col min="12" max="12" width="15" bestFit="1" customWidth="1"/>
  </cols>
  <sheetData>
    <row r="1" spans="1:11" x14ac:dyDescent="0.25">
      <c r="B1" s="10" t="s">
        <v>13</v>
      </c>
      <c r="C1" s="10" t="s">
        <v>14</v>
      </c>
      <c r="D1" s="10" t="s">
        <v>15</v>
      </c>
      <c r="F1" s="2" t="s">
        <v>7</v>
      </c>
      <c r="K1" s="2" t="s">
        <v>26</v>
      </c>
    </row>
    <row r="2" spans="1:11" x14ac:dyDescent="0.25">
      <c r="A2" s="9" t="s">
        <v>12</v>
      </c>
      <c r="B2" s="11">
        <v>100</v>
      </c>
      <c r="C2" s="12">
        <v>150</v>
      </c>
      <c r="D2" s="11">
        <v>250</v>
      </c>
      <c r="F2" s="3">
        <f>SUMPRODUCT(B2:D2,Location_A_turbines)</f>
        <v>1750</v>
      </c>
      <c r="J2" s="2" t="s">
        <v>17</v>
      </c>
      <c r="K2" s="7">
        <v>5000</v>
      </c>
    </row>
    <row r="3" spans="1:11" x14ac:dyDescent="0.25">
      <c r="A3" s="9" t="s">
        <v>16</v>
      </c>
      <c r="B3" s="11">
        <v>20</v>
      </c>
      <c r="C3" s="12">
        <v>20</v>
      </c>
      <c r="D3" s="11">
        <v>20</v>
      </c>
      <c r="F3" s="3">
        <f>SUMPRODUCT(B2:D2,Location_B_turbines)</f>
        <v>10000</v>
      </c>
      <c r="J3" s="2" t="s">
        <v>18</v>
      </c>
      <c r="K3" s="7">
        <v>10000</v>
      </c>
    </row>
    <row r="4" spans="1:11" x14ac:dyDescent="0.25">
      <c r="A4" s="9" t="s">
        <v>20</v>
      </c>
      <c r="B4" s="13">
        <v>138300</v>
      </c>
      <c r="C4" s="14">
        <v>318300</v>
      </c>
      <c r="D4" s="13">
        <v>320400</v>
      </c>
      <c r="F4" s="3">
        <f>SUMPRODUCT(B2:D2,Location_C_turbines)</f>
        <v>750</v>
      </c>
      <c r="J4" s="2" t="s">
        <v>19</v>
      </c>
      <c r="K4" s="7">
        <v>750</v>
      </c>
    </row>
    <row r="5" spans="1:11" x14ac:dyDescent="0.25">
      <c r="A5" s="9" t="s">
        <v>22</v>
      </c>
      <c r="B5" s="13">
        <v>243570</v>
      </c>
      <c r="C5" s="14">
        <v>421360</v>
      </c>
      <c r="D5" s="13">
        <v>45494</v>
      </c>
      <c r="K5" s="2" t="s">
        <v>38</v>
      </c>
    </row>
    <row r="6" spans="1:11" x14ac:dyDescent="0.25">
      <c r="A6" s="9" t="s">
        <v>21</v>
      </c>
      <c r="B6" s="13">
        <v>248875</v>
      </c>
      <c r="C6" s="14">
        <v>531900</v>
      </c>
      <c r="D6" s="13">
        <v>1488000</v>
      </c>
      <c r="K6" s="8">
        <v>100000000</v>
      </c>
    </row>
    <row r="7" spans="1:11" x14ac:dyDescent="0.25">
      <c r="A7" s="9" t="s">
        <v>39</v>
      </c>
      <c r="B7" s="13">
        <f>B4*$B$3</f>
        <v>2766000</v>
      </c>
      <c r="C7" s="14">
        <f>C4*$C$3</f>
        <v>6366000</v>
      </c>
      <c r="D7" s="13">
        <f>D4*$D$3</f>
        <v>6408000</v>
      </c>
      <c r="K7" s="6"/>
    </row>
    <row r="8" spans="1:11" x14ac:dyDescent="0.25">
      <c r="A8" s="9" t="s">
        <v>40</v>
      </c>
      <c r="B8" s="13">
        <f t="shared" ref="B8:B9" si="0">B5*$B$3</f>
        <v>4871400</v>
      </c>
      <c r="C8" s="14">
        <f t="shared" ref="C8:C9" si="1">C5*$C$3</f>
        <v>8427200</v>
      </c>
      <c r="D8" s="13">
        <f t="shared" ref="D8:D9" si="2">D5*$D$3</f>
        <v>909880</v>
      </c>
      <c r="K8" s="6"/>
    </row>
    <row r="9" spans="1:11" x14ac:dyDescent="0.25">
      <c r="A9" s="9" t="s">
        <v>41</v>
      </c>
      <c r="B9" s="13">
        <f t="shared" si="0"/>
        <v>4977500</v>
      </c>
      <c r="C9" s="14">
        <f t="shared" si="1"/>
        <v>10638000</v>
      </c>
      <c r="D9" s="13">
        <f t="shared" si="2"/>
        <v>29760000</v>
      </c>
      <c r="K9" s="6"/>
    </row>
    <row r="10" spans="1:11" x14ac:dyDescent="0.25">
      <c r="A10" s="9" t="s">
        <v>23</v>
      </c>
      <c r="B10" s="13">
        <v>75030</v>
      </c>
      <c r="C10" s="14">
        <v>310860</v>
      </c>
      <c r="D10" s="13">
        <v>3379200</v>
      </c>
    </row>
    <row r="11" spans="1:11" x14ac:dyDescent="0.25">
      <c r="A11" s="9" t="s">
        <v>24</v>
      </c>
      <c r="B11" s="13">
        <v>2710800</v>
      </c>
      <c r="C11" s="14">
        <v>3603800</v>
      </c>
      <c r="D11" s="13">
        <v>4493300</v>
      </c>
    </row>
    <row r="12" spans="1:11" x14ac:dyDescent="0.25">
      <c r="A12" s="9" t="s">
        <v>25</v>
      </c>
      <c r="B12" s="13">
        <v>3766600</v>
      </c>
      <c r="C12" s="14">
        <v>4459000</v>
      </c>
      <c r="D12" s="13">
        <v>6619800</v>
      </c>
    </row>
    <row r="13" spans="1:11" x14ac:dyDescent="0.25">
      <c r="A13" s="9" t="s">
        <v>27</v>
      </c>
      <c r="B13" s="13">
        <v>191400</v>
      </c>
      <c r="C13" s="14">
        <v>756750</v>
      </c>
      <c r="D13" s="13">
        <v>1193750</v>
      </c>
    </row>
    <row r="14" spans="1:11" x14ac:dyDescent="0.25">
      <c r="A14" s="9" t="s">
        <v>28</v>
      </c>
      <c r="B14" s="13">
        <v>310200</v>
      </c>
      <c r="C14" s="14">
        <v>1058625</v>
      </c>
      <c r="D14" s="13">
        <v>1800000</v>
      </c>
    </row>
    <row r="15" spans="1:11" x14ac:dyDescent="0.25">
      <c r="A15" s="9" t="s">
        <v>29</v>
      </c>
      <c r="B15" s="13">
        <v>486900</v>
      </c>
      <c r="C15" s="14">
        <v>5115600</v>
      </c>
      <c r="D15" s="13">
        <v>3063200</v>
      </c>
    </row>
    <row r="17" spans="3:12" x14ac:dyDescent="0.25">
      <c r="E17" s="15" t="s">
        <v>33</v>
      </c>
      <c r="F17" s="10" t="s">
        <v>30</v>
      </c>
      <c r="G17" s="10" t="s">
        <v>31</v>
      </c>
      <c r="H17" s="10" t="s">
        <v>32</v>
      </c>
    </row>
    <row r="18" spans="3:12" x14ac:dyDescent="0.25">
      <c r="E18" s="9" t="s">
        <v>17</v>
      </c>
      <c r="F18" s="11">
        <v>1</v>
      </c>
      <c r="G18" s="12">
        <v>11</v>
      </c>
      <c r="H18" s="11">
        <v>0</v>
      </c>
      <c r="I18" s="18" t="s">
        <v>35</v>
      </c>
      <c r="J18" s="7">
        <f>SUMPRODUCT(Annual_Earnings_per_turbine_location_A,Location_A_turbines)</f>
        <v>3639600</v>
      </c>
      <c r="K18" s="2" t="s">
        <v>44</v>
      </c>
      <c r="L18" s="16">
        <f>SUMPRODUCT(B10:D10,Location_A_turbines)</f>
        <v>3494490</v>
      </c>
    </row>
    <row r="19" spans="3:12" x14ac:dyDescent="0.25">
      <c r="E19" s="9" t="s">
        <v>18</v>
      </c>
      <c r="F19" s="11">
        <v>1</v>
      </c>
      <c r="G19" s="12">
        <v>66</v>
      </c>
      <c r="H19" s="11">
        <v>0</v>
      </c>
      <c r="I19" s="18" t="s">
        <v>36</v>
      </c>
      <c r="J19" s="7">
        <f>SUMPRODUCT(Annual_Earnings_per_turbine_location_B,Location_B_turbines)</f>
        <v>49199430</v>
      </c>
      <c r="K19" s="2" t="s">
        <v>45</v>
      </c>
      <c r="L19" s="16">
        <f>SUMPRODUCT(B11:D11,Location_A_turbines)</f>
        <v>42352600</v>
      </c>
    </row>
    <row r="20" spans="3:12" x14ac:dyDescent="0.25">
      <c r="E20" s="9" t="s">
        <v>19</v>
      </c>
      <c r="F20" s="11">
        <v>0</v>
      </c>
      <c r="G20" s="12">
        <v>0</v>
      </c>
      <c r="H20" s="11">
        <v>3</v>
      </c>
      <c r="I20" s="18" t="s">
        <v>37</v>
      </c>
      <c r="J20" s="7">
        <f>SUMPRODUCT(Annual_Earnings_per_turbine_location_C,Location_C_turbines)</f>
        <v>4464000</v>
      </c>
      <c r="K20" s="2" t="s">
        <v>46</v>
      </c>
      <c r="L20" s="16">
        <f>SUMPRODUCT(B12:D12,Location_A_turbines)</f>
        <v>52815600</v>
      </c>
    </row>
    <row r="21" spans="3:12" x14ac:dyDescent="0.25">
      <c r="I21" s="7" t="s">
        <v>34</v>
      </c>
      <c r="J21" s="16">
        <f>SUM(J18:J20)</f>
        <v>57303030</v>
      </c>
      <c r="K21" s="19" t="s">
        <v>38</v>
      </c>
      <c r="L21" s="16">
        <f>SUM(L18:L20)</f>
        <v>98662690</v>
      </c>
    </row>
    <row r="24" spans="3:12" x14ac:dyDescent="0.25">
      <c r="E24" s="15" t="s">
        <v>33</v>
      </c>
      <c r="F24" s="2" t="s">
        <v>42</v>
      </c>
    </row>
    <row r="25" spans="3:12" x14ac:dyDescent="0.25">
      <c r="C25" s="6"/>
      <c r="E25" s="2" t="s">
        <v>17</v>
      </c>
      <c r="F25" s="8">
        <f>SUMPRODUCT(B7:D7,Location_A_turbines)-((SUMPRODUCT(B10:D10,Location_A_turbines)+(SUMPRODUCT(B13:D13,Location_A_turbines)))/((SUMPRODUCT(B10:D10,Location_A_turbines)+(SUMPRODUCT(B13:D13,Location_A_turbines))))) -($K$6/3)</f>
        <v>39458665.666666672</v>
      </c>
    </row>
    <row r="26" spans="3:12" x14ac:dyDescent="0.25">
      <c r="C26" s="6"/>
      <c r="E26" s="2" t="s">
        <v>18</v>
      </c>
      <c r="F26" s="8">
        <f>SUMPRODUCT(B8:D8,Location_A_turbines)-((SUMPRODUCT(B11:D11,Location_A_turbines)+(SUMPRODUCT(B14:D14,Location_A_turbines)))/((SUMPRODUCT(B11:D11,Location_A_turbines)+(SUMPRODUCT(B14:D14,Location_A_turbines))))) -($K$6/3)</f>
        <v>64237265.666666672</v>
      </c>
    </row>
    <row r="27" spans="3:12" x14ac:dyDescent="0.25">
      <c r="E27" s="2" t="s">
        <v>19</v>
      </c>
      <c r="F27" s="8">
        <f>SUMPRODUCT(B9:D9,Location_A_turbines)-((SUMPRODUCT(B12:D12,Location_A_turbines)+(SUMPRODUCT(B15:D15,Location_A_turbines)))/((SUMPRODUCT(B12:D12,Location_A_turbines)+(SUMPRODUCT(B15:D15,Location_A_turbines))))) -($K$6/3)</f>
        <v>88662165.666666672</v>
      </c>
    </row>
    <row r="28" spans="3:12" x14ac:dyDescent="0.25">
      <c r="E28" s="15" t="s">
        <v>43</v>
      </c>
      <c r="F28" s="17">
        <f>SUM(F25:F27)</f>
        <v>192358097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Example</vt:lpstr>
      <vt:lpstr>Part 1</vt:lpstr>
      <vt:lpstr>Annual_Earnings_per_turbine_location_A</vt:lpstr>
      <vt:lpstr>Annual_Earnings_per_turbine_location_C</vt:lpstr>
      <vt:lpstr>Batch_Sizes</vt:lpstr>
      <vt:lpstr>Location_A_turbines</vt:lpstr>
      <vt:lpstr>Location_B_turbines</vt:lpstr>
      <vt:lpstr>Location_C_turbines</vt:lpstr>
      <vt:lpstr>Machining_Times</vt:lpstr>
      <vt:lpstr>Storage_Volumes</vt:lpstr>
      <vt:lpstr>Units_Profit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</cp:lastModifiedBy>
  <dcterms:created xsi:type="dcterms:W3CDTF">2020-09-30T11:22:03Z</dcterms:created>
  <dcterms:modified xsi:type="dcterms:W3CDTF">2020-10-09T11:47:28Z</dcterms:modified>
</cp:coreProperties>
</file>