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llylime/Documents/School and jobs/UW Biology/Research/Modeling/Thread data/"/>
    </mc:Choice>
  </mc:AlternateContent>
  <bookViews>
    <workbookView xWindow="0" yWindow="460" windowWidth="31020" windowHeight="19760" tabRatio="787" firstSheet="1" activeTab="9"/>
  </bookViews>
  <sheets>
    <sheet name="metadata" sheetId="11" r:id="rId1"/>
    <sheet name="Daily byssal and week msrmnts" sheetId="1" r:id="rId2"/>
    <sheet name="Initial LHW" sheetId="2" r:id="rId3"/>
    <sheet name="bouyant_length.csv" sheetId="3" r:id="rId4"/>
    <sheet name="Sheet1" sheetId="9" r:id="rId5"/>
    <sheet name="Graphs" sheetId="5" r:id="rId6"/>
    <sheet name="thread_number.csv" sheetId="7" r:id="rId7"/>
    <sheet name="daily data(all)" sheetId="6" r:id="rId8"/>
    <sheet name="Height_width.csv" sheetId="8" r:id="rId9"/>
    <sheet name="tissue.csv" sheetId="4" r:id="rId10"/>
    <sheet name="Mollys graphs" sheetId="10" r:id="rId11"/>
  </sheets>
  <externalReferences>
    <externalReference r:id="rId12"/>
    <externalReference r:id="rId13"/>
    <externalReference r:id="rId14"/>
  </externalReferences>
  <calcPr calcId="150001" concurrentCalc="0"/>
  <pivotCaches>
    <pivotCache cacheId="0" r:id="rId1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4" l="1"/>
  <c r="J31" i="4"/>
  <c r="K31" i="4"/>
  <c r="L31" i="4"/>
  <c r="M31" i="4"/>
  <c r="N31" i="4"/>
  <c r="O31" i="4"/>
  <c r="P31" i="4"/>
  <c r="Q31" i="4"/>
  <c r="I36" i="4"/>
  <c r="J36" i="4"/>
  <c r="K36" i="4"/>
  <c r="L36" i="4"/>
  <c r="M36" i="4"/>
  <c r="N36" i="4"/>
  <c r="O36" i="4"/>
  <c r="P36" i="4"/>
  <c r="Q36" i="4"/>
  <c r="I2" i="4"/>
  <c r="J2" i="4"/>
  <c r="N2" i="4"/>
  <c r="I3" i="4"/>
  <c r="J3" i="4"/>
  <c r="N3" i="4"/>
  <c r="I4" i="4"/>
  <c r="J4" i="4"/>
  <c r="N4" i="4"/>
  <c r="I5" i="4"/>
  <c r="J5" i="4"/>
  <c r="N5" i="4"/>
  <c r="I6" i="4"/>
  <c r="J6" i="4"/>
  <c r="N6" i="4"/>
  <c r="I7" i="4"/>
  <c r="J7" i="4"/>
  <c r="N7" i="4"/>
  <c r="I8" i="4"/>
  <c r="J8" i="4"/>
  <c r="N8" i="4"/>
  <c r="I9" i="4"/>
  <c r="J9" i="4"/>
  <c r="N9" i="4"/>
  <c r="I10" i="4"/>
  <c r="J10" i="4"/>
  <c r="N10" i="4"/>
  <c r="I12" i="4"/>
  <c r="J12" i="4"/>
  <c r="N12" i="4"/>
  <c r="I13" i="4"/>
  <c r="J13" i="4"/>
  <c r="N13" i="4"/>
  <c r="I14" i="4"/>
  <c r="J14" i="4"/>
  <c r="N14" i="4"/>
  <c r="I15" i="4"/>
  <c r="J15" i="4"/>
  <c r="N15" i="4"/>
  <c r="I16" i="4"/>
  <c r="J16" i="4"/>
  <c r="N16" i="4"/>
  <c r="I17" i="4"/>
  <c r="J17" i="4"/>
  <c r="N17" i="4"/>
  <c r="I18" i="4"/>
  <c r="J18" i="4"/>
  <c r="N18" i="4"/>
  <c r="I19" i="4"/>
  <c r="J19" i="4"/>
  <c r="N19" i="4"/>
  <c r="I20" i="4"/>
  <c r="J20" i="4"/>
  <c r="N20" i="4"/>
  <c r="I21" i="4"/>
  <c r="J21" i="4"/>
  <c r="N21" i="4"/>
  <c r="I22" i="4"/>
  <c r="J22" i="4"/>
  <c r="N22" i="4"/>
  <c r="I23" i="4"/>
  <c r="J23" i="4"/>
  <c r="N23" i="4"/>
  <c r="I24" i="4"/>
  <c r="J24" i="4"/>
  <c r="N24" i="4"/>
  <c r="I25" i="4"/>
  <c r="J25" i="4"/>
  <c r="N25" i="4"/>
  <c r="I27" i="4"/>
  <c r="J27" i="4"/>
  <c r="N27" i="4"/>
  <c r="I28" i="4"/>
  <c r="J28" i="4"/>
  <c r="N28" i="4"/>
  <c r="I29" i="4"/>
  <c r="J29" i="4"/>
  <c r="N29" i="4"/>
  <c r="I32" i="4"/>
  <c r="J32" i="4"/>
  <c r="N32" i="4"/>
  <c r="I33" i="4"/>
  <c r="J33" i="4"/>
  <c r="N33" i="4"/>
  <c r="I34" i="4"/>
  <c r="J34" i="4"/>
  <c r="N34" i="4"/>
  <c r="I35" i="4"/>
  <c r="J35" i="4"/>
  <c r="N35" i="4"/>
  <c r="I38" i="4"/>
  <c r="J38" i="4"/>
  <c r="N38" i="4"/>
  <c r="I39" i="4"/>
  <c r="J39" i="4"/>
  <c r="N39" i="4"/>
  <c r="I40" i="4"/>
  <c r="J40" i="4"/>
  <c r="N40" i="4"/>
  <c r="O3" i="4"/>
  <c r="O4" i="4"/>
  <c r="O5" i="4"/>
  <c r="O6" i="4"/>
  <c r="O7" i="4"/>
  <c r="O8" i="4"/>
  <c r="O9" i="4"/>
  <c r="O10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7" i="4"/>
  <c r="O28" i="4"/>
  <c r="O29" i="4"/>
  <c r="O32" i="4"/>
  <c r="O33" i="4"/>
  <c r="O34" i="4"/>
  <c r="O35" i="4"/>
  <c r="O38" i="4"/>
  <c r="O39" i="4"/>
  <c r="O40" i="4"/>
  <c r="O2" i="4"/>
  <c r="S3" i="4"/>
  <c r="T3" i="4"/>
  <c r="S4" i="4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2" i="4"/>
  <c r="T32" i="4"/>
  <c r="S33" i="4"/>
  <c r="T33" i="4"/>
  <c r="S35" i="4"/>
  <c r="T35" i="4"/>
  <c r="S37" i="4"/>
  <c r="T37" i="4"/>
  <c r="S38" i="4"/>
  <c r="T38" i="4"/>
  <c r="S39" i="4"/>
  <c r="T39" i="4"/>
  <c r="S40" i="4"/>
  <c r="T40" i="4"/>
  <c r="S2" i="4"/>
  <c r="T2" i="4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2" i="8"/>
  <c r="U3" i="8"/>
  <c r="V3" i="8"/>
  <c r="W3" i="8"/>
  <c r="X3" i="8"/>
  <c r="U4" i="8"/>
  <c r="V4" i="8"/>
  <c r="W4" i="8"/>
  <c r="X4" i="8"/>
  <c r="U5" i="8"/>
  <c r="V5" i="8"/>
  <c r="W5" i="8"/>
  <c r="X5" i="8"/>
  <c r="U6" i="8"/>
  <c r="V6" i="8"/>
  <c r="W6" i="8"/>
  <c r="X6" i="8"/>
  <c r="U7" i="8"/>
  <c r="V7" i="8"/>
  <c r="W7" i="8"/>
  <c r="X7" i="8"/>
  <c r="U8" i="8"/>
  <c r="V8" i="8"/>
  <c r="W8" i="8"/>
  <c r="X8" i="8"/>
  <c r="U9" i="8"/>
  <c r="V9" i="8"/>
  <c r="W9" i="8"/>
  <c r="X9" i="8"/>
  <c r="U10" i="8"/>
  <c r="V10" i="8"/>
  <c r="W10" i="8"/>
  <c r="X10" i="8"/>
  <c r="U11" i="8"/>
  <c r="V11" i="8"/>
  <c r="W11" i="8"/>
  <c r="X11" i="8"/>
  <c r="U12" i="8"/>
  <c r="V12" i="8"/>
  <c r="W12" i="8"/>
  <c r="X12" i="8"/>
  <c r="U13" i="8"/>
  <c r="V13" i="8"/>
  <c r="W13" i="8"/>
  <c r="X13" i="8"/>
  <c r="U14" i="8"/>
  <c r="V14" i="8"/>
  <c r="W14" i="8"/>
  <c r="X14" i="8"/>
  <c r="U15" i="8"/>
  <c r="V15" i="8"/>
  <c r="W15" i="8"/>
  <c r="X15" i="8"/>
  <c r="U16" i="8"/>
  <c r="V16" i="8"/>
  <c r="W16" i="8"/>
  <c r="X16" i="8"/>
  <c r="U17" i="8"/>
  <c r="V17" i="8"/>
  <c r="W17" i="8"/>
  <c r="X17" i="8"/>
  <c r="U18" i="8"/>
  <c r="V18" i="8"/>
  <c r="W18" i="8"/>
  <c r="X18" i="8"/>
  <c r="U19" i="8"/>
  <c r="V19" i="8"/>
  <c r="W19" i="8"/>
  <c r="X19" i="8"/>
  <c r="U20" i="8"/>
  <c r="V20" i="8"/>
  <c r="W20" i="8"/>
  <c r="X20" i="8"/>
  <c r="U21" i="8"/>
  <c r="V21" i="8"/>
  <c r="W21" i="8"/>
  <c r="X21" i="8"/>
  <c r="U22" i="8"/>
  <c r="V22" i="8"/>
  <c r="W22" i="8"/>
  <c r="X22" i="8"/>
  <c r="U23" i="8"/>
  <c r="V23" i="8"/>
  <c r="W23" i="8"/>
  <c r="X23" i="8"/>
  <c r="U24" i="8"/>
  <c r="V24" i="8"/>
  <c r="W24" i="8"/>
  <c r="X24" i="8"/>
  <c r="U25" i="8"/>
  <c r="V25" i="8"/>
  <c r="W25" i="8"/>
  <c r="X25" i="8"/>
  <c r="U26" i="8"/>
  <c r="V26" i="8"/>
  <c r="W26" i="8"/>
  <c r="X26" i="8"/>
  <c r="U27" i="8"/>
  <c r="V27" i="8"/>
  <c r="W27" i="8"/>
  <c r="X27" i="8"/>
  <c r="U28" i="8"/>
  <c r="V28" i="8"/>
  <c r="W28" i="8"/>
  <c r="X28" i="8"/>
  <c r="U29" i="8"/>
  <c r="V29" i="8"/>
  <c r="W29" i="8"/>
  <c r="X29" i="8"/>
  <c r="U30" i="8"/>
  <c r="V30" i="8"/>
  <c r="W30" i="8"/>
  <c r="X30" i="8"/>
  <c r="U31" i="8"/>
  <c r="V31" i="8"/>
  <c r="W31" i="8"/>
  <c r="X31" i="8"/>
  <c r="U32" i="8"/>
  <c r="V32" i="8"/>
  <c r="W32" i="8"/>
  <c r="X32" i="8"/>
  <c r="U33" i="8"/>
  <c r="V33" i="8"/>
  <c r="W33" i="8"/>
  <c r="X33" i="8"/>
  <c r="U34" i="8"/>
  <c r="V34" i="8"/>
  <c r="W34" i="8"/>
  <c r="X34" i="8"/>
  <c r="U35" i="8"/>
  <c r="V35" i="8"/>
  <c r="W35" i="8"/>
  <c r="X35" i="8"/>
  <c r="U36" i="8"/>
  <c r="V36" i="8"/>
  <c r="W36" i="8"/>
  <c r="X36" i="8"/>
  <c r="U37" i="8"/>
  <c r="V37" i="8"/>
  <c r="W37" i="8"/>
  <c r="X37" i="8"/>
  <c r="U38" i="8"/>
  <c r="V38" i="8"/>
  <c r="W38" i="8"/>
  <c r="X38" i="8"/>
  <c r="U39" i="8"/>
  <c r="V39" i="8"/>
  <c r="W39" i="8"/>
  <c r="X39" i="8"/>
  <c r="U40" i="8"/>
  <c r="V40" i="8"/>
  <c r="W40" i="8"/>
  <c r="X40" i="8"/>
  <c r="X2" i="8"/>
  <c r="W2" i="8"/>
  <c r="V2" i="8"/>
  <c r="R2" i="8"/>
  <c r="M2" i="4"/>
  <c r="L2" i="4"/>
  <c r="L22" i="10"/>
  <c r="Z2" i="4"/>
  <c r="Z15" i="4"/>
  <c r="Z16" i="4"/>
  <c r="Z17" i="4"/>
  <c r="Z18" i="4"/>
  <c r="Z19" i="4"/>
  <c r="Z20" i="4"/>
  <c r="Z21" i="4"/>
  <c r="Z22" i="4"/>
  <c r="Z23" i="4"/>
  <c r="Z24" i="4"/>
  <c r="Z25" i="4"/>
  <c r="AG27" i="4"/>
  <c r="AG28" i="4"/>
  <c r="AG29" i="4"/>
  <c r="Z26" i="4"/>
  <c r="Z27" i="4"/>
  <c r="Z28" i="4"/>
  <c r="Z29" i="4"/>
  <c r="Z30" i="4"/>
  <c r="Z32" i="4"/>
  <c r="Z33" i="4"/>
  <c r="Z35" i="4"/>
  <c r="Z37" i="4"/>
  <c r="Z38" i="4"/>
  <c r="Z39" i="4"/>
  <c r="Z40" i="4"/>
  <c r="AH27" i="4"/>
  <c r="AH28" i="4"/>
  <c r="AH29" i="4"/>
  <c r="Z3" i="4"/>
  <c r="Z4" i="4"/>
  <c r="Z5" i="4"/>
  <c r="Z6" i="4"/>
  <c r="Z7" i="4"/>
  <c r="Z8" i="4"/>
  <c r="Z9" i="4"/>
  <c r="Z10" i="4"/>
  <c r="Z11" i="4"/>
  <c r="Z12" i="4"/>
  <c r="Z13" i="4"/>
  <c r="Z14" i="4"/>
  <c r="AF27" i="4"/>
  <c r="AF28" i="4"/>
  <c r="AF29" i="4"/>
  <c r="AH26" i="4"/>
  <c r="AG26" i="4"/>
  <c r="AF26" i="4"/>
  <c r="P15" i="3"/>
  <c r="P16" i="3"/>
  <c r="P17" i="3"/>
  <c r="P18" i="3"/>
  <c r="P19" i="3"/>
  <c r="P20" i="3"/>
  <c r="P21" i="3"/>
  <c r="P22" i="3"/>
  <c r="P23" i="3"/>
  <c r="P24" i="3"/>
  <c r="P25" i="3"/>
  <c r="S8" i="3"/>
  <c r="S9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T8" i="3"/>
  <c r="T9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R8" i="3"/>
  <c r="R9" i="3"/>
  <c r="T7" i="3"/>
  <c r="S7" i="3"/>
  <c r="R7" i="3"/>
  <c r="AG20" i="4"/>
  <c r="AG21" i="4"/>
  <c r="AG22" i="4"/>
  <c r="AH20" i="4"/>
  <c r="AH21" i="4"/>
  <c r="AH22" i="4"/>
  <c r="AF20" i="4"/>
  <c r="AF21" i="4"/>
  <c r="AF22" i="4"/>
  <c r="AG19" i="4"/>
  <c r="AH19" i="4"/>
  <c r="AF19" i="4"/>
  <c r="M3" i="4"/>
  <c r="AD3" i="4"/>
  <c r="M4" i="4"/>
  <c r="AD4" i="4"/>
  <c r="M5" i="4"/>
  <c r="AD5" i="4"/>
  <c r="M6" i="4"/>
  <c r="AD6" i="4"/>
  <c r="M7" i="4"/>
  <c r="AD7" i="4"/>
  <c r="M8" i="4"/>
  <c r="AD8" i="4"/>
  <c r="M9" i="4"/>
  <c r="AD9" i="4"/>
  <c r="M10" i="4"/>
  <c r="AD10" i="4"/>
  <c r="M12" i="4"/>
  <c r="AD12" i="4"/>
  <c r="M13" i="4"/>
  <c r="AD13" i="4"/>
  <c r="M14" i="4"/>
  <c r="AD14" i="4"/>
  <c r="M15" i="4"/>
  <c r="AD15" i="4"/>
  <c r="M16" i="4"/>
  <c r="AD16" i="4"/>
  <c r="M17" i="4"/>
  <c r="AD17" i="4"/>
  <c r="M18" i="4"/>
  <c r="AD18" i="4"/>
  <c r="M19" i="4"/>
  <c r="AD19" i="4"/>
  <c r="M20" i="4"/>
  <c r="AD20" i="4"/>
  <c r="M21" i="4"/>
  <c r="AD21" i="4"/>
  <c r="M22" i="4"/>
  <c r="AD22" i="4"/>
  <c r="M23" i="4"/>
  <c r="AD23" i="4"/>
  <c r="M24" i="4"/>
  <c r="AD24" i="4"/>
  <c r="M25" i="4"/>
  <c r="AD25" i="4"/>
  <c r="M27" i="4"/>
  <c r="AD27" i="4"/>
  <c r="M28" i="4"/>
  <c r="AD28" i="4"/>
  <c r="M29" i="4"/>
  <c r="AD29" i="4"/>
  <c r="M32" i="4"/>
  <c r="AD32" i="4"/>
  <c r="M33" i="4"/>
  <c r="AD33" i="4"/>
  <c r="M34" i="4"/>
  <c r="M35" i="4"/>
  <c r="AD35" i="4"/>
  <c r="M38" i="4"/>
  <c r="AD38" i="4"/>
  <c r="M39" i="4"/>
  <c r="AD39" i="4"/>
  <c r="M40" i="4"/>
  <c r="AD40" i="4"/>
  <c r="AD2" i="4"/>
  <c r="AA2" i="4"/>
  <c r="Q2" i="4"/>
  <c r="AC2" i="4"/>
  <c r="E5" i="9"/>
  <c r="AA40" i="8"/>
  <c r="Z40" i="8"/>
  <c r="T40" i="8"/>
  <c r="S40" i="8"/>
  <c r="R40" i="8"/>
  <c r="AA39" i="8"/>
  <c r="Z39" i="8"/>
  <c r="T39" i="8"/>
  <c r="S39" i="8"/>
  <c r="R39" i="8"/>
  <c r="AA38" i="8"/>
  <c r="Z38" i="8"/>
  <c r="T38" i="8"/>
  <c r="S38" i="8"/>
  <c r="R38" i="8"/>
  <c r="AA37" i="8"/>
  <c r="Z37" i="8"/>
  <c r="T37" i="8"/>
  <c r="S37" i="8"/>
  <c r="R37" i="8"/>
  <c r="AA36" i="8"/>
  <c r="Z36" i="8"/>
  <c r="T36" i="8"/>
  <c r="S36" i="8"/>
  <c r="R36" i="8"/>
  <c r="AA35" i="8"/>
  <c r="Z35" i="8"/>
  <c r="T35" i="8"/>
  <c r="S35" i="8"/>
  <c r="R35" i="8"/>
  <c r="AA34" i="8"/>
  <c r="Z34" i="8"/>
  <c r="T34" i="8"/>
  <c r="S34" i="8"/>
  <c r="R34" i="8"/>
  <c r="AA33" i="8"/>
  <c r="Z33" i="8"/>
  <c r="T33" i="8"/>
  <c r="S33" i="8"/>
  <c r="R33" i="8"/>
  <c r="AA32" i="8"/>
  <c r="Z32" i="8"/>
  <c r="T32" i="8"/>
  <c r="S32" i="8"/>
  <c r="R32" i="8"/>
  <c r="AA31" i="8"/>
  <c r="Z31" i="8"/>
  <c r="T31" i="8"/>
  <c r="S31" i="8"/>
  <c r="R31" i="8"/>
  <c r="AA30" i="8"/>
  <c r="Z30" i="8"/>
  <c r="T30" i="8"/>
  <c r="S30" i="8"/>
  <c r="R30" i="8"/>
  <c r="AA29" i="8"/>
  <c r="Z29" i="8"/>
  <c r="T29" i="8"/>
  <c r="S29" i="8"/>
  <c r="R29" i="8"/>
  <c r="AA28" i="8"/>
  <c r="Z28" i="8"/>
  <c r="T28" i="8"/>
  <c r="S28" i="8"/>
  <c r="R28" i="8"/>
  <c r="AA27" i="8"/>
  <c r="Z27" i="8"/>
  <c r="T27" i="8"/>
  <c r="S27" i="8"/>
  <c r="R27" i="8"/>
  <c r="AA26" i="8"/>
  <c r="Z26" i="8"/>
  <c r="T26" i="8"/>
  <c r="S26" i="8"/>
  <c r="R26" i="8"/>
  <c r="AA25" i="8"/>
  <c r="Z25" i="8"/>
  <c r="T25" i="8"/>
  <c r="S25" i="8"/>
  <c r="R25" i="8"/>
  <c r="AA24" i="8"/>
  <c r="Z24" i="8"/>
  <c r="T24" i="8"/>
  <c r="S24" i="8"/>
  <c r="R24" i="8"/>
  <c r="AA23" i="8"/>
  <c r="Z23" i="8"/>
  <c r="T23" i="8"/>
  <c r="S23" i="8"/>
  <c r="R23" i="8"/>
  <c r="AA22" i="8"/>
  <c r="Z22" i="8"/>
  <c r="T22" i="8"/>
  <c r="S22" i="8"/>
  <c r="R22" i="8"/>
  <c r="AA21" i="8"/>
  <c r="Z21" i="8"/>
  <c r="T21" i="8"/>
  <c r="S21" i="8"/>
  <c r="R21" i="8"/>
  <c r="AA20" i="8"/>
  <c r="Z20" i="8"/>
  <c r="T20" i="8"/>
  <c r="S20" i="8"/>
  <c r="R20" i="8"/>
  <c r="AA19" i="8"/>
  <c r="Z19" i="8"/>
  <c r="T19" i="8"/>
  <c r="S19" i="8"/>
  <c r="R19" i="8"/>
  <c r="AA18" i="8"/>
  <c r="Z18" i="8"/>
  <c r="T18" i="8"/>
  <c r="S18" i="8"/>
  <c r="R18" i="8"/>
  <c r="AA17" i="8"/>
  <c r="Z17" i="8"/>
  <c r="T17" i="8"/>
  <c r="S17" i="8"/>
  <c r="R17" i="8"/>
  <c r="AA16" i="8"/>
  <c r="Z16" i="8"/>
  <c r="T16" i="8"/>
  <c r="S16" i="8"/>
  <c r="R16" i="8"/>
  <c r="AA15" i="8"/>
  <c r="Z15" i="8"/>
  <c r="T15" i="8"/>
  <c r="S15" i="8"/>
  <c r="R15" i="8"/>
  <c r="AA14" i="8"/>
  <c r="Z14" i="8"/>
  <c r="T14" i="8"/>
  <c r="S14" i="8"/>
  <c r="R14" i="8"/>
  <c r="AA13" i="8"/>
  <c r="Z13" i="8"/>
  <c r="T13" i="8"/>
  <c r="S13" i="8"/>
  <c r="R13" i="8"/>
  <c r="AA12" i="8"/>
  <c r="Z12" i="8"/>
  <c r="T12" i="8"/>
  <c r="S12" i="8"/>
  <c r="R12" i="8"/>
  <c r="AA11" i="8"/>
  <c r="Z11" i="8"/>
  <c r="T11" i="8"/>
  <c r="S11" i="8"/>
  <c r="R11" i="8"/>
  <c r="AA10" i="8"/>
  <c r="Z10" i="8"/>
  <c r="T10" i="8"/>
  <c r="S10" i="8"/>
  <c r="R10" i="8"/>
  <c r="AA9" i="8"/>
  <c r="Z9" i="8"/>
  <c r="T9" i="8"/>
  <c r="S9" i="8"/>
  <c r="R9" i="8"/>
  <c r="AA8" i="8"/>
  <c r="Z8" i="8"/>
  <c r="T8" i="8"/>
  <c r="S8" i="8"/>
  <c r="R8" i="8"/>
  <c r="AA7" i="8"/>
  <c r="Z7" i="8"/>
  <c r="T7" i="8"/>
  <c r="S7" i="8"/>
  <c r="R7" i="8"/>
  <c r="AA6" i="8"/>
  <c r="Z6" i="8"/>
  <c r="T6" i="8"/>
  <c r="S6" i="8"/>
  <c r="R6" i="8"/>
  <c r="AA5" i="8"/>
  <c r="Z5" i="8"/>
  <c r="T5" i="8"/>
  <c r="S5" i="8"/>
  <c r="R5" i="8"/>
  <c r="AA4" i="8"/>
  <c r="Z4" i="8"/>
  <c r="T4" i="8"/>
  <c r="S4" i="8"/>
  <c r="R4" i="8"/>
  <c r="AA3" i="8"/>
  <c r="Z3" i="8"/>
  <c r="T3" i="8"/>
  <c r="S3" i="8"/>
  <c r="R3" i="8"/>
  <c r="AA2" i="8"/>
  <c r="Z2" i="8"/>
  <c r="U2" i="8"/>
  <c r="T2" i="8"/>
  <c r="S2" i="8"/>
  <c r="AA40" i="4"/>
  <c r="L40" i="4"/>
  <c r="Q40" i="4"/>
  <c r="AC40" i="4"/>
  <c r="K40" i="4"/>
  <c r="P40" i="4"/>
  <c r="AB40" i="4"/>
  <c r="X40" i="4"/>
  <c r="AA39" i="4"/>
  <c r="L39" i="4"/>
  <c r="Q39" i="4"/>
  <c r="AC39" i="4"/>
  <c r="K39" i="4"/>
  <c r="P39" i="4"/>
  <c r="AB39" i="4"/>
  <c r="X39" i="4"/>
  <c r="AA38" i="4"/>
  <c r="L38" i="4"/>
  <c r="Q38" i="4"/>
  <c r="AC38" i="4"/>
  <c r="K38" i="4"/>
  <c r="P38" i="4"/>
  <c r="AB38" i="4"/>
  <c r="X38" i="4"/>
  <c r="AA37" i="4"/>
  <c r="X37" i="4"/>
  <c r="AA35" i="4"/>
  <c r="L35" i="4"/>
  <c r="Q35" i="4"/>
  <c r="AC35" i="4"/>
  <c r="K35" i="4"/>
  <c r="P35" i="4"/>
  <c r="AB35" i="4"/>
  <c r="X35" i="4"/>
  <c r="L34" i="4"/>
  <c r="Q34" i="4"/>
  <c r="K34" i="4"/>
  <c r="P34" i="4"/>
  <c r="AA33" i="4"/>
  <c r="L33" i="4"/>
  <c r="Q33" i="4"/>
  <c r="AC33" i="4"/>
  <c r="K33" i="4"/>
  <c r="P33" i="4"/>
  <c r="AB33" i="4"/>
  <c r="X33" i="4"/>
  <c r="AA32" i="4"/>
  <c r="L32" i="4"/>
  <c r="Q32" i="4"/>
  <c r="AC32" i="4"/>
  <c r="K32" i="4"/>
  <c r="P32" i="4"/>
  <c r="AB32" i="4"/>
  <c r="X32" i="4"/>
  <c r="AA30" i="4"/>
  <c r="X30" i="4"/>
  <c r="AA29" i="4"/>
  <c r="L29" i="4"/>
  <c r="Q29" i="4"/>
  <c r="AC29" i="4"/>
  <c r="K29" i="4"/>
  <c r="P29" i="4"/>
  <c r="AB29" i="4"/>
  <c r="X29" i="4"/>
  <c r="AA28" i="4"/>
  <c r="L28" i="4"/>
  <c r="Q28" i="4"/>
  <c r="AC28" i="4"/>
  <c r="K28" i="4"/>
  <c r="P28" i="4"/>
  <c r="AB28" i="4"/>
  <c r="X28" i="4"/>
  <c r="AA27" i="4"/>
  <c r="L27" i="4"/>
  <c r="Q27" i="4"/>
  <c r="AC27" i="4"/>
  <c r="K27" i="4"/>
  <c r="P27" i="4"/>
  <c r="AB27" i="4"/>
  <c r="X27" i="4"/>
  <c r="AA26" i="4"/>
  <c r="X26" i="4"/>
  <c r="AA25" i="4"/>
  <c r="L25" i="4"/>
  <c r="Q25" i="4"/>
  <c r="AC25" i="4"/>
  <c r="K25" i="4"/>
  <c r="P25" i="4"/>
  <c r="AB25" i="4"/>
  <c r="X25" i="4"/>
  <c r="AA24" i="4"/>
  <c r="L24" i="4"/>
  <c r="Q24" i="4"/>
  <c r="AC24" i="4"/>
  <c r="K24" i="4"/>
  <c r="P24" i="4"/>
  <c r="AB24" i="4"/>
  <c r="X24" i="4"/>
  <c r="AA23" i="4"/>
  <c r="L23" i="4"/>
  <c r="Q23" i="4"/>
  <c r="AC23" i="4"/>
  <c r="K23" i="4"/>
  <c r="P23" i="4"/>
  <c r="AB23" i="4"/>
  <c r="X23" i="4"/>
  <c r="AA22" i="4"/>
  <c r="L22" i="4"/>
  <c r="Q22" i="4"/>
  <c r="AC22" i="4"/>
  <c r="K22" i="4"/>
  <c r="P22" i="4"/>
  <c r="AB22" i="4"/>
  <c r="X22" i="4"/>
  <c r="AA21" i="4"/>
  <c r="L21" i="4"/>
  <c r="Q21" i="4"/>
  <c r="AC21" i="4"/>
  <c r="K21" i="4"/>
  <c r="P21" i="4"/>
  <c r="AB21" i="4"/>
  <c r="X21" i="4"/>
  <c r="AA20" i="4"/>
  <c r="L20" i="4"/>
  <c r="Q20" i="4"/>
  <c r="AC20" i="4"/>
  <c r="K20" i="4"/>
  <c r="P20" i="4"/>
  <c r="AB20" i="4"/>
  <c r="X20" i="4"/>
  <c r="AA19" i="4"/>
  <c r="L19" i="4"/>
  <c r="Q19" i="4"/>
  <c r="AC19" i="4"/>
  <c r="K19" i="4"/>
  <c r="P19" i="4"/>
  <c r="AB19" i="4"/>
  <c r="X19" i="4"/>
  <c r="AA18" i="4"/>
  <c r="L18" i="4"/>
  <c r="Q18" i="4"/>
  <c r="AC18" i="4"/>
  <c r="K18" i="4"/>
  <c r="P18" i="4"/>
  <c r="AB18" i="4"/>
  <c r="X18" i="4"/>
  <c r="AA17" i="4"/>
  <c r="L17" i="4"/>
  <c r="Q17" i="4"/>
  <c r="AC17" i="4"/>
  <c r="K17" i="4"/>
  <c r="P17" i="4"/>
  <c r="AB17" i="4"/>
  <c r="X17" i="4"/>
  <c r="AA16" i="4"/>
  <c r="L16" i="4"/>
  <c r="Q16" i="4"/>
  <c r="AC16" i="4"/>
  <c r="K16" i="4"/>
  <c r="P16" i="4"/>
  <c r="AB16" i="4"/>
  <c r="X16" i="4"/>
  <c r="AA15" i="4"/>
  <c r="L15" i="4"/>
  <c r="Q15" i="4"/>
  <c r="AC15" i="4"/>
  <c r="K15" i="4"/>
  <c r="P15" i="4"/>
  <c r="AB15" i="4"/>
  <c r="X15" i="4"/>
  <c r="AA14" i="4"/>
  <c r="L14" i="4"/>
  <c r="Q14" i="4"/>
  <c r="AC14" i="4"/>
  <c r="K14" i="4"/>
  <c r="P14" i="4"/>
  <c r="AB14" i="4"/>
  <c r="X14" i="4"/>
  <c r="AA13" i="4"/>
  <c r="L13" i="4"/>
  <c r="Q13" i="4"/>
  <c r="AC13" i="4"/>
  <c r="K13" i="4"/>
  <c r="P13" i="4"/>
  <c r="AB13" i="4"/>
  <c r="X13" i="4"/>
  <c r="AA12" i="4"/>
  <c r="L12" i="4"/>
  <c r="Q12" i="4"/>
  <c r="AC12" i="4"/>
  <c r="K12" i="4"/>
  <c r="P12" i="4"/>
  <c r="AB12" i="4"/>
  <c r="X12" i="4"/>
  <c r="AA11" i="4"/>
  <c r="X11" i="4"/>
  <c r="AA10" i="4"/>
  <c r="L10" i="4"/>
  <c r="Q10" i="4"/>
  <c r="AC10" i="4"/>
  <c r="K10" i="4"/>
  <c r="P10" i="4"/>
  <c r="AB10" i="4"/>
  <c r="X10" i="4"/>
  <c r="AA9" i="4"/>
  <c r="L9" i="4"/>
  <c r="Q9" i="4"/>
  <c r="AC9" i="4"/>
  <c r="K9" i="4"/>
  <c r="P9" i="4"/>
  <c r="AB9" i="4"/>
  <c r="X9" i="4"/>
  <c r="AA8" i="4"/>
  <c r="L8" i="4"/>
  <c r="Q8" i="4"/>
  <c r="AC8" i="4"/>
  <c r="K8" i="4"/>
  <c r="P8" i="4"/>
  <c r="AB8" i="4"/>
  <c r="X8" i="4"/>
  <c r="AA7" i="4"/>
  <c r="L7" i="4"/>
  <c r="Q7" i="4"/>
  <c r="AC7" i="4"/>
  <c r="K7" i="4"/>
  <c r="P7" i="4"/>
  <c r="AB7" i="4"/>
  <c r="X7" i="4"/>
  <c r="AA6" i="4"/>
  <c r="L6" i="4"/>
  <c r="Q6" i="4"/>
  <c r="AC6" i="4"/>
  <c r="K6" i="4"/>
  <c r="P6" i="4"/>
  <c r="AB6" i="4"/>
  <c r="X6" i="4"/>
  <c r="AA5" i="4"/>
  <c r="L5" i="4"/>
  <c r="Q5" i="4"/>
  <c r="AC5" i="4"/>
  <c r="K5" i="4"/>
  <c r="P5" i="4"/>
  <c r="AB5" i="4"/>
  <c r="X5" i="4"/>
  <c r="AA4" i="4"/>
  <c r="L4" i="4"/>
  <c r="Q4" i="4"/>
  <c r="AC4" i="4"/>
  <c r="K4" i="4"/>
  <c r="P4" i="4"/>
  <c r="AB4" i="4"/>
  <c r="X4" i="4"/>
  <c r="AA3" i="4"/>
  <c r="L3" i="4"/>
  <c r="Q3" i="4"/>
  <c r="AC3" i="4"/>
  <c r="K3" i="4"/>
  <c r="P3" i="4"/>
  <c r="AB3" i="4"/>
  <c r="X3" i="4"/>
  <c r="K2" i="4"/>
  <c r="P2" i="4"/>
  <c r="AB2" i="4"/>
  <c r="X2" i="4"/>
  <c r="O39" i="3"/>
  <c r="I39" i="3"/>
  <c r="G39" i="3"/>
  <c r="F39" i="3"/>
  <c r="O38" i="3"/>
  <c r="I38" i="3"/>
  <c r="G38" i="3"/>
  <c r="F38" i="3"/>
  <c r="O37" i="3"/>
  <c r="I37" i="3"/>
  <c r="G37" i="3"/>
  <c r="F37" i="3"/>
  <c r="O36" i="3"/>
  <c r="I36" i="3"/>
  <c r="G36" i="3"/>
  <c r="F36" i="3"/>
  <c r="O35" i="3"/>
  <c r="I35" i="3"/>
  <c r="G35" i="3"/>
  <c r="F35" i="3"/>
  <c r="O34" i="3"/>
  <c r="I34" i="3"/>
  <c r="G34" i="3"/>
  <c r="F34" i="3"/>
  <c r="O33" i="3"/>
  <c r="I33" i="3"/>
  <c r="G33" i="3"/>
  <c r="F33" i="3"/>
  <c r="O32" i="3"/>
  <c r="I32" i="3"/>
  <c r="G32" i="3"/>
  <c r="F32" i="3"/>
  <c r="O31" i="3"/>
  <c r="I31" i="3"/>
  <c r="G31" i="3"/>
  <c r="F31" i="3"/>
  <c r="O30" i="3"/>
  <c r="I30" i="3"/>
  <c r="G30" i="3"/>
  <c r="F30" i="3"/>
  <c r="O29" i="3"/>
  <c r="I29" i="3"/>
  <c r="G29" i="3"/>
  <c r="F29" i="3"/>
  <c r="O28" i="3"/>
  <c r="I28" i="3"/>
  <c r="G28" i="3"/>
  <c r="F28" i="3"/>
  <c r="O27" i="3"/>
  <c r="I27" i="3"/>
  <c r="G27" i="3"/>
  <c r="F27" i="3"/>
  <c r="O26" i="3"/>
  <c r="I26" i="3"/>
  <c r="G26" i="3"/>
  <c r="F26" i="3"/>
  <c r="O25" i="3"/>
  <c r="I25" i="3"/>
  <c r="G25" i="3"/>
  <c r="F25" i="3"/>
  <c r="O24" i="3"/>
  <c r="I24" i="3"/>
  <c r="G24" i="3"/>
  <c r="F24" i="3"/>
  <c r="O23" i="3"/>
  <c r="I23" i="3"/>
  <c r="G23" i="3"/>
  <c r="F23" i="3"/>
  <c r="O22" i="3"/>
  <c r="I22" i="3"/>
  <c r="G22" i="3"/>
  <c r="F22" i="3"/>
  <c r="O21" i="3"/>
  <c r="I21" i="3"/>
  <c r="G21" i="3"/>
  <c r="F21" i="3"/>
  <c r="O20" i="3"/>
  <c r="I20" i="3"/>
  <c r="G20" i="3"/>
  <c r="F20" i="3"/>
  <c r="O19" i="3"/>
  <c r="I19" i="3"/>
  <c r="G19" i="3"/>
  <c r="F19" i="3"/>
  <c r="O18" i="3"/>
  <c r="I18" i="3"/>
  <c r="G18" i="3"/>
  <c r="F18" i="3"/>
  <c r="O17" i="3"/>
  <c r="I17" i="3"/>
  <c r="G17" i="3"/>
  <c r="F17" i="3"/>
  <c r="O16" i="3"/>
  <c r="I16" i="3"/>
  <c r="G16" i="3"/>
  <c r="F16" i="3"/>
  <c r="O15" i="3"/>
  <c r="I15" i="3"/>
  <c r="G15" i="3"/>
  <c r="F15" i="3"/>
  <c r="O14" i="3"/>
  <c r="I14" i="3"/>
  <c r="G14" i="3"/>
  <c r="F14" i="3"/>
  <c r="O13" i="3"/>
  <c r="I13" i="3"/>
  <c r="G13" i="3"/>
  <c r="F13" i="3"/>
  <c r="O12" i="3"/>
  <c r="I12" i="3"/>
  <c r="G12" i="3"/>
  <c r="F12" i="3"/>
  <c r="O11" i="3"/>
  <c r="I11" i="3"/>
  <c r="G11" i="3"/>
  <c r="F11" i="3"/>
  <c r="O10" i="3"/>
  <c r="I10" i="3"/>
  <c r="G10" i="3"/>
  <c r="F10" i="3"/>
  <c r="O9" i="3"/>
  <c r="I9" i="3"/>
  <c r="G9" i="3"/>
  <c r="F9" i="3"/>
  <c r="O8" i="3"/>
  <c r="I8" i="3"/>
  <c r="G8" i="3"/>
  <c r="F8" i="3"/>
  <c r="O7" i="3"/>
  <c r="I7" i="3"/>
  <c r="G7" i="3"/>
  <c r="F7" i="3"/>
  <c r="O6" i="3"/>
  <c r="I6" i="3"/>
  <c r="G6" i="3"/>
  <c r="F6" i="3"/>
  <c r="O5" i="3"/>
  <c r="I5" i="3"/>
  <c r="G5" i="3"/>
  <c r="F5" i="3"/>
  <c r="O4" i="3"/>
  <c r="I4" i="3"/>
  <c r="G4" i="3"/>
  <c r="F4" i="3"/>
  <c r="O3" i="3"/>
  <c r="I3" i="3"/>
  <c r="G3" i="3"/>
  <c r="F3" i="3"/>
  <c r="O2" i="3"/>
  <c r="I2" i="3"/>
  <c r="G2" i="3"/>
  <c r="F2" i="3"/>
</calcChain>
</file>

<file path=xl/sharedStrings.xml><?xml version="1.0" encoding="utf-8"?>
<sst xmlns="http://schemas.openxmlformats.org/spreadsheetml/2006/main" count="439" uniqueCount="132">
  <si>
    <t>Date</t>
  </si>
  <si>
    <t>Mussel</t>
  </si>
  <si>
    <t>Cage</t>
  </si>
  <si>
    <t>Number of Threads</t>
  </si>
  <si>
    <t>Length</t>
  </si>
  <si>
    <t>Height</t>
  </si>
  <si>
    <t>width</t>
  </si>
  <si>
    <t>na</t>
  </si>
  <si>
    <t>missing</t>
  </si>
  <si>
    <t>dead</t>
  </si>
  <si>
    <t>date</t>
  </si>
  <si>
    <t>mussel</t>
  </si>
  <si>
    <t>cage</t>
  </si>
  <si>
    <t>Length initial</t>
  </si>
  <si>
    <t>Height initial</t>
  </si>
  <si>
    <t>Width initial</t>
  </si>
  <si>
    <t>B.Wt. (g) initial</t>
  </si>
  <si>
    <t>pre</t>
  </si>
  <si>
    <t xml:space="preserve">Mussel </t>
  </si>
  <si>
    <t xml:space="preserve">Treatment </t>
  </si>
  <si>
    <t>B weight Initial (g)</t>
  </si>
  <si>
    <t>B weight Final</t>
  </si>
  <si>
    <t>Change in B Wt(g)</t>
  </si>
  <si>
    <t>%change in BWt(g)</t>
  </si>
  <si>
    <t>Left Valve (g)</t>
  </si>
  <si>
    <t xml:space="preserve">Right Valve(g) </t>
  </si>
  <si>
    <t>Total Shell weight</t>
  </si>
  <si>
    <t>Initial shell length</t>
  </si>
  <si>
    <t>Final Shell Length</t>
  </si>
  <si>
    <t>Final shell Height</t>
  </si>
  <si>
    <t>Final shell Width</t>
  </si>
  <si>
    <t>Total shell Wt/ final Length</t>
  </si>
  <si>
    <t>daily</t>
  </si>
  <si>
    <t>weekly</t>
  </si>
  <si>
    <t>never</t>
  </si>
  <si>
    <t>Treatment</t>
  </si>
  <si>
    <t>Initial Length</t>
  </si>
  <si>
    <t>initial length^3</t>
  </si>
  <si>
    <t>Est. Initial Gonad Wt (g)</t>
  </si>
  <si>
    <t>Est. Total Tissue</t>
  </si>
  <si>
    <t>Est. Gonad Index</t>
  </si>
  <si>
    <t>Est. Initial Condition Index</t>
  </si>
  <si>
    <t>Final Length</t>
  </si>
  <si>
    <t>Length cubed</t>
  </si>
  <si>
    <t>Gonad Wt</t>
  </si>
  <si>
    <t>Tissue Wt</t>
  </si>
  <si>
    <t>Combined Tissue and Gonad</t>
  </si>
  <si>
    <t>Gonadosmatic Index</t>
  </si>
  <si>
    <t>Condition Index</t>
  </si>
  <si>
    <t>Percent Change CI</t>
  </si>
  <si>
    <t>Percent Change GI</t>
  </si>
  <si>
    <t>Daily</t>
  </si>
  <si>
    <t>Weekly</t>
  </si>
  <si>
    <t>Never</t>
  </si>
  <si>
    <t>percent change in Length</t>
  </si>
  <si>
    <t>percent height</t>
  </si>
  <si>
    <t>percent width</t>
  </si>
  <si>
    <t>treatment</t>
  </si>
  <si>
    <t>apr25 length</t>
  </si>
  <si>
    <t>apr25 height</t>
  </si>
  <si>
    <t>apr25width</t>
  </si>
  <si>
    <t>may1 length</t>
  </si>
  <si>
    <t>may1 height</t>
  </si>
  <si>
    <t>may8 length</t>
  </si>
  <si>
    <t>may8 height</t>
  </si>
  <si>
    <t>may15 length</t>
  </si>
  <si>
    <t>may15 height</t>
  </si>
  <si>
    <t>may22 length</t>
  </si>
  <si>
    <t xml:space="preserve">may22 height </t>
  </si>
  <si>
    <t>may24 length</t>
  </si>
  <si>
    <t>may24 height</t>
  </si>
  <si>
    <t>may24 width</t>
  </si>
  <si>
    <t>total exp length</t>
  </si>
  <si>
    <t xml:space="preserve">Total height </t>
  </si>
  <si>
    <t>total width</t>
  </si>
  <si>
    <t>Week1Length</t>
  </si>
  <si>
    <t>Week2 Length</t>
  </si>
  <si>
    <t xml:space="preserve">Week3 Legth </t>
  </si>
  <si>
    <t>Week4 Legth</t>
  </si>
  <si>
    <t>Row Labels</t>
  </si>
  <si>
    <t>(blank)</t>
  </si>
  <si>
    <t>Grand Total</t>
  </si>
  <si>
    <t>Values</t>
  </si>
  <si>
    <t>Count of Percent Change CI3</t>
  </si>
  <si>
    <t>Average of Percent Change CI</t>
  </si>
  <si>
    <t>StdDev of Percent Change CI2</t>
  </si>
  <si>
    <t>LN est. total tissue</t>
  </si>
  <si>
    <t>percent tissue weight change</t>
  </si>
  <si>
    <t>l</t>
  </si>
  <si>
    <t xml:space="preserve">Weekly </t>
  </si>
  <si>
    <t>ave</t>
  </si>
  <si>
    <t>stdev</t>
  </si>
  <si>
    <t>sterr</t>
  </si>
  <si>
    <t>SPRING</t>
  </si>
  <si>
    <t>FALL</t>
  </si>
  <si>
    <t>Summer</t>
  </si>
  <si>
    <t>Fall</t>
  </si>
  <si>
    <t>GI</t>
  </si>
  <si>
    <t>dry gonad/total</t>
  </si>
  <si>
    <t>Gonadosomatic index</t>
  </si>
  <si>
    <t>Gonad mass</t>
  </si>
  <si>
    <t>Figure _. Taken from tissue.csv</t>
  </si>
  <si>
    <t>For mussels that never had threads cut, growth was consistently 2mm, across the size range of 23-28mm. For mussels</t>
  </si>
  <si>
    <t xml:space="preserve">For mussels that had thread cut once a week, shells grew less for mussels at high initial length, but not low initial length. </t>
  </si>
  <si>
    <t>The different tabs:</t>
  </si>
  <si>
    <t>Mollys graphs</t>
  </si>
  <si>
    <t>Collection of my graphs</t>
  </si>
  <si>
    <t>Height_width</t>
  </si>
  <si>
    <t>Spring growth tragectories over a month</t>
  </si>
  <si>
    <t>tissue.csv</t>
  </si>
  <si>
    <t>Spring tissue change</t>
  </si>
  <si>
    <t>MR est. total tissue</t>
  </si>
  <si>
    <t>MR est. somatic tissue</t>
  </si>
  <si>
    <t>QC</t>
  </si>
  <si>
    <t>Week 2 outlier, why decrease by .7?</t>
  </si>
  <si>
    <t>Week 1 outlier - decrease by .9</t>
  </si>
  <si>
    <t>Nothing grew in week 1</t>
  </si>
  <si>
    <t>Some things grew in week 2</t>
  </si>
  <si>
    <t xml:space="preserve">Could look at final growth measurement… </t>
  </si>
  <si>
    <t>Notes QC that are important for intial and final length</t>
  </si>
  <si>
    <t>Other QC notes</t>
  </si>
  <si>
    <t>Week 2 outlier - not 6mm. Likely 26mm. Changed to 26mm</t>
  </si>
  <si>
    <t>Week 4 outlier and week 3 outlier. Probably week 4 is right, week 3 is wrong</t>
  </si>
  <si>
    <t>Don't trust final length</t>
  </si>
  <si>
    <t>Don't trust initial length</t>
  </si>
  <si>
    <t>Final length change in 2 days</t>
  </si>
  <si>
    <t>Initial length ^3 divided by 10^6 to remove rounding error</t>
  </si>
  <si>
    <t>Length cubed divided by 10^6 for rounding err</t>
  </si>
  <si>
    <t>Now using 2nd date of length because there was no growth in any group during first week</t>
  </si>
  <si>
    <t xml:space="preserve">Can just copy and </t>
  </si>
  <si>
    <t xml:space="preserve">These aren't going to be separate…  but the slopes finally make sense… </t>
  </si>
  <si>
    <t>Don't trust final length, already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</si>
</sst>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scheme val="minor"/>
    </font>
    <font>
      <sz val="12"/>
      <color theme="3" tint="0.59999389629810485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16" fontId="2" fillId="0" borderId="3" xfId="0" applyNumberFormat="1" applyFont="1" applyBorder="1"/>
    <xf numFmtId="0" fontId="2" fillId="0" borderId="4" xfId="0" applyFont="1" applyBorder="1"/>
    <xf numFmtId="0" fontId="2" fillId="0" borderId="0" xfId="0" applyFont="1" applyBorder="1"/>
    <xf numFmtId="16" fontId="2" fillId="0" borderId="4" xfId="0" applyNumberFormat="1" applyFont="1" applyBorder="1"/>
    <xf numFmtId="2" fontId="2" fillId="0" borderId="4" xfId="0" applyNumberFormat="1" applyFont="1" applyBorder="1"/>
    <xf numFmtId="16" fontId="2" fillId="0" borderId="0" xfId="0" applyNumberFormat="1" applyFont="1" applyBorder="1"/>
    <xf numFmtId="0" fontId="2" fillId="0" borderId="3" xfId="0" applyFont="1" applyBorder="1"/>
    <xf numFmtId="16" fontId="2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3" fillId="3" borderId="1" xfId="0" applyFont="1" applyFill="1" applyBorder="1"/>
    <xf numFmtId="0" fontId="0" fillId="0" borderId="1" xfId="0" applyFill="1" applyBorder="1"/>
    <xf numFmtId="0" fontId="2" fillId="0" borderId="1" xfId="0" applyFont="1" applyBorder="1"/>
    <xf numFmtId="0" fontId="3" fillId="3" borderId="0" xfId="0" applyFont="1" applyFill="1"/>
    <xf numFmtId="164" fontId="1" fillId="2" borderId="2" xfId="0" applyNumberFormat="1" applyFont="1" applyFill="1" applyBorder="1" applyAlignment="1">
      <alignment horizontal="center"/>
    </xf>
    <xf numFmtId="0" fontId="2" fillId="0" borderId="5" xfId="0" applyFont="1" applyBorder="1"/>
    <xf numFmtId="164" fontId="2" fillId="0" borderId="4" xfId="0" applyNumberFormat="1" applyFont="1" applyBorder="1"/>
    <xf numFmtId="11" fontId="2" fillId="0" borderId="4" xfId="0" applyNumberFormat="1" applyFont="1" applyBorder="1"/>
    <xf numFmtId="164" fontId="2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0" xfId="0" applyNumberFormat="1"/>
    <xf numFmtId="0" fontId="0" fillId="0" borderId="6" xfId="0" applyNumberFormat="1" applyFont="1" applyBorder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ill="1"/>
    <xf numFmtId="0" fontId="1" fillId="2" borderId="0" xfId="0" applyFont="1" applyFill="1" applyBorder="1" applyAlignment="1">
      <alignment horizontal="center"/>
    </xf>
    <xf numFmtId="0" fontId="0" fillId="0" borderId="0" xfId="0" applyFill="1"/>
    <xf numFmtId="0" fontId="2" fillId="4" borderId="1" xfId="0" applyFont="1" applyFill="1" applyBorder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externalLink" Target="externalLinks/externalLink2.xml"/><Relationship Id="rId14" Type="http://schemas.openxmlformats.org/officeDocument/2006/relationships/externalLink" Target="externalLinks/externalLink3.xml"/><Relationship Id="rId15" Type="http://schemas.openxmlformats.org/officeDocument/2006/relationships/pivotCacheDefinition" Target="pivotCache/pivotCacheDefinition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</c:v>
          </c:tx>
          <c:invertIfNegative val="0"/>
          <c:errBars>
            <c:errBarType val="both"/>
            <c:errValType val="cust"/>
            <c:noEndCap val="0"/>
            <c:plus>
              <c:numRef>
                <c:f>bouyant_length.csv!$R$9:$T$9</c:f>
                <c:numCache>
                  <c:formatCode>General</c:formatCode>
                  <c:ptCount val="3"/>
                  <c:pt idx="0">
                    <c:v>1.061066845031586</c:v>
                  </c:pt>
                  <c:pt idx="1">
                    <c:v>1.341609570207886</c:v>
                  </c:pt>
                  <c:pt idx="2">
                    <c:v>0.904387251929799</c:v>
                  </c:pt>
                </c:numCache>
              </c:numRef>
            </c:plus>
            <c:minus>
              <c:numRef>
                <c:f>bouyant_length.csv!$R$9:$T$9</c:f>
                <c:numCache>
                  <c:formatCode>General</c:formatCode>
                  <c:ptCount val="3"/>
                  <c:pt idx="0">
                    <c:v>1.061066845031586</c:v>
                  </c:pt>
                  <c:pt idx="1">
                    <c:v>1.341609570207886</c:v>
                  </c:pt>
                  <c:pt idx="2">
                    <c:v>0.904387251929799</c:v>
                  </c:pt>
                </c:numCache>
              </c:numRef>
            </c:minus>
          </c:errBars>
          <c:cat>
            <c:strRef>
              <c:f>bouyant_length.csv!$W$6:$Y$6</c:f>
              <c:strCache>
                <c:ptCount val="3"/>
                <c:pt idx="0">
                  <c:v>Daily</c:v>
                </c:pt>
                <c:pt idx="1">
                  <c:v>Weekly </c:v>
                </c:pt>
                <c:pt idx="2">
                  <c:v>Never</c:v>
                </c:pt>
              </c:strCache>
            </c:strRef>
          </c:cat>
          <c:val>
            <c:numRef>
              <c:f>bouyant_length.csv!$R$7:$T$7</c:f>
              <c:numCache>
                <c:formatCode>General</c:formatCode>
                <c:ptCount val="3"/>
                <c:pt idx="0">
                  <c:v>6.34441263726552</c:v>
                </c:pt>
                <c:pt idx="1">
                  <c:v>9.047785412937129</c:v>
                </c:pt>
                <c:pt idx="2">
                  <c:v>8.611152473544925</c:v>
                </c:pt>
              </c:numCache>
            </c:numRef>
          </c:val>
        </c:ser>
        <c:ser>
          <c:idx val="1"/>
          <c:order val="1"/>
          <c:tx>
            <c:v>Autumn</c:v>
          </c:tx>
          <c:invertIfNegative val="0"/>
          <c:errBars>
            <c:errBarType val="both"/>
            <c:errValType val="cust"/>
            <c:noEndCap val="0"/>
            <c:plus>
              <c:numRef>
                <c:f>bouyant_length.csv!$W$9:$Y$9</c:f>
                <c:numCache>
                  <c:formatCode>General</c:formatCode>
                  <c:ptCount val="3"/>
                  <c:pt idx="0">
                    <c:v>0.651226896333036</c:v>
                  </c:pt>
                  <c:pt idx="1">
                    <c:v>1.146682585568303</c:v>
                  </c:pt>
                  <c:pt idx="2">
                    <c:v>1.105776975005936</c:v>
                  </c:pt>
                </c:numCache>
              </c:numRef>
            </c:plus>
            <c:minus>
              <c:numRef>
                <c:f>bouyant_length.csv!$W$9:$Y$9</c:f>
                <c:numCache>
                  <c:formatCode>General</c:formatCode>
                  <c:ptCount val="3"/>
                  <c:pt idx="0">
                    <c:v>0.651226896333036</c:v>
                  </c:pt>
                  <c:pt idx="1">
                    <c:v>1.146682585568303</c:v>
                  </c:pt>
                  <c:pt idx="2">
                    <c:v>1.105776975005936</c:v>
                  </c:pt>
                </c:numCache>
              </c:numRef>
            </c:minus>
          </c:errBars>
          <c:cat>
            <c:strRef>
              <c:f>bouyant_length.csv!$W$6:$Y$6</c:f>
              <c:strCache>
                <c:ptCount val="3"/>
                <c:pt idx="0">
                  <c:v>Daily</c:v>
                </c:pt>
                <c:pt idx="1">
                  <c:v>Weekly </c:v>
                </c:pt>
                <c:pt idx="2">
                  <c:v>Never</c:v>
                </c:pt>
              </c:strCache>
            </c:strRef>
          </c:cat>
          <c:val>
            <c:numRef>
              <c:f>bouyant_length.csv!$W$7:$Y$7</c:f>
              <c:numCache>
                <c:formatCode>General</c:formatCode>
                <c:ptCount val="3"/>
                <c:pt idx="0">
                  <c:v>3.883148950901384</c:v>
                </c:pt>
                <c:pt idx="1">
                  <c:v>5.184887242417591</c:v>
                </c:pt>
                <c:pt idx="2">
                  <c:v>8.061226731041244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143584"/>
        <c:axId val="2038730656"/>
      </c:barChart>
      <c:catAx>
        <c:axId val="204014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38730656"/>
        <c:crosses val="autoZero"/>
        <c:auto val="1"/>
        <c:lblAlgn val="ctr"/>
        <c:lblOffset val="100"/>
        <c:noMultiLvlLbl val="0"/>
      </c:catAx>
      <c:valAx>
        <c:axId val="203873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Change</a:t>
                </a:r>
                <a:r>
                  <a:rPr lang="en-US" baseline="0"/>
                  <a:t> in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14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'[3]Avg. L.H.W. graphs'!$C$20:$C$22</c:f>
                <c:numCache>
                  <c:formatCode>General</c:formatCode>
                  <c:ptCount val="3"/>
                  <c:pt idx="0">
                    <c:v>0.708284312029192</c:v>
                  </c:pt>
                  <c:pt idx="1">
                    <c:v>0.53335700705034</c:v>
                  </c:pt>
                  <c:pt idx="2">
                    <c:v>0.510555253294555</c:v>
                  </c:pt>
                </c:numCache>
              </c:numRef>
            </c:plus>
            <c:minus>
              <c:numRef>
                <c:f>'[3]Avg. L.H.W. graphs'!$C$20:$C$22</c:f>
                <c:numCache>
                  <c:formatCode>General</c:formatCode>
                  <c:ptCount val="3"/>
                  <c:pt idx="0">
                    <c:v>0.708284312029192</c:v>
                  </c:pt>
                  <c:pt idx="1">
                    <c:v>0.53335700705034</c:v>
                  </c:pt>
                  <c:pt idx="2">
                    <c:v>0.510555253294555</c:v>
                  </c:pt>
                </c:numCache>
              </c:numRef>
            </c:minus>
          </c:errBars>
          <c:cat>
            <c:strRef>
              <c:f>'[3]Avg. L.H.W. graphs'!$A$20:$A$22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'[3]Avg. L.H.W. graphs'!$B$20:$B$22</c:f>
              <c:numCache>
                <c:formatCode>General</c:formatCode>
                <c:ptCount val="3"/>
                <c:pt idx="0">
                  <c:v>0.9</c:v>
                </c:pt>
                <c:pt idx="1">
                  <c:v>1.191666666666667</c:v>
                </c:pt>
                <c:pt idx="2">
                  <c:v>1.193333333333333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822976"/>
        <c:axId val="2038827008"/>
      </c:barChart>
      <c:catAx>
        <c:axId val="20388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38827008"/>
        <c:crosses val="autoZero"/>
        <c:auto val="1"/>
        <c:lblAlgn val="ctr"/>
        <c:lblOffset val="100"/>
        <c:noMultiLvlLbl val="0"/>
      </c:catAx>
      <c:valAx>
        <c:axId val="203882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 Height Growth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82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tissue.csv!$AF$22:$AH$22</c:f>
                <c:numCache>
                  <c:formatCode>General</c:formatCode>
                  <c:ptCount val="3"/>
                  <c:pt idx="0">
                    <c:v>2.729602803214356</c:v>
                  </c:pt>
                  <c:pt idx="1">
                    <c:v>4.716948718646056</c:v>
                  </c:pt>
                  <c:pt idx="2">
                    <c:v>3.396379074430583</c:v>
                  </c:pt>
                </c:numCache>
              </c:numRef>
            </c:plus>
            <c:minus>
              <c:numRef>
                <c:f>tissue.csv!$AF$22:$AH$22</c:f>
                <c:numCache>
                  <c:formatCode>General</c:formatCode>
                  <c:ptCount val="3"/>
                  <c:pt idx="0">
                    <c:v>2.729602803214356</c:v>
                  </c:pt>
                  <c:pt idx="1">
                    <c:v>4.716948718646056</c:v>
                  </c:pt>
                  <c:pt idx="2">
                    <c:v>3.396379074430583</c:v>
                  </c:pt>
                </c:numCache>
              </c:numRef>
            </c:minus>
          </c:errBars>
          <c:cat>
            <c:strRef>
              <c:f>tissue.csv!$AF$4:$AH$4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tissue.csv!$AF$19:$AH$19</c:f>
              <c:numCache>
                <c:formatCode>General</c:formatCode>
                <c:ptCount val="3"/>
                <c:pt idx="0">
                  <c:v>6.48608778041646</c:v>
                </c:pt>
                <c:pt idx="1">
                  <c:v>13.67207232974206</c:v>
                </c:pt>
                <c:pt idx="2">
                  <c:v>9.367534086838268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542736"/>
        <c:axId val="2040545056"/>
      </c:barChart>
      <c:catAx>
        <c:axId val="204054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0545056"/>
        <c:crosses val="autoZero"/>
        <c:auto val="1"/>
        <c:lblAlgn val="ctr"/>
        <c:lblOffset val="100"/>
        <c:noMultiLvlLbl val="0"/>
      </c:catAx>
      <c:valAx>
        <c:axId val="204054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054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LN</a:t>
            </a:r>
            <a:r>
              <a:rPr lang="en-US" baseline="0"/>
              <a:t> est total tissue: </a:t>
            </a:r>
            <a:r>
              <a:rPr lang="en-US"/>
              <a:t>Relationship between shell length and tissue weight for final</a:t>
            </a:r>
            <a:r>
              <a:rPr lang="en-US" baseline="0"/>
              <a:t> growth, all included, used to estimate initial relationship</a:t>
            </a:r>
            <a:endParaRPr lang="en-US"/>
          </a:p>
        </c:rich>
      </c:tx>
      <c:layout>
        <c:manualLayout>
          <c:xMode val="edge"/>
          <c:yMode val="edge"/>
          <c:x val="0.0897051883666057"/>
          <c:y val="0.1088825214899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49858161669185"/>
                  <c:y val="0.217937639600208"/>
                </c:manualLayout>
              </c:layout>
              <c:numFmt formatCode="General" sourceLinked="0"/>
            </c:trendlineLbl>
          </c:trendline>
          <c:xVal>
            <c:numRef>
              <c:f>tissue.csv!$S$2:$S$40</c:f>
              <c:numCache>
                <c:formatCode>General</c:formatCode>
                <c:ptCount val="39"/>
                <c:pt idx="0">
                  <c:v>20346.417</c:v>
                </c:pt>
                <c:pt idx="1">
                  <c:v>15438.249</c:v>
                </c:pt>
                <c:pt idx="2">
                  <c:v>21024.576</c:v>
                </c:pt>
                <c:pt idx="3">
                  <c:v>18399.744</c:v>
                </c:pt>
                <c:pt idx="4">
                  <c:v>23887.872</c:v>
                </c:pt>
                <c:pt idx="5">
                  <c:v>20570.824</c:v>
                </c:pt>
                <c:pt idx="6">
                  <c:v>21484.952</c:v>
                </c:pt>
                <c:pt idx="7">
                  <c:v>20570.824</c:v>
                </c:pt>
                <c:pt idx="8">
                  <c:v>23149.125</c:v>
                </c:pt>
                <c:pt idx="9">
                  <c:v>19034.163</c:v>
                </c:pt>
                <c:pt idx="10">
                  <c:v>19683.0</c:v>
                </c:pt>
                <c:pt idx="11">
                  <c:v>21024.576</c:v>
                </c:pt>
                <c:pt idx="12">
                  <c:v>22188.041</c:v>
                </c:pt>
                <c:pt idx="13">
                  <c:v>16387.064</c:v>
                </c:pt>
                <c:pt idx="14">
                  <c:v>21484.952</c:v>
                </c:pt>
                <c:pt idx="15">
                  <c:v>27000.0</c:v>
                </c:pt>
                <c:pt idx="16">
                  <c:v>22665.187</c:v>
                </c:pt>
                <c:pt idx="17">
                  <c:v>20796.875</c:v>
                </c:pt>
                <c:pt idx="18">
                  <c:v>19902.511</c:v>
                </c:pt>
                <c:pt idx="19">
                  <c:v>23149.125</c:v>
                </c:pt>
                <c:pt idx="20">
                  <c:v>17779.581</c:v>
                </c:pt>
                <c:pt idx="21">
                  <c:v>17173.512</c:v>
                </c:pt>
                <c:pt idx="22">
                  <c:v>20123.648</c:v>
                </c:pt>
                <c:pt idx="23">
                  <c:v>18821.096</c:v>
                </c:pt>
                <c:pt idx="24">
                  <c:v>18399.744</c:v>
                </c:pt>
                <c:pt idx="25">
                  <c:v>20346.417</c:v>
                </c:pt>
                <c:pt idx="26">
                  <c:v>17779.581</c:v>
                </c:pt>
                <c:pt idx="27">
                  <c:v>16581.375</c:v>
                </c:pt>
                <c:pt idx="28">
                  <c:v>23639.903</c:v>
                </c:pt>
                <c:pt idx="30">
                  <c:v>23639.903</c:v>
                </c:pt>
                <c:pt idx="31">
                  <c:v>19683.0</c:v>
                </c:pt>
                <c:pt idx="33">
                  <c:v>24897.088</c:v>
                </c:pt>
                <c:pt idx="35">
                  <c:v>20346.417</c:v>
                </c:pt>
                <c:pt idx="36">
                  <c:v>22906.304</c:v>
                </c:pt>
                <c:pt idx="37">
                  <c:v>27270.90100000001</c:v>
                </c:pt>
                <c:pt idx="38">
                  <c:v>23393.656</c:v>
                </c:pt>
              </c:numCache>
            </c:numRef>
          </c:xVal>
          <c:yVal>
            <c:numRef>
              <c:f>tissue.csv!$Y$2:$Y$40</c:f>
              <c:numCache>
                <c:formatCode>General</c:formatCode>
                <c:ptCount val="39"/>
                <c:pt idx="0">
                  <c:v>0.132</c:v>
                </c:pt>
                <c:pt idx="1">
                  <c:v>0.132</c:v>
                </c:pt>
                <c:pt idx="2">
                  <c:v>0.139</c:v>
                </c:pt>
                <c:pt idx="3">
                  <c:v>0.132</c:v>
                </c:pt>
                <c:pt idx="4">
                  <c:v>0.15</c:v>
                </c:pt>
                <c:pt idx="5">
                  <c:v>0.126</c:v>
                </c:pt>
                <c:pt idx="6">
                  <c:v>0.156</c:v>
                </c:pt>
                <c:pt idx="7">
                  <c:v>0.14</c:v>
                </c:pt>
                <c:pt idx="8">
                  <c:v>0.123</c:v>
                </c:pt>
                <c:pt idx="9">
                  <c:v>0.142</c:v>
                </c:pt>
                <c:pt idx="10">
                  <c:v>0.166</c:v>
                </c:pt>
                <c:pt idx="11">
                  <c:v>0.133</c:v>
                </c:pt>
                <c:pt idx="12">
                  <c:v>0.148</c:v>
                </c:pt>
                <c:pt idx="13">
                  <c:v>0.12</c:v>
                </c:pt>
                <c:pt idx="14">
                  <c:v>0.197</c:v>
                </c:pt>
                <c:pt idx="15">
                  <c:v>0.147</c:v>
                </c:pt>
                <c:pt idx="16">
                  <c:v>0.173</c:v>
                </c:pt>
                <c:pt idx="17">
                  <c:v>0.155</c:v>
                </c:pt>
                <c:pt idx="18">
                  <c:v>0.116</c:v>
                </c:pt>
                <c:pt idx="19">
                  <c:v>0.133</c:v>
                </c:pt>
                <c:pt idx="20">
                  <c:v>0.126</c:v>
                </c:pt>
                <c:pt idx="21">
                  <c:v>0.141</c:v>
                </c:pt>
                <c:pt idx="22">
                  <c:v>0.153</c:v>
                </c:pt>
                <c:pt idx="23">
                  <c:v>0.142</c:v>
                </c:pt>
                <c:pt idx="24">
                  <c:v>0.124</c:v>
                </c:pt>
                <c:pt idx="25">
                  <c:v>0.144</c:v>
                </c:pt>
                <c:pt idx="26">
                  <c:v>0.134</c:v>
                </c:pt>
                <c:pt idx="27">
                  <c:v>0.119</c:v>
                </c:pt>
                <c:pt idx="28">
                  <c:v>0.194</c:v>
                </c:pt>
                <c:pt idx="30">
                  <c:v>0.124</c:v>
                </c:pt>
                <c:pt idx="31">
                  <c:v>0.12</c:v>
                </c:pt>
                <c:pt idx="33">
                  <c:v>0.145</c:v>
                </c:pt>
                <c:pt idx="35">
                  <c:v>0.14</c:v>
                </c:pt>
                <c:pt idx="36">
                  <c:v>0.156</c:v>
                </c:pt>
                <c:pt idx="37">
                  <c:v>0.18</c:v>
                </c:pt>
                <c:pt idx="38">
                  <c:v>0.168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289536"/>
        <c:axId val="2106140240"/>
      </c:scatterChart>
      <c:valAx>
        <c:axId val="2079289536"/>
        <c:scaling>
          <c:orientation val="minMax"/>
          <c:max val="31000.0"/>
          <c:min val="1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</a:t>
                </a:r>
              </a:p>
              <a:p>
                <a:pPr>
                  <a:defRPr/>
                </a:pPr>
                <a:r>
                  <a:rPr lang="en-US"/>
                  <a:t>Length cubed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140240"/>
        <c:crosses val="autoZero"/>
        <c:crossBetween val="midCat"/>
      </c:valAx>
      <c:valAx>
        <c:axId val="2106140240"/>
        <c:scaling>
          <c:orientation val="minMax"/>
          <c:min val="0.0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 Combined tissue and gonad weight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9289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 est total tissue</a:t>
            </a:r>
            <a:r>
              <a:rPr lang="en-US" baseline="0"/>
              <a:t> - only use mussels that haven't had threads cut constantly, R = 0.44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891618069926"/>
                  <c:y val="0.0615286089238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tissue.csv!$T$2:$T$14</c:f>
              <c:numCache>
                <c:formatCode>General</c:formatCode>
                <c:ptCount val="13"/>
                <c:pt idx="0">
                  <c:v>0.020346417</c:v>
                </c:pt>
                <c:pt idx="1">
                  <c:v>0.015438249</c:v>
                </c:pt>
                <c:pt idx="2">
                  <c:v>0.021024576</c:v>
                </c:pt>
                <c:pt idx="3">
                  <c:v>0.018399744</c:v>
                </c:pt>
                <c:pt idx="4">
                  <c:v>0.023887872</c:v>
                </c:pt>
                <c:pt idx="5">
                  <c:v>0.020570824</c:v>
                </c:pt>
                <c:pt idx="6">
                  <c:v>0.021484952</c:v>
                </c:pt>
                <c:pt idx="7">
                  <c:v>0.020570824</c:v>
                </c:pt>
                <c:pt idx="8">
                  <c:v>0.023149125</c:v>
                </c:pt>
                <c:pt idx="9">
                  <c:v>0.019034163</c:v>
                </c:pt>
                <c:pt idx="10">
                  <c:v>0.019683</c:v>
                </c:pt>
                <c:pt idx="11">
                  <c:v>0.021024576</c:v>
                </c:pt>
                <c:pt idx="12">
                  <c:v>0.022188041</c:v>
                </c:pt>
              </c:numCache>
            </c:numRef>
          </c:xVal>
          <c:yVal>
            <c:numRef>
              <c:f>tissue.csv!$Y$2:$Y$14</c:f>
              <c:numCache>
                <c:formatCode>General</c:formatCode>
                <c:ptCount val="13"/>
                <c:pt idx="0">
                  <c:v>0.132</c:v>
                </c:pt>
                <c:pt idx="1">
                  <c:v>0.132</c:v>
                </c:pt>
                <c:pt idx="2">
                  <c:v>0.139</c:v>
                </c:pt>
                <c:pt idx="3">
                  <c:v>0.132</c:v>
                </c:pt>
                <c:pt idx="4">
                  <c:v>0.15</c:v>
                </c:pt>
                <c:pt idx="5">
                  <c:v>0.126</c:v>
                </c:pt>
                <c:pt idx="6">
                  <c:v>0.156</c:v>
                </c:pt>
                <c:pt idx="7">
                  <c:v>0.14</c:v>
                </c:pt>
                <c:pt idx="8">
                  <c:v>0.123</c:v>
                </c:pt>
                <c:pt idx="9">
                  <c:v>0.142</c:v>
                </c:pt>
                <c:pt idx="10">
                  <c:v>0.166</c:v>
                </c:pt>
                <c:pt idx="11">
                  <c:v>0.133</c:v>
                </c:pt>
                <c:pt idx="12">
                  <c:v>0.148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tissue.csv!$T$15:$T$25</c:f>
              <c:numCache>
                <c:formatCode>General</c:formatCode>
                <c:ptCount val="11"/>
                <c:pt idx="0">
                  <c:v>0.016387064</c:v>
                </c:pt>
                <c:pt idx="1">
                  <c:v>0.021484952</c:v>
                </c:pt>
                <c:pt idx="2">
                  <c:v>0.027</c:v>
                </c:pt>
                <c:pt idx="3">
                  <c:v>0.022665187</c:v>
                </c:pt>
                <c:pt idx="4">
                  <c:v>0.020796875</c:v>
                </c:pt>
                <c:pt idx="5">
                  <c:v>0.019902511</c:v>
                </c:pt>
                <c:pt idx="6">
                  <c:v>0.023149125</c:v>
                </c:pt>
                <c:pt idx="7">
                  <c:v>0.017779581</c:v>
                </c:pt>
                <c:pt idx="8">
                  <c:v>0.017173512</c:v>
                </c:pt>
                <c:pt idx="9">
                  <c:v>0.020123648</c:v>
                </c:pt>
                <c:pt idx="10">
                  <c:v>0.018821096</c:v>
                </c:pt>
              </c:numCache>
            </c:numRef>
          </c:xVal>
          <c:yVal>
            <c:numRef>
              <c:f>tissue.csv!$Y$15:$Y$25</c:f>
              <c:numCache>
                <c:formatCode>General</c:formatCode>
                <c:ptCount val="11"/>
                <c:pt idx="0">
                  <c:v>0.12</c:v>
                </c:pt>
                <c:pt idx="1">
                  <c:v>0.197</c:v>
                </c:pt>
                <c:pt idx="2">
                  <c:v>0.147</c:v>
                </c:pt>
                <c:pt idx="3">
                  <c:v>0.173</c:v>
                </c:pt>
                <c:pt idx="4">
                  <c:v>0.155</c:v>
                </c:pt>
                <c:pt idx="5">
                  <c:v>0.116</c:v>
                </c:pt>
                <c:pt idx="6">
                  <c:v>0.133</c:v>
                </c:pt>
                <c:pt idx="7">
                  <c:v>0.126</c:v>
                </c:pt>
                <c:pt idx="8">
                  <c:v>0.141</c:v>
                </c:pt>
                <c:pt idx="9">
                  <c:v>0.153</c:v>
                </c:pt>
                <c:pt idx="10">
                  <c:v>0.142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290989223617"/>
                  <c:y val="-0.124437795275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tissue.csv!$T$26:$T$40</c:f>
              <c:numCache>
                <c:formatCode>General</c:formatCode>
                <c:ptCount val="15"/>
                <c:pt idx="0">
                  <c:v>0.018399744</c:v>
                </c:pt>
                <c:pt idx="1">
                  <c:v>0.020346417</c:v>
                </c:pt>
                <c:pt idx="2">
                  <c:v>0.017779581</c:v>
                </c:pt>
                <c:pt idx="3">
                  <c:v>0.016581375</c:v>
                </c:pt>
                <c:pt idx="4">
                  <c:v>0.023639903</c:v>
                </c:pt>
                <c:pt idx="6">
                  <c:v>0.023639903</c:v>
                </c:pt>
                <c:pt idx="7">
                  <c:v>0.019683</c:v>
                </c:pt>
                <c:pt idx="9">
                  <c:v>0.024897088</c:v>
                </c:pt>
                <c:pt idx="11">
                  <c:v>0.020346417</c:v>
                </c:pt>
                <c:pt idx="12">
                  <c:v>0.022906304</c:v>
                </c:pt>
                <c:pt idx="13">
                  <c:v>0.027270901</c:v>
                </c:pt>
                <c:pt idx="14">
                  <c:v>0.023393656</c:v>
                </c:pt>
              </c:numCache>
            </c:numRef>
          </c:xVal>
          <c:yVal>
            <c:numRef>
              <c:f>tissue.csv!$Y$26:$Y$40</c:f>
              <c:numCache>
                <c:formatCode>General</c:formatCode>
                <c:ptCount val="15"/>
                <c:pt idx="0">
                  <c:v>0.124</c:v>
                </c:pt>
                <c:pt idx="1">
                  <c:v>0.144</c:v>
                </c:pt>
                <c:pt idx="2">
                  <c:v>0.134</c:v>
                </c:pt>
                <c:pt idx="3">
                  <c:v>0.119</c:v>
                </c:pt>
                <c:pt idx="4">
                  <c:v>0.194</c:v>
                </c:pt>
                <c:pt idx="6">
                  <c:v>0.124</c:v>
                </c:pt>
                <c:pt idx="7">
                  <c:v>0.12</c:v>
                </c:pt>
                <c:pt idx="9">
                  <c:v>0.145</c:v>
                </c:pt>
                <c:pt idx="11">
                  <c:v>0.14</c:v>
                </c:pt>
                <c:pt idx="12">
                  <c:v>0.156</c:v>
                </c:pt>
                <c:pt idx="13">
                  <c:v>0.18</c:v>
                </c:pt>
                <c:pt idx="14">
                  <c:v>0.168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55968"/>
        <c:axId val="2108499760"/>
      </c:scatterChart>
      <c:valAx>
        <c:axId val="207995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</a:t>
                </a:r>
                <a:r>
                  <a:rPr lang="en-US" baseline="0"/>
                  <a:t>(mm) final cubed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499760"/>
        <c:crosses val="autoZero"/>
        <c:crossBetween val="midCat"/>
      </c:valAx>
      <c:valAx>
        <c:axId val="2108499760"/>
        <c:scaling>
          <c:orientation val="minMax"/>
          <c:max val="0.2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 final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5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 est somatic tissue</a:t>
            </a:r>
            <a:r>
              <a:rPr lang="en-US" baseline="0"/>
              <a:t> - only use mussels that haven't had threads cut constantly, R = 0.78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393324554567"/>
                  <c:y val="0.0255695538057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tissue.csv!$T$2:$T$14</c:f>
              <c:numCache>
                <c:formatCode>General</c:formatCode>
                <c:ptCount val="13"/>
                <c:pt idx="0">
                  <c:v>0.020346417</c:v>
                </c:pt>
                <c:pt idx="1">
                  <c:v>0.015438249</c:v>
                </c:pt>
                <c:pt idx="2">
                  <c:v>0.021024576</c:v>
                </c:pt>
                <c:pt idx="3">
                  <c:v>0.018399744</c:v>
                </c:pt>
                <c:pt idx="4">
                  <c:v>0.023887872</c:v>
                </c:pt>
                <c:pt idx="5">
                  <c:v>0.020570824</c:v>
                </c:pt>
                <c:pt idx="6">
                  <c:v>0.021484952</c:v>
                </c:pt>
                <c:pt idx="7">
                  <c:v>0.020570824</c:v>
                </c:pt>
                <c:pt idx="8">
                  <c:v>0.023149125</c:v>
                </c:pt>
                <c:pt idx="9">
                  <c:v>0.019034163</c:v>
                </c:pt>
                <c:pt idx="10">
                  <c:v>0.019683</c:v>
                </c:pt>
                <c:pt idx="11">
                  <c:v>0.021024576</c:v>
                </c:pt>
                <c:pt idx="12">
                  <c:v>0.022188041</c:v>
                </c:pt>
              </c:numCache>
            </c:numRef>
          </c:xVal>
          <c:yVal>
            <c:numRef>
              <c:f>tissue.csv!$X$2:$X$14</c:f>
              <c:numCache>
                <c:formatCode>General</c:formatCode>
                <c:ptCount val="13"/>
                <c:pt idx="0">
                  <c:v>0.107</c:v>
                </c:pt>
                <c:pt idx="1">
                  <c:v>0.104</c:v>
                </c:pt>
                <c:pt idx="2">
                  <c:v>0.106</c:v>
                </c:pt>
                <c:pt idx="3">
                  <c:v>0.108</c:v>
                </c:pt>
                <c:pt idx="4">
                  <c:v>0.117</c:v>
                </c:pt>
                <c:pt idx="5">
                  <c:v>0.099</c:v>
                </c:pt>
                <c:pt idx="6">
                  <c:v>0.125</c:v>
                </c:pt>
                <c:pt idx="7">
                  <c:v>0.114</c:v>
                </c:pt>
                <c:pt idx="8">
                  <c:v>0.106</c:v>
                </c:pt>
                <c:pt idx="9">
                  <c:v>0.114</c:v>
                </c:pt>
                <c:pt idx="10">
                  <c:v>0.124</c:v>
                </c:pt>
                <c:pt idx="11">
                  <c:v>0.114</c:v>
                </c:pt>
                <c:pt idx="12">
                  <c:v>0.124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tissue.csv!$T$15:$T$25</c:f>
              <c:numCache>
                <c:formatCode>General</c:formatCode>
                <c:ptCount val="11"/>
                <c:pt idx="0">
                  <c:v>0.016387064</c:v>
                </c:pt>
                <c:pt idx="1">
                  <c:v>0.021484952</c:v>
                </c:pt>
                <c:pt idx="2">
                  <c:v>0.027</c:v>
                </c:pt>
                <c:pt idx="3">
                  <c:v>0.022665187</c:v>
                </c:pt>
                <c:pt idx="4">
                  <c:v>0.020796875</c:v>
                </c:pt>
                <c:pt idx="5">
                  <c:v>0.019902511</c:v>
                </c:pt>
                <c:pt idx="6">
                  <c:v>0.023149125</c:v>
                </c:pt>
                <c:pt idx="7">
                  <c:v>0.017779581</c:v>
                </c:pt>
                <c:pt idx="8">
                  <c:v>0.017173512</c:v>
                </c:pt>
                <c:pt idx="9">
                  <c:v>0.020123648</c:v>
                </c:pt>
                <c:pt idx="10">
                  <c:v>0.018821096</c:v>
                </c:pt>
              </c:numCache>
            </c:numRef>
          </c:xVal>
          <c:yVal>
            <c:numRef>
              <c:f>tissue.csv!$X$15:$X$25</c:f>
              <c:numCache>
                <c:formatCode>General</c:formatCode>
                <c:ptCount val="11"/>
                <c:pt idx="0">
                  <c:v>0.084</c:v>
                </c:pt>
                <c:pt idx="1">
                  <c:v>0.137</c:v>
                </c:pt>
                <c:pt idx="2">
                  <c:v>0.12</c:v>
                </c:pt>
                <c:pt idx="3">
                  <c:v>0.126</c:v>
                </c:pt>
                <c:pt idx="4">
                  <c:v>0.123</c:v>
                </c:pt>
                <c:pt idx="5">
                  <c:v>0.098</c:v>
                </c:pt>
                <c:pt idx="6">
                  <c:v>0.127</c:v>
                </c:pt>
                <c:pt idx="7">
                  <c:v>0.101</c:v>
                </c:pt>
                <c:pt idx="8">
                  <c:v>0.112</c:v>
                </c:pt>
                <c:pt idx="9">
                  <c:v>0.122</c:v>
                </c:pt>
                <c:pt idx="10">
                  <c:v>0.106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43997742603"/>
                  <c:y val="-0.0285863517060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tissue.csv!$T$26:$T$40</c:f>
              <c:numCache>
                <c:formatCode>General</c:formatCode>
                <c:ptCount val="15"/>
                <c:pt idx="0">
                  <c:v>0.018399744</c:v>
                </c:pt>
                <c:pt idx="1">
                  <c:v>0.020346417</c:v>
                </c:pt>
                <c:pt idx="2">
                  <c:v>0.017779581</c:v>
                </c:pt>
                <c:pt idx="3">
                  <c:v>0.016581375</c:v>
                </c:pt>
                <c:pt idx="4">
                  <c:v>0.023639903</c:v>
                </c:pt>
                <c:pt idx="6">
                  <c:v>0.023639903</c:v>
                </c:pt>
                <c:pt idx="7">
                  <c:v>0.019683</c:v>
                </c:pt>
                <c:pt idx="9">
                  <c:v>0.024897088</c:v>
                </c:pt>
                <c:pt idx="11">
                  <c:v>0.020346417</c:v>
                </c:pt>
                <c:pt idx="12">
                  <c:v>0.022906304</c:v>
                </c:pt>
                <c:pt idx="13">
                  <c:v>0.027270901</c:v>
                </c:pt>
                <c:pt idx="14">
                  <c:v>0.023393656</c:v>
                </c:pt>
              </c:numCache>
            </c:numRef>
          </c:xVal>
          <c:yVal>
            <c:numRef>
              <c:f>tissue.csv!$X$26:$X$40</c:f>
              <c:numCache>
                <c:formatCode>General</c:formatCode>
                <c:ptCount val="15"/>
                <c:pt idx="0">
                  <c:v>0.097</c:v>
                </c:pt>
                <c:pt idx="1">
                  <c:v>0.108</c:v>
                </c:pt>
                <c:pt idx="2">
                  <c:v>0.107</c:v>
                </c:pt>
                <c:pt idx="3">
                  <c:v>0.097</c:v>
                </c:pt>
                <c:pt idx="4">
                  <c:v>0.144</c:v>
                </c:pt>
                <c:pt idx="6">
                  <c:v>0.109</c:v>
                </c:pt>
                <c:pt idx="7">
                  <c:v>0.104</c:v>
                </c:pt>
                <c:pt idx="9">
                  <c:v>0.127</c:v>
                </c:pt>
                <c:pt idx="11">
                  <c:v>0.109</c:v>
                </c:pt>
                <c:pt idx="12">
                  <c:v>0.114</c:v>
                </c:pt>
                <c:pt idx="13">
                  <c:v>0.143</c:v>
                </c:pt>
                <c:pt idx="14">
                  <c:v>0.123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083728"/>
        <c:axId val="2105588272"/>
      </c:scatterChart>
      <c:valAx>
        <c:axId val="2039083728"/>
        <c:scaling>
          <c:orientation val="minMax"/>
          <c:min val="0.0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</a:t>
                </a:r>
                <a:r>
                  <a:rPr lang="en-US" baseline="0"/>
                  <a:t>(mm) final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8272"/>
        <c:crosses val="autoZero"/>
        <c:crossBetween val="midCat"/>
      </c:valAx>
      <c:valAx>
        <c:axId val="2105588272"/>
        <c:scaling>
          <c:orientation val="minMax"/>
          <c:min val="0.0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 final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 est gonad tissue</a:t>
            </a:r>
            <a:r>
              <a:rPr lang="en-US" baseline="0"/>
              <a:t> - only use mussels that haven't had threads cut constantly, R = 0.02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33390664051"/>
                  <c:y val="0.0799112860892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tissue.csv!$S$2:$S$14</c:f>
              <c:numCache>
                <c:formatCode>General</c:formatCode>
                <c:ptCount val="13"/>
                <c:pt idx="0">
                  <c:v>20346.417</c:v>
                </c:pt>
                <c:pt idx="1">
                  <c:v>15438.249</c:v>
                </c:pt>
                <c:pt idx="2">
                  <c:v>21024.576</c:v>
                </c:pt>
                <c:pt idx="3">
                  <c:v>18399.744</c:v>
                </c:pt>
                <c:pt idx="4">
                  <c:v>23887.872</c:v>
                </c:pt>
                <c:pt idx="5">
                  <c:v>20570.824</c:v>
                </c:pt>
                <c:pt idx="6">
                  <c:v>21484.952</c:v>
                </c:pt>
                <c:pt idx="7">
                  <c:v>20570.824</c:v>
                </c:pt>
                <c:pt idx="8">
                  <c:v>23149.125</c:v>
                </c:pt>
                <c:pt idx="9">
                  <c:v>19034.163</c:v>
                </c:pt>
                <c:pt idx="10">
                  <c:v>19683.0</c:v>
                </c:pt>
                <c:pt idx="11">
                  <c:v>21024.576</c:v>
                </c:pt>
                <c:pt idx="12">
                  <c:v>22188.041</c:v>
                </c:pt>
              </c:numCache>
            </c:numRef>
          </c:xVal>
          <c:yVal>
            <c:numRef>
              <c:f>tissue.csv!$W$2:$W$14</c:f>
              <c:numCache>
                <c:formatCode>General</c:formatCode>
                <c:ptCount val="13"/>
                <c:pt idx="0">
                  <c:v>0.025</c:v>
                </c:pt>
                <c:pt idx="1">
                  <c:v>0.028</c:v>
                </c:pt>
                <c:pt idx="2">
                  <c:v>0.033</c:v>
                </c:pt>
                <c:pt idx="3">
                  <c:v>0.024</c:v>
                </c:pt>
                <c:pt idx="4">
                  <c:v>0.033</c:v>
                </c:pt>
                <c:pt idx="5">
                  <c:v>0.027</c:v>
                </c:pt>
                <c:pt idx="6">
                  <c:v>0.031</c:v>
                </c:pt>
                <c:pt idx="7">
                  <c:v>0.026</c:v>
                </c:pt>
                <c:pt idx="8">
                  <c:v>0.017</c:v>
                </c:pt>
                <c:pt idx="9">
                  <c:v>0.028</c:v>
                </c:pt>
                <c:pt idx="10">
                  <c:v>0.042</c:v>
                </c:pt>
                <c:pt idx="11">
                  <c:v>0.019</c:v>
                </c:pt>
                <c:pt idx="12">
                  <c:v>0.024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tissue.csv!$S$15:$S$25</c:f>
              <c:numCache>
                <c:formatCode>General</c:formatCode>
                <c:ptCount val="11"/>
                <c:pt idx="0">
                  <c:v>16387.064</c:v>
                </c:pt>
                <c:pt idx="1">
                  <c:v>21484.952</c:v>
                </c:pt>
                <c:pt idx="2">
                  <c:v>27000.0</c:v>
                </c:pt>
                <c:pt idx="3">
                  <c:v>22665.187</c:v>
                </c:pt>
                <c:pt idx="4">
                  <c:v>20796.875</c:v>
                </c:pt>
                <c:pt idx="5">
                  <c:v>19902.511</c:v>
                </c:pt>
                <c:pt idx="6">
                  <c:v>23149.125</c:v>
                </c:pt>
                <c:pt idx="7">
                  <c:v>17779.581</c:v>
                </c:pt>
                <c:pt idx="8">
                  <c:v>17173.512</c:v>
                </c:pt>
                <c:pt idx="9">
                  <c:v>20123.648</c:v>
                </c:pt>
                <c:pt idx="10">
                  <c:v>18821.096</c:v>
                </c:pt>
              </c:numCache>
            </c:numRef>
          </c:xVal>
          <c:yVal>
            <c:numRef>
              <c:f>tissue.csv!$W$15:$W$25</c:f>
              <c:numCache>
                <c:formatCode>General</c:formatCode>
                <c:ptCount val="11"/>
                <c:pt idx="0">
                  <c:v>0.036</c:v>
                </c:pt>
                <c:pt idx="1">
                  <c:v>0.06</c:v>
                </c:pt>
                <c:pt idx="2">
                  <c:v>0.027</c:v>
                </c:pt>
                <c:pt idx="3">
                  <c:v>0.047</c:v>
                </c:pt>
                <c:pt idx="4">
                  <c:v>0.032</c:v>
                </c:pt>
                <c:pt idx="5">
                  <c:v>0.018</c:v>
                </c:pt>
                <c:pt idx="6">
                  <c:v>0.006</c:v>
                </c:pt>
                <c:pt idx="7">
                  <c:v>0.025</c:v>
                </c:pt>
                <c:pt idx="8">
                  <c:v>0.029</c:v>
                </c:pt>
                <c:pt idx="9">
                  <c:v>0.031</c:v>
                </c:pt>
                <c:pt idx="10">
                  <c:v>0.036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43997742603"/>
                  <c:y val="-0.02858635170603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tissue.csv!$S$26:$S$40</c:f>
              <c:numCache>
                <c:formatCode>General</c:formatCode>
                <c:ptCount val="15"/>
                <c:pt idx="0">
                  <c:v>18399.744</c:v>
                </c:pt>
                <c:pt idx="1">
                  <c:v>20346.417</c:v>
                </c:pt>
                <c:pt idx="2">
                  <c:v>17779.581</c:v>
                </c:pt>
                <c:pt idx="3">
                  <c:v>16581.375</c:v>
                </c:pt>
                <c:pt idx="4">
                  <c:v>23639.903</c:v>
                </c:pt>
                <c:pt idx="6">
                  <c:v>23639.903</c:v>
                </c:pt>
                <c:pt idx="7">
                  <c:v>19683.0</c:v>
                </c:pt>
                <c:pt idx="9">
                  <c:v>24897.088</c:v>
                </c:pt>
                <c:pt idx="11">
                  <c:v>20346.417</c:v>
                </c:pt>
                <c:pt idx="12">
                  <c:v>22906.304</c:v>
                </c:pt>
                <c:pt idx="13">
                  <c:v>27270.90100000001</c:v>
                </c:pt>
                <c:pt idx="14">
                  <c:v>23393.656</c:v>
                </c:pt>
              </c:numCache>
            </c:numRef>
          </c:xVal>
          <c:yVal>
            <c:numRef>
              <c:f>tissue.csv!$W$26:$W$40</c:f>
              <c:numCache>
                <c:formatCode>General</c:formatCode>
                <c:ptCount val="15"/>
                <c:pt idx="0">
                  <c:v>0.027</c:v>
                </c:pt>
                <c:pt idx="1">
                  <c:v>0.036</c:v>
                </c:pt>
                <c:pt idx="2">
                  <c:v>0.027</c:v>
                </c:pt>
                <c:pt idx="3">
                  <c:v>0.022</c:v>
                </c:pt>
                <c:pt idx="4">
                  <c:v>0.05</c:v>
                </c:pt>
                <c:pt idx="6">
                  <c:v>0.015</c:v>
                </c:pt>
                <c:pt idx="7">
                  <c:v>0.016</c:v>
                </c:pt>
                <c:pt idx="9">
                  <c:v>0.018</c:v>
                </c:pt>
                <c:pt idx="11">
                  <c:v>0.031</c:v>
                </c:pt>
                <c:pt idx="12">
                  <c:v>0.042</c:v>
                </c:pt>
                <c:pt idx="13">
                  <c:v>0.037</c:v>
                </c:pt>
                <c:pt idx="14">
                  <c:v>0.045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82176"/>
        <c:axId val="2079255776"/>
      </c:scatterChart>
      <c:valAx>
        <c:axId val="2105682176"/>
        <c:scaling>
          <c:orientation val="minMax"/>
          <c:min val="2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</a:t>
                </a:r>
                <a:r>
                  <a:rPr lang="en-US" baseline="0"/>
                  <a:t>(mm) final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255776"/>
        <c:crosses val="autoZero"/>
        <c:crossBetween val="midCat"/>
      </c:valAx>
      <c:valAx>
        <c:axId val="207925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 final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'Mollys graphs'!$A$17</c:f>
              <c:strCache>
                <c:ptCount val="1"/>
                <c:pt idx="0">
                  <c:v>Summer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tissue.csv!$AF$29:$AH$29</c:f>
                <c:numCache>
                  <c:formatCode>General</c:formatCode>
                  <c:ptCount val="3"/>
                  <c:pt idx="0">
                    <c:v>0.00940059098637885</c:v>
                  </c:pt>
                  <c:pt idx="1">
                    <c:v>0.0221200099316483</c:v>
                  </c:pt>
                  <c:pt idx="2">
                    <c:v>0.0156828757602895</c:v>
                  </c:pt>
                </c:numCache>
              </c:numRef>
            </c:plus>
            <c:minus>
              <c:numRef>
                <c:f>tissue.csv!$AF$29:$AH$29</c:f>
                <c:numCache>
                  <c:formatCode>General</c:formatCode>
                  <c:ptCount val="3"/>
                  <c:pt idx="0">
                    <c:v>0.00940059098637885</c:v>
                  </c:pt>
                  <c:pt idx="1">
                    <c:v>0.0221200099316483</c:v>
                  </c:pt>
                  <c:pt idx="2">
                    <c:v>0.0156828757602895</c:v>
                  </c:pt>
                </c:numCache>
              </c:numRef>
            </c:minus>
          </c:errBars>
          <c:cat>
            <c:strRef>
              <c:f>tissue.csv!$AF$25:$AH$25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tissue.csv!$AF$26:$AH$26</c:f>
              <c:numCache>
                <c:formatCode>General</c:formatCode>
                <c:ptCount val="3"/>
                <c:pt idx="0">
                  <c:v>0.194837475993167</c:v>
                </c:pt>
                <c:pt idx="1">
                  <c:v>0.211534279059933</c:v>
                </c:pt>
                <c:pt idx="2">
                  <c:v>0.204529285542947</c:v>
                </c:pt>
              </c:numCache>
            </c:numRef>
          </c:val>
        </c:ser>
        <c:ser>
          <c:idx val="0"/>
          <c:order val="0"/>
          <c:tx>
            <c:strRef>
              <c:f>'Mollys graphs'!$H$17</c:f>
              <c:strCache>
                <c:ptCount val="1"/>
                <c:pt idx="0">
                  <c:v>Fall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'Mollys graphs'!$H$22:$J$22</c:f>
                <c:numCache>
                  <c:formatCode>General</c:formatCode>
                  <c:ptCount val="3"/>
                  <c:pt idx="0">
                    <c:v>0.0165491171561156</c:v>
                  </c:pt>
                  <c:pt idx="1">
                    <c:v>0.0218514030793836</c:v>
                  </c:pt>
                  <c:pt idx="2">
                    <c:v>0.0165427199851116</c:v>
                  </c:pt>
                </c:numCache>
              </c:numRef>
            </c:plus>
            <c:minus>
              <c:numRef>
                <c:f>'Mollys graphs'!$H$22:$J$22</c:f>
                <c:numCache>
                  <c:formatCode>General</c:formatCode>
                  <c:ptCount val="3"/>
                  <c:pt idx="0">
                    <c:v>0.0165491171561156</c:v>
                  </c:pt>
                  <c:pt idx="1">
                    <c:v>0.0218514030793836</c:v>
                  </c:pt>
                  <c:pt idx="2">
                    <c:v>0.0165427199851116</c:v>
                  </c:pt>
                </c:numCache>
              </c:numRef>
            </c:minus>
          </c:errBars>
          <c:cat>
            <c:strRef>
              <c:f>'Mollys graphs'!$H$18:$J$18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'Mollys graphs'!$H$19:$J$19</c:f>
              <c:numCache>
                <c:formatCode>General</c:formatCode>
                <c:ptCount val="3"/>
                <c:pt idx="0">
                  <c:v>0.145454633195147</c:v>
                </c:pt>
                <c:pt idx="1">
                  <c:v>0.153290037130868</c:v>
                </c:pt>
                <c:pt idx="2">
                  <c:v>0.165662982989254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740128"/>
        <c:axId val="1959724672"/>
      </c:barChart>
      <c:catAx>
        <c:axId val="195974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9724672"/>
        <c:crosses val="autoZero"/>
        <c:auto val="1"/>
        <c:lblAlgn val="ctr"/>
        <c:lblOffset val="100"/>
        <c:noMultiLvlLbl val="0"/>
      </c:catAx>
      <c:valAx>
        <c:axId val="195972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974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'Mollys graphs'!$L$17</c:f>
              <c:strCache>
                <c:ptCount val="1"/>
                <c:pt idx="0">
                  <c:v>Fall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'Mollys graphs'!$L$22:$N$22</c:f>
                <c:numCache>
                  <c:formatCode>General</c:formatCode>
                  <c:ptCount val="3"/>
                  <c:pt idx="0">
                    <c:v>0.00415974652092842</c:v>
                  </c:pt>
                  <c:pt idx="1">
                    <c:v>0.006893384</c:v>
                  </c:pt>
                  <c:pt idx="2">
                    <c:v>0.004826974</c:v>
                  </c:pt>
                </c:numCache>
              </c:numRef>
            </c:plus>
            <c:minus>
              <c:numRef>
                <c:f>'Mollys graphs'!$L$22:$N$22</c:f>
                <c:numCache>
                  <c:formatCode>General</c:formatCode>
                  <c:ptCount val="3"/>
                  <c:pt idx="0">
                    <c:v>0.00415974652092842</c:v>
                  </c:pt>
                  <c:pt idx="1">
                    <c:v>0.006893384</c:v>
                  </c:pt>
                  <c:pt idx="2">
                    <c:v>0.004826974</c:v>
                  </c:pt>
                </c:numCache>
              </c:numRef>
            </c:minus>
          </c:errBars>
          <c:cat>
            <c:strRef>
              <c:f>'Mollys graphs'!$L$18:$N$18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'Mollys graphs'!$L$19:$N$19</c:f>
              <c:numCache>
                <c:formatCode>General</c:formatCode>
                <c:ptCount val="3"/>
                <c:pt idx="0">
                  <c:v>0.022533333</c:v>
                </c:pt>
                <c:pt idx="1">
                  <c:v>0.030923077</c:v>
                </c:pt>
                <c:pt idx="2">
                  <c:v>0.030933333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335280"/>
        <c:axId val="2040338032"/>
      </c:barChart>
      <c:catAx>
        <c:axId val="204033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0338032"/>
        <c:crosses val="autoZero"/>
        <c:auto val="1"/>
        <c:lblAlgn val="ctr"/>
        <c:lblOffset val="100"/>
        <c:noMultiLvlLbl val="0"/>
      </c:catAx>
      <c:valAx>
        <c:axId val="2040338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Gonad mass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33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length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tissue.csv!$H$2:$H$14</c:f>
              <c:numCache>
                <c:formatCode>General</c:formatCode>
                <c:ptCount val="13"/>
                <c:pt idx="0">
                  <c:v>24.7</c:v>
                </c:pt>
                <c:pt idx="1">
                  <c:v>23.9</c:v>
                </c:pt>
                <c:pt idx="2">
                  <c:v>24.9</c:v>
                </c:pt>
                <c:pt idx="3">
                  <c:v>23.3</c:v>
                </c:pt>
                <c:pt idx="4">
                  <c:v>28.2</c:v>
                </c:pt>
                <c:pt idx="5">
                  <c:v>25.5</c:v>
                </c:pt>
                <c:pt idx="6">
                  <c:v>25.4</c:v>
                </c:pt>
                <c:pt idx="7">
                  <c:v>26.7</c:v>
                </c:pt>
                <c:pt idx="8">
                  <c:v>27.0</c:v>
                </c:pt>
                <c:pt idx="9">
                  <c:v>25.5</c:v>
                </c:pt>
                <c:pt idx="10">
                  <c:v>26.1</c:v>
                </c:pt>
                <c:pt idx="11">
                  <c:v>27.0</c:v>
                </c:pt>
                <c:pt idx="12">
                  <c:v>26.5</c:v>
                </c:pt>
              </c:numCache>
            </c:numRef>
          </c:xVal>
          <c:yVal>
            <c:numRef>
              <c:f>tissue.csv!$R$2:$R$14</c:f>
              <c:numCache>
                <c:formatCode>General</c:formatCode>
                <c:ptCount val="13"/>
                <c:pt idx="0">
                  <c:v>27.3</c:v>
                </c:pt>
                <c:pt idx="1">
                  <c:v>24.9</c:v>
                </c:pt>
                <c:pt idx="2">
                  <c:v>27.6</c:v>
                </c:pt>
                <c:pt idx="3">
                  <c:v>26.4</c:v>
                </c:pt>
                <c:pt idx="4">
                  <c:v>28.8</c:v>
                </c:pt>
                <c:pt idx="5">
                  <c:v>27.4</c:v>
                </c:pt>
                <c:pt idx="6">
                  <c:v>27.8</c:v>
                </c:pt>
                <c:pt idx="7">
                  <c:v>27.4</c:v>
                </c:pt>
                <c:pt idx="8">
                  <c:v>28.5</c:v>
                </c:pt>
                <c:pt idx="9">
                  <c:v>26.7</c:v>
                </c:pt>
                <c:pt idx="10">
                  <c:v>27.0</c:v>
                </c:pt>
                <c:pt idx="11">
                  <c:v>27.6</c:v>
                </c:pt>
                <c:pt idx="12">
                  <c:v>28.1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tissue.csv!$H$15:$H$25</c:f>
              <c:numCache>
                <c:formatCode>General</c:formatCode>
                <c:ptCount val="11"/>
                <c:pt idx="0">
                  <c:v>23.0</c:v>
                </c:pt>
                <c:pt idx="1">
                  <c:v>27.0</c:v>
                </c:pt>
                <c:pt idx="2">
                  <c:v>28.9</c:v>
                </c:pt>
                <c:pt idx="3">
                  <c:v>26.3</c:v>
                </c:pt>
                <c:pt idx="4">
                  <c:v>25.4</c:v>
                </c:pt>
                <c:pt idx="5">
                  <c:v>25.9</c:v>
                </c:pt>
                <c:pt idx="6">
                  <c:v>24.2</c:v>
                </c:pt>
                <c:pt idx="7">
                  <c:v>23.9</c:v>
                </c:pt>
                <c:pt idx="8">
                  <c:v>22.3</c:v>
                </c:pt>
                <c:pt idx="9">
                  <c:v>24.5</c:v>
                </c:pt>
                <c:pt idx="10">
                  <c:v>24.7</c:v>
                </c:pt>
              </c:numCache>
            </c:numRef>
          </c:xVal>
          <c:yVal>
            <c:numRef>
              <c:f>tissue.csv!$R$15:$R$25</c:f>
              <c:numCache>
                <c:formatCode>General</c:formatCode>
                <c:ptCount val="11"/>
                <c:pt idx="0">
                  <c:v>25.4</c:v>
                </c:pt>
                <c:pt idx="1">
                  <c:v>27.8</c:v>
                </c:pt>
                <c:pt idx="2">
                  <c:v>30.0</c:v>
                </c:pt>
                <c:pt idx="3">
                  <c:v>28.3</c:v>
                </c:pt>
                <c:pt idx="4">
                  <c:v>27.5</c:v>
                </c:pt>
                <c:pt idx="5">
                  <c:v>27.1</c:v>
                </c:pt>
                <c:pt idx="6">
                  <c:v>28.5</c:v>
                </c:pt>
                <c:pt idx="7">
                  <c:v>26.1</c:v>
                </c:pt>
                <c:pt idx="8">
                  <c:v>25.8</c:v>
                </c:pt>
                <c:pt idx="9">
                  <c:v>27.2</c:v>
                </c:pt>
                <c:pt idx="10">
                  <c:v>26.6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tissue.csv!$H$26:$H$40</c:f>
              <c:numCache>
                <c:formatCode>General</c:formatCode>
                <c:ptCount val="15"/>
                <c:pt idx="0">
                  <c:v>24.5</c:v>
                </c:pt>
                <c:pt idx="1">
                  <c:v>24.0</c:v>
                </c:pt>
                <c:pt idx="2">
                  <c:v>24.4</c:v>
                </c:pt>
                <c:pt idx="3">
                  <c:v>23.0</c:v>
                </c:pt>
                <c:pt idx="4">
                  <c:v>27.9</c:v>
                </c:pt>
                <c:pt idx="5">
                  <c:v>25.4</c:v>
                </c:pt>
                <c:pt idx="6">
                  <c:v>26.2</c:v>
                </c:pt>
                <c:pt idx="7">
                  <c:v>25.0</c:v>
                </c:pt>
                <c:pt idx="8">
                  <c:v>27.9</c:v>
                </c:pt>
                <c:pt idx="9">
                  <c:v>26.3</c:v>
                </c:pt>
                <c:pt idx="10">
                  <c:v>27.5</c:v>
                </c:pt>
                <c:pt idx="11">
                  <c:v>26.6</c:v>
                </c:pt>
                <c:pt idx="12">
                  <c:v>26.5</c:v>
                </c:pt>
                <c:pt idx="13">
                  <c:v>27.0</c:v>
                </c:pt>
                <c:pt idx="14">
                  <c:v>26.5</c:v>
                </c:pt>
              </c:numCache>
            </c:numRef>
          </c:xVal>
          <c:yVal>
            <c:numRef>
              <c:f>tissue.csv!$R$26:$R$40</c:f>
              <c:numCache>
                <c:formatCode>General</c:formatCode>
                <c:ptCount val="15"/>
                <c:pt idx="0">
                  <c:v>26.4</c:v>
                </c:pt>
                <c:pt idx="1">
                  <c:v>27.3</c:v>
                </c:pt>
                <c:pt idx="2">
                  <c:v>26.1</c:v>
                </c:pt>
                <c:pt idx="3">
                  <c:v>25.5</c:v>
                </c:pt>
                <c:pt idx="4">
                  <c:v>28.7</c:v>
                </c:pt>
                <c:pt idx="6">
                  <c:v>28.7</c:v>
                </c:pt>
                <c:pt idx="7">
                  <c:v>27.0</c:v>
                </c:pt>
                <c:pt idx="8">
                  <c:v>30.9</c:v>
                </c:pt>
                <c:pt idx="9">
                  <c:v>29.2</c:v>
                </c:pt>
                <c:pt idx="11">
                  <c:v>27.3</c:v>
                </c:pt>
                <c:pt idx="12">
                  <c:v>28.4</c:v>
                </c:pt>
                <c:pt idx="13">
                  <c:v>30.1</c:v>
                </c:pt>
                <c:pt idx="14">
                  <c:v>28.6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tissue.csv!$X$42:$X$43</c:f>
              <c:numCache>
                <c:formatCode>General</c:formatCode>
                <c:ptCount val="2"/>
                <c:pt idx="0">
                  <c:v>22.0</c:v>
                </c:pt>
                <c:pt idx="1">
                  <c:v>32.0</c:v>
                </c:pt>
              </c:numCache>
            </c:numRef>
          </c:xVal>
          <c:yVal>
            <c:numRef>
              <c:f>tissue.csv!$Y$42:$Y$43</c:f>
              <c:numCache>
                <c:formatCode>General</c:formatCode>
                <c:ptCount val="2"/>
                <c:pt idx="0">
                  <c:v>22.0</c:v>
                </c:pt>
                <c:pt idx="1">
                  <c:v>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79648"/>
        <c:axId val="2107887456"/>
      </c:scatterChart>
      <c:valAx>
        <c:axId val="2108579648"/>
        <c:scaling>
          <c:orientation val="minMax"/>
          <c:max val="32.0"/>
          <c:min val="2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  <a:r>
                  <a:rPr lang="en-US" baseline="0"/>
                  <a:t> (mm) initial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87456"/>
        <c:crosses val="autoZero"/>
        <c:crossBetween val="midCat"/>
      </c:valAx>
      <c:valAx>
        <c:axId val="2107887456"/>
        <c:scaling>
          <c:orientation val="minMax"/>
          <c:max val="32.0"/>
          <c:min val="22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 final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Est. All</a:t>
            </a:r>
            <a:r>
              <a:rPr lang="en-US" baseline="0"/>
              <a:t> tissue change over time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tissue.csv!$N$2:$N$14</c:f>
              <c:numCache>
                <c:formatCode>0.000</c:formatCode>
                <c:ptCount val="13"/>
                <c:pt idx="0">
                  <c:v>0.1176442669333</c:v>
                </c:pt>
                <c:pt idx="1">
                  <c:v>0.1117523924749</c:v>
                </c:pt>
                <c:pt idx="2">
                  <c:v>0.1191783449179</c:v>
                </c:pt>
                <c:pt idx="3">
                  <c:v>0.1075845588427</c:v>
                </c:pt>
                <c:pt idx="4">
                  <c:v>0.1482261601528</c:v>
                </c:pt>
                <c:pt idx="5">
                  <c:v>0.1239304340125</c:v>
                </c:pt>
                <c:pt idx="6">
                  <c:v>0.1231226637544</c:v>
                </c:pt>
                <c:pt idx="7">
                  <c:v>0.1341269190073</c:v>
                </c:pt>
                <c:pt idx="8">
                  <c:v>0.1368241993</c:v>
                </c:pt>
                <c:pt idx="10">
                  <c:v>0.1289114961751</c:v>
                </c:pt>
                <c:pt idx="11">
                  <c:v>0.1368241993</c:v>
                </c:pt>
                <c:pt idx="12">
                  <c:v>0.1323620720875</c:v>
                </c:pt>
              </c:numCache>
            </c:numRef>
          </c:xVal>
          <c:yVal>
            <c:numRef>
              <c:f>tissue.csv!$Y$2:$Y$14</c:f>
              <c:numCache>
                <c:formatCode>General</c:formatCode>
                <c:ptCount val="13"/>
                <c:pt idx="0">
                  <c:v>0.132</c:v>
                </c:pt>
                <c:pt idx="1">
                  <c:v>0.132</c:v>
                </c:pt>
                <c:pt idx="2">
                  <c:v>0.139</c:v>
                </c:pt>
                <c:pt idx="3">
                  <c:v>0.132</c:v>
                </c:pt>
                <c:pt idx="4">
                  <c:v>0.15</c:v>
                </c:pt>
                <c:pt idx="5">
                  <c:v>0.126</c:v>
                </c:pt>
                <c:pt idx="6">
                  <c:v>0.156</c:v>
                </c:pt>
                <c:pt idx="7">
                  <c:v>0.14</c:v>
                </c:pt>
                <c:pt idx="8">
                  <c:v>0.123</c:v>
                </c:pt>
                <c:pt idx="9">
                  <c:v>0.142</c:v>
                </c:pt>
                <c:pt idx="10">
                  <c:v>0.166</c:v>
                </c:pt>
                <c:pt idx="11">
                  <c:v>0.133</c:v>
                </c:pt>
                <c:pt idx="12">
                  <c:v>0.148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tissue.csv!$N$15:$N$25</c:f>
              <c:numCache>
                <c:formatCode>0.000</c:formatCode>
                <c:ptCount val="11"/>
                <c:pt idx="0">
                  <c:v>0.1055794357</c:v>
                </c:pt>
                <c:pt idx="1">
                  <c:v>0.1368241993</c:v>
                </c:pt>
                <c:pt idx="2">
                  <c:v>0.1553422880899</c:v>
                </c:pt>
                <c:pt idx="3">
                  <c:v>0.1306236643237</c:v>
                </c:pt>
                <c:pt idx="4">
                  <c:v>0.1231226637544</c:v>
                </c:pt>
                <c:pt idx="5">
                  <c:v>0.1272253681009</c:v>
                </c:pt>
                <c:pt idx="6">
                  <c:v>0.1139164498648</c:v>
                </c:pt>
                <c:pt idx="7">
                  <c:v>0.1117523924749</c:v>
                </c:pt>
                <c:pt idx="8">
                  <c:v>0.1011004389757</c:v>
                </c:pt>
                <c:pt idx="9">
                  <c:v>0.1161348322375</c:v>
                </c:pt>
                <c:pt idx="10">
                  <c:v>0.1176442669333</c:v>
                </c:pt>
              </c:numCache>
            </c:numRef>
          </c:xVal>
          <c:yVal>
            <c:numRef>
              <c:f>tissue.csv!$Y$15:$Y$25</c:f>
              <c:numCache>
                <c:formatCode>General</c:formatCode>
                <c:ptCount val="11"/>
                <c:pt idx="0">
                  <c:v>0.12</c:v>
                </c:pt>
                <c:pt idx="1">
                  <c:v>0.197</c:v>
                </c:pt>
                <c:pt idx="2">
                  <c:v>0.147</c:v>
                </c:pt>
                <c:pt idx="3">
                  <c:v>0.173</c:v>
                </c:pt>
                <c:pt idx="4">
                  <c:v>0.155</c:v>
                </c:pt>
                <c:pt idx="5">
                  <c:v>0.116</c:v>
                </c:pt>
                <c:pt idx="6">
                  <c:v>0.133</c:v>
                </c:pt>
                <c:pt idx="7">
                  <c:v>0.126</c:v>
                </c:pt>
                <c:pt idx="8">
                  <c:v>0.141</c:v>
                </c:pt>
                <c:pt idx="9">
                  <c:v>0.153</c:v>
                </c:pt>
                <c:pt idx="10">
                  <c:v>0.142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tissue.csv!$N$26:$N$40</c:f>
              <c:numCache>
                <c:formatCode>0.000</c:formatCode>
                <c:ptCount val="15"/>
                <c:pt idx="1">
                  <c:v>0.1124677504</c:v>
                </c:pt>
                <c:pt idx="2">
                  <c:v>0.1153892937664</c:v>
                </c:pt>
                <c:pt idx="3">
                  <c:v>0.1055794357</c:v>
                </c:pt>
                <c:pt idx="5">
                  <c:v>0.1231226637544</c:v>
                </c:pt>
                <c:pt idx="6">
                  <c:v>0.1297643127688</c:v>
                </c:pt>
                <c:pt idx="7">
                  <c:v>0.1199546875</c:v>
                </c:pt>
                <c:pt idx="8">
                  <c:v>0.1452823970869</c:v>
                </c:pt>
                <c:pt idx="9">
                  <c:v>0.1306236643237</c:v>
                </c:pt>
                <c:pt idx="10">
                  <c:v>0.1414546890625</c:v>
                </c:pt>
                <c:pt idx="12">
                  <c:v>0.1323620720875</c:v>
                </c:pt>
                <c:pt idx="13">
                  <c:v>0.1368241993</c:v>
                </c:pt>
                <c:pt idx="14">
                  <c:v>0.1323620720875</c:v>
                </c:pt>
              </c:numCache>
            </c:numRef>
          </c:xVal>
          <c:yVal>
            <c:numRef>
              <c:f>tissue.csv!$Y$26:$Y$40</c:f>
              <c:numCache>
                <c:formatCode>General</c:formatCode>
                <c:ptCount val="15"/>
                <c:pt idx="0">
                  <c:v>0.124</c:v>
                </c:pt>
                <c:pt idx="1">
                  <c:v>0.144</c:v>
                </c:pt>
                <c:pt idx="2">
                  <c:v>0.134</c:v>
                </c:pt>
                <c:pt idx="3">
                  <c:v>0.119</c:v>
                </c:pt>
                <c:pt idx="4">
                  <c:v>0.194</c:v>
                </c:pt>
                <c:pt idx="6">
                  <c:v>0.124</c:v>
                </c:pt>
                <c:pt idx="7">
                  <c:v>0.12</c:v>
                </c:pt>
                <c:pt idx="9">
                  <c:v>0.145</c:v>
                </c:pt>
                <c:pt idx="11">
                  <c:v>0.14</c:v>
                </c:pt>
                <c:pt idx="12">
                  <c:v>0.156</c:v>
                </c:pt>
                <c:pt idx="13">
                  <c:v>0.18</c:v>
                </c:pt>
                <c:pt idx="14">
                  <c:v>0.168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'Mollys graphs'!$Q$25:$Q$26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xVal>
          <c:yVal>
            <c:numRef>
              <c:f>'Mollys graphs'!$R$25:$R$26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09584"/>
        <c:axId val="1962552800"/>
      </c:scatterChart>
      <c:valAx>
        <c:axId val="2113609584"/>
        <c:scaling>
          <c:orientation val="minMax"/>
          <c:max val="0.2"/>
          <c:min val="0.0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</a:t>
                </a:r>
                <a:r>
                  <a:rPr lang="en-US" baseline="0"/>
                  <a:t>(g) initial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52800"/>
        <c:crosses val="autoZero"/>
        <c:crossBetween val="midCat"/>
      </c:valAx>
      <c:valAx>
        <c:axId val="1962552800"/>
        <c:scaling>
          <c:orientation val="minMax"/>
          <c:max val="0.2"/>
          <c:min val="0.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 final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0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Gonadosomatic Index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6681321084864"/>
          <c:y val="0.160185185185185"/>
          <c:w val="0.797207567804024"/>
          <c:h val="0.61598789734616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'[1]GSI and CI graphs'!$B$19:$B$21</c:f>
                <c:numCache>
                  <c:formatCode>General</c:formatCode>
                  <c:ptCount val="3"/>
                </c:numCache>
              </c:numRef>
            </c:plus>
            <c:minus>
              <c:numRef>
                <c:f>'[1]GSI and CI graphs'!$B$19:$B$21</c:f>
                <c:numCache>
                  <c:formatCode>General</c:formatCode>
                  <c:ptCount val="3"/>
                </c:numCache>
              </c:numRef>
            </c:minus>
          </c:errBars>
          <c:cat>
            <c:strRef>
              <c:f>'[1]GSI and CI graphs'!$A$14:$A$16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'[1]GSI and CI graphs'!$B$14:$B$16</c:f>
              <c:numCache>
                <c:formatCode>General</c:formatCode>
                <c:ptCount val="3"/>
                <c:pt idx="0">
                  <c:v>0.194837475993167</c:v>
                </c:pt>
                <c:pt idx="1">
                  <c:v>0.211534279059933</c:v>
                </c:pt>
                <c:pt idx="2">
                  <c:v>0.203447411726978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783584"/>
        <c:axId val="2038787616"/>
      </c:barChart>
      <c:catAx>
        <c:axId val="20387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38787616"/>
        <c:crosses val="autoZero"/>
        <c:auto val="1"/>
        <c:lblAlgn val="ctr"/>
        <c:lblOffset val="100"/>
        <c:noMultiLvlLbl val="0"/>
      </c:catAx>
      <c:valAx>
        <c:axId val="2038787616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GSI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783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Est. Somatic tissue change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tissue.csv!$O$2:$O$14</c:f>
              <c:numCache>
                <c:formatCode>0.000</c:formatCode>
                <c:ptCount val="13"/>
                <c:pt idx="0">
                  <c:v>0.0873488942582</c:v>
                </c:pt>
                <c:pt idx="1">
                  <c:v>0.0812496682246</c:v>
                </c:pt>
                <c:pt idx="2">
                  <c:v>0.0889369607466</c:v>
                </c:pt>
                <c:pt idx="3">
                  <c:v>0.0769351568458</c:v>
                </c:pt>
                <c:pt idx="4">
                  <c:v>0.1190070500112</c:v>
                </c:pt>
                <c:pt idx="5">
                  <c:v>0.093856289175</c:v>
                </c:pt>
                <c:pt idx="6">
                  <c:v>0.0930200912176</c:v>
                </c:pt>
                <c:pt idx="7">
                  <c:v>0.1044116170542</c:v>
                </c:pt>
                <c:pt idx="8">
                  <c:v>0.1072038222</c:v>
                </c:pt>
                <c:pt idx="10">
                  <c:v>0.0990126488754</c:v>
                </c:pt>
                <c:pt idx="11">
                  <c:v>0.1072038222</c:v>
                </c:pt>
                <c:pt idx="12">
                  <c:v>0.102584660225</c:v>
                </c:pt>
              </c:numCache>
            </c:numRef>
          </c:xVal>
          <c:yVal>
            <c:numRef>
              <c:f>tissue.csv!$X$2:$X$14</c:f>
              <c:numCache>
                <c:formatCode>General</c:formatCode>
                <c:ptCount val="13"/>
                <c:pt idx="0">
                  <c:v>0.107</c:v>
                </c:pt>
                <c:pt idx="1">
                  <c:v>0.104</c:v>
                </c:pt>
                <c:pt idx="2">
                  <c:v>0.106</c:v>
                </c:pt>
                <c:pt idx="3">
                  <c:v>0.108</c:v>
                </c:pt>
                <c:pt idx="4">
                  <c:v>0.117</c:v>
                </c:pt>
                <c:pt idx="5">
                  <c:v>0.099</c:v>
                </c:pt>
                <c:pt idx="6">
                  <c:v>0.125</c:v>
                </c:pt>
                <c:pt idx="7">
                  <c:v>0.114</c:v>
                </c:pt>
                <c:pt idx="8">
                  <c:v>0.106</c:v>
                </c:pt>
                <c:pt idx="9">
                  <c:v>0.114</c:v>
                </c:pt>
                <c:pt idx="10">
                  <c:v>0.124</c:v>
                </c:pt>
                <c:pt idx="11">
                  <c:v>0.114</c:v>
                </c:pt>
                <c:pt idx="12">
                  <c:v>0.124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tissue.csv!$O$15:$O$25</c:f>
              <c:numCache>
                <c:formatCode>0.000</c:formatCode>
                <c:ptCount val="11"/>
                <c:pt idx="0">
                  <c:v>0.0748594678</c:v>
                </c:pt>
                <c:pt idx="1">
                  <c:v>0.1072038222</c:v>
                </c:pt>
                <c:pt idx="2">
                  <c:v>0.1263736144346</c:v>
                </c:pt>
                <c:pt idx="3">
                  <c:v>0.1007850730198</c:v>
                </c:pt>
                <c:pt idx="4">
                  <c:v>0.0930200912176</c:v>
                </c:pt>
                <c:pt idx="5">
                  <c:v>0.0972671812286</c:v>
                </c:pt>
                <c:pt idx="6">
                  <c:v>0.0834898848592</c:v>
                </c:pt>
                <c:pt idx="7">
                  <c:v>0.0812496682246</c:v>
                </c:pt>
                <c:pt idx="8">
                  <c:v>0.0702228426278</c:v>
                </c:pt>
                <c:pt idx="9">
                  <c:v>0.085786338325</c:v>
                </c:pt>
                <c:pt idx="10">
                  <c:v>0.0873488942582</c:v>
                </c:pt>
              </c:numCache>
            </c:numRef>
          </c:xVal>
          <c:yVal>
            <c:numRef>
              <c:f>tissue.csv!$X$15:$X$25</c:f>
              <c:numCache>
                <c:formatCode>General</c:formatCode>
                <c:ptCount val="11"/>
                <c:pt idx="0">
                  <c:v>0.084</c:v>
                </c:pt>
                <c:pt idx="1">
                  <c:v>0.137</c:v>
                </c:pt>
                <c:pt idx="2">
                  <c:v>0.12</c:v>
                </c:pt>
                <c:pt idx="3">
                  <c:v>0.126</c:v>
                </c:pt>
                <c:pt idx="4">
                  <c:v>0.123</c:v>
                </c:pt>
                <c:pt idx="5">
                  <c:v>0.098</c:v>
                </c:pt>
                <c:pt idx="6">
                  <c:v>0.127</c:v>
                </c:pt>
                <c:pt idx="7">
                  <c:v>0.101</c:v>
                </c:pt>
                <c:pt idx="8">
                  <c:v>0.112</c:v>
                </c:pt>
                <c:pt idx="9">
                  <c:v>0.122</c:v>
                </c:pt>
                <c:pt idx="10">
                  <c:v>0.106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tissue.csv!$R$1</c:f>
              <c:strCache>
                <c:ptCount val="1"/>
                <c:pt idx="0">
                  <c:v>Final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tissue.csv!$O$26:$O$40</c:f>
              <c:numCache>
                <c:formatCode>0.000</c:formatCode>
                <c:ptCount val="15"/>
                <c:pt idx="1">
                  <c:v>0.0819902016</c:v>
                </c:pt>
                <c:pt idx="2">
                  <c:v>0.0850145622656</c:v>
                </c:pt>
                <c:pt idx="3">
                  <c:v>0.0748594678</c:v>
                </c:pt>
                <c:pt idx="5">
                  <c:v>0.0930200912176</c:v>
                </c:pt>
                <c:pt idx="6">
                  <c:v>0.0998954784752</c:v>
                </c:pt>
                <c:pt idx="7">
                  <c:v>0.089740625</c:v>
                </c:pt>
                <c:pt idx="8">
                  <c:v>0.1159596876726</c:v>
                </c:pt>
                <c:pt idx="9">
                  <c:v>0.1007850730198</c:v>
                </c:pt>
                <c:pt idx="10">
                  <c:v>0.111997271875</c:v>
                </c:pt>
                <c:pt idx="12">
                  <c:v>0.102584660225</c:v>
                </c:pt>
                <c:pt idx="13">
                  <c:v>0.1072038222</c:v>
                </c:pt>
                <c:pt idx="14">
                  <c:v>0.102584660225</c:v>
                </c:pt>
              </c:numCache>
            </c:numRef>
          </c:xVal>
          <c:yVal>
            <c:numRef>
              <c:f>tissue.csv!$X$26:$X$40</c:f>
              <c:numCache>
                <c:formatCode>General</c:formatCode>
                <c:ptCount val="15"/>
                <c:pt idx="0">
                  <c:v>0.097</c:v>
                </c:pt>
                <c:pt idx="1">
                  <c:v>0.108</c:v>
                </c:pt>
                <c:pt idx="2">
                  <c:v>0.107</c:v>
                </c:pt>
                <c:pt idx="3">
                  <c:v>0.097</c:v>
                </c:pt>
                <c:pt idx="4">
                  <c:v>0.144</c:v>
                </c:pt>
                <c:pt idx="6">
                  <c:v>0.109</c:v>
                </c:pt>
                <c:pt idx="7">
                  <c:v>0.104</c:v>
                </c:pt>
                <c:pt idx="9">
                  <c:v>0.127</c:v>
                </c:pt>
                <c:pt idx="11">
                  <c:v>0.109</c:v>
                </c:pt>
                <c:pt idx="12">
                  <c:v>0.114</c:v>
                </c:pt>
                <c:pt idx="13">
                  <c:v>0.143</c:v>
                </c:pt>
                <c:pt idx="14">
                  <c:v>0.123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'Mollys graphs'!$Q$25:$Q$26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xVal>
          <c:yVal>
            <c:numRef>
              <c:f>'Mollys graphs'!$R$25:$R$26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02160"/>
        <c:axId val="2041610896"/>
      </c:scatterChart>
      <c:valAx>
        <c:axId val="-2130602160"/>
        <c:scaling>
          <c:orientation val="minMax"/>
          <c:max val="0.16"/>
          <c:min val="0.0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 initial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10896"/>
        <c:crosses val="autoZero"/>
        <c:crossBetween val="midCat"/>
      </c:valAx>
      <c:valAx>
        <c:axId val="2041610896"/>
        <c:scaling>
          <c:orientation val="minMax"/>
          <c:max val="0.16"/>
          <c:min val="0.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 final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602160"/>
        <c:crosses val="autoZero"/>
        <c:crossBetween val="midCat"/>
        <c:majorUnit val="0.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Condition Index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'[1]GSI and CI graphs'!$B$33:$B$35</c:f>
                <c:numCache>
                  <c:formatCode>General</c:formatCode>
                  <c:ptCount val="3"/>
                </c:numCache>
              </c:numRef>
            </c:plus>
            <c:minus>
              <c:numRef>
                <c:f>'[1]GSI and CI graphs'!$B$33:$B$35</c:f>
                <c:numCache>
                  <c:formatCode>General</c:formatCode>
                  <c:ptCount val="3"/>
                </c:numCache>
              </c:numRef>
            </c:minus>
          </c:errBars>
          <c:cat>
            <c:strRef>
              <c:f>'[1]GSI and CI graphs'!$A$27:$A$29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'[1]GSI and CI graphs'!$B$27:$B$29</c:f>
              <c:numCache>
                <c:formatCode>General</c:formatCode>
                <c:ptCount val="3"/>
                <c:pt idx="0">
                  <c:v>6.88444791862437E-6</c:v>
                </c:pt>
                <c:pt idx="1">
                  <c:v>7.1855439977527E-6</c:v>
                </c:pt>
                <c:pt idx="2">
                  <c:v>6.5992699950096E-6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179840"/>
        <c:axId val="2040183872"/>
      </c:barChart>
      <c:catAx>
        <c:axId val="20401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40183872"/>
        <c:crosses val="autoZero"/>
        <c:auto val="1"/>
        <c:lblAlgn val="ctr"/>
        <c:lblOffset val="100"/>
        <c:noMultiLvlLbl val="0"/>
      </c:catAx>
      <c:valAx>
        <c:axId val="204018387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179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Buoyant Weight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[2]Sheet6!$B$11</c:f>
              <c:strCache>
                <c:ptCount val="1"/>
                <c:pt idx="0">
                  <c:v>Change in Bouyant Weight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[2]Sheet6!$C$12:$C$14</c:f>
                <c:numCache>
                  <c:formatCode>General</c:formatCode>
                  <c:ptCount val="3"/>
                  <c:pt idx="0">
                    <c:v>0.0396526585909864</c:v>
                  </c:pt>
                  <c:pt idx="1">
                    <c:v>0.0465785748640256</c:v>
                  </c:pt>
                  <c:pt idx="2">
                    <c:v>0.0324265018461448</c:v>
                  </c:pt>
                </c:numCache>
              </c:numRef>
            </c:plus>
            <c:minus>
              <c:numRef>
                <c:f>[2]Sheet6!$C$12:$C$14</c:f>
                <c:numCache>
                  <c:formatCode>General</c:formatCode>
                  <c:ptCount val="3"/>
                  <c:pt idx="0">
                    <c:v>0.0396526585909864</c:v>
                  </c:pt>
                  <c:pt idx="1">
                    <c:v>0.0465785748640256</c:v>
                  </c:pt>
                  <c:pt idx="2">
                    <c:v>0.0324265018461448</c:v>
                  </c:pt>
                </c:numCache>
              </c:numRef>
            </c:minus>
          </c:errBars>
          <c:cat>
            <c:strRef>
              <c:f>[2]Sheet6!$A$12:$A$14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[2]Sheet6!$B$12:$B$14</c:f>
              <c:numCache>
                <c:formatCode>General</c:formatCode>
                <c:ptCount val="3"/>
                <c:pt idx="0">
                  <c:v>0.095</c:v>
                </c:pt>
                <c:pt idx="1">
                  <c:v>0.116818181818182</c:v>
                </c:pt>
                <c:pt idx="2">
                  <c:v>0.121642857142857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210848"/>
        <c:axId val="2040214880"/>
      </c:barChart>
      <c:catAx>
        <c:axId val="204021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40214880"/>
        <c:crosses val="autoZero"/>
        <c:auto val="1"/>
        <c:lblAlgn val="ctr"/>
        <c:lblOffset val="100"/>
        <c:noMultiLvlLbl val="0"/>
      </c:catAx>
      <c:valAx>
        <c:axId val="2040214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Buoyant Weight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21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Length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'[2]%change graph'!$M$13:$M$15</c:f>
                <c:numCache>
                  <c:formatCode>General</c:formatCode>
                  <c:ptCount val="3"/>
                  <c:pt idx="0">
                    <c:v>1.019440049752178</c:v>
                  </c:pt>
                  <c:pt idx="1">
                    <c:v>1.40126549513712</c:v>
                  </c:pt>
                  <c:pt idx="2">
                    <c:v>0.83729989581467</c:v>
                  </c:pt>
                </c:numCache>
              </c:numRef>
            </c:plus>
            <c:minus>
              <c:numRef>
                <c:f>'[2]%change graph'!$M$13:$M$15</c:f>
                <c:numCache>
                  <c:formatCode>General</c:formatCode>
                  <c:ptCount val="3"/>
                  <c:pt idx="0">
                    <c:v>1.019440049752178</c:v>
                  </c:pt>
                  <c:pt idx="1">
                    <c:v>1.40126549513712</c:v>
                  </c:pt>
                  <c:pt idx="2">
                    <c:v>0.83729989581467</c:v>
                  </c:pt>
                </c:numCache>
              </c:numRef>
            </c:minus>
          </c:errBars>
          <c:cat>
            <c:strRef>
              <c:f>'[2]%change graph'!$A$11:$A$13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'[2]%change graph'!$B$11:$B$13</c:f>
              <c:numCache>
                <c:formatCode>General</c:formatCode>
                <c:ptCount val="3"/>
                <c:pt idx="0">
                  <c:v>6.34441263726552</c:v>
                </c:pt>
                <c:pt idx="1">
                  <c:v>9.047785412937129</c:v>
                </c:pt>
                <c:pt idx="2">
                  <c:v>8.611152473544925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237696"/>
        <c:axId val="2040241728"/>
      </c:barChart>
      <c:catAx>
        <c:axId val="20402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40241728"/>
        <c:crosses val="autoZero"/>
        <c:auto val="1"/>
        <c:lblAlgn val="ctr"/>
        <c:lblOffset val="100"/>
        <c:noMultiLvlLbl val="0"/>
      </c:catAx>
      <c:valAx>
        <c:axId val="2040241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Length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23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Change in Buoyant</a:t>
            </a:r>
            <a:r>
              <a:rPr lang="en-US" baseline="0"/>
              <a:t> Weight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'[2]%change graph'!$C$47:$C$49</c:f>
                <c:numCache>
                  <c:formatCode>General</c:formatCode>
                  <c:ptCount val="3"/>
                  <c:pt idx="0">
                    <c:v>2.904838377047942</c:v>
                  </c:pt>
                  <c:pt idx="1">
                    <c:v>3.719660160970003</c:v>
                  </c:pt>
                  <c:pt idx="2">
                    <c:v>1.805645244794767</c:v>
                  </c:pt>
                </c:numCache>
              </c:numRef>
            </c:plus>
            <c:minus>
              <c:numRef>
                <c:f>'[2]%change graph'!$C$47:$C$49</c:f>
                <c:numCache>
                  <c:formatCode>General</c:formatCode>
                  <c:ptCount val="3"/>
                  <c:pt idx="0">
                    <c:v>2.904838377047942</c:v>
                  </c:pt>
                  <c:pt idx="1">
                    <c:v>3.719660160970003</c:v>
                  </c:pt>
                  <c:pt idx="2">
                    <c:v>1.805645244794767</c:v>
                  </c:pt>
                </c:numCache>
              </c:numRef>
            </c:minus>
          </c:errBars>
          <c:cat>
            <c:strRef>
              <c:f>'[2]%change graph'!$A$28:$A$30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'[2]%change graph'!$B$28:$B$30</c:f>
              <c:numCache>
                <c:formatCode>General</c:formatCode>
                <c:ptCount val="3"/>
                <c:pt idx="0">
                  <c:v>6.48882660408412</c:v>
                </c:pt>
                <c:pt idx="1">
                  <c:v>8.556701271690583</c:v>
                </c:pt>
                <c:pt idx="2">
                  <c:v>8.69293479506487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255520"/>
        <c:axId val="2040259552"/>
      </c:barChart>
      <c:catAx>
        <c:axId val="20402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259552"/>
        <c:crosses val="autoZero"/>
        <c:auto val="1"/>
        <c:lblAlgn val="ctr"/>
        <c:lblOffset val="100"/>
        <c:noMultiLvlLbl val="0"/>
      </c:catAx>
      <c:valAx>
        <c:axId val="2040259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in Buoyant Weight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25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'[3]Length Change over time graphs'!$A$11</c:f>
              <c:strCache>
                <c:ptCount val="1"/>
                <c:pt idx="0">
                  <c:v>daily</c:v>
                </c:pt>
              </c:strCache>
            </c:strRef>
          </c:tx>
          <c:xVal>
            <c:numRef>
              <c:f>'[3]Length Change over time graphs'!$B$10:$G$10</c:f>
              <c:numCache>
                <c:formatCode>General</c:formatCode>
                <c:ptCount val="6"/>
                <c:pt idx="0">
                  <c:v>41754.0</c:v>
                </c:pt>
                <c:pt idx="1">
                  <c:v>41760.0</c:v>
                </c:pt>
                <c:pt idx="2">
                  <c:v>41767.0</c:v>
                </c:pt>
                <c:pt idx="3">
                  <c:v>41774.0</c:v>
                </c:pt>
                <c:pt idx="4">
                  <c:v>41783.0</c:v>
                </c:pt>
                <c:pt idx="5">
                  <c:v>41784.0</c:v>
                </c:pt>
              </c:numCache>
            </c:numRef>
          </c:xVal>
          <c:yVal>
            <c:numRef>
              <c:f>'[3]Length Change over time graphs'!$B$11:$G$11</c:f>
              <c:numCache>
                <c:formatCode>General</c:formatCode>
                <c:ptCount val="6"/>
                <c:pt idx="0">
                  <c:v>0.0</c:v>
                </c:pt>
                <c:pt idx="1">
                  <c:v>-0.0133333333333333</c:v>
                </c:pt>
                <c:pt idx="2">
                  <c:v>0.284615384615385</c:v>
                </c:pt>
                <c:pt idx="3">
                  <c:v>0.742857142857143</c:v>
                </c:pt>
                <c:pt idx="4">
                  <c:v>1.542857142857143</c:v>
                </c:pt>
                <c:pt idx="5">
                  <c:v>1.6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'[3]Length Change over time graphs'!$A$13</c:f>
              <c:strCache>
                <c:ptCount val="1"/>
                <c:pt idx="0">
                  <c:v>weekly</c:v>
                </c:pt>
              </c:strCache>
            </c:strRef>
          </c:tx>
          <c:xVal>
            <c:numRef>
              <c:f>'[3]Length Change over time graphs'!$B$10:$G$10</c:f>
              <c:numCache>
                <c:formatCode>General</c:formatCode>
                <c:ptCount val="6"/>
                <c:pt idx="0">
                  <c:v>41754.0</c:v>
                </c:pt>
                <c:pt idx="1">
                  <c:v>41760.0</c:v>
                </c:pt>
                <c:pt idx="2">
                  <c:v>41767.0</c:v>
                </c:pt>
                <c:pt idx="3">
                  <c:v>41774.0</c:v>
                </c:pt>
                <c:pt idx="4">
                  <c:v>41783.0</c:v>
                </c:pt>
                <c:pt idx="5">
                  <c:v>41784.0</c:v>
                </c:pt>
              </c:numCache>
            </c:numRef>
          </c:xVal>
          <c:yVal>
            <c:numRef>
              <c:f>'[3]Length Change over time graphs'!$B$13:$G$13</c:f>
              <c:numCache>
                <c:formatCode>General</c:formatCode>
                <c:ptCount val="6"/>
                <c:pt idx="0">
                  <c:v>0.0</c:v>
                </c:pt>
                <c:pt idx="1">
                  <c:v>-0.0133333333333326</c:v>
                </c:pt>
                <c:pt idx="2">
                  <c:v>0.384615384615385</c:v>
                </c:pt>
                <c:pt idx="3">
                  <c:v>0.653846153846154</c:v>
                </c:pt>
                <c:pt idx="4">
                  <c:v>1.983333333333334</c:v>
                </c:pt>
                <c:pt idx="5">
                  <c:v>2.125000000000001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'[3]Length Change over time graphs'!$A$12</c:f>
              <c:strCache>
                <c:ptCount val="1"/>
                <c:pt idx="0">
                  <c:v>never</c:v>
                </c:pt>
              </c:strCache>
            </c:strRef>
          </c:tx>
          <c:xVal>
            <c:numRef>
              <c:f>'[3]Length Change over time graphs'!$B$10:$G$10</c:f>
              <c:numCache>
                <c:formatCode>General</c:formatCode>
                <c:ptCount val="6"/>
                <c:pt idx="0">
                  <c:v>41754.0</c:v>
                </c:pt>
                <c:pt idx="1">
                  <c:v>41760.0</c:v>
                </c:pt>
                <c:pt idx="2">
                  <c:v>41767.0</c:v>
                </c:pt>
                <c:pt idx="3">
                  <c:v>41774.0</c:v>
                </c:pt>
                <c:pt idx="4">
                  <c:v>41783.0</c:v>
                </c:pt>
                <c:pt idx="5">
                  <c:v>41784.0</c:v>
                </c:pt>
              </c:numCache>
            </c:numRef>
          </c:xVal>
          <c:yVal>
            <c:numRef>
              <c:f>'[3]Length Change over time graphs'!$B$12:$G$12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0.00666666666666676</c:v>
                </c:pt>
                <c:pt idx="3">
                  <c:v>0.82</c:v>
                </c:pt>
                <c:pt idx="4">
                  <c:v>1.706666666666667</c:v>
                </c:pt>
                <c:pt idx="5">
                  <c:v>2.193333333333334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286832"/>
        <c:axId val="2040290864"/>
      </c:scatterChart>
      <c:valAx>
        <c:axId val="204028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290864"/>
        <c:crosses val="autoZero"/>
        <c:crossBetween val="midCat"/>
        <c:majorUnit val="10.0"/>
      </c:valAx>
      <c:valAx>
        <c:axId val="204029086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Length</a:t>
                </a:r>
                <a:r>
                  <a:rPr lang="en-US" baseline="0"/>
                  <a:t> Change Over Time (mm)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286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'[3]Avg. L.H.W. graphs'!$C$10:$C$12</c:f>
                <c:numCache>
                  <c:formatCode>General</c:formatCode>
                  <c:ptCount val="3"/>
                  <c:pt idx="0">
                    <c:v>0.866987120242664</c:v>
                  </c:pt>
                  <c:pt idx="1">
                    <c:v>1.019915326253739</c:v>
                  </c:pt>
                  <c:pt idx="2">
                    <c:v>0.775947960945344</c:v>
                  </c:pt>
                </c:numCache>
              </c:numRef>
            </c:plus>
            <c:minus>
              <c:numRef>
                <c:f>'[3]Avg. L.H.W. graphs'!$C$10:$C$12</c:f>
                <c:numCache>
                  <c:formatCode>General</c:formatCode>
                  <c:ptCount val="3"/>
                  <c:pt idx="0">
                    <c:v>0.866987120242664</c:v>
                  </c:pt>
                  <c:pt idx="1">
                    <c:v>1.019915326253739</c:v>
                  </c:pt>
                  <c:pt idx="2">
                    <c:v>0.775947960945344</c:v>
                  </c:pt>
                </c:numCache>
              </c:numRef>
            </c:minus>
          </c:errBars>
          <c:cat>
            <c:strRef>
              <c:f>'[3]Avg. L.H.W. graphs'!$A$10:$A$12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'[3]Avg. L.H.W. graphs'!$B$10:$B$12</c:f>
              <c:numCache>
                <c:formatCode>General</c:formatCode>
                <c:ptCount val="3"/>
                <c:pt idx="0">
                  <c:v>1.6</c:v>
                </c:pt>
                <c:pt idx="1">
                  <c:v>2.125000000000001</c:v>
                </c:pt>
                <c:pt idx="2">
                  <c:v>2.193333333333334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430224"/>
        <c:axId val="1959433616"/>
      </c:barChart>
      <c:catAx>
        <c:axId val="195943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59433616"/>
        <c:crosses val="autoZero"/>
        <c:auto val="1"/>
        <c:lblAlgn val="ctr"/>
        <c:lblOffset val="100"/>
        <c:noMultiLvlLbl val="0"/>
      </c:catAx>
      <c:valAx>
        <c:axId val="1959433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Avereage Length Growth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5943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'[3]Avg. L.H.W. graphs'!$C$15:$C$17</c:f>
                <c:numCache>
                  <c:formatCode>General</c:formatCode>
                  <c:ptCount val="3"/>
                  <c:pt idx="0">
                    <c:v>0.65642778422111</c:v>
                  </c:pt>
                  <c:pt idx="1">
                    <c:v>0.377391365063169</c:v>
                  </c:pt>
                  <c:pt idx="2">
                    <c:v>0.373146211608929</c:v>
                  </c:pt>
                </c:numCache>
              </c:numRef>
            </c:plus>
            <c:minus>
              <c:numRef>
                <c:f>'[3]Avg. L.H.W. graphs'!$C$15:$C$17</c:f>
                <c:numCache>
                  <c:formatCode>General</c:formatCode>
                  <c:ptCount val="3"/>
                  <c:pt idx="0">
                    <c:v>0.65642778422111</c:v>
                  </c:pt>
                  <c:pt idx="1">
                    <c:v>0.377391365063169</c:v>
                  </c:pt>
                  <c:pt idx="2">
                    <c:v>0.373146211608929</c:v>
                  </c:pt>
                </c:numCache>
              </c:numRef>
            </c:minus>
          </c:errBars>
          <c:cat>
            <c:strRef>
              <c:f>'[3]Avg. L.H.W. graphs'!$A$15:$A$17</c:f>
              <c:strCache>
                <c:ptCount val="3"/>
                <c:pt idx="0">
                  <c:v>daily</c:v>
                </c:pt>
                <c:pt idx="1">
                  <c:v>weekly</c:v>
                </c:pt>
                <c:pt idx="2">
                  <c:v>never</c:v>
                </c:pt>
              </c:strCache>
            </c:strRef>
          </c:cat>
          <c:val>
            <c:numRef>
              <c:f>'[3]Avg. L.H.W. graphs'!$B$15:$B$17</c:f>
              <c:numCache>
                <c:formatCode>General</c:formatCode>
                <c:ptCount val="3"/>
                <c:pt idx="0">
                  <c:v>1.03846153846154</c:v>
                </c:pt>
                <c:pt idx="1">
                  <c:v>1.066666666666667</c:v>
                </c:pt>
                <c:pt idx="2">
                  <c:v>1.126666666666666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309728"/>
        <c:axId val="2038798656"/>
      </c:barChart>
      <c:catAx>
        <c:axId val="204030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38798656"/>
        <c:crosses val="autoZero"/>
        <c:auto val="1"/>
        <c:lblAlgn val="ctr"/>
        <c:lblOffset val="100"/>
        <c:noMultiLvlLbl val="0"/>
      </c:catAx>
      <c:valAx>
        <c:axId val="2038798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Width Growth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40309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10</xdr:row>
      <xdr:rowOff>107950</xdr:rowOff>
    </xdr:from>
    <xdr:to>
      <xdr:col>23</xdr:col>
      <xdr:colOff>304800</xdr:colOff>
      <xdr:row>24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</xdr:row>
      <xdr:rowOff>12700</xdr:rowOff>
    </xdr:from>
    <xdr:to>
      <xdr:col>5</xdr:col>
      <xdr:colOff>571500</xdr:colOff>
      <xdr:row>15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11</xdr:col>
      <xdr:colOff>444500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16</xdr:row>
      <xdr:rowOff>50800</xdr:rowOff>
    </xdr:from>
    <xdr:to>
      <xdr:col>5</xdr:col>
      <xdr:colOff>571500</xdr:colOff>
      <xdr:row>30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673100</xdr:colOff>
      <xdr:row>1</xdr:row>
      <xdr:rowOff>12700</xdr:rowOff>
    </xdr:from>
    <xdr:to>
      <xdr:col>17</xdr:col>
      <xdr:colOff>292100</xdr:colOff>
      <xdr:row>15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431800</xdr:colOff>
      <xdr:row>31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444500</xdr:colOff>
      <xdr:row>31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647700</xdr:colOff>
      <xdr:row>49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11</xdr:col>
      <xdr:colOff>444500</xdr:colOff>
      <xdr:row>48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17</xdr:col>
      <xdr:colOff>444500</xdr:colOff>
      <xdr:row>48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133350</xdr:colOff>
      <xdr:row>2</xdr:row>
      <xdr:rowOff>184150</xdr:rowOff>
    </xdr:from>
    <xdr:to>
      <xdr:col>39</xdr:col>
      <xdr:colOff>577850</xdr:colOff>
      <xdr:row>17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43</xdr:row>
      <xdr:rowOff>25400</xdr:rowOff>
    </xdr:from>
    <xdr:to>
      <xdr:col>3</xdr:col>
      <xdr:colOff>1320800</xdr:colOff>
      <xdr:row>64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62</xdr:row>
      <xdr:rowOff>38100</xdr:rowOff>
    </xdr:from>
    <xdr:to>
      <xdr:col>3</xdr:col>
      <xdr:colOff>1270000</xdr:colOff>
      <xdr:row>80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3</xdr:col>
      <xdr:colOff>1244600</xdr:colOff>
      <xdr:row>100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3</xdr:col>
      <xdr:colOff>1244600</xdr:colOff>
      <xdr:row>120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</xdr:row>
      <xdr:rowOff>107950</xdr:rowOff>
    </xdr:from>
    <xdr:to>
      <xdr:col>5</xdr:col>
      <xdr:colOff>723900</xdr:colOff>
      <xdr:row>15</xdr:row>
      <xdr:rowOff>184150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196850</xdr:colOff>
      <xdr:row>1</xdr:row>
      <xdr:rowOff>120650</xdr:rowOff>
    </xdr:from>
    <xdr:to>
      <xdr:col>16</xdr:col>
      <xdr:colOff>641350</xdr:colOff>
      <xdr:row>16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5</xdr:col>
      <xdr:colOff>342900</xdr:colOff>
      <xdr:row>40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584200</xdr:colOff>
      <xdr:row>24</xdr:row>
      <xdr:rowOff>0</xdr:rowOff>
    </xdr:from>
    <xdr:to>
      <xdr:col>11</xdr:col>
      <xdr:colOff>0</xdr:colOff>
      <xdr:row>40</xdr:row>
      <xdr:rowOff>190500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15</xdr:col>
      <xdr:colOff>215900</xdr:colOff>
      <xdr:row>40</xdr:row>
      <xdr:rowOff>190500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newcomb/Downloads/Mussel%20Gonad%20Tiss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newcomb/Downloads/Mussel%20BWeight%20and%20Shell%20We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ranewcomb/Downloads/Mussel%20LengthHeightWidth%20Graph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SI and CI graphs"/>
      <sheetName val="Sheet2"/>
      <sheetName val="Sheet1"/>
      <sheetName val="Sheet3"/>
      <sheetName val="Sheet4"/>
    </sheetNames>
    <sheetDataSet>
      <sheetData sheetId="0">
        <row r="14">
          <cell r="A14" t="str">
            <v>daily</v>
          </cell>
          <cell r="B14">
            <v>0.19483747599316725</v>
          </cell>
        </row>
        <row r="15">
          <cell r="A15" t="str">
            <v>weekly</v>
          </cell>
          <cell r="B15">
            <v>0.21153427905993324</v>
          </cell>
        </row>
        <row r="16">
          <cell r="A16" t="str">
            <v>never</v>
          </cell>
          <cell r="B16">
            <v>0.2034474117269785</v>
          </cell>
        </row>
        <row r="27">
          <cell r="A27" t="str">
            <v>daily</v>
          </cell>
          <cell r="B27">
            <v>6.8844479186243675E-6</v>
          </cell>
        </row>
        <row r="28">
          <cell r="A28" t="str">
            <v>weekly</v>
          </cell>
          <cell r="B28">
            <v>7.1855439977526992E-6</v>
          </cell>
        </row>
        <row r="29">
          <cell r="A29" t="str">
            <v>never</v>
          </cell>
          <cell r="B29">
            <v>6.5992699950095996E-6</v>
          </cell>
        </row>
      </sheetData>
      <sheetData sheetId="1" refreshError="1"/>
      <sheetData sheetId="2">
        <row r="2">
          <cell r="L2">
            <v>20346.417000000001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8"/>
      <sheetName val="Sheet11"/>
      <sheetName val="%change graph"/>
      <sheetName val="Sheet1"/>
      <sheetName val="intial legths"/>
    </sheetNames>
    <sheetDataSet>
      <sheetData sheetId="0">
        <row r="11">
          <cell r="B11" t="str">
            <v>Change in Bouyant Weight</v>
          </cell>
        </row>
        <row r="12">
          <cell r="A12" t="str">
            <v>daily</v>
          </cell>
          <cell r="B12">
            <v>9.5000000000000029E-2</v>
          </cell>
          <cell r="C12">
            <v>3.9652658590986427E-2</v>
          </cell>
        </row>
        <row r="13">
          <cell r="A13" t="str">
            <v>weekly</v>
          </cell>
          <cell r="B13">
            <v>0.116818181818182</v>
          </cell>
          <cell r="C13">
            <v>4.6578574864025585E-2</v>
          </cell>
        </row>
        <row r="14">
          <cell r="A14" t="str">
            <v>never</v>
          </cell>
          <cell r="B14">
            <v>0.12164285714285714</v>
          </cell>
          <cell r="C14">
            <v>3.2426501846144762E-2</v>
          </cell>
        </row>
      </sheetData>
      <sheetData sheetId="1">
        <row r="13">
          <cell r="A13" t="str">
            <v xml:space="preserve">daily </v>
          </cell>
        </row>
      </sheetData>
      <sheetData sheetId="2"/>
      <sheetData sheetId="3">
        <row r="11">
          <cell r="A11" t="str">
            <v>daily</v>
          </cell>
          <cell r="B11">
            <v>6.3444126372655205</v>
          </cell>
        </row>
        <row r="12">
          <cell r="A12" t="str">
            <v>weekly</v>
          </cell>
          <cell r="B12">
            <v>9.0477854129371291</v>
          </cell>
        </row>
        <row r="13">
          <cell r="A13" t="str">
            <v>never</v>
          </cell>
          <cell r="B13">
            <v>8.6111524735449247</v>
          </cell>
          <cell r="M13">
            <v>1.0194400497521785</v>
          </cell>
        </row>
        <row r="14">
          <cell r="M14">
            <v>1.4012654951371204</v>
          </cell>
        </row>
        <row r="15">
          <cell r="M15">
            <v>0.83729989581467046</v>
          </cell>
        </row>
        <row r="28">
          <cell r="A28" t="str">
            <v>daily</v>
          </cell>
          <cell r="B28">
            <v>6.48882660408412</v>
          </cell>
        </row>
        <row r="29">
          <cell r="A29" t="str">
            <v>weekly</v>
          </cell>
          <cell r="B29">
            <v>8.5567012716905833</v>
          </cell>
        </row>
        <row r="30">
          <cell r="A30" t="str">
            <v>never</v>
          </cell>
          <cell r="B30">
            <v>8.6929347950648701</v>
          </cell>
        </row>
        <row r="47">
          <cell r="C47">
            <v>2.9048383770479416</v>
          </cell>
        </row>
        <row r="48">
          <cell r="C48">
            <v>3.7196601609700033</v>
          </cell>
        </row>
        <row r="49">
          <cell r="C49">
            <v>1.8056452447947666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Avg. L.H.W. graphs"/>
      <sheetName val="Length Change over time graphs"/>
      <sheetName val="Sheet2"/>
    </sheetNames>
    <sheetDataSet>
      <sheetData sheetId="0"/>
      <sheetData sheetId="1"/>
      <sheetData sheetId="2">
        <row r="10">
          <cell r="A10" t="str">
            <v>daily</v>
          </cell>
          <cell r="B10">
            <v>1.6000000000000003</v>
          </cell>
          <cell r="C10">
            <v>0.86698712024266367</v>
          </cell>
        </row>
        <row r="11">
          <cell r="A11" t="str">
            <v>weekly</v>
          </cell>
          <cell r="B11">
            <v>2.1250000000000009</v>
          </cell>
          <cell r="C11">
            <v>1.0199153262537395</v>
          </cell>
        </row>
        <row r="12">
          <cell r="A12" t="str">
            <v>never</v>
          </cell>
          <cell r="B12">
            <v>2.1933333333333338</v>
          </cell>
          <cell r="C12">
            <v>0.77594796094534457</v>
          </cell>
        </row>
        <row r="15">
          <cell r="A15" t="str">
            <v>daily</v>
          </cell>
          <cell r="B15">
            <v>1.0384615384615401</v>
          </cell>
          <cell r="C15">
            <v>0.65642778422111026</v>
          </cell>
        </row>
        <row r="16">
          <cell r="A16" t="str">
            <v>weekly</v>
          </cell>
          <cell r="B16">
            <v>1.0666666666666667</v>
          </cell>
          <cell r="C16">
            <v>0.37739136506316939</v>
          </cell>
        </row>
        <row r="17">
          <cell r="A17" t="str">
            <v>never</v>
          </cell>
          <cell r="B17">
            <v>1.1266666666666665</v>
          </cell>
          <cell r="C17">
            <v>0.37314621160892902</v>
          </cell>
        </row>
        <row r="20">
          <cell r="A20" t="str">
            <v>daily</v>
          </cell>
          <cell r="B20">
            <v>0.89999999999999991</v>
          </cell>
          <cell r="C20">
            <v>0.70828431202919229</v>
          </cell>
        </row>
        <row r="21">
          <cell r="A21" t="str">
            <v>weekly</v>
          </cell>
          <cell r="B21">
            <v>1.1916666666666671</v>
          </cell>
          <cell r="C21">
            <v>0.53335700705034017</v>
          </cell>
        </row>
        <row r="22">
          <cell r="A22" t="str">
            <v>never</v>
          </cell>
          <cell r="B22">
            <v>1.1933333333333327</v>
          </cell>
          <cell r="C22">
            <v>0.51055525329455509</v>
          </cell>
        </row>
      </sheetData>
      <sheetData sheetId="3">
        <row r="10">
          <cell r="B10">
            <v>41754</v>
          </cell>
          <cell r="C10">
            <v>41760</v>
          </cell>
          <cell r="D10">
            <v>41767</v>
          </cell>
          <cell r="E10">
            <v>41774</v>
          </cell>
          <cell r="F10">
            <v>41783</v>
          </cell>
          <cell r="G10">
            <v>41784</v>
          </cell>
        </row>
        <row r="11">
          <cell r="A11" t="str">
            <v>daily</v>
          </cell>
          <cell r="B11">
            <v>0</v>
          </cell>
          <cell r="C11">
            <v>-1.3333333333333286E-2</v>
          </cell>
          <cell r="D11">
            <v>0.28461538461538483</v>
          </cell>
          <cell r="E11">
            <v>0.74285714285714322</v>
          </cell>
          <cell r="F11">
            <v>1.5428571428571431</v>
          </cell>
          <cell r="G11">
            <v>1.6000000000000003</v>
          </cell>
        </row>
        <row r="12">
          <cell r="A12" t="str">
            <v>never</v>
          </cell>
          <cell r="B12">
            <v>0</v>
          </cell>
          <cell r="C12">
            <v>0</v>
          </cell>
          <cell r="D12">
            <v>6.6666666666667616E-3</v>
          </cell>
          <cell r="E12">
            <v>0.82000000000000006</v>
          </cell>
          <cell r="F12">
            <v>1.706666666666667</v>
          </cell>
          <cell r="G12">
            <v>2.1933333333333338</v>
          </cell>
        </row>
        <row r="13">
          <cell r="A13" t="str">
            <v>weekly</v>
          </cell>
          <cell r="B13">
            <v>0</v>
          </cell>
          <cell r="C13">
            <v>-1.3333333333332576E-2</v>
          </cell>
          <cell r="D13">
            <v>0.38461538461538541</v>
          </cell>
          <cell r="E13">
            <v>0.65384615384615385</v>
          </cell>
          <cell r="F13">
            <v>1.9833333333333341</v>
          </cell>
          <cell r="G13">
            <v>2.1250000000000009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 Newcomb" refreshedDate="42013.72508009259" createdVersion="4" refreshedVersion="4" minRefreshableVersion="3" recordCount="632">
  <cacheSource type="worksheet">
    <worksheetSource ref="A1:AB1048576" sheet="tissue.csv"/>
  </cacheSource>
  <cacheFields count="21">
    <cacheField name="Date" numFmtId="0">
      <sharedItems containsNonDate="0" containsDate="1" containsString="0" containsBlank="1" minDate="2014-05-24T00:00:00" maxDate="2014-05-25T00:00:00"/>
    </cacheField>
    <cacheField name="Mussel" numFmtId="0">
      <sharedItems containsString="0" containsBlank="1" containsNumber="1" containsInteger="1" minValue="1" maxValue="90"/>
    </cacheField>
    <cacheField name="Cage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Treatment" numFmtId="0">
      <sharedItems containsBlank="1" count="4">
        <s v="daily"/>
        <s v="weekly"/>
        <s v="never"/>
        <m/>
      </sharedItems>
    </cacheField>
    <cacheField name="Initial Length" numFmtId="0">
      <sharedItems containsString="0" containsBlank="1" containsNumber="1" minValue="22.3" maxValue="28.9"/>
    </cacheField>
    <cacheField name="initial length^3" numFmtId="0">
      <sharedItems containsString="0" containsBlank="1" containsNumber="1" minValue="11089.567000000001" maxValue="24137.568999999996"/>
    </cacheField>
    <cacheField name="Est. Initial Gonad Wt (g)" numFmtId="0">
      <sharedItems containsString="0" containsBlank="1" containsNumber="1" minValue="8.7895669999999999E-3" maxValue="2.1837568999999994E-2"/>
    </cacheField>
    <cacheField name="Est. Total Tissue" numFmtId="0">
      <sharedItems containsString="0" containsBlank="1" containsNumber="1" minValue="6.4537402000000008E-2" maxValue="0.14282541399999998"/>
    </cacheField>
    <cacheField name="Est. Gonad Index" numFmtId="0">
      <sharedItems containsString="0" containsBlank="1" containsNumber="1" minValue="0.13619338132018391" maxValue="0.15289694171654911"/>
    </cacheField>
    <cacheField name="Est. Initial Condition Index" numFmtId="0">
      <sharedItems containsString="0" containsBlank="1" containsNumber="1" minValue="5.819650307356455E-6" maxValue="5.9171416143854424E-6"/>
    </cacheField>
    <cacheField name="Final Length" numFmtId="0">
      <sharedItems containsString="0" containsBlank="1" containsNumber="1" minValue="24.9" maxValue="30.9"/>
    </cacheField>
    <cacheField name="Length cubed" numFmtId="0">
      <sharedItems containsString="0" containsBlank="1" containsNumber="1" minValue="15438.248999999996" maxValue="29503.628999999997"/>
    </cacheField>
    <cacheField name="Height" numFmtId="0">
      <sharedItems containsString="0" containsBlank="1" containsNumber="1" minValue="14" maxValue="17.7"/>
    </cacheField>
    <cacheField name="width" numFmtId="0">
      <sharedItems containsString="0" containsBlank="1" containsNumber="1" minValue="10.3" maxValue="13"/>
    </cacheField>
    <cacheField name="Gonad Wt" numFmtId="0">
      <sharedItems containsString="0" containsBlank="1" containsNumber="1" minValue="6.0000000000000001E-3" maxValue="0.06"/>
    </cacheField>
    <cacheField name="Tissue Wt" numFmtId="0">
      <sharedItems containsString="0" containsBlank="1" containsNumber="1" minValue="8.3999999999999991E-2" maxValue="0.151"/>
    </cacheField>
    <cacheField name="Combined Tissue and Gonad" numFmtId="0">
      <sharedItems containsString="0" containsBlank="1" containsNumber="1" minValue="0.11600000000000001" maxValue="0.19700000000000001"/>
    </cacheField>
    <cacheField name="Gonadosmatic Index" numFmtId="0">
      <sharedItems containsString="0" containsBlank="1" containsNumber="1" minValue="4.5112781954887216E-2" maxValue="0.33766233766233766"/>
    </cacheField>
    <cacheField name="Condition Index" numFmtId="0">
      <sharedItems containsString="0" containsBlank="1" containsNumber="1" minValue="5.2453683925860446E-6" maxValue="9.1692082905281797E-6"/>
    </cacheField>
    <cacheField name="Percent Change GI" numFmtId="0">
      <sharedItems containsString="0" containsBlank="1" containsNumber="1" minValue="-68.448596439905771" maxValue="124.13842282063266"/>
    </cacheField>
    <cacheField name="Percent Change CI" numFmtId="0">
      <sharedItems containsString="0" containsBlank="1" containsNumber="1" minValue="-10.926279403665989" maxValue="55.4527440459492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d v="2014-05-24T00:00:00"/>
    <n v="21"/>
    <x v="0"/>
    <x v="0"/>
    <n v="24.7"/>
    <n v="15069.222999999998"/>
    <n v="1.2769222999999998E-2"/>
    <n v="8.8415337999999996E-2"/>
    <n v="0.14442316558242416"/>
    <n v="5.8672791556671507E-6"/>
    <n v="27.3"/>
    <n v="20346.417000000001"/>
    <n v="15.2"/>
    <n v="11.1"/>
    <n v="2.5000000000000001E-2"/>
    <n v="0.10700000000000001"/>
    <n v="0.13200000000000001"/>
    <n v="0.18939393939393939"/>
    <n v="6.4876287554708035E-6"/>
    <n v="31.138199768824371"/>
    <n v="10.573037064453681"/>
  </r>
  <r>
    <d v="2014-05-24T00:00:00"/>
    <n v="24"/>
    <x v="0"/>
    <x v="0"/>
    <n v="23.9"/>
    <n v="13651.918999999998"/>
    <n v="1.1351918999999997E-2"/>
    <n v="7.9911513999999989E-2"/>
    <n v="0.14205611221431744"/>
    <n v="5.8535004492774975E-6"/>
    <n v="24.9"/>
    <n v="15438.248999999996"/>
    <n v="14.5"/>
    <n v="10.4"/>
    <n v="2.8000000000000001E-2"/>
    <n v="0.10400000000000001"/>
    <n v="0.13200000000000001"/>
    <n v="0.21212121212121213"/>
    <n v="8.5501924473429629E-6"/>
    <n v="49.322129695615466"/>
    <n v="46.069732486282128"/>
  </r>
  <r>
    <d v="2014-05-24T00:00:00"/>
    <n v="29"/>
    <x v="0"/>
    <x v="0"/>
    <n v="24.9"/>
    <n v="15438.248999999996"/>
    <n v="1.3138248999999996E-2"/>
    <n v="9.0629493999999977E-2"/>
    <n v="0.14496659332556794"/>
    <n v="5.8704516295857128E-6"/>
    <n v="27.6"/>
    <n v="21024.576000000005"/>
    <n v="14.5"/>
    <n v="11.4"/>
    <n v="3.3000000000000002E-2"/>
    <n v="0.10600000000000001"/>
    <n v="0.13900000000000001"/>
    <n v="0.23741007194244604"/>
    <n v="6.6113104968204824E-6"/>
    <n v="63.768814936050319"/>
    <n v="12.620134088168156"/>
  </r>
  <r>
    <d v="2014-05-24T00:00:00"/>
    <n v="37"/>
    <x v="0"/>
    <x v="0"/>
    <n v="23.3"/>
    <n v="12649.337"/>
    <n v="1.0349336999999998E-2"/>
    <n v="7.3896021999999992E-2"/>
    <n v="0.14005269458212513"/>
    <n v="5.8418889464325283E-6"/>
    <n v="26.4"/>
    <n v="18399.743999999999"/>
    <n v="15.6"/>
    <n v="11.8"/>
    <n v="2.4E-2"/>
    <n v="0.10800000000000001"/>
    <n v="0.13200000000000001"/>
    <n v="0.18181818181818182"/>
    <n v="7.1740128558310384E-6"/>
    <n v="29.821266460222184"/>
    <n v="22.802965301351705"/>
  </r>
  <r>
    <d v="2014-05-24T00:00:00"/>
    <n v="90"/>
    <x v="0"/>
    <x v="0"/>
    <n v="28.2"/>
    <n v="22425.768"/>
    <n v="2.0125767999999999E-2"/>
    <n v="0.13255460799999999"/>
    <n v="0.15183001408747707"/>
    <n v="5.910816878155521E-6"/>
    <n v="28.8"/>
    <n v="23887.872000000003"/>
    <n v="15"/>
    <n v="12"/>
    <n v="3.3000000000000002E-2"/>
    <n v="0.11699999999999999"/>
    <n v="0.15"/>
    <n v="0.22000000000000003"/>
    <n v="6.279337062757201E-6"/>
    <n v="44.898886641245213"/>
    <n v="6.2346743639379545"/>
  </r>
  <r>
    <d v="2014-05-24T00:00:00"/>
    <n v="40"/>
    <x v="1"/>
    <x v="0"/>
    <n v="25.5"/>
    <n v="16581.375"/>
    <n v="1.4281374999999999E-2"/>
    <n v="9.7488249999999999E-2"/>
    <n v="0.14649329534584937"/>
    <n v="5.8793827411779785E-6"/>
    <n v="27.4"/>
    <n v="20570.823999999997"/>
    <n v="15.1"/>
    <n v="11.2"/>
    <n v="2.7E-2"/>
    <n v="9.9000000000000005E-2"/>
    <n v="0.126"/>
    <n v="0.21428571428571427"/>
    <n v="6.1251800122348053E-6"/>
    <n v="46.276806579998663"/>
    <n v="4.180664567647784"/>
  </r>
  <r>
    <d v="2014-05-24T00:00:00"/>
    <n v="43"/>
    <x v="1"/>
    <x v="0"/>
    <n v="25.4"/>
    <n v="16387.063999999998"/>
    <n v="1.4087063999999996E-2"/>
    <n v="9.6322383999999997E-2"/>
    <n v="0.14624912107657131"/>
    <n v="5.8779525118105357E-6"/>
    <n v="27.8"/>
    <n v="21484.952000000001"/>
    <n v="16"/>
    <n v="12.8"/>
    <n v="3.1E-2"/>
    <n v="0.125"/>
    <n v="0.156"/>
    <n v="0.19871794871794871"/>
    <n v="7.2608959051898269E-6"/>
    <n v="35.87633707139095"/>
    <n v="23.527638078064619"/>
  </r>
  <r>
    <d v="2014-05-24T00:00:00"/>
    <n v="45"/>
    <x v="1"/>
    <x v="0"/>
    <n v="26.7"/>
    <n v="19034.163"/>
    <n v="1.6734163E-2"/>
    <n v="0.11220497800000001"/>
    <n v="0.14913922089980713"/>
    <n v="5.89492577109905E-6"/>
    <n v="27.4"/>
    <n v="20570.823999999997"/>
    <n v="15"/>
    <n v="11.1"/>
    <n v="2.5999999999999999E-2"/>
    <n v="0.11400000000000002"/>
    <n v="0.14000000000000001"/>
    <n v="0.18571428571428569"/>
    <n v="6.8057555691497836E-6"/>
    <n v="24.524108811759159"/>
    <n v="15.451081717029297"/>
  </r>
  <r>
    <d v="2014-05-24T00:00:00"/>
    <n v="6"/>
    <x v="2"/>
    <x v="0"/>
    <n v="27"/>
    <n v="19683"/>
    <n v="1.7382999999999999E-2"/>
    <n v="0.11609800000000001"/>
    <n v="0.14972695481403639"/>
    <n v="5.8983894731494187E-6"/>
    <n v="28.5"/>
    <n v="23149.125"/>
    <n v="15.8"/>
    <n v="11.7"/>
    <n v="1.7000000000000001E-2"/>
    <n v="0.106"/>
    <n v="0.123"/>
    <n v="0.13821138211382114"/>
    <n v="5.3133757755422719E-6"/>
    <n v="-7.6910484919150326"/>
    <n v="-9.9181937759491721"/>
  </r>
  <r>
    <d v="2014-05-24T00:00:00"/>
    <n v="13"/>
    <x v="2"/>
    <x v="0"/>
    <n v="25.5"/>
    <n v="16581.375"/>
    <n v="1.4281374999999999E-2"/>
    <n v="9.7488249999999999E-2"/>
    <n v="0.14649329534584937"/>
    <n v="5.8793827411779785E-6"/>
    <n v="26.7"/>
    <n v="19034.163"/>
    <n v="15.5"/>
    <n v="11"/>
    <n v="2.8000000000000001E-2"/>
    <n v="0.11399999999999999"/>
    <n v="0.14199999999999999"/>
    <n v="0.19718309859154931"/>
    <n v="7.4602702519674744E-6"/>
    <n v="34.602131876430711"/>
    <n v="26.888664684428303"/>
  </r>
  <r>
    <d v="2014-05-24T00:00:00"/>
    <n v="30"/>
    <x v="2"/>
    <x v="0"/>
    <n v="26.1"/>
    <n v="17779.581000000002"/>
    <n v="1.5479581000000003E-2"/>
    <n v="0.10467748600000001"/>
    <n v="0.14787879984049293"/>
    <n v="5.8875114098583088E-6"/>
    <n v="27"/>
    <n v="19683"/>
    <n v="15.9"/>
    <n v="12.1"/>
    <n v="4.2000000000000003E-2"/>
    <n v="0.124"/>
    <n v="0.16600000000000001"/>
    <n v="0.25301204819277107"/>
    <n v="8.4336737285982829E-6"/>
    <n v="71.094199077676052"/>
    <n v="43.246834553501969"/>
  </r>
  <r>
    <d v="2014-05-24T00:00:00"/>
    <n v="55"/>
    <x v="2"/>
    <x v="0"/>
    <n v="27"/>
    <n v="19683"/>
    <n v="1.7382999999999999E-2"/>
    <n v="0.11609800000000001"/>
    <n v="0.14972695481403639"/>
    <n v="5.8983894731494187E-6"/>
    <n v="27.6"/>
    <n v="21024.576000000005"/>
    <n v="16.100000000000001"/>
    <n v="10.9"/>
    <n v="1.9E-2"/>
    <n v="0.114"/>
    <n v="0.13300000000000001"/>
    <n v="0.14285714285714285"/>
    <n v="6.3259301876052095E-6"/>
    <n v="-4.5882265924836121"/>
    <n v="7.2484313964351923"/>
  </r>
  <r>
    <d v="2014-05-24T00:00:00"/>
    <n v="57"/>
    <x v="2"/>
    <x v="0"/>
    <n v="26.5"/>
    <n v="18609.625"/>
    <n v="1.6309624999999998E-2"/>
    <n v="0.10965775"/>
    <n v="0.14873207776012182"/>
    <n v="5.8925287317718656E-6"/>
    <n v="28.1"/>
    <n v="22188.041000000005"/>
    <n v="16.2"/>
    <n v="12.1"/>
    <n v="2.4E-2"/>
    <n v="0.124"/>
    <n v="0.14799999999999999"/>
    <n v="0.16216216216216217"/>
    <n v="6.6702598936066488E-6"/>
    <n v="9.0297161206210497"/>
    <n v="13.198597702907113"/>
  </r>
  <r>
    <d v="2014-05-24T00:00:00"/>
    <n v="10"/>
    <x v="3"/>
    <x v="1"/>
    <n v="23"/>
    <n v="12167"/>
    <n v="9.866999999999999E-3"/>
    <n v="7.1001999999999996E-2"/>
    <n v="0.13896791639672121"/>
    <n v="5.8356209418920029E-6"/>
    <n v="25.4"/>
    <n v="16387.063999999998"/>
    <n v="14"/>
    <n v="10.9"/>
    <n v="3.5999999999999997E-2"/>
    <n v="8.3999999999999991E-2"/>
    <n v="0.12"/>
    <n v="0.3"/>
    <n v="7.3228492913678746E-6"/>
    <n v="115.87716631194893"/>
    <n v="25.485348762109421"/>
  </r>
  <r>
    <d v="2014-05-24T00:00:00"/>
    <n v="42"/>
    <x v="3"/>
    <x v="1"/>
    <n v="27"/>
    <n v="19683"/>
    <n v="1.7382999999999999E-2"/>
    <n v="0.11609800000000001"/>
    <n v="0.14972695481403639"/>
    <n v="5.8983894731494187E-6"/>
    <n v="27.8"/>
    <n v="21484.952000000001"/>
    <n v="15"/>
    <n v="10.8"/>
    <n v="0.06"/>
    <n v="0.13700000000000001"/>
    <n v="0.19700000000000001"/>
    <n v="0.3045685279187817"/>
    <n v="9.1692082905281797E-6"/>
    <n v="103.41596360993341"/>
    <n v="55.452744045949245"/>
  </r>
  <r>
    <d v="2014-05-24T00:00:00"/>
    <n v="89"/>
    <x v="3"/>
    <x v="1"/>
    <n v="28.9"/>
    <n v="24137.568999999996"/>
    <n v="2.1837568999999994E-2"/>
    <n v="0.14282541399999998"/>
    <n v="0.15289694171654911"/>
    <n v="5.9171416143854424E-6"/>
    <n v="30"/>
    <n v="27000"/>
    <n v="15.5"/>
    <n v="11.9"/>
    <n v="2.7E-2"/>
    <n v="0.12"/>
    <n v="0.14699999999999999"/>
    <n v="0.18367346938775511"/>
    <n v="5.4444444444444439E-6"/>
    <n v="20.128936083143937"/>
    <n v="-7.9886066744085031"/>
  </r>
  <r>
    <d v="2014-05-24T00:00:00"/>
    <n v="1"/>
    <x v="4"/>
    <x v="1"/>
    <n v="26.3"/>
    <n v="18191.447"/>
    <n v="1.5891447E-2"/>
    <n v="0.107148682"/>
    <n v="0.14831210896275887"/>
    <n v="5.8900582235156994E-6"/>
    <n v="28.3"/>
    <n v="22665.187000000002"/>
    <n v="16.600000000000001"/>
    <n v="12"/>
    <n v="4.7E-2"/>
    <n v="0.126"/>
    <n v="0.17299999999999999"/>
    <n v="0.27167630057803471"/>
    <n v="7.6328512092134944E-6"/>
    <n v="83.178772440119872"/>
    <n v="29.588722548442732"/>
  </r>
  <r>
    <d v="2014-05-24T00:00:00"/>
    <n v="4"/>
    <x v="4"/>
    <x v="1"/>
    <n v="25.4"/>
    <n v="16387.063999999998"/>
    <n v="1.4087063999999996E-2"/>
    <n v="9.6322383999999997E-2"/>
    <n v="0.14624912107657131"/>
    <n v="5.8779525118105357E-6"/>
    <n v="27.5"/>
    <n v="20796.875"/>
    <n v="15.5"/>
    <n v="10.9"/>
    <n v="3.2000000000000001E-2"/>
    <n v="0.123"/>
    <n v="0.155"/>
    <n v="0.20645161290322581"/>
    <n v="7.4530428249436514E-6"/>
    <n v="41.164344362202634"/>
    <n v="26.796581121883783"/>
  </r>
  <r>
    <d v="2014-05-24T00:00:00"/>
    <n v="46"/>
    <x v="4"/>
    <x v="1"/>
    <n v="25.9"/>
    <n v="17373.978999999999"/>
    <n v="1.5073978999999998E-2"/>
    <n v="0.102243874"/>
    <n v="0.14743161042587255"/>
    <n v="5.8848853218943116E-6"/>
    <n v="27.1"/>
    <n v="19902.511000000002"/>
    <n v="14.9"/>
    <n v="10.7"/>
    <n v="1.7999999999999999E-2"/>
    <n v="9.8000000000000004E-2"/>
    <n v="0.11600000000000001"/>
    <n v="0.15517241379310343"/>
    <n v="5.8284102945603193E-6"/>
    <n v="5.2504366905243094"/>
    <n v="-0.95966232551517661"/>
  </r>
  <r>
    <d v="2014-05-24T00:00:00"/>
    <n v="12"/>
    <x v="5"/>
    <x v="1"/>
    <n v="24.2"/>
    <n v="14172.487999999999"/>
    <n v="1.1872487999999999E-2"/>
    <n v="8.3034927999999994E-2"/>
    <n v="0.14298185457570337"/>
    <n v="5.8588815174865557E-6"/>
    <n v="28.5"/>
    <n v="23149.125"/>
    <n v="17.2"/>
    <n v="10.6"/>
    <n v="6.0000000000000001E-3"/>
    <n v="0.127"/>
    <n v="0.13300000000000001"/>
    <n v="4.5112781954887216E-2"/>
    <n v="5.745357545911563E-6"/>
    <n v="-68.448596439905771"/>
    <n v="-1.9376389714686397"/>
  </r>
  <r>
    <d v="2014-05-24T00:00:00"/>
    <n v="22"/>
    <x v="5"/>
    <x v="1"/>
    <n v="23.9"/>
    <n v="13651.918999999998"/>
    <n v="1.1351918999999997E-2"/>
    <n v="7.9911513999999989E-2"/>
    <n v="0.14205611221431744"/>
    <n v="5.8535004492774975E-6"/>
    <n v="26.1"/>
    <n v="17779.581000000002"/>
    <n v="14.5"/>
    <n v="10.9"/>
    <n v="2.5000000000000001E-2"/>
    <n v="0.10100000000000001"/>
    <n v="0.126"/>
    <n v="0.19841269841269843"/>
    <n v="7.0867811789265445E-6"/>
    <n v="39.672060089436243"/>
    <n v="21.069114802942774"/>
  </r>
  <r>
    <d v="2014-05-24T00:00:00"/>
    <n v="51"/>
    <x v="5"/>
    <x v="1"/>
    <n v="22.3"/>
    <n v="11089.567000000001"/>
    <n v="8.7895669999999999E-3"/>
    <n v="6.4537402000000008E-2"/>
    <n v="0.13619338132018391"/>
    <n v="5.819650307356455E-6"/>
    <n v="25.8"/>
    <n v="17173.511999999999"/>
    <n v="15.3"/>
    <n v="10.8"/>
    <n v="2.9000000000000001E-2"/>
    <n v="0.11199999999999999"/>
    <n v="0.14099999999999999"/>
    <n v="0.20567375886524825"/>
    <n v="8.2103183088002038E-6"/>
    <n v="51.015972194507306"/>
    <n v="41.07923801575798"/>
  </r>
  <r>
    <d v="2014-05-24T00:00:00"/>
    <n v="52"/>
    <x v="5"/>
    <x v="1"/>
    <n v="24.5"/>
    <n v="14706.125"/>
    <n v="1.2406124999999999E-2"/>
    <n v="8.6236750000000001E-2"/>
    <n v="0.14386123085575464"/>
    <n v="5.8640022439629747E-6"/>
    <n v="27.2"/>
    <n v="20123.647999999997"/>
    <n v="15.6"/>
    <n v="10.7"/>
    <n v="3.1E-2"/>
    <n v="0.122"/>
    <n v="0.153"/>
    <n v="0.20261437908496732"/>
    <n v="7.6029952422145333E-6"/>
    <n v="40.840154000991909"/>
    <n v="29.655394488326849"/>
  </r>
  <r>
    <d v="2014-05-24T00:00:00"/>
    <n v="60"/>
    <x v="5"/>
    <x v="1"/>
    <n v="24.7"/>
    <n v="15069.222999999998"/>
    <n v="1.2769222999999998E-2"/>
    <n v="8.8415337999999996E-2"/>
    <n v="0.14442316558242416"/>
    <n v="5.8672791556671507E-6"/>
    <n v="26.6"/>
    <n v="18821.096000000001"/>
    <n v="14.3"/>
    <n v="11.2"/>
    <n v="3.5999999999999997E-2"/>
    <n v="0.10599999999999998"/>
    <n v="0.14199999999999999"/>
    <n v="0.25352112676056338"/>
    <n v="7.5447253443688917E-6"/>
    <n v="75.540486000409416"/>
    <n v="28.589847937974987"/>
  </r>
  <r>
    <d v="2014-05-24T00:00:00"/>
    <n v="9"/>
    <x v="6"/>
    <x v="2"/>
    <n v="24.5"/>
    <n v="14706.125"/>
    <n v="1.2406124999999999E-2"/>
    <n v="8.6236750000000001E-2"/>
    <n v="0.14386123085575464"/>
    <n v="5.8640022439629747E-6"/>
    <n v="26.4"/>
    <n v="18399.743999999999"/>
    <n v="14.2"/>
    <n v="10.6"/>
    <n v="2.7E-2"/>
    <n v="9.7000000000000003E-2"/>
    <n v="0.124"/>
    <n v="0.21774193548387097"/>
    <n v="6.7392241979018845E-6"/>
    <n v="51.355534905852643"/>
    <n v="14.925334567188408"/>
  </r>
  <r>
    <d v="2014-05-24T00:00:00"/>
    <n v="26"/>
    <x v="6"/>
    <x v="2"/>
    <n v="24"/>
    <n v="13824"/>
    <n v="1.1524E-2"/>
    <n v="8.0944000000000002E-2"/>
    <n v="0.14237003360347894"/>
    <n v="5.8553240740740743E-6"/>
    <n v="27.3"/>
    <n v="20346.417000000001"/>
    <n v="15.9"/>
    <n v="11"/>
    <n v="3.5999999999999997E-2"/>
    <n v="0.10799999999999998"/>
    <n v="0.14399999999999999"/>
    <n v="0.25"/>
    <n v="7.0774131877863302E-6"/>
    <n v="75.598750433877143"/>
    <n v="20.871417162431094"/>
  </r>
  <r>
    <d v="2014-05-24T00:00:00"/>
    <n v="47"/>
    <x v="6"/>
    <x v="2"/>
    <n v="24.4"/>
    <n v="14526.783999999996"/>
    <n v="1.2226783999999996E-2"/>
    <n v="8.5160703999999976E-2"/>
    <n v="0.14357307332734121"/>
    <n v="5.8623232781598458E-6"/>
    <n v="26.1"/>
    <n v="17779.581000000002"/>
    <n v="14.3"/>
    <n v="11.4"/>
    <n v="2.7E-2"/>
    <n v="0.10700000000000001"/>
    <n v="0.13400000000000001"/>
    <n v="0.20149253731343283"/>
    <n v="7.5367355394933091E-6"/>
    <n v="40.341453062049752"/>
    <n v="28.562264172150069"/>
  </r>
  <r>
    <d v="2014-05-24T00:00:00"/>
    <n v="58"/>
    <x v="6"/>
    <x v="2"/>
    <n v="23"/>
    <n v="12167"/>
    <n v="9.866999999999999E-3"/>
    <n v="7.1001999999999996E-2"/>
    <n v="0.13896791639672121"/>
    <n v="5.8356209418920029E-6"/>
    <n v="25.5"/>
    <n v="16581.375"/>
    <n v="14.8"/>
    <n v="10.4"/>
    <n v="2.1999999999999999E-2"/>
    <n v="9.7000000000000003E-2"/>
    <n v="0.11899999999999999"/>
    <n v="0.18487394957983194"/>
    <n v="7.1767268999102907E-6"/>
    <n v="33.033547867307476"/>
    <n v="22.981375441830522"/>
  </r>
  <r>
    <d v="2014-05-24T00:00:00"/>
    <n v="87"/>
    <x v="6"/>
    <x v="2"/>
    <n v="27.9"/>
    <n v="21717.638999999999"/>
    <n v="1.9417638999999997E-2"/>
    <n v="0.12830583400000001"/>
    <n v="0.1513387068588011"/>
    <n v="5.907908958243574E-6"/>
    <n v="28.7"/>
    <n v="23639.902999999998"/>
    <n v="16.7"/>
    <n v="11.4"/>
    <n v="0.05"/>
    <n v="0.14400000000000002"/>
    <n v="0.19400000000000001"/>
    <n v="0.25773195876288663"/>
    <n v="8.206463452916876E-6"/>
    <n v="70.301414695812312"/>
    <n v="38.906396678067026"/>
  </r>
  <r>
    <d v="2014-05-24T00:00:00"/>
    <n v="28"/>
    <x v="7"/>
    <x v="2"/>
    <n v="26.2"/>
    <n v="17984.727999999999"/>
    <n v="1.5684727999999998E-2"/>
    <n v="0.105908368"/>
    <n v="0.14809715508032376"/>
    <n v="5.888794537231812E-6"/>
    <n v="28.7"/>
    <n v="23639.902999999998"/>
    <n v="15.6"/>
    <n v="11.5"/>
    <n v="1.4999999999999999E-2"/>
    <n v="0.109"/>
    <n v="0.124"/>
    <n v="0.12096774193548386"/>
    <n v="5.2453683925860446E-6"/>
    <n v="-18.318659214031264"/>
    <n v="-10.926279403665989"/>
  </r>
  <r>
    <d v="2014-05-24T00:00:00"/>
    <n v="34"/>
    <x v="7"/>
    <x v="2"/>
    <n v="25"/>
    <n v="15625"/>
    <n v="1.3325E-2"/>
    <n v="9.1749999999999998E-2"/>
    <n v="0.1452316076294278"/>
    <n v="5.8719999999999999E-6"/>
    <n v="27"/>
    <n v="19683"/>
    <n v="14.9"/>
    <n v="10.3"/>
    <n v="1.6E-2"/>
    <n v="0.104"/>
    <n v="0.12"/>
    <n v="0.13333333333333333"/>
    <n v="6.0966316110349026E-6"/>
    <n v="-8.1926203877423447"/>
    <n v="3.8254702151720501"/>
  </r>
  <r>
    <d v="2014-05-24T00:00:00"/>
    <n v="35"/>
    <x v="7"/>
    <x v="2"/>
    <n v="27.9"/>
    <n v="21717.638999999999"/>
    <n v="1.9417638999999997E-2"/>
    <n v="0.12830583400000001"/>
    <n v="0.1513387068588011"/>
    <n v="5.907908958243574E-6"/>
    <n v="30.9"/>
    <n v="29503.628999999997"/>
    <n v="17.5"/>
    <n v="11.6"/>
    <n v="8.9999999999999993E-3"/>
    <n v="0.151"/>
    <n v="0.16"/>
    <n v="5.6249999999999994E-2"/>
    <n v="5.4230616850557606E-6"/>
    <n v="-62.831716242638969"/>
    <n v="-8.2067492341987407"/>
  </r>
  <r>
    <d v="2014-05-24T00:00:00"/>
    <n v="36"/>
    <x v="7"/>
    <x v="2"/>
    <n v="26.3"/>
    <n v="18191.447"/>
    <n v="1.5891447E-2"/>
    <n v="0.107148682"/>
    <n v="0.14831210896275887"/>
    <n v="5.8900582235156994E-6"/>
    <n v="29.2"/>
    <n v="24897.088"/>
    <n v="16.5"/>
    <n v="11.9"/>
    <n v="1.7999999999999999E-2"/>
    <n v="0.127"/>
    <n v="0.14499999999999999"/>
    <n v="0.12413793103448276"/>
    <n v="5.8239742736178621E-6"/>
    <n v="-16.299530832203487"/>
    <n v="-1.1219574983826339"/>
  </r>
  <r>
    <d v="2014-05-24T00:00:00"/>
    <n v="14"/>
    <x v="8"/>
    <x v="2"/>
    <n v="27.5"/>
    <n v="20796.875"/>
    <n v="1.8496874999999999E-2"/>
    <n v="0.12278124999999999"/>
    <n v="0.15064902010689743"/>
    <n v="5.903831705484598E-6"/>
    <n v="30.2"/>
    <n v="27543.607999999997"/>
    <n v="17.7"/>
    <n v="11.5"/>
    <n v="5.1999999999999998E-2"/>
    <n v="0.10200000000000001"/>
    <n v="0.154"/>
    <n v="0.33766233766233766"/>
    <n v="5.5911338848563344E-6"/>
    <n v="124.13842282063266"/>
    <n v="-5.2965232789032672"/>
  </r>
  <r>
    <d v="2014-05-24T00:00:00"/>
    <n v="48"/>
    <x v="8"/>
    <x v="2"/>
    <n v="26.6"/>
    <n v="18821.096000000001"/>
    <n v="1.6521095999999999E-2"/>
    <n v="0.11092657600000001"/>
    <n v="0.14893722132016404"/>
    <n v="5.8937362627553684E-6"/>
    <n v="27.3"/>
    <n v="20346.417000000001"/>
    <n v="15"/>
    <n v="11.3"/>
    <n v="3.1E-2"/>
    <n v="0.10900000000000001"/>
    <n v="0.14000000000000001"/>
    <n v="0.22142857142857142"/>
    <n v="6.8808183770144888E-6"/>
    <n v="48.672420141756092"/>
    <n v="16.747985831955972"/>
  </r>
  <r>
    <d v="2014-05-24T00:00:00"/>
    <n v="53"/>
    <x v="8"/>
    <x v="2"/>
    <n v="26.5"/>
    <n v="18609.625"/>
    <n v="1.6309624999999998E-2"/>
    <n v="0.10965775"/>
    <n v="0.14873207776012182"/>
    <n v="5.8925287317718656E-6"/>
    <n v="28.4"/>
    <n v="22906.303999999996"/>
    <n v="15.1"/>
    <n v="11.6"/>
    <n v="4.2000000000000003E-2"/>
    <n v="0.11399999999999999"/>
    <n v="0.156"/>
    <n v="0.26923076923076927"/>
    <n v="6.8103522942854518E-6"/>
    <n v="81.017285097697794"/>
    <n v="15.576055786792903"/>
  </r>
  <r>
    <d v="2014-05-24T00:00:00"/>
    <n v="56"/>
    <x v="8"/>
    <x v="2"/>
    <n v="27"/>
    <n v="19683"/>
    <n v="1.7382999999999999E-2"/>
    <n v="0.11609800000000001"/>
    <n v="0.14972695481403639"/>
    <n v="5.8983894731494187E-6"/>
    <n v="30.1"/>
    <n v="27270.901000000005"/>
    <n v="16.2"/>
    <n v="13"/>
    <n v="3.6999999999999998E-2"/>
    <n v="0.14299999999999999"/>
    <n v="0.18"/>
    <n v="0.20555555555555555"/>
    <n v="6.6004419875969612E-6"/>
    <n v="37.286940625259689"/>
    <n v="11.902444178083153"/>
  </r>
  <r>
    <d v="2014-05-24T00:00:00"/>
    <n v="59"/>
    <x v="8"/>
    <x v="2"/>
    <n v="26.5"/>
    <n v="18609.625"/>
    <n v="1.6309624999999998E-2"/>
    <n v="0.10965775"/>
    <n v="0.14873207776012182"/>
    <n v="5.8925287317718656E-6"/>
    <n v="28.6"/>
    <n v="23393.656000000003"/>
    <n v="15.1"/>
    <n v="12"/>
    <n v="4.4999999999999998E-2"/>
    <n v="0.12300000000000001"/>
    <n v="0.16800000000000001"/>
    <n v="0.26785714285714285"/>
    <n v="7.1814341460778935E-6"/>
    <n v="80.093727520668679"/>
    <n v="21.87355332450722"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  <r>
    <m/>
    <m/>
    <x v="9"/>
    <x v="3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9" firstHeaderRow="1" firstDataRow="2" firstDataCol="1"/>
  <pivotFields count="21"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cent Change CI" fld="20" subtotal="average" baseField="0" baseItem="0"/>
    <dataField name="StdDev of Percent Change CI2" fld="20" subtotal="stdDev" baseField="0" baseItem="0"/>
    <dataField name="Count of Percent Change CI3" fld="2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baseColWidth="10" defaultRowHeight="16" x14ac:dyDescent="0.2"/>
  <cols>
    <col min="1" max="1" width="13.1640625" customWidth="1"/>
    <col min="2" max="2" width="23.1640625" customWidth="1"/>
  </cols>
  <sheetData>
    <row r="1" spans="1:2" x14ac:dyDescent="0.2">
      <c r="A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 t="s">
        <v>108</v>
      </c>
    </row>
    <row r="11" spans="1:2" x14ac:dyDescent="0.2">
      <c r="A11" t="s">
        <v>109</v>
      </c>
      <c r="B11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33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J27" sqref="J27"/>
    </sheetView>
  </sheetViews>
  <sheetFormatPr baseColWidth="10" defaultRowHeight="16" x14ac:dyDescent="0.2"/>
  <cols>
    <col min="4" max="9" width="17.83203125" customWidth="1"/>
    <col min="10" max="16" width="21.83203125" style="26" customWidth="1"/>
    <col min="18" max="19" width="12.1640625" customWidth="1"/>
    <col min="24" max="24" width="27" customWidth="1"/>
    <col min="25" max="25" width="20.83203125" customWidth="1"/>
    <col min="26" max="26" width="17" customWidth="1"/>
    <col min="27" max="27" width="17.5" customWidth="1"/>
    <col min="28" max="28" width="15.83203125" customWidth="1"/>
  </cols>
  <sheetData>
    <row r="1" spans="1:64" x14ac:dyDescent="0.2">
      <c r="A1" s="1" t="s">
        <v>0</v>
      </c>
      <c r="B1" s="2" t="s">
        <v>1</v>
      </c>
      <c r="C1" s="2" t="s">
        <v>2</v>
      </c>
      <c r="D1" s="2" t="s">
        <v>35</v>
      </c>
      <c r="E1" s="36" t="s">
        <v>113</v>
      </c>
      <c r="F1" t="s">
        <v>61</v>
      </c>
      <c r="G1" t="s">
        <v>58</v>
      </c>
      <c r="H1" s="2" t="s">
        <v>36</v>
      </c>
      <c r="I1" s="2" t="s">
        <v>37</v>
      </c>
      <c r="J1" s="2" t="s">
        <v>126</v>
      </c>
      <c r="K1" s="19" t="s">
        <v>38</v>
      </c>
      <c r="L1" s="19" t="s">
        <v>39</v>
      </c>
      <c r="M1" s="19" t="s">
        <v>86</v>
      </c>
      <c r="N1" s="19" t="s">
        <v>111</v>
      </c>
      <c r="O1" s="19" t="s">
        <v>112</v>
      </c>
      <c r="P1" s="19" t="s">
        <v>40</v>
      </c>
      <c r="Q1" s="19" t="s">
        <v>41</v>
      </c>
      <c r="R1" s="2" t="s">
        <v>42</v>
      </c>
      <c r="S1" s="2" t="s">
        <v>43</v>
      </c>
      <c r="T1" s="2" t="s">
        <v>127</v>
      </c>
      <c r="U1" s="2" t="s">
        <v>5</v>
      </c>
      <c r="V1" s="2" t="s">
        <v>6</v>
      </c>
      <c r="W1" s="2" t="s">
        <v>44</v>
      </c>
      <c r="X1" s="2" t="s">
        <v>45</v>
      </c>
      <c r="Y1" s="2" t="s">
        <v>46</v>
      </c>
      <c r="Z1" s="2" t="s">
        <v>47</v>
      </c>
      <c r="AA1" s="2" t="s">
        <v>48</v>
      </c>
      <c r="AB1" s="2" t="s">
        <v>50</v>
      </c>
      <c r="AC1" s="3" t="s">
        <v>49</v>
      </c>
      <c r="AD1" s="3" t="s">
        <v>87</v>
      </c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x14ac:dyDescent="0.2">
      <c r="A2" s="5">
        <v>41783</v>
      </c>
      <c r="B2" s="20">
        <v>21</v>
      </c>
      <c r="C2" s="17">
        <v>1</v>
      </c>
      <c r="D2" s="17" t="s">
        <v>32</v>
      </c>
      <c r="F2">
        <v>24.8</v>
      </c>
      <c r="G2">
        <v>24.7</v>
      </c>
      <c r="H2" s="35">
        <v>24.7</v>
      </c>
      <c r="I2" s="6">
        <f>H2^3</f>
        <v>15069.222999999998</v>
      </c>
      <c r="J2" s="6">
        <f>I2/10^6</f>
        <v>1.5069222999999998E-2</v>
      </c>
      <c r="K2" s="21">
        <f>1*10^(-6)*(I2)-0.0023</f>
        <v>1.2769222999999998E-2</v>
      </c>
      <c r="L2" s="21">
        <f>6*10^(-6)*I2-0.002</f>
        <v>8.8415337999999996E-2</v>
      </c>
      <c r="M2" s="21">
        <f>3*10^-6*I2+0.0801</f>
        <v>0.12530766900000001</v>
      </c>
      <c r="N2" s="21">
        <f t="shared" ref="N2:N16" si="0">4.1571*J2+0.055</f>
        <v>0.11764426693329999</v>
      </c>
      <c r="O2" s="21">
        <f>4.3034*J2+0.0225</f>
        <v>8.7348894258199999E-2</v>
      </c>
      <c r="P2" s="21">
        <f>K2/L2</f>
        <v>0.14442316558242416</v>
      </c>
      <c r="Q2" s="22">
        <f>L2/I2</f>
        <v>5.8672791556671507E-6</v>
      </c>
      <c r="R2" s="38">
        <v>27.3</v>
      </c>
      <c r="S2" s="17">
        <f>R2^3</f>
        <v>20346.417000000001</v>
      </c>
      <c r="T2" s="17">
        <f>S2/(10^6)</f>
        <v>2.0346417000000002E-2</v>
      </c>
      <c r="U2" s="17">
        <v>15.2</v>
      </c>
      <c r="V2" s="17">
        <v>11.1</v>
      </c>
      <c r="W2" s="17">
        <v>2.5000000000000001E-2</v>
      </c>
      <c r="X2" s="17">
        <f t="shared" ref="X2:X40" si="1">Y2-W2</f>
        <v>0.10700000000000001</v>
      </c>
      <c r="Y2" s="17">
        <v>0.13200000000000001</v>
      </c>
      <c r="Z2" s="17">
        <f>W2/Y2</f>
        <v>0.18939393939393939</v>
      </c>
      <c r="AA2" s="17">
        <f t="shared" ref="AA2:AA34" si="2">Y2/(R2^3)</f>
        <v>6.4876287554708035E-6</v>
      </c>
      <c r="AB2" s="17">
        <f>((Z2-P2)/P2*100)</f>
        <v>31.138199768824371</v>
      </c>
      <c r="AC2" s="7">
        <f>((AA2-Q2)/Q2*100)</f>
        <v>10.573037064453681</v>
      </c>
      <c r="AD2" s="7">
        <f>((Y2-M2)/M2)*100</f>
        <v>5.340719409599739</v>
      </c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</row>
    <row r="3" spans="1:64" x14ac:dyDescent="0.2">
      <c r="A3" s="5">
        <v>41783</v>
      </c>
      <c r="B3" s="20">
        <v>24</v>
      </c>
      <c r="C3" s="17">
        <v>1</v>
      </c>
      <c r="D3" s="17" t="s">
        <v>32</v>
      </c>
      <c r="F3">
        <v>23.8</v>
      </c>
      <c r="G3">
        <v>23.9</v>
      </c>
      <c r="H3" s="35">
        <v>23.9</v>
      </c>
      <c r="I3" s="6">
        <f t="shared" ref="I3:I40" si="3">H3^3</f>
        <v>13651.918999999998</v>
      </c>
      <c r="J3" s="6">
        <f t="shared" ref="J3:J40" si="4">I3/10^6</f>
        <v>1.3651918999999998E-2</v>
      </c>
      <c r="K3" s="21">
        <f t="shared" ref="K3:K40" si="5">1*10^(-6)*(I3)-0.0023</f>
        <v>1.1351918999999997E-2</v>
      </c>
      <c r="L3" s="21">
        <f t="shared" ref="L3:L40" si="6">6*10^(-6)*I3-0.002</f>
        <v>7.9911513999999989E-2</v>
      </c>
      <c r="M3" s="21">
        <f t="shared" ref="M3:M40" si="7">3*10^-6*I3+0.0801</f>
        <v>0.121055757</v>
      </c>
      <c r="N3" s="21">
        <f t="shared" si="0"/>
        <v>0.11175239247489999</v>
      </c>
      <c r="O3" s="21">
        <f t="shared" ref="O3:O40" si="8">4.3034*J3+0.0225</f>
        <v>8.1249668224599988E-2</v>
      </c>
      <c r="P3" s="21">
        <f t="shared" ref="P3:P40" si="9">K3/L3</f>
        <v>0.14205611221431744</v>
      </c>
      <c r="Q3" s="22">
        <f t="shared" ref="Q3:Q40" si="10">L3/I3</f>
        <v>5.8535004492774975E-6</v>
      </c>
      <c r="R3" s="38">
        <v>24.9</v>
      </c>
      <c r="S3" s="17">
        <f t="shared" ref="S3:S40" si="11">R3^3</f>
        <v>15438.248999999996</v>
      </c>
      <c r="T3" s="17">
        <f t="shared" ref="T3:T40" si="12">S3/(10^6)</f>
        <v>1.5438248999999996E-2</v>
      </c>
      <c r="U3" s="17">
        <v>14.5</v>
      </c>
      <c r="V3" s="17">
        <v>10.4</v>
      </c>
      <c r="W3" s="17">
        <v>2.8000000000000001E-2</v>
      </c>
      <c r="X3" s="17">
        <f t="shared" si="1"/>
        <v>0.10400000000000001</v>
      </c>
      <c r="Y3" s="17">
        <v>0.13200000000000001</v>
      </c>
      <c r="Z3" s="17">
        <f t="shared" ref="Z3:Z40" si="13">W3/Y3</f>
        <v>0.21212121212121213</v>
      </c>
      <c r="AA3" s="17">
        <f t="shared" si="2"/>
        <v>8.5501924473429629E-6</v>
      </c>
      <c r="AB3" s="17">
        <f>((Z3-P3)/P3*100)</f>
        <v>49.322129695615466</v>
      </c>
      <c r="AC3" s="7">
        <f>((AA3-Q3)/Q3*100)</f>
        <v>46.069732486282128</v>
      </c>
      <c r="AD3" s="7">
        <f t="shared" ref="AD3:AD40" si="14">((Y3-M3)/M3)*100</f>
        <v>9.0406629731785557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64" x14ac:dyDescent="0.2">
      <c r="A4" s="5">
        <v>41783</v>
      </c>
      <c r="B4" s="20">
        <v>29</v>
      </c>
      <c r="C4" s="17">
        <v>1</v>
      </c>
      <c r="D4" s="17" t="s">
        <v>32</v>
      </c>
      <c r="F4">
        <v>24.8</v>
      </c>
      <c r="G4">
        <v>24.9</v>
      </c>
      <c r="H4" s="35">
        <v>24.9</v>
      </c>
      <c r="I4" s="6">
        <f t="shared" si="3"/>
        <v>15438.248999999996</v>
      </c>
      <c r="J4" s="6">
        <f t="shared" si="4"/>
        <v>1.5438248999999996E-2</v>
      </c>
      <c r="K4" s="21">
        <f t="shared" si="5"/>
        <v>1.3138248999999996E-2</v>
      </c>
      <c r="L4" s="21">
        <f t="shared" si="6"/>
        <v>9.0629493999999977E-2</v>
      </c>
      <c r="M4" s="21">
        <f t="shared" si="7"/>
        <v>0.12641474699999999</v>
      </c>
      <c r="N4" s="21">
        <f t="shared" si="0"/>
        <v>0.11917834491789997</v>
      </c>
      <c r="O4" s="21">
        <f t="shared" si="8"/>
        <v>8.8936960746599986E-2</v>
      </c>
      <c r="P4" s="21">
        <f t="shared" si="9"/>
        <v>0.14496659332556794</v>
      </c>
      <c r="Q4" s="22">
        <f t="shared" si="10"/>
        <v>5.8704516295857128E-6</v>
      </c>
      <c r="R4" s="38">
        <v>27.6</v>
      </c>
      <c r="S4" s="17">
        <f t="shared" si="11"/>
        <v>21024.576000000005</v>
      </c>
      <c r="T4" s="17">
        <f t="shared" si="12"/>
        <v>2.1024576000000003E-2</v>
      </c>
      <c r="U4" s="17">
        <v>14.5</v>
      </c>
      <c r="V4" s="17">
        <v>11.4</v>
      </c>
      <c r="W4" s="17">
        <v>3.3000000000000002E-2</v>
      </c>
      <c r="X4" s="17">
        <f t="shared" si="1"/>
        <v>0.10600000000000001</v>
      </c>
      <c r="Y4" s="17">
        <v>0.13900000000000001</v>
      </c>
      <c r="Z4" s="17">
        <f t="shared" si="13"/>
        <v>0.23741007194244604</v>
      </c>
      <c r="AA4" s="17">
        <f t="shared" si="2"/>
        <v>6.6113104968204824E-6</v>
      </c>
      <c r="AB4" s="17">
        <f>((Z4-P4)/P4*100)</f>
        <v>63.768814936050319</v>
      </c>
      <c r="AC4" s="7">
        <f>((AA4-Q4)/Q4*100)</f>
        <v>12.620134088168156</v>
      </c>
      <c r="AD4" s="7">
        <f t="shared" si="14"/>
        <v>9.9555259957131579</v>
      </c>
      <c r="AE4" s="7"/>
      <c r="AF4" s="7" t="s">
        <v>51</v>
      </c>
      <c r="AG4" s="7" t="s">
        <v>52</v>
      </c>
      <c r="AH4" s="7" t="s">
        <v>53</v>
      </c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</row>
    <row r="5" spans="1:64" x14ac:dyDescent="0.2">
      <c r="A5" s="5">
        <v>41783</v>
      </c>
      <c r="B5" s="20">
        <v>37</v>
      </c>
      <c r="C5" s="17">
        <v>1</v>
      </c>
      <c r="D5" s="17" t="s">
        <v>32</v>
      </c>
      <c r="F5">
        <v>23.4</v>
      </c>
      <c r="G5">
        <v>23.3</v>
      </c>
      <c r="H5" s="35">
        <v>23.3</v>
      </c>
      <c r="I5" s="6">
        <f t="shared" si="3"/>
        <v>12649.337</v>
      </c>
      <c r="J5" s="6">
        <f t="shared" si="4"/>
        <v>1.2649337E-2</v>
      </c>
      <c r="K5" s="21">
        <f t="shared" si="5"/>
        <v>1.0349336999999998E-2</v>
      </c>
      <c r="L5" s="21">
        <f t="shared" si="6"/>
        <v>7.3896021999999992E-2</v>
      </c>
      <c r="M5" s="21">
        <f t="shared" si="7"/>
        <v>0.11804801100000001</v>
      </c>
      <c r="N5" s="21">
        <f t="shared" si="0"/>
        <v>0.10758455884269999</v>
      </c>
      <c r="O5" s="21">
        <f t="shared" si="8"/>
        <v>7.693515684579999E-2</v>
      </c>
      <c r="P5" s="21">
        <f t="shared" si="9"/>
        <v>0.14005269458212513</v>
      </c>
      <c r="Q5" s="22">
        <f t="shared" si="10"/>
        <v>5.8418889464325283E-6</v>
      </c>
      <c r="R5" s="38">
        <v>26.4</v>
      </c>
      <c r="S5" s="17">
        <f t="shared" si="11"/>
        <v>18399.743999999999</v>
      </c>
      <c r="T5" s="17">
        <f t="shared" si="12"/>
        <v>1.8399743999999999E-2</v>
      </c>
      <c r="U5" s="17">
        <v>15.6</v>
      </c>
      <c r="V5" s="17">
        <v>11.8</v>
      </c>
      <c r="W5" s="17">
        <v>2.4E-2</v>
      </c>
      <c r="X5" s="17">
        <f t="shared" si="1"/>
        <v>0.10800000000000001</v>
      </c>
      <c r="Y5" s="17">
        <v>0.13200000000000001</v>
      </c>
      <c r="Z5" s="17">
        <f t="shared" si="13"/>
        <v>0.18181818181818182</v>
      </c>
      <c r="AA5" s="17">
        <f t="shared" si="2"/>
        <v>7.1740128558310384E-6</v>
      </c>
      <c r="AB5" s="17">
        <f>((Z5-P5)/P5*100)</f>
        <v>29.821266460222184</v>
      </c>
      <c r="AC5" s="7">
        <f>((AA5-Q5)/Q5*100)</f>
        <v>22.802965301351705</v>
      </c>
      <c r="AD5" s="7">
        <f t="shared" si="14"/>
        <v>11.818910697275532</v>
      </c>
      <c r="AE5" s="7"/>
      <c r="AF5" s="7">
        <v>5.340719409599739</v>
      </c>
      <c r="AG5" s="7">
        <v>2.9150693390279545</v>
      </c>
      <c r="AH5" s="7">
        <v>-0.17579927285315619</v>
      </c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64" x14ac:dyDescent="0.2">
      <c r="A6" s="5">
        <v>41783</v>
      </c>
      <c r="B6" s="20">
        <v>90</v>
      </c>
      <c r="C6" s="17">
        <v>1</v>
      </c>
      <c r="D6" s="17" t="s">
        <v>32</v>
      </c>
      <c r="F6">
        <v>28.4</v>
      </c>
      <c r="G6">
        <v>28.2</v>
      </c>
      <c r="H6" s="35">
        <v>28.2</v>
      </c>
      <c r="I6" s="6">
        <f t="shared" si="3"/>
        <v>22425.768</v>
      </c>
      <c r="J6" s="6">
        <f t="shared" si="4"/>
        <v>2.2425767999999999E-2</v>
      </c>
      <c r="K6" s="21">
        <f t="shared" si="5"/>
        <v>2.0125767999999999E-2</v>
      </c>
      <c r="L6" s="21">
        <f t="shared" si="6"/>
        <v>0.13255460799999999</v>
      </c>
      <c r="M6" s="21">
        <f t="shared" si="7"/>
        <v>0.14737730399999999</v>
      </c>
      <c r="N6" s="21">
        <f t="shared" si="0"/>
        <v>0.14822616015279999</v>
      </c>
      <c r="O6" s="21">
        <f t="shared" si="8"/>
        <v>0.11900705001119999</v>
      </c>
      <c r="P6" s="21">
        <f t="shared" si="9"/>
        <v>0.15183001408747707</v>
      </c>
      <c r="Q6" s="22">
        <f t="shared" si="10"/>
        <v>5.910816878155521E-6</v>
      </c>
      <c r="R6" s="38">
        <v>28.8</v>
      </c>
      <c r="S6" s="17">
        <f t="shared" si="11"/>
        <v>23887.872000000003</v>
      </c>
      <c r="T6" s="17">
        <f t="shared" si="12"/>
        <v>2.3887872000000004E-2</v>
      </c>
      <c r="U6" s="17">
        <v>15</v>
      </c>
      <c r="V6" s="17">
        <v>12</v>
      </c>
      <c r="W6" s="17">
        <v>3.3000000000000002E-2</v>
      </c>
      <c r="X6" s="17">
        <f t="shared" si="1"/>
        <v>0.11699999999999999</v>
      </c>
      <c r="Y6" s="17">
        <v>0.15</v>
      </c>
      <c r="Z6" s="17">
        <f t="shared" si="13"/>
        <v>0.22000000000000003</v>
      </c>
      <c r="AA6" s="17">
        <f t="shared" si="2"/>
        <v>6.279337062757201E-6</v>
      </c>
      <c r="AB6" s="17">
        <f>((Z6-P6)/P6*100)</f>
        <v>44.898886641245213</v>
      </c>
      <c r="AC6" s="7">
        <f>((AA6-Q6)/Q6*100)</f>
        <v>6.2346743639379545</v>
      </c>
      <c r="AD6" s="7">
        <f t="shared" si="14"/>
        <v>1.7795793034726757</v>
      </c>
      <c r="AE6" s="7"/>
      <c r="AF6" s="7">
        <v>9.0406629731785557</v>
      </c>
      <c r="AG6" s="7">
        <v>41.574858604804902</v>
      </c>
      <c r="AH6" s="7">
        <v>18.448326917382271</v>
      </c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64" x14ac:dyDescent="0.2">
      <c r="A7" s="5">
        <v>41783</v>
      </c>
      <c r="B7" s="20">
        <v>40</v>
      </c>
      <c r="C7" s="17">
        <v>2</v>
      </c>
      <c r="D7" s="17" t="s">
        <v>32</v>
      </c>
      <c r="F7">
        <v>25.2</v>
      </c>
      <c r="G7">
        <v>25.5</v>
      </c>
      <c r="H7" s="35">
        <v>25.5</v>
      </c>
      <c r="I7" s="6">
        <f t="shared" si="3"/>
        <v>16581.375</v>
      </c>
      <c r="J7" s="6">
        <f t="shared" si="4"/>
        <v>1.6581374999999999E-2</v>
      </c>
      <c r="K7" s="21">
        <f t="shared" si="5"/>
        <v>1.4281374999999999E-2</v>
      </c>
      <c r="L7" s="21">
        <f t="shared" si="6"/>
        <v>9.7488249999999999E-2</v>
      </c>
      <c r="M7" s="21">
        <f t="shared" si="7"/>
        <v>0.129844125</v>
      </c>
      <c r="N7" s="21">
        <f t="shared" si="0"/>
        <v>0.12393043401249998</v>
      </c>
      <c r="O7" s="21">
        <f t="shared" si="8"/>
        <v>9.3856289174999996E-2</v>
      </c>
      <c r="P7" s="21">
        <f t="shared" si="9"/>
        <v>0.14649329534584937</v>
      </c>
      <c r="Q7" s="22">
        <f t="shared" si="10"/>
        <v>5.8793827411779785E-6</v>
      </c>
      <c r="R7" s="38">
        <v>27.4</v>
      </c>
      <c r="S7" s="17">
        <f t="shared" si="11"/>
        <v>20570.823999999997</v>
      </c>
      <c r="T7" s="17">
        <f t="shared" si="12"/>
        <v>2.0570823999999998E-2</v>
      </c>
      <c r="U7" s="17">
        <v>15.1</v>
      </c>
      <c r="V7" s="17">
        <v>11.2</v>
      </c>
      <c r="W7" s="17">
        <v>2.7E-2</v>
      </c>
      <c r="X7" s="17">
        <f t="shared" si="1"/>
        <v>9.9000000000000005E-2</v>
      </c>
      <c r="Y7" s="17">
        <v>0.126</v>
      </c>
      <c r="Z7" s="17">
        <f t="shared" si="13"/>
        <v>0.21428571428571427</v>
      </c>
      <c r="AA7" s="17">
        <f t="shared" si="2"/>
        <v>6.1251800122348053E-6</v>
      </c>
      <c r="AB7" s="17">
        <f>((Z7-P7)/P7*100)</f>
        <v>46.276806579998663</v>
      </c>
      <c r="AC7" s="7">
        <f>((AA7-Q7)/Q7*100)</f>
        <v>4.180664567647784</v>
      </c>
      <c r="AD7" s="7">
        <f t="shared" si="14"/>
        <v>-2.9605690669485463</v>
      </c>
      <c r="AE7" s="7"/>
      <c r="AF7" s="7">
        <v>9.9555259957131579</v>
      </c>
      <c r="AG7" s="7">
        <v>-3.614588651947543</v>
      </c>
      <c r="AH7" s="7">
        <v>8.3438054898162122</v>
      </c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</row>
    <row r="8" spans="1:64" x14ac:dyDescent="0.2">
      <c r="A8" s="5">
        <v>41783</v>
      </c>
      <c r="B8" s="20">
        <v>43</v>
      </c>
      <c r="C8" s="17">
        <v>2</v>
      </c>
      <c r="D8" s="17" t="s">
        <v>32</v>
      </c>
      <c r="F8">
        <v>25</v>
      </c>
      <c r="G8">
        <v>25.4</v>
      </c>
      <c r="H8" s="35">
        <v>25.4</v>
      </c>
      <c r="I8" s="6">
        <f t="shared" si="3"/>
        <v>16387.063999999998</v>
      </c>
      <c r="J8" s="6">
        <f t="shared" si="4"/>
        <v>1.6387064E-2</v>
      </c>
      <c r="K8" s="21">
        <f t="shared" si="5"/>
        <v>1.4087063999999996E-2</v>
      </c>
      <c r="L8" s="21">
        <f t="shared" si="6"/>
        <v>9.6322383999999997E-2</v>
      </c>
      <c r="M8" s="21">
        <f t="shared" si="7"/>
        <v>0.129261192</v>
      </c>
      <c r="N8" s="21">
        <f t="shared" si="0"/>
        <v>0.12312266375440001</v>
      </c>
      <c r="O8" s="21">
        <f t="shared" si="8"/>
        <v>9.3020091217599993E-2</v>
      </c>
      <c r="P8" s="21">
        <f t="shared" si="9"/>
        <v>0.14624912107657131</v>
      </c>
      <c r="Q8" s="22">
        <f t="shared" si="10"/>
        <v>5.8779525118105357E-6</v>
      </c>
      <c r="R8" s="38">
        <v>27.8</v>
      </c>
      <c r="S8" s="17">
        <f t="shared" si="11"/>
        <v>21484.952000000001</v>
      </c>
      <c r="T8" s="17">
        <f t="shared" si="12"/>
        <v>2.1484952000000002E-2</v>
      </c>
      <c r="U8" s="17">
        <v>16</v>
      </c>
      <c r="V8" s="17">
        <v>12.8</v>
      </c>
      <c r="W8" s="17">
        <v>3.1E-2</v>
      </c>
      <c r="X8" s="17">
        <f t="shared" si="1"/>
        <v>0.125</v>
      </c>
      <c r="Y8" s="17">
        <v>0.156</v>
      </c>
      <c r="Z8" s="17">
        <f t="shared" si="13"/>
        <v>0.19871794871794871</v>
      </c>
      <c r="AA8" s="17">
        <f t="shared" si="2"/>
        <v>7.2608959051898269E-6</v>
      </c>
      <c r="AB8" s="17">
        <f>((Z8-P8)/P8*100)</f>
        <v>35.87633707139095</v>
      </c>
      <c r="AC8" s="7">
        <f>((AA8-Q8)/Q8*100)</f>
        <v>23.527638078064619</v>
      </c>
      <c r="AD8" s="7">
        <f t="shared" si="14"/>
        <v>20.685874535336175</v>
      </c>
      <c r="AE8" s="7"/>
      <c r="AF8" s="7">
        <v>11.818910697275532</v>
      </c>
      <c r="AG8" s="7">
        <v>28.45802601699754</v>
      </c>
      <c r="AH8" s="7">
        <v>2.0574437612027205</v>
      </c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</row>
    <row r="9" spans="1:64" x14ac:dyDescent="0.2">
      <c r="A9" s="5">
        <v>41783</v>
      </c>
      <c r="B9" s="20">
        <v>45</v>
      </c>
      <c r="C9" s="17">
        <v>2</v>
      </c>
      <c r="D9" s="17" t="s">
        <v>32</v>
      </c>
      <c r="F9">
        <v>26.9</v>
      </c>
      <c r="G9">
        <v>26.7</v>
      </c>
      <c r="H9" s="35">
        <v>26.7</v>
      </c>
      <c r="I9" s="6">
        <f t="shared" si="3"/>
        <v>19034.163</v>
      </c>
      <c r="J9" s="6">
        <f t="shared" si="4"/>
        <v>1.9034163E-2</v>
      </c>
      <c r="K9" s="21">
        <f t="shared" si="5"/>
        <v>1.6734163E-2</v>
      </c>
      <c r="L9" s="21">
        <f t="shared" si="6"/>
        <v>0.11220497800000001</v>
      </c>
      <c r="M9" s="21">
        <f t="shared" si="7"/>
        <v>0.13720248900000001</v>
      </c>
      <c r="N9" s="21">
        <f t="shared" si="0"/>
        <v>0.13412691900730001</v>
      </c>
      <c r="O9" s="21">
        <f t="shared" si="8"/>
        <v>0.10441161705419999</v>
      </c>
      <c r="P9" s="21">
        <f t="shared" si="9"/>
        <v>0.14913922089980713</v>
      </c>
      <c r="Q9" s="22">
        <f t="shared" si="10"/>
        <v>5.89492577109905E-6</v>
      </c>
      <c r="R9" s="38">
        <v>27.4</v>
      </c>
      <c r="S9" s="17">
        <f t="shared" si="11"/>
        <v>20570.823999999997</v>
      </c>
      <c r="T9" s="17">
        <f t="shared" si="12"/>
        <v>2.0570823999999998E-2</v>
      </c>
      <c r="U9" s="17">
        <v>15</v>
      </c>
      <c r="V9" s="17">
        <v>11.1</v>
      </c>
      <c r="W9" s="17">
        <v>2.5999999999999999E-2</v>
      </c>
      <c r="X9" s="17">
        <f t="shared" si="1"/>
        <v>0.11400000000000002</v>
      </c>
      <c r="Y9" s="17">
        <v>0.14000000000000001</v>
      </c>
      <c r="Z9" s="17">
        <f t="shared" si="13"/>
        <v>0.18571428571428569</v>
      </c>
      <c r="AA9" s="17">
        <f t="shared" si="2"/>
        <v>6.8057555691497836E-6</v>
      </c>
      <c r="AB9" s="17">
        <f>((Z9-P9)/P9*100)</f>
        <v>24.524108811759159</v>
      </c>
      <c r="AC9" s="7">
        <f>((AA9-Q9)/Q9*100)</f>
        <v>15.451081717029297</v>
      </c>
      <c r="AD9" s="7">
        <f t="shared" si="14"/>
        <v>2.0389651969068887</v>
      </c>
      <c r="AE9" s="7"/>
      <c r="AF9" s="7">
        <v>1.7795793034726757</v>
      </c>
      <c r="AG9" s="7">
        <v>19.912247134468636</v>
      </c>
      <c r="AH9" s="7">
        <v>33.5601404824111</v>
      </c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64" x14ac:dyDescent="0.2">
      <c r="A10" s="5">
        <v>41783</v>
      </c>
      <c r="B10" s="20">
        <v>6</v>
      </c>
      <c r="C10" s="17">
        <v>3</v>
      </c>
      <c r="D10" s="17" t="s">
        <v>32</v>
      </c>
      <c r="F10">
        <v>27</v>
      </c>
      <c r="G10">
        <v>27</v>
      </c>
      <c r="H10" s="35">
        <v>27</v>
      </c>
      <c r="I10" s="6">
        <f t="shared" si="3"/>
        <v>19683</v>
      </c>
      <c r="J10" s="6">
        <f t="shared" si="4"/>
        <v>1.9682999999999999E-2</v>
      </c>
      <c r="K10" s="21">
        <f t="shared" si="5"/>
        <v>1.7382999999999999E-2</v>
      </c>
      <c r="L10" s="21">
        <f t="shared" si="6"/>
        <v>0.11609800000000001</v>
      </c>
      <c r="M10" s="21">
        <f t="shared" si="7"/>
        <v>0.13914900000000002</v>
      </c>
      <c r="N10" s="21">
        <f t="shared" si="0"/>
        <v>0.1368241993</v>
      </c>
      <c r="O10" s="21">
        <f t="shared" si="8"/>
        <v>0.10720382219999999</v>
      </c>
      <c r="P10" s="21">
        <f t="shared" si="9"/>
        <v>0.14972695481403639</v>
      </c>
      <c r="Q10" s="22">
        <f t="shared" si="10"/>
        <v>5.8983894731494187E-6</v>
      </c>
      <c r="R10" s="38">
        <v>28.5</v>
      </c>
      <c r="S10" s="17">
        <f t="shared" si="11"/>
        <v>23149.125</v>
      </c>
      <c r="T10" s="17">
        <f t="shared" si="12"/>
        <v>2.3149125E-2</v>
      </c>
      <c r="U10" s="17">
        <v>15.8</v>
      </c>
      <c r="V10" s="17">
        <v>11.7</v>
      </c>
      <c r="W10" s="17">
        <v>1.7000000000000001E-2</v>
      </c>
      <c r="X10" s="17">
        <f t="shared" si="1"/>
        <v>0.106</v>
      </c>
      <c r="Y10" s="17">
        <v>0.123</v>
      </c>
      <c r="Z10" s="17">
        <f t="shared" si="13"/>
        <v>0.13821138211382114</v>
      </c>
      <c r="AA10" s="17">
        <f t="shared" si="2"/>
        <v>5.3133757755422719E-6</v>
      </c>
      <c r="AB10" s="17">
        <f>((Z10-P10)/P10*100)</f>
        <v>-7.6910484919150326</v>
      </c>
      <c r="AC10" s="7">
        <f>((AA10-Q10)/Q10*100)</f>
        <v>-9.9181937759491721</v>
      </c>
      <c r="AD10" s="7">
        <f t="shared" si="14"/>
        <v>-11.605545135071054</v>
      </c>
      <c r="AE10" s="7"/>
      <c r="AF10" s="7">
        <v>-2.9605690669485463</v>
      </c>
      <c r="AG10" s="7">
        <v>-12.268718314117578</v>
      </c>
      <c r="AH10" s="7">
        <v>-7.5000896652356781</v>
      </c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64" x14ac:dyDescent="0.2">
      <c r="A11" s="5">
        <v>41783</v>
      </c>
      <c r="B11" s="20">
        <v>13</v>
      </c>
      <c r="C11" s="17">
        <v>3</v>
      </c>
      <c r="D11" s="17" t="s">
        <v>32</v>
      </c>
      <c r="E11" t="s">
        <v>124</v>
      </c>
      <c r="F11" s="37">
        <v>25</v>
      </c>
      <c r="G11" s="37">
        <v>25.5</v>
      </c>
      <c r="H11" s="35">
        <v>25.5</v>
      </c>
      <c r="I11" s="6"/>
      <c r="J11" s="6"/>
      <c r="K11" s="21"/>
      <c r="L11" s="21"/>
      <c r="M11" s="21"/>
      <c r="N11" s="21"/>
      <c r="O11" s="21"/>
      <c r="P11" s="21"/>
      <c r="Q11" s="22"/>
      <c r="R11" s="38">
        <v>26.7</v>
      </c>
      <c r="S11" s="17">
        <f t="shared" si="11"/>
        <v>19034.163</v>
      </c>
      <c r="T11" s="17">
        <f t="shared" si="12"/>
        <v>1.9034163E-2</v>
      </c>
      <c r="U11" s="17">
        <v>15.5</v>
      </c>
      <c r="V11" s="17">
        <v>11</v>
      </c>
      <c r="W11" s="17">
        <v>2.8000000000000001E-2</v>
      </c>
      <c r="X11" s="17">
        <f t="shared" si="1"/>
        <v>0.11399999999999999</v>
      </c>
      <c r="Y11" s="17">
        <v>0.14199999999999999</v>
      </c>
      <c r="Z11" s="17">
        <f t="shared" si="13"/>
        <v>0.19718309859154931</v>
      </c>
      <c r="AA11" s="17">
        <f t="shared" si="2"/>
        <v>7.4602702519674744E-6</v>
      </c>
      <c r="AB11" s="17"/>
      <c r="AC11" s="7"/>
      <c r="AD11" s="7"/>
      <c r="AE11" s="7"/>
      <c r="AF11" s="7">
        <v>20.685874535336175</v>
      </c>
      <c r="AG11" s="7">
        <v>8.4674202689430906</v>
      </c>
      <c r="AH11" s="7">
        <v>-5.4932073242764385</v>
      </c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64" x14ac:dyDescent="0.2">
      <c r="A12" s="5">
        <v>41783</v>
      </c>
      <c r="B12" s="20">
        <v>30</v>
      </c>
      <c r="C12" s="17">
        <v>3</v>
      </c>
      <c r="D12" s="17" t="s">
        <v>32</v>
      </c>
      <c r="F12" s="37">
        <v>25.9</v>
      </c>
      <c r="G12" s="37">
        <v>26.1</v>
      </c>
      <c r="H12" s="35">
        <v>26.1</v>
      </c>
      <c r="I12" s="6">
        <f t="shared" si="3"/>
        <v>17779.581000000002</v>
      </c>
      <c r="J12" s="6">
        <f t="shared" si="4"/>
        <v>1.7779581000000003E-2</v>
      </c>
      <c r="K12" s="21">
        <f t="shared" si="5"/>
        <v>1.5479581000000003E-2</v>
      </c>
      <c r="L12" s="21">
        <f t="shared" si="6"/>
        <v>0.10467748600000001</v>
      </c>
      <c r="M12" s="21">
        <f t="shared" si="7"/>
        <v>0.13343874300000003</v>
      </c>
      <c r="N12" s="21">
        <f t="shared" si="0"/>
        <v>0.1289114961751</v>
      </c>
      <c r="O12" s="21">
        <f t="shared" si="8"/>
        <v>9.9012648875400011E-2</v>
      </c>
      <c r="P12" s="21">
        <f t="shared" si="9"/>
        <v>0.14787879984049293</v>
      </c>
      <c r="Q12" s="22">
        <f t="shared" si="10"/>
        <v>5.8875114098583088E-6</v>
      </c>
      <c r="R12" s="38">
        <v>27</v>
      </c>
      <c r="S12" s="17">
        <f t="shared" si="11"/>
        <v>19683</v>
      </c>
      <c r="T12" s="17">
        <f t="shared" si="12"/>
        <v>1.9682999999999999E-2</v>
      </c>
      <c r="U12" s="17">
        <v>15.9</v>
      </c>
      <c r="V12" s="17">
        <v>12.1</v>
      </c>
      <c r="W12" s="17">
        <v>4.2000000000000003E-2</v>
      </c>
      <c r="X12" s="17">
        <f t="shared" si="1"/>
        <v>0.124</v>
      </c>
      <c r="Y12" s="17">
        <v>0.16600000000000001</v>
      </c>
      <c r="Z12" s="17">
        <f t="shared" si="13"/>
        <v>0.25301204819277107</v>
      </c>
      <c r="AA12" s="17">
        <f t="shared" si="2"/>
        <v>8.4336737285982829E-6</v>
      </c>
      <c r="AB12" s="17">
        <f>((Z12-P12)/P12*100)</f>
        <v>71.094199077676052</v>
      </c>
      <c r="AC12" s="7">
        <f>((AA12-Q12)/Q12*100)</f>
        <v>43.246834553501969</v>
      </c>
      <c r="AD12" s="7">
        <f t="shared" si="14"/>
        <v>24.401651475388956</v>
      </c>
      <c r="AE12" s="7"/>
      <c r="AF12" s="7">
        <v>2.0389651969068887</v>
      </c>
      <c r="AG12" s="7">
        <v>4.0842692016704349</v>
      </c>
      <c r="AH12" s="7">
        <v>10.152693181369978</v>
      </c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</row>
    <row r="13" spans="1:64" x14ac:dyDescent="0.2">
      <c r="A13" s="5">
        <v>41783</v>
      </c>
      <c r="B13" s="20">
        <v>55</v>
      </c>
      <c r="C13" s="17">
        <v>3</v>
      </c>
      <c r="D13" s="17" t="s">
        <v>32</v>
      </c>
      <c r="F13" s="37">
        <v>27.1</v>
      </c>
      <c r="G13" s="37">
        <v>27</v>
      </c>
      <c r="H13" s="35">
        <v>27</v>
      </c>
      <c r="I13" s="6">
        <f t="shared" si="3"/>
        <v>19683</v>
      </c>
      <c r="J13" s="6">
        <f t="shared" si="4"/>
        <v>1.9682999999999999E-2</v>
      </c>
      <c r="K13" s="21">
        <f t="shared" si="5"/>
        <v>1.7382999999999999E-2</v>
      </c>
      <c r="L13" s="21">
        <f t="shared" si="6"/>
        <v>0.11609800000000001</v>
      </c>
      <c r="M13" s="21">
        <f t="shared" si="7"/>
        <v>0.13914900000000002</v>
      </c>
      <c r="N13" s="21">
        <f t="shared" si="0"/>
        <v>0.1368241993</v>
      </c>
      <c r="O13" s="21">
        <f t="shared" si="8"/>
        <v>0.10720382219999999</v>
      </c>
      <c r="P13" s="21">
        <f t="shared" si="9"/>
        <v>0.14972695481403639</v>
      </c>
      <c r="Q13" s="22">
        <f t="shared" si="10"/>
        <v>5.8983894731494187E-6</v>
      </c>
      <c r="R13" s="38">
        <v>27.6</v>
      </c>
      <c r="S13" s="17">
        <f t="shared" si="11"/>
        <v>21024.576000000005</v>
      </c>
      <c r="T13" s="17">
        <f t="shared" si="12"/>
        <v>2.1024576000000003E-2</v>
      </c>
      <c r="U13" s="17">
        <v>16.100000000000001</v>
      </c>
      <c r="V13" s="17">
        <v>10.9</v>
      </c>
      <c r="W13" s="17">
        <v>1.9E-2</v>
      </c>
      <c r="X13" s="17">
        <f t="shared" si="1"/>
        <v>0.114</v>
      </c>
      <c r="Y13" s="17">
        <v>0.13300000000000001</v>
      </c>
      <c r="Z13" s="17">
        <f t="shared" si="13"/>
        <v>0.14285714285714285</v>
      </c>
      <c r="AA13" s="17">
        <f t="shared" si="2"/>
        <v>6.3259301876052095E-6</v>
      </c>
      <c r="AB13" s="17">
        <f>((Z13-P13)/P13*100)</f>
        <v>-4.5882265924836121</v>
      </c>
      <c r="AC13" s="7">
        <f>((AA13-Q13)/Q13*100)</f>
        <v>7.2484313964351923</v>
      </c>
      <c r="AD13" s="7">
        <f t="shared" si="14"/>
        <v>-4.4190040891418656</v>
      </c>
      <c r="AE13" s="7"/>
      <c r="AF13" s="7">
        <v>-11.605545135071054</v>
      </c>
      <c r="AG13" s="7">
        <v>24.372951931415326</v>
      </c>
      <c r="AH13" s="7">
        <v>7.6671316327436028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</row>
    <row r="14" spans="1:64" x14ac:dyDescent="0.2">
      <c r="A14" s="5">
        <v>41783</v>
      </c>
      <c r="B14" s="20">
        <v>57</v>
      </c>
      <c r="C14" s="17">
        <v>3</v>
      </c>
      <c r="D14" s="17" t="s">
        <v>32</v>
      </c>
      <c r="F14" s="37">
        <v>26.9</v>
      </c>
      <c r="G14" s="37">
        <v>26.5</v>
      </c>
      <c r="H14" s="35">
        <v>26.5</v>
      </c>
      <c r="I14" s="6">
        <f t="shared" si="3"/>
        <v>18609.625</v>
      </c>
      <c r="J14" s="6">
        <f t="shared" si="4"/>
        <v>1.8609625000000001E-2</v>
      </c>
      <c r="K14" s="21">
        <f t="shared" si="5"/>
        <v>1.6309624999999998E-2</v>
      </c>
      <c r="L14" s="21">
        <f t="shared" si="6"/>
        <v>0.10965775</v>
      </c>
      <c r="M14" s="21">
        <f t="shared" si="7"/>
        <v>0.135928875</v>
      </c>
      <c r="N14" s="21">
        <f t="shared" si="0"/>
        <v>0.1323620720875</v>
      </c>
      <c r="O14" s="21">
        <f t="shared" si="8"/>
        <v>0.10258466022500001</v>
      </c>
      <c r="P14" s="21">
        <f t="shared" si="9"/>
        <v>0.14873207776012182</v>
      </c>
      <c r="Q14" s="22">
        <f t="shared" si="10"/>
        <v>5.8925287317718656E-6</v>
      </c>
      <c r="R14" s="38">
        <v>28.1</v>
      </c>
      <c r="S14" s="17">
        <f t="shared" si="11"/>
        <v>22188.041000000005</v>
      </c>
      <c r="T14" s="17">
        <f t="shared" si="12"/>
        <v>2.2188041000000006E-2</v>
      </c>
      <c r="U14" s="17">
        <v>16.2</v>
      </c>
      <c r="V14" s="17">
        <v>12.1</v>
      </c>
      <c r="W14" s="17">
        <v>2.4E-2</v>
      </c>
      <c r="X14" s="17">
        <f t="shared" si="1"/>
        <v>0.124</v>
      </c>
      <c r="Y14" s="17">
        <v>0.14799999999999999</v>
      </c>
      <c r="Z14" s="17">
        <f t="shared" si="13"/>
        <v>0.16216216216216217</v>
      </c>
      <c r="AA14" s="17">
        <f t="shared" si="2"/>
        <v>6.6702598936066488E-6</v>
      </c>
      <c r="AB14" s="17">
        <f>((Z14-P14)/P14*100)</f>
        <v>9.0297161206210497</v>
      </c>
      <c r="AC14" s="7">
        <f>((AA14-Q14)/Q14*100)</f>
        <v>13.198597702907113</v>
      </c>
      <c r="AD14" s="7">
        <f t="shared" si="14"/>
        <v>8.8804714965823024</v>
      </c>
      <c r="AE14" s="7"/>
      <c r="AF14" s="7">
        <v>9.3618983531214699</v>
      </c>
      <c r="AG14" s="7">
        <v>23.170183155269893</v>
      </c>
      <c r="AH14" s="7">
        <v>8.077285786345584</v>
      </c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</row>
    <row r="15" spans="1:64" x14ac:dyDescent="0.2">
      <c r="A15" s="5">
        <v>41783</v>
      </c>
      <c r="B15" s="20">
        <v>10</v>
      </c>
      <c r="C15" s="17">
        <v>4</v>
      </c>
      <c r="D15" s="17" t="s">
        <v>33</v>
      </c>
      <c r="F15" s="37">
        <v>23.2</v>
      </c>
      <c r="G15" s="37">
        <v>23</v>
      </c>
      <c r="H15" s="35">
        <v>23</v>
      </c>
      <c r="I15" s="6">
        <f t="shared" si="3"/>
        <v>12167</v>
      </c>
      <c r="J15" s="6">
        <f t="shared" si="4"/>
        <v>1.2167000000000001E-2</v>
      </c>
      <c r="K15" s="21">
        <f t="shared" si="5"/>
        <v>9.866999999999999E-3</v>
      </c>
      <c r="L15" s="21">
        <f t="shared" si="6"/>
        <v>7.1001999999999996E-2</v>
      </c>
      <c r="M15" s="21">
        <f t="shared" si="7"/>
        <v>0.11660100000000001</v>
      </c>
      <c r="N15" s="21">
        <f t="shared" si="0"/>
        <v>0.1055794357</v>
      </c>
      <c r="O15" s="21">
        <f t="shared" si="8"/>
        <v>7.4859467799999996E-2</v>
      </c>
      <c r="P15" s="21">
        <f t="shared" si="9"/>
        <v>0.13896791639672121</v>
      </c>
      <c r="Q15" s="22">
        <f t="shared" si="10"/>
        <v>5.8356209418920029E-6</v>
      </c>
      <c r="R15" s="38">
        <v>25.4</v>
      </c>
      <c r="S15" s="17">
        <f t="shared" si="11"/>
        <v>16387.063999999998</v>
      </c>
      <c r="T15" s="17">
        <f t="shared" si="12"/>
        <v>1.6387064E-2</v>
      </c>
      <c r="U15" s="17">
        <v>14</v>
      </c>
      <c r="V15" s="17">
        <v>10.9</v>
      </c>
      <c r="W15" s="17">
        <v>3.5999999999999997E-2</v>
      </c>
      <c r="X15" s="17">
        <f t="shared" si="1"/>
        <v>8.3999999999999991E-2</v>
      </c>
      <c r="Y15" s="17">
        <v>0.12</v>
      </c>
      <c r="Z15" s="17">
        <f t="shared" si="13"/>
        <v>0.3</v>
      </c>
      <c r="AA15" s="17">
        <f t="shared" si="2"/>
        <v>7.3228492913678746E-6</v>
      </c>
      <c r="AB15" s="17">
        <f>((Z15-P15)/P15*100)</f>
        <v>115.87716631194893</v>
      </c>
      <c r="AC15" s="7">
        <f>((AA15-Q15)/Q15*100)</f>
        <v>25.485348762109421</v>
      </c>
      <c r="AD15" s="7">
        <f t="shared" si="14"/>
        <v>2.9150693390279545</v>
      </c>
      <c r="AE15" s="7"/>
      <c r="AF15" s="7">
        <v>24.401651475388956</v>
      </c>
      <c r="AG15" s="7">
        <v>13.321076940630006</v>
      </c>
      <c r="AH15" s="7">
        <v>2.5165709249765635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64" x14ac:dyDescent="0.2">
      <c r="A16" s="5">
        <v>41783</v>
      </c>
      <c r="B16" s="20">
        <v>42</v>
      </c>
      <c r="C16" s="17">
        <v>4</v>
      </c>
      <c r="D16" s="17" t="s">
        <v>33</v>
      </c>
      <c r="F16" s="37">
        <v>26.8</v>
      </c>
      <c r="G16" s="37">
        <v>27</v>
      </c>
      <c r="H16" s="35">
        <v>27</v>
      </c>
      <c r="I16" s="6">
        <f t="shared" si="3"/>
        <v>19683</v>
      </c>
      <c r="J16" s="6">
        <f t="shared" si="4"/>
        <v>1.9682999999999999E-2</v>
      </c>
      <c r="K16" s="21">
        <f t="shared" si="5"/>
        <v>1.7382999999999999E-2</v>
      </c>
      <c r="L16" s="21">
        <f t="shared" si="6"/>
        <v>0.11609800000000001</v>
      </c>
      <c r="M16" s="21">
        <f t="shared" si="7"/>
        <v>0.13914900000000002</v>
      </c>
      <c r="N16" s="21">
        <f t="shared" si="0"/>
        <v>0.1368241993</v>
      </c>
      <c r="O16" s="21">
        <f t="shared" si="8"/>
        <v>0.10720382219999999</v>
      </c>
      <c r="P16" s="21">
        <f t="shared" si="9"/>
        <v>0.14972695481403639</v>
      </c>
      <c r="Q16" s="22">
        <f t="shared" si="10"/>
        <v>5.8983894731494187E-6</v>
      </c>
      <c r="R16" s="38">
        <v>27.8</v>
      </c>
      <c r="S16" s="17">
        <f t="shared" si="11"/>
        <v>21484.952000000001</v>
      </c>
      <c r="T16" s="17">
        <f t="shared" si="12"/>
        <v>2.1484952000000002E-2</v>
      </c>
      <c r="U16" s="17">
        <v>15</v>
      </c>
      <c r="V16" s="17">
        <v>10.8</v>
      </c>
      <c r="W16" s="17">
        <v>0.06</v>
      </c>
      <c r="X16" s="17">
        <f t="shared" si="1"/>
        <v>0.13700000000000001</v>
      </c>
      <c r="Y16" s="17">
        <v>0.19700000000000001</v>
      </c>
      <c r="Z16" s="17">
        <f t="shared" si="13"/>
        <v>0.3045685279187817</v>
      </c>
      <c r="AA16" s="17">
        <f t="shared" si="2"/>
        <v>9.1692082905281797E-6</v>
      </c>
      <c r="AB16" s="17">
        <f>((Z16-P16)/P16*100)</f>
        <v>103.41596360993341</v>
      </c>
      <c r="AC16" s="7">
        <f>((AA16-Q16)/Q16*100)</f>
        <v>55.452744045949245</v>
      </c>
      <c r="AD16" s="7">
        <f t="shared" si="14"/>
        <v>41.574858604804902</v>
      </c>
      <c r="AE16" s="7"/>
      <c r="AF16" s="7">
        <v>-4.4190040891418656</v>
      </c>
      <c r="AG16" s="7"/>
      <c r="AH16" s="7">
        <v>14.76590238828946</v>
      </c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x14ac:dyDescent="0.2">
      <c r="A17" s="5">
        <v>41783</v>
      </c>
      <c r="B17" s="20">
        <v>89</v>
      </c>
      <c r="C17" s="17">
        <v>4</v>
      </c>
      <c r="D17" s="17" t="s">
        <v>33</v>
      </c>
      <c r="F17" s="37">
        <v>29.1</v>
      </c>
      <c r="G17" s="37">
        <v>28.9</v>
      </c>
      <c r="H17" s="35">
        <v>28.9</v>
      </c>
      <c r="I17" s="6">
        <f t="shared" si="3"/>
        <v>24137.568999999996</v>
      </c>
      <c r="J17" s="6">
        <f t="shared" si="4"/>
        <v>2.4137568999999994E-2</v>
      </c>
      <c r="K17" s="21">
        <f t="shared" si="5"/>
        <v>2.1837568999999994E-2</v>
      </c>
      <c r="L17" s="21">
        <f t="shared" si="6"/>
        <v>0.14282541399999998</v>
      </c>
      <c r="M17" s="21">
        <f t="shared" si="7"/>
        <v>0.152512707</v>
      </c>
      <c r="N17" s="21">
        <f>4.1571*J17+0.055</f>
        <v>0.15534228808989997</v>
      </c>
      <c r="O17" s="21">
        <f t="shared" si="8"/>
        <v>0.12637361443459996</v>
      </c>
      <c r="P17" s="21">
        <f t="shared" si="9"/>
        <v>0.15289694171654911</v>
      </c>
      <c r="Q17" s="22">
        <f t="shared" si="10"/>
        <v>5.9171416143854424E-6</v>
      </c>
      <c r="R17" s="38">
        <v>30</v>
      </c>
      <c r="S17" s="17">
        <f t="shared" si="11"/>
        <v>27000</v>
      </c>
      <c r="T17" s="17">
        <f t="shared" si="12"/>
        <v>2.7E-2</v>
      </c>
      <c r="U17" s="17">
        <v>15.5</v>
      </c>
      <c r="V17" s="17">
        <v>11.9</v>
      </c>
      <c r="W17" s="17">
        <v>2.7E-2</v>
      </c>
      <c r="X17" s="17">
        <f t="shared" si="1"/>
        <v>0.12</v>
      </c>
      <c r="Y17" s="17">
        <v>0.14699999999999999</v>
      </c>
      <c r="Z17" s="17">
        <f t="shared" si="13"/>
        <v>0.18367346938775511</v>
      </c>
      <c r="AA17" s="17">
        <f t="shared" si="2"/>
        <v>5.4444444444444439E-6</v>
      </c>
      <c r="AB17" s="17">
        <f>((Z17-P17)/P17*100)</f>
        <v>20.128936083143937</v>
      </c>
      <c r="AC17" s="7">
        <f>((AA17-Q17)/Q17*100)</f>
        <v>-7.9886066744085031</v>
      </c>
      <c r="AD17" s="7">
        <f t="shared" si="14"/>
        <v>-3.614588651947543</v>
      </c>
      <c r="AE17" s="7"/>
      <c r="AF17" s="7">
        <v>8.8804714965823024</v>
      </c>
      <c r="AG17" s="7"/>
      <c r="AH17" s="7">
        <v>29.357738826725281</v>
      </c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x14ac:dyDescent="0.2">
      <c r="A18" s="5">
        <v>41783</v>
      </c>
      <c r="B18" s="20">
        <v>1</v>
      </c>
      <c r="C18" s="17">
        <v>5</v>
      </c>
      <c r="D18" s="17" t="s">
        <v>33</v>
      </c>
      <c r="F18" s="37">
        <v>26.3</v>
      </c>
      <c r="G18" s="37">
        <v>26.3</v>
      </c>
      <c r="H18" s="35">
        <v>26.3</v>
      </c>
      <c r="I18" s="6">
        <f t="shared" si="3"/>
        <v>18191.447</v>
      </c>
      <c r="J18" s="6">
        <f t="shared" si="4"/>
        <v>1.8191446999999999E-2</v>
      </c>
      <c r="K18" s="21">
        <f t="shared" si="5"/>
        <v>1.5891447E-2</v>
      </c>
      <c r="L18" s="21">
        <f t="shared" si="6"/>
        <v>0.107148682</v>
      </c>
      <c r="M18" s="21">
        <f t="shared" si="7"/>
        <v>0.134674341</v>
      </c>
      <c r="N18" s="21">
        <f t="shared" ref="N18:N39" si="15">4.1571*J18+0.055</f>
        <v>0.13062366432369998</v>
      </c>
      <c r="O18" s="21">
        <f t="shared" si="8"/>
        <v>0.1007850730198</v>
      </c>
      <c r="P18" s="21">
        <f t="shared" si="9"/>
        <v>0.14831210896275887</v>
      </c>
      <c r="Q18" s="22">
        <f t="shared" si="10"/>
        <v>5.8900582235156994E-6</v>
      </c>
      <c r="R18" s="38">
        <v>28.3</v>
      </c>
      <c r="S18" s="17">
        <f t="shared" si="11"/>
        <v>22665.187000000002</v>
      </c>
      <c r="T18" s="17">
        <f t="shared" si="12"/>
        <v>2.2665187000000003E-2</v>
      </c>
      <c r="U18" s="17">
        <v>16.600000000000001</v>
      </c>
      <c r="V18" s="17">
        <v>12</v>
      </c>
      <c r="W18" s="17">
        <v>4.7E-2</v>
      </c>
      <c r="X18" s="17">
        <f t="shared" si="1"/>
        <v>0.126</v>
      </c>
      <c r="Y18" s="17">
        <v>0.17299999999999999</v>
      </c>
      <c r="Z18" s="17">
        <f t="shared" si="13"/>
        <v>0.27167630057803471</v>
      </c>
      <c r="AA18" s="17">
        <f t="shared" si="2"/>
        <v>7.6328512092134944E-6</v>
      </c>
      <c r="AB18" s="17">
        <f>((Z18-P18)/P18*100)</f>
        <v>83.178772440119872</v>
      </c>
      <c r="AC18" s="7">
        <f>((AA18-Q18)/Q18*100)</f>
        <v>29.588722548442732</v>
      </c>
      <c r="AD18" s="7">
        <f t="shared" si="14"/>
        <v>28.45802601699754</v>
      </c>
      <c r="AE18" s="7"/>
      <c r="AF18" s="7"/>
      <c r="AG18" s="7"/>
      <c r="AH18" s="7">
        <v>23.594048725850193</v>
      </c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x14ac:dyDescent="0.2">
      <c r="A19" s="5">
        <v>41783</v>
      </c>
      <c r="B19" s="20">
        <v>4</v>
      </c>
      <c r="C19" s="17">
        <v>5</v>
      </c>
      <c r="D19" s="17" t="s">
        <v>33</v>
      </c>
      <c r="F19" s="37">
        <v>25.5</v>
      </c>
      <c r="G19" s="37">
        <v>25.4</v>
      </c>
      <c r="H19" s="35">
        <v>25.4</v>
      </c>
      <c r="I19" s="6">
        <f t="shared" si="3"/>
        <v>16387.063999999998</v>
      </c>
      <c r="J19" s="6">
        <f t="shared" si="4"/>
        <v>1.6387064E-2</v>
      </c>
      <c r="K19" s="21">
        <f t="shared" si="5"/>
        <v>1.4087063999999996E-2</v>
      </c>
      <c r="L19" s="21">
        <f t="shared" si="6"/>
        <v>9.6322383999999997E-2</v>
      </c>
      <c r="M19" s="21">
        <f t="shared" si="7"/>
        <v>0.129261192</v>
      </c>
      <c r="N19" s="21">
        <f t="shared" si="15"/>
        <v>0.12312266375440001</v>
      </c>
      <c r="O19" s="21">
        <f t="shared" si="8"/>
        <v>9.3020091217599993E-2</v>
      </c>
      <c r="P19" s="21">
        <f t="shared" si="9"/>
        <v>0.14624912107657131</v>
      </c>
      <c r="Q19" s="22">
        <f t="shared" si="10"/>
        <v>5.8779525118105357E-6</v>
      </c>
      <c r="R19" s="38">
        <v>27.5</v>
      </c>
      <c r="S19" s="17">
        <f t="shared" si="11"/>
        <v>20796.875</v>
      </c>
      <c r="T19" s="17">
        <f t="shared" si="12"/>
        <v>2.0796874999999999E-2</v>
      </c>
      <c r="U19" s="17">
        <v>15.5</v>
      </c>
      <c r="V19" s="17">
        <v>10.9</v>
      </c>
      <c r="W19" s="17">
        <v>3.2000000000000001E-2</v>
      </c>
      <c r="X19" s="17">
        <f t="shared" si="1"/>
        <v>0.123</v>
      </c>
      <c r="Y19" s="17">
        <v>0.155</v>
      </c>
      <c r="Z19" s="17">
        <f t="shared" si="13"/>
        <v>0.20645161290322581</v>
      </c>
      <c r="AA19" s="17">
        <f t="shared" si="2"/>
        <v>7.4530428249436514E-6</v>
      </c>
      <c r="AB19" s="17">
        <f>((Z19-P19)/P19*100)</f>
        <v>41.164344362202634</v>
      </c>
      <c r="AC19" s="7">
        <f>((AA19-Q19)/Q19*100)</f>
        <v>26.796581121883783</v>
      </c>
      <c r="AD19" s="7">
        <f t="shared" si="14"/>
        <v>19.912247134468636</v>
      </c>
      <c r="AE19" s="7"/>
      <c r="AF19" s="7">
        <f>AVERAGE(AF5:AF17)</f>
        <v>6.4860877804164598</v>
      </c>
      <c r="AG19" s="7">
        <f t="shared" ref="AG19:AH19" si="16">AVERAGE(AG5:AG17)</f>
        <v>13.672072329742059</v>
      </c>
      <c r="AH19" s="7">
        <f t="shared" si="16"/>
        <v>9.367534086838269</v>
      </c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x14ac:dyDescent="0.2">
      <c r="A20" s="5">
        <v>41783</v>
      </c>
      <c r="B20" s="20">
        <v>46</v>
      </c>
      <c r="C20" s="17">
        <v>5</v>
      </c>
      <c r="D20" s="17" t="s">
        <v>33</v>
      </c>
      <c r="F20" s="37">
        <v>25.8</v>
      </c>
      <c r="G20" s="37">
        <v>25.9</v>
      </c>
      <c r="H20" s="35">
        <v>25.9</v>
      </c>
      <c r="I20" s="6">
        <f t="shared" si="3"/>
        <v>17373.978999999999</v>
      </c>
      <c r="J20" s="6">
        <f t="shared" si="4"/>
        <v>1.7373978999999998E-2</v>
      </c>
      <c r="K20" s="21">
        <f t="shared" si="5"/>
        <v>1.5073978999999998E-2</v>
      </c>
      <c r="L20" s="21">
        <f t="shared" si="6"/>
        <v>0.102243874</v>
      </c>
      <c r="M20" s="21">
        <f t="shared" si="7"/>
        <v>0.13222193700000001</v>
      </c>
      <c r="N20" s="21">
        <f t="shared" si="15"/>
        <v>0.12722536810089999</v>
      </c>
      <c r="O20" s="21">
        <f t="shared" si="8"/>
        <v>9.726718122859998E-2</v>
      </c>
      <c r="P20" s="21">
        <f t="shared" si="9"/>
        <v>0.14743161042587255</v>
      </c>
      <c r="Q20" s="22">
        <f t="shared" si="10"/>
        <v>5.8848853218943116E-6</v>
      </c>
      <c r="R20" s="38">
        <v>27.1</v>
      </c>
      <c r="S20" s="17">
        <f t="shared" si="11"/>
        <v>19902.511000000002</v>
      </c>
      <c r="T20" s="17">
        <f t="shared" si="12"/>
        <v>1.9902511000000001E-2</v>
      </c>
      <c r="U20" s="17">
        <v>14.9</v>
      </c>
      <c r="V20" s="17">
        <v>10.7</v>
      </c>
      <c r="W20" s="17">
        <v>1.7999999999999999E-2</v>
      </c>
      <c r="X20" s="17">
        <f t="shared" si="1"/>
        <v>9.8000000000000004E-2</v>
      </c>
      <c r="Y20" s="17">
        <v>0.11600000000000001</v>
      </c>
      <c r="Z20" s="17">
        <f t="shared" si="13"/>
        <v>0.15517241379310343</v>
      </c>
      <c r="AA20" s="17">
        <f t="shared" si="2"/>
        <v>5.8284102945603193E-6</v>
      </c>
      <c r="AB20" s="17">
        <f>((Z20-P20)/P20*100)</f>
        <v>5.2504366905243094</v>
      </c>
      <c r="AC20" s="7">
        <f>((AA20-Q20)/Q20*100)</f>
        <v>-0.95966232551517661</v>
      </c>
      <c r="AD20" s="7">
        <f t="shared" si="14"/>
        <v>-12.268718314117578</v>
      </c>
      <c r="AE20" s="7"/>
      <c r="AF20" s="7">
        <f>STDEV(AF5:AF17)</f>
        <v>9.8417228686396019</v>
      </c>
      <c r="AG20" s="7">
        <f t="shared" ref="AG20:AH20" si="17">STDEV(AG5:AG17)</f>
        <v>15.644349055096647</v>
      </c>
      <c r="AH20" s="7">
        <f t="shared" si="17"/>
        <v>12.245818903772394</v>
      </c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x14ac:dyDescent="0.2">
      <c r="A21" s="5">
        <v>41783</v>
      </c>
      <c r="B21" s="20">
        <v>12</v>
      </c>
      <c r="C21" s="17">
        <v>6</v>
      </c>
      <c r="D21" s="17" t="s">
        <v>33</v>
      </c>
      <c r="F21" s="37">
        <v>24.5</v>
      </c>
      <c r="G21" s="37">
        <v>24.2</v>
      </c>
      <c r="H21" s="35">
        <v>24.2</v>
      </c>
      <c r="I21" s="6">
        <f t="shared" si="3"/>
        <v>14172.487999999999</v>
      </c>
      <c r="J21" s="6">
        <f t="shared" si="4"/>
        <v>1.4172487999999999E-2</v>
      </c>
      <c r="K21" s="21">
        <f t="shared" si="5"/>
        <v>1.1872487999999999E-2</v>
      </c>
      <c r="L21" s="21">
        <f t="shared" si="6"/>
        <v>8.3034927999999994E-2</v>
      </c>
      <c r="M21" s="21">
        <f t="shared" si="7"/>
        <v>0.12261746400000001</v>
      </c>
      <c r="N21" s="21">
        <f t="shared" si="15"/>
        <v>0.11391644986479998</v>
      </c>
      <c r="O21" s="21">
        <f t="shared" si="8"/>
        <v>8.3489884859199989E-2</v>
      </c>
      <c r="P21" s="21">
        <f t="shared" si="9"/>
        <v>0.14298185457570337</v>
      </c>
      <c r="Q21" s="22">
        <f t="shared" si="10"/>
        <v>5.8588815174865557E-6</v>
      </c>
      <c r="R21" s="38">
        <v>28.5</v>
      </c>
      <c r="S21" s="17">
        <f t="shared" si="11"/>
        <v>23149.125</v>
      </c>
      <c r="T21" s="17">
        <f t="shared" si="12"/>
        <v>2.3149125E-2</v>
      </c>
      <c r="U21" s="17">
        <v>17.2</v>
      </c>
      <c r="V21" s="17">
        <v>10.6</v>
      </c>
      <c r="W21" s="17">
        <v>6.0000000000000001E-3</v>
      </c>
      <c r="X21" s="17">
        <f t="shared" si="1"/>
        <v>0.127</v>
      </c>
      <c r="Y21" s="17">
        <v>0.13300000000000001</v>
      </c>
      <c r="Z21" s="17">
        <f t="shared" si="13"/>
        <v>4.5112781954887216E-2</v>
      </c>
      <c r="AA21" s="17">
        <f t="shared" si="2"/>
        <v>5.745357545911563E-6</v>
      </c>
      <c r="AB21" s="17">
        <f>((Z21-P21)/P21*100)</f>
        <v>-68.448596439905771</v>
      </c>
      <c r="AC21" s="7">
        <f>((AA21-Q21)/Q21*100)</f>
        <v>-1.9376389714686397</v>
      </c>
      <c r="AD21" s="7">
        <f t="shared" si="14"/>
        <v>8.4674202689430906</v>
      </c>
      <c r="AE21" s="7"/>
      <c r="AF21" s="7">
        <f>COUNT(AF5:AF17)</f>
        <v>13</v>
      </c>
      <c r="AG21" s="7">
        <f t="shared" ref="AG21:AH21" si="18">COUNT(AG5:AG17)</f>
        <v>11</v>
      </c>
      <c r="AH21" s="7">
        <f t="shared" si="18"/>
        <v>13</v>
      </c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x14ac:dyDescent="0.2">
      <c r="A22" s="5">
        <v>41783</v>
      </c>
      <c r="B22" s="20">
        <v>22</v>
      </c>
      <c r="C22" s="17">
        <v>6</v>
      </c>
      <c r="D22" s="17" t="s">
        <v>33</v>
      </c>
      <c r="F22" s="37">
        <v>23.8</v>
      </c>
      <c r="G22" s="37">
        <v>23.9</v>
      </c>
      <c r="H22" s="35">
        <v>23.9</v>
      </c>
      <c r="I22" s="6">
        <f t="shared" si="3"/>
        <v>13651.918999999998</v>
      </c>
      <c r="J22" s="6">
        <f t="shared" si="4"/>
        <v>1.3651918999999998E-2</v>
      </c>
      <c r="K22" s="21">
        <f t="shared" si="5"/>
        <v>1.1351918999999997E-2</v>
      </c>
      <c r="L22" s="21">
        <f t="shared" si="6"/>
        <v>7.9911513999999989E-2</v>
      </c>
      <c r="M22" s="21">
        <f t="shared" si="7"/>
        <v>0.121055757</v>
      </c>
      <c r="N22" s="21">
        <f t="shared" si="15"/>
        <v>0.11175239247489999</v>
      </c>
      <c r="O22" s="21">
        <f t="shared" si="8"/>
        <v>8.1249668224599988E-2</v>
      </c>
      <c r="P22" s="21">
        <f t="shared" si="9"/>
        <v>0.14205611221431744</v>
      </c>
      <c r="Q22" s="22">
        <f t="shared" si="10"/>
        <v>5.8535004492774975E-6</v>
      </c>
      <c r="R22" s="38">
        <v>26.1</v>
      </c>
      <c r="S22" s="17">
        <f t="shared" si="11"/>
        <v>17779.581000000002</v>
      </c>
      <c r="T22" s="17">
        <f t="shared" si="12"/>
        <v>1.7779581000000003E-2</v>
      </c>
      <c r="U22" s="17">
        <v>14.5</v>
      </c>
      <c r="V22" s="17">
        <v>10.9</v>
      </c>
      <c r="W22" s="17">
        <v>2.5000000000000001E-2</v>
      </c>
      <c r="X22" s="17">
        <f t="shared" si="1"/>
        <v>0.10100000000000001</v>
      </c>
      <c r="Y22" s="17">
        <v>0.126</v>
      </c>
      <c r="Z22" s="17">
        <f t="shared" si="13"/>
        <v>0.19841269841269843</v>
      </c>
      <c r="AA22" s="17">
        <f t="shared" si="2"/>
        <v>7.0867811789265445E-6</v>
      </c>
      <c r="AB22" s="17">
        <f>((Z22-P22)/P22*100)</f>
        <v>39.672060089436243</v>
      </c>
      <c r="AC22" s="7">
        <f>((AA22-Q22)/Q22*100)</f>
        <v>21.069114802942774</v>
      </c>
      <c r="AD22" s="7">
        <f t="shared" si="14"/>
        <v>4.0842692016704349</v>
      </c>
      <c r="AE22" s="7"/>
      <c r="AF22" s="7">
        <f>AF20/SQRT(AF21)</f>
        <v>2.7296028032143562</v>
      </c>
      <c r="AG22" s="7">
        <f t="shared" ref="AG22:AH22" si="19">AG20/SQRT(AG21)</f>
        <v>4.7169487186460559</v>
      </c>
      <c r="AH22" s="7">
        <f t="shared" si="19"/>
        <v>3.3963790744305835</v>
      </c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</row>
    <row r="23" spans="1:52" x14ac:dyDescent="0.2">
      <c r="A23" s="5">
        <v>41783</v>
      </c>
      <c r="B23" s="20">
        <v>51</v>
      </c>
      <c r="C23" s="17">
        <v>6</v>
      </c>
      <c r="D23" s="17" t="s">
        <v>33</v>
      </c>
      <c r="F23" s="37">
        <v>22.3</v>
      </c>
      <c r="G23" s="37">
        <v>22.3</v>
      </c>
      <c r="H23" s="35">
        <v>22.3</v>
      </c>
      <c r="I23" s="6">
        <f t="shared" si="3"/>
        <v>11089.567000000001</v>
      </c>
      <c r="J23" s="6">
        <f t="shared" si="4"/>
        <v>1.1089567000000002E-2</v>
      </c>
      <c r="K23" s="21">
        <f t="shared" si="5"/>
        <v>8.7895669999999999E-3</v>
      </c>
      <c r="L23" s="21">
        <f t="shared" si="6"/>
        <v>6.4537402000000008E-2</v>
      </c>
      <c r="M23" s="21">
        <f t="shared" si="7"/>
        <v>0.11336870100000002</v>
      </c>
      <c r="N23" s="21">
        <f t="shared" si="15"/>
        <v>0.10110043897570001</v>
      </c>
      <c r="O23" s="21">
        <f t="shared" si="8"/>
        <v>7.0222842627800014E-2</v>
      </c>
      <c r="P23" s="21">
        <f t="shared" si="9"/>
        <v>0.13619338132018391</v>
      </c>
      <c r="Q23" s="22">
        <f t="shared" si="10"/>
        <v>5.819650307356455E-6</v>
      </c>
      <c r="R23" s="38">
        <v>25.8</v>
      </c>
      <c r="S23" s="17">
        <f t="shared" si="11"/>
        <v>17173.511999999999</v>
      </c>
      <c r="T23" s="17">
        <f t="shared" si="12"/>
        <v>1.7173511999999998E-2</v>
      </c>
      <c r="U23" s="17">
        <v>15.3</v>
      </c>
      <c r="V23" s="17">
        <v>10.8</v>
      </c>
      <c r="W23" s="17">
        <v>2.9000000000000001E-2</v>
      </c>
      <c r="X23" s="17">
        <f t="shared" si="1"/>
        <v>0.11199999999999999</v>
      </c>
      <c r="Y23" s="17">
        <v>0.14099999999999999</v>
      </c>
      <c r="Z23" s="17">
        <f t="shared" si="13"/>
        <v>0.20567375886524825</v>
      </c>
      <c r="AA23" s="17">
        <f t="shared" si="2"/>
        <v>8.2103183088002038E-6</v>
      </c>
      <c r="AB23" s="17">
        <f>((Z23-P23)/P23*100)</f>
        <v>51.015972194507306</v>
      </c>
      <c r="AC23" s="7">
        <f>((AA23-Q23)/Q23*100)</f>
        <v>41.07923801575798</v>
      </c>
      <c r="AD23" s="7">
        <f t="shared" si="14"/>
        <v>24.372951931415326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</row>
    <row r="24" spans="1:52" x14ac:dyDescent="0.2">
      <c r="A24" s="5">
        <v>41783</v>
      </c>
      <c r="B24" s="20">
        <v>52</v>
      </c>
      <c r="C24" s="17">
        <v>6</v>
      </c>
      <c r="D24" s="17" t="s">
        <v>33</v>
      </c>
      <c r="F24" s="37">
        <v>24.4</v>
      </c>
      <c r="G24" s="37">
        <v>24.5</v>
      </c>
      <c r="H24" s="35">
        <v>24.5</v>
      </c>
      <c r="I24" s="6">
        <f t="shared" si="3"/>
        <v>14706.125</v>
      </c>
      <c r="J24" s="6">
        <f t="shared" si="4"/>
        <v>1.4706125E-2</v>
      </c>
      <c r="K24" s="21">
        <f t="shared" si="5"/>
        <v>1.2406124999999999E-2</v>
      </c>
      <c r="L24" s="21">
        <f t="shared" si="6"/>
        <v>8.6236750000000001E-2</v>
      </c>
      <c r="M24" s="21">
        <f t="shared" si="7"/>
        <v>0.12421837500000001</v>
      </c>
      <c r="N24" s="21">
        <f t="shared" si="15"/>
        <v>0.1161348322375</v>
      </c>
      <c r="O24" s="21">
        <f t="shared" si="8"/>
        <v>8.5786338324999989E-2</v>
      </c>
      <c r="P24" s="21">
        <f t="shared" si="9"/>
        <v>0.14386123085575464</v>
      </c>
      <c r="Q24" s="22">
        <f t="shared" si="10"/>
        <v>5.8640022439629747E-6</v>
      </c>
      <c r="R24" s="38">
        <v>27.2</v>
      </c>
      <c r="S24" s="17">
        <f t="shared" si="11"/>
        <v>20123.647999999997</v>
      </c>
      <c r="T24" s="17">
        <f t="shared" si="12"/>
        <v>2.0123647999999997E-2</v>
      </c>
      <c r="U24" s="17">
        <v>15.6</v>
      </c>
      <c r="V24" s="17">
        <v>10.7</v>
      </c>
      <c r="W24" s="17">
        <v>3.1E-2</v>
      </c>
      <c r="X24" s="17">
        <f t="shared" si="1"/>
        <v>0.122</v>
      </c>
      <c r="Y24" s="17">
        <v>0.153</v>
      </c>
      <c r="Z24" s="17">
        <f t="shared" si="13"/>
        <v>0.20261437908496732</v>
      </c>
      <c r="AA24" s="17">
        <f t="shared" si="2"/>
        <v>7.6029952422145333E-6</v>
      </c>
      <c r="AB24" s="17">
        <f>((Z24-P24)/P24*100)</f>
        <v>40.840154000991909</v>
      </c>
      <c r="AC24" s="7">
        <f>((AA24-Q24)/Q24*100)</f>
        <v>29.655394488326849</v>
      </c>
      <c r="AD24" s="7">
        <f t="shared" si="14"/>
        <v>23.170183155269893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</row>
    <row r="25" spans="1:52" x14ac:dyDescent="0.2">
      <c r="A25" s="5">
        <v>41783</v>
      </c>
      <c r="B25" s="20">
        <v>60</v>
      </c>
      <c r="C25" s="17">
        <v>6</v>
      </c>
      <c r="D25" s="17" t="s">
        <v>33</v>
      </c>
      <c r="F25" s="37">
        <v>24.4</v>
      </c>
      <c r="G25" s="37">
        <v>24.7</v>
      </c>
      <c r="H25" s="35">
        <v>24.7</v>
      </c>
      <c r="I25" s="6">
        <f t="shared" si="3"/>
        <v>15069.222999999998</v>
      </c>
      <c r="J25" s="6">
        <f t="shared" si="4"/>
        <v>1.5069222999999998E-2</v>
      </c>
      <c r="K25" s="21">
        <f t="shared" si="5"/>
        <v>1.2769222999999998E-2</v>
      </c>
      <c r="L25" s="21">
        <f t="shared" si="6"/>
        <v>8.8415337999999996E-2</v>
      </c>
      <c r="M25" s="21">
        <f t="shared" si="7"/>
        <v>0.12530766900000001</v>
      </c>
      <c r="N25" s="21">
        <f t="shared" si="15"/>
        <v>0.11764426693329999</v>
      </c>
      <c r="O25" s="21">
        <f t="shared" si="8"/>
        <v>8.7348894258199999E-2</v>
      </c>
      <c r="P25" s="21">
        <f t="shared" si="9"/>
        <v>0.14442316558242416</v>
      </c>
      <c r="Q25" s="22">
        <f t="shared" si="10"/>
        <v>5.8672791556671507E-6</v>
      </c>
      <c r="R25" s="38">
        <v>26.6</v>
      </c>
      <c r="S25" s="17">
        <f t="shared" si="11"/>
        <v>18821.096000000001</v>
      </c>
      <c r="T25" s="17">
        <f t="shared" si="12"/>
        <v>1.8821096000000002E-2</v>
      </c>
      <c r="U25" s="17">
        <v>14.3</v>
      </c>
      <c r="V25" s="17">
        <v>11.2</v>
      </c>
      <c r="W25" s="17">
        <v>3.5999999999999997E-2</v>
      </c>
      <c r="X25" s="17">
        <f t="shared" si="1"/>
        <v>0.10599999999999998</v>
      </c>
      <c r="Y25" s="17">
        <v>0.14199999999999999</v>
      </c>
      <c r="Z25" s="17">
        <f t="shared" si="13"/>
        <v>0.25352112676056338</v>
      </c>
      <c r="AA25" s="17">
        <f t="shared" si="2"/>
        <v>7.5447253443688917E-6</v>
      </c>
      <c r="AB25" s="17">
        <f>((Z25-P25)/P25*100)</f>
        <v>75.540486000409416</v>
      </c>
      <c r="AC25" s="7">
        <f>((AA25-Q25)/Q25*100)</f>
        <v>28.589847937974987</v>
      </c>
      <c r="AD25" s="7">
        <f t="shared" si="14"/>
        <v>13.321076940630006</v>
      </c>
      <c r="AE25" s="7"/>
      <c r="AF25" s="7" t="s">
        <v>32</v>
      </c>
      <c r="AG25" s="7" t="s">
        <v>33</v>
      </c>
      <c r="AH25" s="7" t="s">
        <v>34</v>
      </c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</row>
    <row r="26" spans="1:52" x14ac:dyDescent="0.2">
      <c r="A26" s="5">
        <v>41783</v>
      </c>
      <c r="B26" s="20">
        <v>9</v>
      </c>
      <c r="C26" s="17">
        <v>7</v>
      </c>
      <c r="D26" s="17" t="s">
        <v>34</v>
      </c>
      <c r="E26" t="s">
        <v>124</v>
      </c>
      <c r="F26" s="37">
        <v>23.6</v>
      </c>
      <c r="G26" s="37">
        <v>24.5</v>
      </c>
      <c r="H26" s="35">
        <v>24.5</v>
      </c>
      <c r="I26" s="6"/>
      <c r="J26" s="6"/>
      <c r="K26" s="21"/>
      <c r="L26" s="21"/>
      <c r="M26" s="21"/>
      <c r="N26" s="21"/>
      <c r="O26" s="21"/>
      <c r="P26" s="21"/>
      <c r="Q26" s="22"/>
      <c r="R26" s="38">
        <v>26.4</v>
      </c>
      <c r="S26" s="17">
        <f t="shared" si="11"/>
        <v>18399.743999999999</v>
      </c>
      <c r="T26" s="17">
        <f t="shared" si="12"/>
        <v>1.8399743999999999E-2</v>
      </c>
      <c r="U26" s="17">
        <v>14.2</v>
      </c>
      <c r="V26" s="17">
        <v>10.6</v>
      </c>
      <c r="W26" s="17">
        <v>2.7E-2</v>
      </c>
      <c r="X26" s="17">
        <f t="shared" si="1"/>
        <v>9.7000000000000003E-2</v>
      </c>
      <c r="Y26" s="17">
        <v>0.124</v>
      </c>
      <c r="Z26" s="17">
        <f t="shared" si="13"/>
        <v>0.21774193548387097</v>
      </c>
      <c r="AA26" s="17">
        <f t="shared" si="2"/>
        <v>6.7392241979018845E-6</v>
      </c>
      <c r="AB26" s="17"/>
      <c r="AC26" s="7"/>
      <c r="AD26" s="7"/>
      <c r="AE26" s="7"/>
      <c r="AF26" s="7">
        <f>AVERAGE(Z2:Z14)</f>
        <v>0.19483747599316725</v>
      </c>
      <c r="AG26" s="7">
        <f>AVERAGE(Z15:Z25)</f>
        <v>0.21153427905993324</v>
      </c>
      <c r="AH26" s="7">
        <f>AVERAGE(Z26:Z40)</f>
        <v>0.20452928554294678</v>
      </c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</row>
    <row r="27" spans="1:52" x14ac:dyDescent="0.2">
      <c r="A27" s="5">
        <v>41783</v>
      </c>
      <c r="B27" s="20">
        <v>26</v>
      </c>
      <c r="C27" s="17">
        <v>7</v>
      </c>
      <c r="D27" s="17" t="s">
        <v>34</v>
      </c>
      <c r="F27" s="37">
        <v>24</v>
      </c>
      <c r="G27" s="37">
        <v>24</v>
      </c>
      <c r="H27" s="35">
        <v>24</v>
      </c>
      <c r="I27" s="6">
        <f t="shared" si="3"/>
        <v>13824</v>
      </c>
      <c r="J27" s="6">
        <f t="shared" si="4"/>
        <v>1.3823999999999999E-2</v>
      </c>
      <c r="K27" s="21">
        <f t="shared" si="5"/>
        <v>1.1524E-2</v>
      </c>
      <c r="L27" s="21">
        <f t="shared" si="6"/>
        <v>8.0944000000000002E-2</v>
      </c>
      <c r="M27" s="21">
        <f t="shared" si="7"/>
        <v>0.12157200000000001</v>
      </c>
      <c r="N27" s="21">
        <f t="shared" si="15"/>
        <v>0.1124677504</v>
      </c>
      <c r="O27" s="21">
        <f t="shared" si="8"/>
        <v>8.1990201599999993E-2</v>
      </c>
      <c r="P27" s="21">
        <f t="shared" si="9"/>
        <v>0.14237003360347894</v>
      </c>
      <c r="Q27" s="22">
        <f t="shared" si="10"/>
        <v>5.8553240740740743E-6</v>
      </c>
      <c r="R27" s="38">
        <v>27.3</v>
      </c>
      <c r="S27" s="17">
        <f t="shared" si="11"/>
        <v>20346.417000000001</v>
      </c>
      <c r="T27" s="17">
        <f t="shared" si="12"/>
        <v>2.0346417000000002E-2</v>
      </c>
      <c r="U27" s="17">
        <v>15.9</v>
      </c>
      <c r="V27" s="17">
        <v>11</v>
      </c>
      <c r="W27" s="17">
        <v>3.5999999999999997E-2</v>
      </c>
      <c r="X27" s="17">
        <f t="shared" si="1"/>
        <v>0.10799999999999998</v>
      </c>
      <c r="Y27" s="17">
        <v>0.14399999999999999</v>
      </c>
      <c r="Z27" s="17">
        <f t="shared" si="13"/>
        <v>0.25</v>
      </c>
      <c r="AA27" s="17">
        <f t="shared" si="2"/>
        <v>7.0774131877863302E-6</v>
      </c>
      <c r="AB27" s="17">
        <f>((Z27-P27)/P27*100)</f>
        <v>75.598750433877143</v>
      </c>
      <c r="AC27" s="7">
        <f>((AA27-Q27)/Q27*100)</f>
        <v>20.871417162431094</v>
      </c>
      <c r="AD27" s="7">
        <f t="shared" si="14"/>
        <v>18.448326917382271</v>
      </c>
      <c r="AE27" s="7"/>
      <c r="AF27">
        <f>STDEV(Z2:Z14)</f>
        <v>3.389431282105354E-2</v>
      </c>
      <c r="AG27" s="7">
        <f>STDEV(Z15:Z25)</f>
        <v>7.3363773302212359E-2</v>
      </c>
      <c r="AH27" s="7">
        <f>STDEV(Z26:Z40)</f>
        <v>5.4327075251223489E-2</v>
      </c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</row>
    <row r="28" spans="1:52" x14ac:dyDescent="0.2">
      <c r="A28" s="5">
        <v>41783</v>
      </c>
      <c r="B28" s="20">
        <v>47</v>
      </c>
      <c r="C28" s="17">
        <v>7</v>
      </c>
      <c r="D28" s="17" t="s">
        <v>34</v>
      </c>
      <c r="F28" s="37">
        <v>24.7</v>
      </c>
      <c r="G28" s="37">
        <v>24.4</v>
      </c>
      <c r="H28" s="35">
        <v>24.4</v>
      </c>
      <c r="I28" s="6">
        <f t="shared" si="3"/>
        <v>14526.783999999996</v>
      </c>
      <c r="J28" s="6">
        <f t="shared" si="4"/>
        <v>1.4526783999999996E-2</v>
      </c>
      <c r="K28" s="21">
        <f t="shared" si="5"/>
        <v>1.2226783999999996E-2</v>
      </c>
      <c r="L28" s="21">
        <f t="shared" si="6"/>
        <v>8.5160703999999976E-2</v>
      </c>
      <c r="M28" s="21">
        <f t="shared" si="7"/>
        <v>0.12368035199999999</v>
      </c>
      <c r="N28" s="21">
        <f t="shared" si="15"/>
        <v>0.11538929376639998</v>
      </c>
      <c r="O28" s="21">
        <f t="shared" si="8"/>
        <v>8.5014562265599974E-2</v>
      </c>
      <c r="P28" s="21">
        <f t="shared" si="9"/>
        <v>0.14357307332734121</v>
      </c>
      <c r="Q28" s="22">
        <f t="shared" si="10"/>
        <v>5.8623232781598458E-6</v>
      </c>
      <c r="R28" s="38">
        <v>26.1</v>
      </c>
      <c r="S28" s="17">
        <f t="shared" si="11"/>
        <v>17779.581000000002</v>
      </c>
      <c r="T28" s="17">
        <f t="shared" si="12"/>
        <v>1.7779581000000003E-2</v>
      </c>
      <c r="U28" s="17">
        <v>14.3</v>
      </c>
      <c r="V28" s="17">
        <v>11.4</v>
      </c>
      <c r="W28" s="17">
        <v>2.7E-2</v>
      </c>
      <c r="X28" s="17">
        <f t="shared" si="1"/>
        <v>0.10700000000000001</v>
      </c>
      <c r="Y28" s="17">
        <v>0.13400000000000001</v>
      </c>
      <c r="Z28" s="17">
        <f t="shared" si="13"/>
        <v>0.20149253731343283</v>
      </c>
      <c r="AA28" s="17">
        <f t="shared" si="2"/>
        <v>7.5367355394933091E-6</v>
      </c>
      <c r="AB28" s="17">
        <f>((Z28-P28)/P28*100)</f>
        <v>40.341453062049752</v>
      </c>
      <c r="AC28" s="7">
        <f>((AA28-Q28)/Q28*100)</f>
        <v>28.562264172150069</v>
      </c>
      <c r="AD28" s="7">
        <f t="shared" si="14"/>
        <v>8.3438054898162122</v>
      </c>
      <c r="AE28" s="7"/>
      <c r="AF28">
        <f>COUNT(Z2:Z14)</f>
        <v>13</v>
      </c>
      <c r="AG28" s="7">
        <f>COUNT(Z15:Z25)</f>
        <v>11</v>
      </c>
      <c r="AH28" s="7">
        <f>COUNT(Z26:Z40)</f>
        <v>12</v>
      </c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</row>
    <row r="29" spans="1:52" x14ac:dyDescent="0.2">
      <c r="A29" s="5">
        <v>41783</v>
      </c>
      <c r="B29" s="20">
        <v>58</v>
      </c>
      <c r="C29" s="17">
        <v>7</v>
      </c>
      <c r="D29" s="17" t="s">
        <v>34</v>
      </c>
      <c r="F29" s="37">
        <v>23.1</v>
      </c>
      <c r="G29" s="37">
        <v>23</v>
      </c>
      <c r="H29" s="35">
        <v>23</v>
      </c>
      <c r="I29" s="6">
        <f t="shared" si="3"/>
        <v>12167</v>
      </c>
      <c r="J29" s="6">
        <f t="shared" si="4"/>
        <v>1.2167000000000001E-2</v>
      </c>
      <c r="K29" s="21">
        <f t="shared" si="5"/>
        <v>9.866999999999999E-3</v>
      </c>
      <c r="L29" s="21">
        <f t="shared" si="6"/>
        <v>7.1001999999999996E-2</v>
      </c>
      <c r="M29" s="21">
        <f t="shared" si="7"/>
        <v>0.11660100000000001</v>
      </c>
      <c r="N29" s="21">
        <f t="shared" si="15"/>
        <v>0.1055794357</v>
      </c>
      <c r="O29" s="21">
        <f t="shared" si="8"/>
        <v>7.4859467799999996E-2</v>
      </c>
      <c r="P29" s="21">
        <f t="shared" si="9"/>
        <v>0.13896791639672121</v>
      </c>
      <c r="Q29" s="22">
        <f t="shared" si="10"/>
        <v>5.8356209418920029E-6</v>
      </c>
      <c r="R29" s="38">
        <v>25.5</v>
      </c>
      <c r="S29" s="17">
        <f t="shared" si="11"/>
        <v>16581.375</v>
      </c>
      <c r="T29" s="17">
        <f t="shared" si="12"/>
        <v>1.6581374999999999E-2</v>
      </c>
      <c r="U29" s="17">
        <v>14.8</v>
      </c>
      <c r="V29" s="17">
        <v>10.4</v>
      </c>
      <c r="W29" s="17">
        <v>2.1999999999999999E-2</v>
      </c>
      <c r="X29" s="17">
        <f t="shared" si="1"/>
        <v>9.7000000000000003E-2</v>
      </c>
      <c r="Y29" s="17">
        <v>0.11899999999999999</v>
      </c>
      <c r="Z29" s="17">
        <f t="shared" si="13"/>
        <v>0.18487394957983194</v>
      </c>
      <c r="AA29" s="17">
        <f t="shared" si="2"/>
        <v>7.1767268999102907E-6</v>
      </c>
      <c r="AB29" s="17">
        <f>((Z29-P29)/P29*100)</f>
        <v>33.033547867307476</v>
      </c>
      <c r="AC29" s="7">
        <f>((AA29-Q29)/Q29*100)</f>
        <v>22.981375441830522</v>
      </c>
      <c r="AD29" s="7">
        <f t="shared" si="14"/>
        <v>2.0574437612027205</v>
      </c>
      <c r="AE29" s="7"/>
      <c r="AF29" s="7">
        <f>AF27/SQRT(AF28)</f>
        <v>9.4005909863788487E-3</v>
      </c>
      <c r="AG29" s="7">
        <f t="shared" ref="AG29:AH29" si="20">AG27/SQRT(AG28)</f>
        <v>2.2120009931648286E-2</v>
      </c>
      <c r="AH29" s="7">
        <f t="shared" si="20"/>
        <v>1.5682875760289469E-2</v>
      </c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</row>
    <row r="30" spans="1:52" x14ac:dyDescent="0.2">
      <c r="A30" s="5">
        <v>41783</v>
      </c>
      <c r="B30" s="20">
        <v>87</v>
      </c>
      <c r="C30" s="17">
        <v>7</v>
      </c>
      <c r="D30" s="17" t="s">
        <v>34</v>
      </c>
      <c r="E30" t="s">
        <v>124</v>
      </c>
      <c r="F30" s="37">
        <v>27</v>
      </c>
      <c r="G30" s="37">
        <v>27.9</v>
      </c>
      <c r="H30" s="35">
        <v>27.9</v>
      </c>
      <c r="I30" s="6"/>
      <c r="J30" s="6"/>
      <c r="K30" s="21"/>
      <c r="L30" s="21"/>
      <c r="M30" s="21"/>
      <c r="N30" s="21"/>
      <c r="O30" s="21"/>
      <c r="P30" s="21"/>
      <c r="Q30" s="22"/>
      <c r="R30" s="38">
        <v>28.7</v>
      </c>
      <c r="S30" s="17">
        <f t="shared" si="11"/>
        <v>23639.902999999998</v>
      </c>
      <c r="T30" s="17">
        <f t="shared" si="12"/>
        <v>2.3639902999999997E-2</v>
      </c>
      <c r="U30" s="17">
        <v>16.7</v>
      </c>
      <c r="V30" s="17">
        <v>11.4</v>
      </c>
      <c r="W30" s="17">
        <v>0.05</v>
      </c>
      <c r="X30" s="17">
        <f t="shared" si="1"/>
        <v>0.14400000000000002</v>
      </c>
      <c r="Y30" s="17">
        <v>0.19400000000000001</v>
      </c>
      <c r="Z30" s="17">
        <f t="shared" si="13"/>
        <v>0.25773195876288663</v>
      </c>
      <c r="AA30" s="17">
        <f t="shared" si="2"/>
        <v>8.206463452916876E-6</v>
      </c>
      <c r="AB30" s="1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</row>
    <row r="31" spans="1:52" x14ac:dyDescent="0.2">
      <c r="A31" s="5"/>
      <c r="B31" s="20"/>
      <c r="C31" s="17"/>
      <c r="D31" s="17"/>
      <c r="E31" t="s">
        <v>123</v>
      </c>
      <c r="F31" s="37">
        <v>25.3</v>
      </c>
      <c r="G31" s="37">
        <v>25.4</v>
      </c>
      <c r="H31" s="35">
        <v>25.4</v>
      </c>
      <c r="I31" s="6">
        <f t="shared" ref="I31" si="21">H31^3</f>
        <v>16387.063999999998</v>
      </c>
      <c r="J31" s="6">
        <f t="shared" si="4"/>
        <v>1.6387064E-2</v>
      </c>
      <c r="K31" s="21">
        <f t="shared" ref="K31" si="22">1*10^(-6)*(I31)-0.0023</f>
        <v>1.4087063999999996E-2</v>
      </c>
      <c r="L31" s="21">
        <f t="shared" ref="L31" si="23">6*10^(-6)*I31-0.002</f>
        <v>9.6322383999999997E-2</v>
      </c>
      <c r="M31" s="21">
        <f t="shared" ref="M31" si="24">3*10^-6*I31+0.0801</f>
        <v>0.129261192</v>
      </c>
      <c r="N31" s="21">
        <f t="shared" ref="N31" si="25">4.1571*J31+0.055</f>
        <v>0.12312266375440001</v>
      </c>
      <c r="O31" s="21">
        <f t="shared" ref="O31" si="26">4.3034*J31+0.0225</f>
        <v>9.3020091217599993E-2</v>
      </c>
      <c r="P31" s="21">
        <f t="shared" ref="P31" si="27">K31/L31</f>
        <v>0.14624912107657131</v>
      </c>
      <c r="Q31" s="22">
        <f t="shared" ref="Q31" si="28">L31/I31</f>
        <v>5.8779525118105357E-6</v>
      </c>
      <c r="R31" s="38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</row>
    <row r="32" spans="1:52" x14ac:dyDescent="0.2">
      <c r="A32" s="5">
        <v>41783</v>
      </c>
      <c r="B32" s="20">
        <v>28</v>
      </c>
      <c r="C32" s="17">
        <v>8</v>
      </c>
      <c r="D32" s="17" t="s">
        <v>34</v>
      </c>
      <c r="F32" s="37">
        <v>25.8</v>
      </c>
      <c r="G32" s="37">
        <v>26.2</v>
      </c>
      <c r="H32" s="35">
        <v>26.2</v>
      </c>
      <c r="I32" s="6">
        <f t="shared" si="3"/>
        <v>17984.727999999999</v>
      </c>
      <c r="J32" s="6">
        <f t="shared" si="4"/>
        <v>1.7984727999999998E-2</v>
      </c>
      <c r="K32" s="21">
        <f t="shared" si="5"/>
        <v>1.5684727999999998E-2</v>
      </c>
      <c r="L32" s="21">
        <f t="shared" si="6"/>
        <v>0.105908368</v>
      </c>
      <c r="M32" s="21">
        <f t="shared" si="7"/>
        <v>0.13405418400000002</v>
      </c>
      <c r="N32" s="21">
        <f t="shared" si="15"/>
        <v>0.12976431276879999</v>
      </c>
      <c r="O32" s="21">
        <f t="shared" si="8"/>
        <v>9.98954784752E-2</v>
      </c>
      <c r="P32" s="21">
        <f t="shared" si="9"/>
        <v>0.14809715508032376</v>
      </c>
      <c r="Q32" s="22">
        <f t="shared" si="10"/>
        <v>5.888794537231812E-6</v>
      </c>
      <c r="R32" s="38">
        <v>28.7</v>
      </c>
      <c r="S32" s="17">
        <f t="shared" si="11"/>
        <v>23639.902999999998</v>
      </c>
      <c r="T32" s="17">
        <f t="shared" si="12"/>
        <v>2.3639902999999997E-2</v>
      </c>
      <c r="U32" s="17">
        <v>15.6</v>
      </c>
      <c r="V32" s="17">
        <v>11.5</v>
      </c>
      <c r="W32" s="17">
        <v>1.4999999999999999E-2</v>
      </c>
      <c r="X32" s="17">
        <f t="shared" si="1"/>
        <v>0.109</v>
      </c>
      <c r="Y32" s="17">
        <v>0.124</v>
      </c>
      <c r="Z32" s="17">
        <f t="shared" si="13"/>
        <v>0.12096774193548386</v>
      </c>
      <c r="AA32" s="17">
        <f t="shared" si="2"/>
        <v>5.2453683925860446E-6</v>
      </c>
      <c r="AB32" s="17">
        <f>((Z32-P32)/P32*100)</f>
        <v>-18.318659214031264</v>
      </c>
      <c r="AC32" s="7">
        <f>((AA32-Q32)/Q32*100)</f>
        <v>-10.926279403665989</v>
      </c>
      <c r="AD32" s="7">
        <f t="shared" si="14"/>
        <v>-7.5000896652356781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x14ac:dyDescent="0.2">
      <c r="A33" s="5">
        <v>41783</v>
      </c>
      <c r="B33" s="20">
        <v>34</v>
      </c>
      <c r="C33" s="17">
        <v>8</v>
      </c>
      <c r="D33" s="17" t="s">
        <v>34</v>
      </c>
      <c r="F33" s="37">
        <v>25.1</v>
      </c>
      <c r="G33" s="37">
        <v>25</v>
      </c>
      <c r="H33" s="35">
        <v>25</v>
      </c>
      <c r="I33" s="6">
        <f t="shared" si="3"/>
        <v>15625</v>
      </c>
      <c r="J33" s="6">
        <f t="shared" si="4"/>
        <v>1.5625E-2</v>
      </c>
      <c r="K33" s="21">
        <f t="shared" si="5"/>
        <v>1.3325E-2</v>
      </c>
      <c r="L33" s="21">
        <f t="shared" si="6"/>
        <v>9.1749999999999998E-2</v>
      </c>
      <c r="M33" s="21">
        <f t="shared" si="7"/>
        <v>0.126975</v>
      </c>
      <c r="N33" s="21">
        <f t="shared" si="15"/>
        <v>0.11995468749999999</v>
      </c>
      <c r="O33" s="21">
        <f t="shared" si="8"/>
        <v>8.9740624999999991E-2</v>
      </c>
      <c r="P33" s="21">
        <f t="shared" si="9"/>
        <v>0.1452316076294278</v>
      </c>
      <c r="Q33" s="22">
        <f t="shared" si="10"/>
        <v>5.8719999999999999E-6</v>
      </c>
      <c r="R33" s="38">
        <v>27</v>
      </c>
      <c r="S33" s="17">
        <f t="shared" si="11"/>
        <v>19683</v>
      </c>
      <c r="T33" s="17">
        <f t="shared" si="12"/>
        <v>1.9682999999999999E-2</v>
      </c>
      <c r="U33" s="17">
        <v>14.9</v>
      </c>
      <c r="V33" s="17">
        <v>10.3</v>
      </c>
      <c r="W33" s="17">
        <v>1.6E-2</v>
      </c>
      <c r="X33" s="17">
        <f t="shared" si="1"/>
        <v>0.104</v>
      </c>
      <c r="Y33" s="17">
        <v>0.12</v>
      </c>
      <c r="Z33" s="17">
        <f t="shared" si="13"/>
        <v>0.13333333333333333</v>
      </c>
      <c r="AA33" s="17">
        <f t="shared" si="2"/>
        <v>6.0966316110349026E-6</v>
      </c>
      <c r="AB33" s="17">
        <f>((Z33-P33)/P33*100)</f>
        <v>-8.1926203877423447</v>
      </c>
      <c r="AC33" s="7">
        <f>((AA33-Q33)/Q33*100)</f>
        <v>3.8254702151720501</v>
      </c>
      <c r="AD33" s="7">
        <f t="shared" si="14"/>
        <v>-5.4932073242764385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x14ac:dyDescent="0.2">
      <c r="A34" s="5">
        <v>41783</v>
      </c>
      <c r="B34" s="20">
        <v>35</v>
      </c>
      <c r="C34" s="17">
        <v>8</v>
      </c>
      <c r="D34" s="17" t="s">
        <v>34</v>
      </c>
      <c r="E34" t="s">
        <v>123</v>
      </c>
      <c r="F34" s="37">
        <v>28</v>
      </c>
      <c r="G34" s="37">
        <v>27.9</v>
      </c>
      <c r="H34" s="35">
        <v>27.9</v>
      </c>
      <c r="I34" s="6">
        <f t="shared" si="3"/>
        <v>21717.638999999999</v>
      </c>
      <c r="J34" s="6">
        <f t="shared" si="4"/>
        <v>2.1717639E-2</v>
      </c>
      <c r="K34" s="21">
        <f t="shared" si="5"/>
        <v>1.9417638999999997E-2</v>
      </c>
      <c r="L34" s="21">
        <f t="shared" si="6"/>
        <v>0.12830583400000001</v>
      </c>
      <c r="M34" s="21">
        <f t="shared" si="7"/>
        <v>0.14525291700000001</v>
      </c>
      <c r="N34" s="21">
        <f t="shared" si="15"/>
        <v>0.14528239708689999</v>
      </c>
      <c r="O34" s="21">
        <f t="shared" si="8"/>
        <v>0.11595968767260001</v>
      </c>
      <c r="P34" s="21">
        <f t="shared" si="9"/>
        <v>0.1513387068588011</v>
      </c>
      <c r="Q34" s="22">
        <f t="shared" si="10"/>
        <v>5.907908958243574E-6</v>
      </c>
      <c r="R34" s="38">
        <v>30.9</v>
      </c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x14ac:dyDescent="0.2">
      <c r="A35" s="5">
        <v>41783</v>
      </c>
      <c r="B35" s="20">
        <v>36</v>
      </c>
      <c r="C35" s="17">
        <v>8</v>
      </c>
      <c r="D35" s="17" t="s">
        <v>34</v>
      </c>
      <c r="F35" s="37">
        <v>26.1</v>
      </c>
      <c r="G35" s="37">
        <v>26.3</v>
      </c>
      <c r="H35" s="35">
        <v>26.3</v>
      </c>
      <c r="I35" s="6">
        <f t="shared" si="3"/>
        <v>18191.447</v>
      </c>
      <c r="J35" s="6">
        <f t="shared" si="4"/>
        <v>1.8191446999999999E-2</v>
      </c>
      <c r="K35" s="21">
        <f t="shared" si="5"/>
        <v>1.5891447E-2</v>
      </c>
      <c r="L35" s="21">
        <f t="shared" si="6"/>
        <v>0.107148682</v>
      </c>
      <c r="M35" s="21">
        <f t="shared" si="7"/>
        <v>0.134674341</v>
      </c>
      <c r="N35" s="21">
        <f t="shared" si="15"/>
        <v>0.13062366432369998</v>
      </c>
      <c r="O35" s="21">
        <f t="shared" si="8"/>
        <v>0.1007850730198</v>
      </c>
      <c r="P35" s="21">
        <f t="shared" si="9"/>
        <v>0.14831210896275887</v>
      </c>
      <c r="Q35" s="22">
        <f t="shared" si="10"/>
        <v>5.8900582235156994E-6</v>
      </c>
      <c r="R35" s="38">
        <v>29.2</v>
      </c>
      <c r="S35" s="17">
        <f t="shared" si="11"/>
        <v>24897.088</v>
      </c>
      <c r="T35" s="17">
        <f t="shared" si="12"/>
        <v>2.4897088000000001E-2</v>
      </c>
      <c r="U35" s="17">
        <v>16.5</v>
      </c>
      <c r="V35" s="17">
        <v>11.9</v>
      </c>
      <c r="W35" s="17">
        <v>1.7999999999999999E-2</v>
      </c>
      <c r="X35" s="17">
        <f t="shared" si="1"/>
        <v>0.127</v>
      </c>
      <c r="Y35" s="17">
        <v>0.14499999999999999</v>
      </c>
      <c r="Z35" s="17">
        <f t="shared" si="13"/>
        <v>0.12413793103448276</v>
      </c>
      <c r="AA35" s="17">
        <f t="shared" ref="AA35:AA40" si="29">Y35/(R35^3)</f>
        <v>5.8239742736178621E-6</v>
      </c>
      <c r="AB35" s="17">
        <f>((Z35-P35)/P35*100)</f>
        <v>-16.299530832203487</v>
      </c>
      <c r="AC35" s="7">
        <f>((AA35-Q35)/Q35*100)</f>
        <v>-1.1219574983826339</v>
      </c>
      <c r="AD35" s="7">
        <f t="shared" si="14"/>
        <v>7.6671316327436028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x14ac:dyDescent="0.2">
      <c r="A36" s="5">
        <v>41783</v>
      </c>
      <c r="B36" s="20">
        <v>14</v>
      </c>
      <c r="C36" s="17">
        <v>9</v>
      </c>
      <c r="D36" s="17" t="s">
        <v>34</v>
      </c>
      <c r="E36" t="s">
        <v>131</v>
      </c>
      <c r="F36" s="37">
        <v>27.4</v>
      </c>
      <c r="G36" s="37">
        <v>27.5</v>
      </c>
      <c r="H36" s="35">
        <v>27.5</v>
      </c>
      <c r="I36" s="6">
        <f t="shared" ref="I36" si="30">H36^3</f>
        <v>20796.875</v>
      </c>
      <c r="J36" s="6">
        <f t="shared" si="4"/>
        <v>2.0796874999999999E-2</v>
      </c>
      <c r="K36" s="21">
        <f t="shared" ref="K36" si="31">1*10^(-6)*(I36)-0.0023</f>
        <v>1.8496874999999999E-2</v>
      </c>
      <c r="L36" s="21">
        <f t="shared" ref="L36" si="32">6*10^(-6)*I36-0.002</f>
        <v>0.12278124999999999</v>
      </c>
      <c r="M36" s="21">
        <f t="shared" ref="M36" si="33">3*10^-6*I36+0.0801</f>
        <v>0.14249062500000001</v>
      </c>
      <c r="N36" s="21">
        <f t="shared" ref="N36" si="34">4.1571*J36+0.055</f>
        <v>0.1414546890625</v>
      </c>
      <c r="O36" s="21">
        <f t="shared" ref="O36" si="35">4.3034*J36+0.0225</f>
        <v>0.111997271875</v>
      </c>
      <c r="P36" s="21">
        <f t="shared" ref="P36" si="36">K36/L36</f>
        <v>0.15064902010689743</v>
      </c>
      <c r="Q36" s="22">
        <f t="shared" ref="Q36" si="37">L36/I36</f>
        <v>5.903831705484598E-6</v>
      </c>
      <c r="R36" s="3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x14ac:dyDescent="0.2">
      <c r="A37" s="5">
        <v>41783</v>
      </c>
      <c r="B37" s="20">
        <v>48</v>
      </c>
      <c r="C37" s="17">
        <v>9</v>
      </c>
      <c r="D37" s="17" t="s">
        <v>34</v>
      </c>
      <c r="E37" t="s">
        <v>124</v>
      </c>
      <c r="F37" s="37">
        <v>26.2</v>
      </c>
      <c r="G37" s="37">
        <v>26.6</v>
      </c>
      <c r="H37" s="35">
        <v>26.6</v>
      </c>
      <c r="I37" s="6"/>
      <c r="J37" s="6"/>
      <c r="K37" s="21"/>
      <c r="L37" s="21"/>
      <c r="M37" s="21"/>
      <c r="N37" s="21"/>
      <c r="O37" s="21"/>
      <c r="P37" s="21"/>
      <c r="Q37" s="22"/>
      <c r="R37" s="38">
        <v>27.3</v>
      </c>
      <c r="S37" s="17">
        <f t="shared" si="11"/>
        <v>20346.417000000001</v>
      </c>
      <c r="T37" s="17">
        <f t="shared" si="12"/>
        <v>2.0346417000000002E-2</v>
      </c>
      <c r="U37" s="17">
        <v>15</v>
      </c>
      <c r="V37" s="17">
        <v>11.3</v>
      </c>
      <c r="W37" s="17">
        <v>3.1E-2</v>
      </c>
      <c r="X37" s="17">
        <f t="shared" si="1"/>
        <v>0.10900000000000001</v>
      </c>
      <c r="Y37" s="17">
        <v>0.14000000000000001</v>
      </c>
      <c r="Z37" s="17">
        <f t="shared" si="13"/>
        <v>0.22142857142857142</v>
      </c>
      <c r="AA37" s="17">
        <f t="shared" si="29"/>
        <v>6.8808183770144888E-6</v>
      </c>
      <c r="AB37" s="1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x14ac:dyDescent="0.2">
      <c r="A38" s="5">
        <v>41783</v>
      </c>
      <c r="B38" s="20">
        <v>53</v>
      </c>
      <c r="C38" s="17">
        <v>9</v>
      </c>
      <c r="D38" s="17" t="s">
        <v>34</v>
      </c>
      <c r="F38">
        <v>26.4</v>
      </c>
      <c r="G38">
        <v>26.5</v>
      </c>
      <c r="H38" s="35">
        <v>26.5</v>
      </c>
      <c r="I38" s="6">
        <f t="shared" si="3"/>
        <v>18609.625</v>
      </c>
      <c r="J38" s="6">
        <f t="shared" si="4"/>
        <v>1.8609625000000001E-2</v>
      </c>
      <c r="K38" s="21">
        <f t="shared" si="5"/>
        <v>1.6309624999999998E-2</v>
      </c>
      <c r="L38" s="21">
        <f t="shared" si="6"/>
        <v>0.10965775</v>
      </c>
      <c r="M38" s="21">
        <f t="shared" si="7"/>
        <v>0.135928875</v>
      </c>
      <c r="N38" s="21">
        <f t="shared" si="15"/>
        <v>0.1323620720875</v>
      </c>
      <c r="O38" s="21">
        <f t="shared" si="8"/>
        <v>0.10258466022500001</v>
      </c>
      <c r="P38" s="21">
        <f t="shared" si="9"/>
        <v>0.14873207776012182</v>
      </c>
      <c r="Q38" s="22">
        <f t="shared" si="10"/>
        <v>5.8925287317718656E-6</v>
      </c>
      <c r="R38" s="38">
        <v>28.4</v>
      </c>
      <c r="S38" s="17">
        <f t="shared" si="11"/>
        <v>22906.303999999996</v>
      </c>
      <c r="T38" s="17">
        <f t="shared" si="12"/>
        <v>2.2906303999999995E-2</v>
      </c>
      <c r="U38" s="17">
        <v>15.1</v>
      </c>
      <c r="V38" s="17">
        <v>11.6</v>
      </c>
      <c r="W38" s="17">
        <v>4.2000000000000003E-2</v>
      </c>
      <c r="X38" s="17">
        <f t="shared" si="1"/>
        <v>0.11399999999999999</v>
      </c>
      <c r="Y38" s="17">
        <v>0.156</v>
      </c>
      <c r="Z38" s="17">
        <f t="shared" si="13"/>
        <v>0.26923076923076927</v>
      </c>
      <c r="AA38" s="17">
        <f t="shared" si="29"/>
        <v>6.8103522942854518E-6</v>
      </c>
      <c r="AB38" s="17">
        <f>((Z38-P38)/P38*100)</f>
        <v>81.017285097697794</v>
      </c>
      <c r="AC38" s="7">
        <f>((AA38-Q38)/Q38*100)</f>
        <v>15.576055786792903</v>
      </c>
      <c r="AD38" s="7">
        <f t="shared" si="14"/>
        <v>14.76590238828946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x14ac:dyDescent="0.2">
      <c r="A39" s="5">
        <v>41783</v>
      </c>
      <c r="B39" s="20">
        <v>56</v>
      </c>
      <c r="C39" s="17">
        <v>9</v>
      </c>
      <c r="D39" s="17" t="s">
        <v>34</v>
      </c>
      <c r="F39">
        <v>26.8</v>
      </c>
      <c r="G39">
        <v>27</v>
      </c>
      <c r="H39" s="35">
        <v>27</v>
      </c>
      <c r="I39" s="6">
        <f t="shared" si="3"/>
        <v>19683</v>
      </c>
      <c r="J39" s="6">
        <f t="shared" si="4"/>
        <v>1.9682999999999999E-2</v>
      </c>
      <c r="K39" s="21">
        <f t="shared" si="5"/>
        <v>1.7382999999999999E-2</v>
      </c>
      <c r="L39" s="21">
        <f t="shared" si="6"/>
        <v>0.11609800000000001</v>
      </c>
      <c r="M39" s="21">
        <f t="shared" si="7"/>
        <v>0.13914900000000002</v>
      </c>
      <c r="N39" s="21">
        <f t="shared" si="15"/>
        <v>0.1368241993</v>
      </c>
      <c r="O39" s="21">
        <f t="shared" si="8"/>
        <v>0.10720382219999999</v>
      </c>
      <c r="P39" s="21">
        <f t="shared" si="9"/>
        <v>0.14972695481403639</v>
      </c>
      <c r="Q39" s="22">
        <f t="shared" si="10"/>
        <v>5.8983894731494187E-6</v>
      </c>
      <c r="R39" s="38">
        <v>30.1</v>
      </c>
      <c r="S39" s="17">
        <f t="shared" si="11"/>
        <v>27270.901000000005</v>
      </c>
      <c r="T39" s="17">
        <f t="shared" si="12"/>
        <v>2.7270901000000004E-2</v>
      </c>
      <c r="U39" s="17">
        <v>16.2</v>
      </c>
      <c r="V39" s="17">
        <v>13</v>
      </c>
      <c r="W39" s="17">
        <v>3.6999999999999998E-2</v>
      </c>
      <c r="X39" s="17">
        <f t="shared" si="1"/>
        <v>0.14299999999999999</v>
      </c>
      <c r="Y39" s="17">
        <v>0.18</v>
      </c>
      <c r="Z39" s="17">
        <f t="shared" si="13"/>
        <v>0.20555555555555555</v>
      </c>
      <c r="AA39" s="17">
        <f t="shared" si="29"/>
        <v>6.6004419875969612E-6</v>
      </c>
      <c r="AB39" s="17">
        <f>((Z39-P39)/P39*100)</f>
        <v>37.286940625259689</v>
      </c>
      <c r="AC39" s="7">
        <f>((AA39-Q39)/Q39*100)</f>
        <v>11.902444178083153</v>
      </c>
      <c r="AD39" s="7">
        <f t="shared" si="14"/>
        <v>29.357738826725281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x14ac:dyDescent="0.2">
      <c r="A40" s="5">
        <v>41783</v>
      </c>
      <c r="B40" s="20">
        <v>59</v>
      </c>
      <c r="C40" s="17">
        <v>9</v>
      </c>
      <c r="D40" s="17" t="s">
        <v>34</v>
      </c>
      <c r="F40">
        <v>26.5</v>
      </c>
      <c r="G40">
        <v>26.5</v>
      </c>
      <c r="H40" s="35">
        <v>26.5</v>
      </c>
      <c r="I40" s="6">
        <f t="shared" si="3"/>
        <v>18609.625</v>
      </c>
      <c r="J40" s="6">
        <f t="shared" si="4"/>
        <v>1.8609625000000001E-2</v>
      </c>
      <c r="K40" s="21">
        <f t="shared" si="5"/>
        <v>1.6309624999999998E-2</v>
      </c>
      <c r="L40" s="21">
        <f t="shared" si="6"/>
        <v>0.10965775</v>
      </c>
      <c r="M40" s="21">
        <f t="shared" si="7"/>
        <v>0.135928875</v>
      </c>
      <c r="N40" s="21">
        <f>4.1571*J40+0.055</f>
        <v>0.1323620720875</v>
      </c>
      <c r="O40" s="21">
        <f t="shared" si="8"/>
        <v>0.10258466022500001</v>
      </c>
      <c r="P40" s="21">
        <f t="shared" si="9"/>
        <v>0.14873207776012182</v>
      </c>
      <c r="Q40" s="22">
        <f t="shared" si="10"/>
        <v>5.8925287317718656E-6</v>
      </c>
      <c r="R40" s="38">
        <v>28.6</v>
      </c>
      <c r="S40" s="17">
        <f t="shared" si="11"/>
        <v>23393.656000000003</v>
      </c>
      <c r="T40" s="17">
        <f t="shared" si="12"/>
        <v>2.3393656000000002E-2</v>
      </c>
      <c r="U40" s="17">
        <v>15.1</v>
      </c>
      <c r="V40" s="17">
        <v>12</v>
      </c>
      <c r="W40" s="17">
        <v>4.4999999999999998E-2</v>
      </c>
      <c r="X40" s="17">
        <f t="shared" si="1"/>
        <v>0.12300000000000001</v>
      </c>
      <c r="Y40" s="17">
        <v>0.16800000000000001</v>
      </c>
      <c r="Z40" s="17">
        <f t="shared" si="13"/>
        <v>0.26785714285714285</v>
      </c>
      <c r="AA40" s="17">
        <f t="shared" si="29"/>
        <v>7.1814341460778935E-6</v>
      </c>
      <c r="AB40" s="17">
        <f>((Z40-P40)/P40*100)</f>
        <v>80.093727520668679</v>
      </c>
      <c r="AC40" s="7">
        <f>((AA40-Q40)/Q40*100)</f>
        <v>21.87355332450722</v>
      </c>
      <c r="AD40" s="7">
        <f t="shared" si="14"/>
        <v>23.594048725850193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x14ac:dyDescent="0.2">
      <c r="A41" s="5"/>
      <c r="B41" s="17"/>
      <c r="C41" s="17"/>
      <c r="D41" s="3"/>
      <c r="I41" s="3"/>
      <c r="J41" s="3"/>
      <c r="K41" s="23"/>
      <c r="L41" s="23"/>
      <c r="M41" s="23"/>
      <c r="N41" s="23"/>
      <c r="O41" s="23"/>
      <c r="P41" s="23"/>
      <c r="Q41" s="23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</row>
    <row r="42" spans="1:52" x14ac:dyDescent="0.2">
      <c r="A42" s="5"/>
      <c r="B42" s="17"/>
      <c r="C42" s="17"/>
      <c r="D42" s="3"/>
      <c r="E42" s="3"/>
      <c r="F42" s="3"/>
      <c r="G42" s="3"/>
      <c r="H42" s="3"/>
      <c r="I42" s="3"/>
      <c r="J42" s="23"/>
      <c r="K42" s="23"/>
      <c r="L42" s="23"/>
      <c r="M42" s="23"/>
      <c r="N42" s="23"/>
      <c r="O42" s="23"/>
      <c r="P42" s="23"/>
      <c r="Q42" s="17"/>
      <c r="R42" s="17"/>
      <c r="S42" s="17"/>
      <c r="T42" s="17"/>
      <c r="U42" s="17"/>
      <c r="V42" s="17"/>
      <c r="W42" s="17"/>
      <c r="X42" s="17">
        <v>22</v>
      </c>
      <c r="Y42" s="17">
        <v>22</v>
      </c>
      <c r="Z42" s="17"/>
      <c r="AA42" s="17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spans="1:52" x14ac:dyDescent="0.2">
      <c r="A43" s="5"/>
      <c r="B43" s="17"/>
      <c r="C43" s="17"/>
      <c r="D43" s="3"/>
      <c r="E43" s="3"/>
      <c r="F43" s="3"/>
      <c r="G43" s="3"/>
      <c r="H43" s="3"/>
      <c r="I43" s="3"/>
      <c r="J43" s="23"/>
      <c r="K43" s="23"/>
      <c r="L43" s="23"/>
      <c r="M43" s="23"/>
      <c r="N43" s="23"/>
      <c r="O43" s="23"/>
      <c r="P43" s="23"/>
      <c r="Q43" s="17"/>
      <c r="R43" s="17"/>
      <c r="S43" s="17"/>
      <c r="T43" s="17"/>
      <c r="U43" s="17"/>
      <c r="V43" s="17"/>
      <c r="W43" s="17"/>
      <c r="X43" s="17">
        <v>32</v>
      </c>
      <c r="Y43" s="17">
        <v>32</v>
      </c>
      <c r="Z43" s="17"/>
      <c r="AA43" s="17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2" x14ac:dyDescent="0.2">
      <c r="A44" s="5"/>
      <c r="B44" s="17"/>
      <c r="C44" s="17"/>
      <c r="D44" s="3"/>
      <c r="E44" s="3"/>
      <c r="F44" s="3"/>
      <c r="G44" s="3"/>
      <c r="H44" s="3"/>
      <c r="I44" s="3"/>
      <c r="J44" s="23"/>
      <c r="K44" s="23"/>
      <c r="L44" s="23"/>
      <c r="M44" s="23"/>
      <c r="N44" s="23"/>
      <c r="O44" s="23"/>
      <c r="P44" s="23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 spans="1:52" x14ac:dyDescent="0.2">
      <c r="A45" s="5"/>
      <c r="B45" s="17"/>
      <c r="C45" s="17"/>
      <c r="D45" s="3"/>
      <c r="E45" s="3"/>
      <c r="F45" s="3"/>
      <c r="G45" s="3"/>
      <c r="H45" s="3"/>
      <c r="I45" s="3"/>
      <c r="J45" s="23"/>
      <c r="K45" s="23"/>
      <c r="L45" s="23"/>
      <c r="M45" s="23"/>
      <c r="N45" s="23"/>
      <c r="O45" s="23"/>
      <c r="P45" s="23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spans="1:52" x14ac:dyDescent="0.2">
      <c r="A46" s="5"/>
      <c r="B46" s="17"/>
      <c r="C46" s="17"/>
      <c r="D46" s="3"/>
      <c r="E46" s="3"/>
      <c r="F46" s="3"/>
      <c r="G46" s="3"/>
      <c r="H46" s="3"/>
      <c r="I46" s="3"/>
      <c r="J46" s="23"/>
      <c r="K46" s="23"/>
      <c r="L46" s="23"/>
      <c r="M46" s="23"/>
      <c r="N46" s="23"/>
      <c r="O46" s="23"/>
      <c r="P46" s="23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spans="1:52" x14ac:dyDescent="0.2">
      <c r="A47" s="5"/>
      <c r="B47" s="17"/>
      <c r="C47" s="17"/>
      <c r="D47" s="3"/>
      <c r="E47" s="3"/>
      <c r="F47" s="3"/>
      <c r="G47" s="3"/>
      <c r="H47" s="3"/>
      <c r="I47" s="3"/>
      <c r="J47" s="23"/>
      <c r="K47" s="23"/>
      <c r="L47" s="23"/>
      <c r="M47" s="23"/>
      <c r="N47" s="23"/>
      <c r="O47" s="23"/>
      <c r="P47" s="23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spans="1:52" x14ac:dyDescent="0.2">
      <c r="A48" s="5"/>
      <c r="B48" s="17"/>
      <c r="C48" s="17"/>
      <c r="D48" s="3"/>
      <c r="E48" s="3"/>
      <c r="F48" s="3"/>
      <c r="G48" s="3"/>
      <c r="H48" s="3"/>
      <c r="I48" s="3"/>
      <c r="J48" s="23"/>
      <c r="K48" s="23"/>
      <c r="L48" s="23"/>
      <c r="M48" s="23"/>
      <c r="N48" s="23"/>
      <c r="O48" s="23"/>
      <c r="P48" s="23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spans="1:51" x14ac:dyDescent="0.2">
      <c r="A49" s="5"/>
      <c r="B49" s="17"/>
      <c r="C49" s="17"/>
      <c r="D49" s="3"/>
      <c r="E49" s="3"/>
      <c r="F49" s="3"/>
      <c r="G49" s="3"/>
      <c r="H49" s="3"/>
      <c r="I49" s="3"/>
      <c r="J49" s="23"/>
      <c r="K49" s="23"/>
      <c r="L49" s="23"/>
      <c r="M49" s="23"/>
      <c r="N49" s="23"/>
      <c r="O49" s="23"/>
      <c r="P49" s="23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spans="1:51" x14ac:dyDescent="0.2">
      <c r="A50" s="5"/>
      <c r="B50" s="17"/>
      <c r="C50" s="17"/>
      <c r="D50" s="3"/>
      <c r="E50" s="3"/>
      <c r="F50" s="3"/>
      <c r="G50" s="3"/>
      <c r="H50" s="3"/>
      <c r="I50" s="3"/>
      <c r="J50" s="23"/>
      <c r="K50" s="23"/>
      <c r="L50" s="23"/>
      <c r="M50" s="23"/>
      <c r="N50" s="23"/>
      <c r="O50" s="23"/>
      <c r="P50" s="23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spans="1:51" x14ac:dyDescent="0.2">
      <c r="A51" s="5"/>
      <c r="B51" s="17"/>
      <c r="C51" s="17"/>
      <c r="D51" s="3"/>
      <c r="E51" s="3"/>
      <c r="F51" s="3"/>
      <c r="G51" s="3"/>
      <c r="H51" s="3"/>
      <c r="I51" s="3"/>
      <c r="J51" s="23"/>
      <c r="K51" s="23"/>
      <c r="L51" s="23"/>
      <c r="M51" s="23"/>
      <c r="N51" s="23"/>
      <c r="O51" s="23"/>
      <c r="P51" s="23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spans="1:51" x14ac:dyDescent="0.2">
      <c r="A52" s="5"/>
      <c r="B52" s="17"/>
      <c r="C52" s="17"/>
      <c r="D52" s="3"/>
      <c r="E52" s="3"/>
      <c r="F52" s="3"/>
      <c r="G52" s="3"/>
      <c r="H52" s="3"/>
      <c r="I52" s="3"/>
      <c r="J52" s="23"/>
      <c r="K52" s="23"/>
      <c r="L52" s="23"/>
      <c r="M52" s="23"/>
      <c r="N52" s="23"/>
      <c r="O52" s="23"/>
      <c r="P52" s="23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spans="1:51" x14ac:dyDescent="0.2">
      <c r="A53" s="5"/>
      <c r="B53" s="17"/>
      <c r="C53" s="17"/>
      <c r="D53" s="3"/>
      <c r="E53" s="3"/>
      <c r="F53" s="3"/>
      <c r="G53" s="3"/>
      <c r="H53" s="3"/>
      <c r="I53" s="3"/>
      <c r="J53" s="23"/>
      <c r="K53" s="23"/>
      <c r="L53" s="23"/>
      <c r="M53" s="23"/>
      <c r="N53" s="23"/>
      <c r="O53" s="23"/>
      <c r="P53" s="23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spans="1:51" x14ac:dyDescent="0.2">
      <c r="A54" s="5"/>
      <c r="B54" s="17"/>
      <c r="C54" s="17"/>
      <c r="D54" s="3"/>
      <c r="E54" s="3"/>
      <c r="F54" s="3"/>
      <c r="G54" s="3"/>
      <c r="H54" s="3"/>
      <c r="I54" s="3"/>
      <c r="J54" s="23"/>
      <c r="K54" s="23"/>
      <c r="L54" s="23"/>
      <c r="M54" s="23"/>
      <c r="N54" s="23"/>
      <c r="O54" s="23"/>
      <c r="P54" s="23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spans="1:51" x14ac:dyDescent="0.2">
      <c r="A55" s="5"/>
      <c r="B55" s="17"/>
      <c r="C55" s="17"/>
      <c r="D55" s="3"/>
      <c r="E55" s="3"/>
      <c r="F55" s="3"/>
      <c r="G55" s="3"/>
      <c r="H55" s="3"/>
      <c r="I55" s="3"/>
      <c r="J55" s="23"/>
      <c r="K55" s="23"/>
      <c r="L55" s="23"/>
      <c r="M55" s="23"/>
      <c r="N55" s="23"/>
      <c r="O55" s="23"/>
      <c r="P55" s="23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1:51" x14ac:dyDescent="0.2">
      <c r="A56" s="5"/>
      <c r="B56" s="17"/>
      <c r="C56" s="17"/>
      <c r="D56" s="3"/>
      <c r="E56" s="3"/>
      <c r="F56" s="3"/>
      <c r="G56" s="3"/>
      <c r="H56" s="3"/>
      <c r="I56" s="3"/>
      <c r="J56" s="23"/>
      <c r="K56" s="23"/>
      <c r="L56" s="23"/>
      <c r="M56" s="23"/>
      <c r="N56" s="23"/>
      <c r="O56" s="23"/>
      <c r="P56" s="23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1:51" x14ac:dyDescent="0.2">
      <c r="A57" s="5"/>
      <c r="B57" s="17"/>
      <c r="C57" s="17"/>
      <c r="D57" s="3"/>
      <c r="E57" s="3"/>
      <c r="F57" s="3"/>
      <c r="G57" s="3"/>
      <c r="H57" s="3"/>
      <c r="I57" s="3"/>
      <c r="J57" s="23"/>
      <c r="K57" s="23"/>
      <c r="L57" s="23"/>
      <c r="M57" s="23"/>
      <c r="N57" s="23"/>
      <c r="O57" s="23"/>
      <c r="P57" s="23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spans="1:51" x14ac:dyDescent="0.2">
      <c r="A58" s="5"/>
      <c r="B58" s="17"/>
      <c r="C58" s="17"/>
      <c r="D58" s="3"/>
      <c r="E58" s="3"/>
      <c r="F58" s="3"/>
      <c r="G58" s="3"/>
      <c r="H58" s="3"/>
      <c r="I58" s="3"/>
      <c r="J58" s="23"/>
      <c r="K58" s="23"/>
      <c r="L58" s="23"/>
      <c r="M58" s="23"/>
      <c r="N58" s="23"/>
      <c r="O58" s="23"/>
      <c r="P58" s="23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spans="1:51" x14ac:dyDescent="0.2">
      <c r="A59" s="5"/>
      <c r="B59" s="17"/>
      <c r="C59" s="17"/>
      <c r="D59" s="3"/>
      <c r="E59" s="3"/>
      <c r="F59" s="3"/>
      <c r="G59" s="3"/>
      <c r="H59" s="3"/>
      <c r="I59" s="3"/>
      <c r="J59" s="23"/>
      <c r="K59" s="23"/>
      <c r="L59" s="23"/>
      <c r="M59" s="23"/>
      <c r="N59" s="23"/>
      <c r="O59" s="23"/>
      <c r="P59" s="23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spans="1:51" x14ac:dyDescent="0.2">
      <c r="A60" s="5"/>
      <c r="B60" s="17"/>
      <c r="C60" s="17"/>
      <c r="D60" s="3"/>
      <c r="E60" s="3"/>
      <c r="F60" s="3"/>
      <c r="G60" s="3"/>
      <c r="H60" s="3"/>
      <c r="I60" s="3"/>
      <c r="J60" s="23"/>
      <c r="K60" s="23"/>
      <c r="L60" s="23"/>
      <c r="M60" s="23"/>
      <c r="N60" s="23"/>
      <c r="O60" s="23"/>
      <c r="P60" s="23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 spans="1:51" x14ac:dyDescent="0.2">
      <c r="A61" s="5"/>
      <c r="B61" s="17"/>
      <c r="C61" s="17"/>
      <c r="D61" s="3"/>
      <c r="E61" s="3"/>
      <c r="F61" s="3"/>
      <c r="G61" s="3"/>
      <c r="H61" s="3"/>
      <c r="I61" s="3"/>
      <c r="J61" s="23"/>
      <c r="K61" s="23"/>
      <c r="L61" s="23"/>
      <c r="M61" s="23"/>
      <c r="N61" s="23"/>
      <c r="O61" s="23"/>
      <c r="P61" s="23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 spans="1:51" x14ac:dyDescent="0.2">
      <c r="A62" s="5"/>
      <c r="B62" s="17"/>
      <c r="C62" s="17"/>
      <c r="D62" s="3"/>
      <c r="E62" s="3"/>
      <c r="F62" s="3"/>
      <c r="G62" s="3"/>
      <c r="H62" s="3"/>
      <c r="I62" s="3"/>
      <c r="J62" s="23"/>
      <c r="K62" s="23"/>
      <c r="L62" s="23"/>
      <c r="M62" s="23"/>
      <c r="N62" s="23"/>
      <c r="O62" s="23"/>
      <c r="P62" s="23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 spans="1:51" x14ac:dyDescent="0.2">
      <c r="A63" s="5"/>
      <c r="B63" s="17"/>
      <c r="C63" s="17"/>
      <c r="D63" s="3"/>
      <c r="E63" s="3"/>
      <c r="F63" s="3"/>
      <c r="G63" s="3"/>
      <c r="H63" s="3"/>
      <c r="I63" s="3"/>
      <c r="J63" s="23"/>
      <c r="K63" s="23"/>
      <c r="L63" s="23"/>
      <c r="M63" s="23"/>
      <c r="N63" s="23"/>
      <c r="O63" s="23"/>
      <c r="P63" s="23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 spans="1:51" x14ac:dyDescent="0.2">
      <c r="A64" s="17"/>
      <c r="B64" s="17"/>
      <c r="C64" s="17"/>
      <c r="D64" s="3"/>
      <c r="E64" s="3"/>
      <c r="F64" s="3"/>
      <c r="G64" s="3"/>
      <c r="H64" s="3"/>
      <c r="I64" s="3"/>
      <c r="J64" s="23"/>
      <c r="K64" s="23"/>
      <c r="L64" s="23"/>
      <c r="M64" s="23"/>
      <c r="N64" s="23"/>
      <c r="O64" s="23"/>
      <c r="P64" s="23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 spans="1:51" x14ac:dyDescent="0.2">
      <c r="A65" s="17"/>
      <c r="B65" s="17"/>
      <c r="C65" s="17"/>
      <c r="D65" s="3"/>
      <c r="E65" s="3"/>
      <c r="F65" s="3"/>
      <c r="G65" s="3"/>
      <c r="H65" s="3"/>
      <c r="I65" s="3"/>
      <c r="J65" s="23"/>
      <c r="K65" s="23"/>
      <c r="L65" s="23"/>
      <c r="M65" s="23"/>
      <c r="N65" s="23"/>
      <c r="O65" s="23"/>
      <c r="P65" s="23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</row>
    <row r="66" spans="1:51" x14ac:dyDescent="0.2">
      <c r="A66" s="17"/>
      <c r="B66" s="13"/>
      <c r="C66" s="13"/>
      <c r="D66" s="24"/>
      <c r="E66" s="24"/>
      <c r="F66" s="24"/>
      <c r="G66" s="24"/>
      <c r="H66" s="24"/>
      <c r="I66" s="24"/>
      <c r="J66" s="25"/>
      <c r="K66" s="25"/>
      <c r="L66" s="25"/>
      <c r="M66" s="25"/>
      <c r="N66" s="25"/>
      <c r="O66" s="25"/>
      <c r="P66" s="25"/>
      <c r="Q66" s="13"/>
      <c r="R66" s="13"/>
      <c r="S66" s="13"/>
      <c r="T66" s="13"/>
      <c r="U66" s="13"/>
      <c r="V66" s="17"/>
      <c r="W66" s="13"/>
      <c r="X66" s="13"/>
      <c r="Y66" s="13"/>
      <c r="Z66" s="17"/>
      <c r="AA66" s="17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</row>
    <row r="67" spans="1:51" x14ac:dyDescent="0.2">
      <c r="A67" s="17"/>
      <c r="B67" s="13"/>
      <c r="C67" s="13"/>
      <c r="D67" s="24"/>
      <c r="E67" s="24"/>
      <c r="F67" s="24"/>
      <c r="G67" s="24"/>
      <c r="H67" s="24"/>
      <c r="I67" s="24"/>
      <c r="J67" s="25"/>
      <c r="K67" s="25"/>
      <c r="L67" s="25"/>
      <c r="M67" s="25"/>
      <c r="N67" s="25"/>
      <c r="O67" s="25"/>
      <c r="P67" s="25"/>
      <c r="Q67" s="13"/>
      <c r="R67" s="13"/>
      <c r="S67" s="13"/>
      <c r="T67" s="13"/>
      <c r="U67" s="13"/>
      <c r="V67" s="17"/>
      <c r="W67" s="13"/>
      <c r="X67" s="13"/>
      <c r="Y67" s="13"/>
      <c r="Z67" s="17"/>
      <c r="AA67" s="17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</row>
    <row r="68" spans="1:51" x14ac:dyDescent="0.2">
      <c r="A68" s="13"/>
      <c r="B68" s="13"/>
      <c r="C68" s="13"/>
      <c r="D68" s="24"/>
      <c r="E68" s="24"/>
      <c r="F68" s="24"/>
      <c r="G68" s="24"/>
      <c r="H68" s="24"/>
      <c r="I68" s="24"/>
      <c r="J68" s="25"/>
      <c r="K68" s="25"/>
      <c r="L68" s="25"/>
      <c r="M68" s="25"/>
      <c r="N68" s="25"/>
      <c r="O68" s="25"/>
      <c r="P68" s="25"/>
      <c r="Q68" s="13"/>
      <c r="R68" s="13"/>
      <c r="S68" s="13"/>
      <c r="T68" s="13"/>
      <c r="U68" s="13"/>
      <c r="V68" s="17"/>
      <c r="W68" s="13"/>
      <c r="X68" s="13"/>
      <c r="Y68" s="13"/>
      <c r="Z68" s="13"/>
      <c r="AA68" s="13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 spans="1:51" x14ac:dyDescent="0.2">
      <c r="A69" s="13"/>
      <c r="B69" s="13"/>
      <c r="C69" s="13"/>
      <c r="D69" s="24"/>
      <c r="E69" s="24"/>
      <c r="F69" s="24"/>
      <c r="G69" s="24"/>
      <c r="H69" s="24"/>
      <c r="I69" s="24"/>
      <c r="J69" s="25"/>
      <c r="K69" s="25"/>
      <c r="L69" s="25"/>
      <c r="M69" s="25"/>
      <c r="N69" s="25"/>
      <c r="O69" s="25"/>
      <c r="P69" s="25"/>
      <c r="Q69" s="13"/>
      <c r="R69" s="13"/>
      <c r="S69" s="13"/>
      <c r="T69" s="13"/>
      <c r="U69" s="13"/>
      <c r="V69" s="17"/>
      <c r="W69" s="13"/>
      <c r="X69" s="13"/>
      <c r="Y69" s="13"/>
      <c r="Z69" s="13"/>
      <c r="AA69" s="13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 spans="1:51" x14ac:dyDescent="0.2">
      <c r="A70" s="13"/>
      <c r="B70" s="13"/>
      <c r="C70" s="13"/>
      <c r="D70" s="24"/>
      <c r="E70" s="24"/>
      <c r="F70" s="24"/>
      <c r="G70" s="24"/>
      <c r="H70" s="24"/>
      <c r="I70" s="24"/>
      <c r="J70" s="25"/>
      <c r="K70" s="25"/>
      <c r="L70" s="25"/>
      <c r="M70" s="25"/>
      <c r="N70" s="25"/>
      <c r="O70" s="25"/>
      <c r="P70" s="25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 spans="1:51" x14ac:dyDescent="0.2">
      <c r="A71" s="13"/>
      <c r="B71" s="13"/>
      <c r="C71" s="13"/>
      <c r="D71" s="24"/>
      <c r="E71" s="24"/>
      <c r="F71" s="24"/>
      <c r="G71" s="24"/>
      <c r="H71" s="24"/>
      <c r="I71" s="24"/>
      <c r="J71" s="25"/>
      <c r="K71" s="25"/>
      <c r="L71" s="25"/>
      <c r="M71" s="25"/>
      <c r="N71" s="25"/>
      <c r="O71" s="25"/>
      <c r="P71" s="25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 spans="1:51" x14ac:dyDescent="0.2">
      <c r="A72" s="13"/>
      <c r="B72" s="13"/>
      <c r="C72" s="13"/>
      <c r="D72" s="24"/>
      <c r="E72" s="24"/>
      <c r="F72" s="24"/>
      <c r="G72" s="24"/>
      <c r="H72" s="24"/>
      <c r="I72" s="24"/>
      <c r="J72" s="25"/>
      <c r="K72" s="25"/>
      <c r="L72" s="25"/>
      <c r="M72" s="25"/>
      <c r="N72" s="25"/>
      <c r="O72" s="25"/>
      <c r="P72" s="25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 spans="1:51" x14ac:dyDescent="0.2">
      <c r="A73" s="13"/>
      <c r="B73" s="13"/>
      <c r="C73" s="13"/>
      <c r="D73" s="24"/>
      <c r="E73" s="24"/>
      <c r="F73" s="24"/>
      <c r="G73" s="24"/>
      <c r="H73" s="24"/>
      <c r="I73" s="24"/>
      <c r="J73" s="25"/>
      <c r="K73" s="25"/>
      <c r="L73" s="25"/>
      <c r="M73" s="25"/>
      <c r="N73" s="25"/>
      <c r="O73" s="25"/>
      <c r="P73" s="25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</row>
    <row r="74" spans="1:51" x14ac:dyDescent="0.2">
      <c r="A74" s="13"/>
      <c r="B74" s="13"/>
      <c r="C74" s="13"/>
      <c r="D74" s="24"/>
      <c r="E74" s="24"/>
      <c r="F74" s="24"/>
      <c r="G74" s="24"/>
      <c r="H74" s="24"/>
      <c r="I74" s="24"/>
      <c r="J74" s="25"/>
      <c r="K74" s="25"/>
      <c r="L74" s="25"/>
      <c r="M74" s="25"/>
      <c r="N74" s="25"/>
      <c r="O74" s="25"/>
      <c r="P74" s="25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</row>
    <row r="75" spans="1:51" x14ac:dyDescent="0.2">
      <c r="A75" s="13"/>
      <c r="B75" s="13"/>
      <c r="C75" s="13"/>
      <c r="D75" s="24"/>
      <c r="E75" s="24"/>
      <c r="F75" s="24"/>
      <c r="G75" s="24"/>
      <c r="H75" s="24"/>
      <c r="I75" s="24"/>
      <c r="J75" s="25"/>
      <c r="K75" s="25"/>
      <c r="L75" s="25"/>
      <c r="M75" s="25"/>
      <c r="N75" s="25"/>
      <c r="O75" s="25"/>
      <c r="P75" s="25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</row>
    <row r="76" spans="1:51" x14ac:dyDescent="0.2">
      <c r="A76" s="13"/>
      <c r="B76" s="13"/>
      <c r="C76" s="13"/>
      <c r="D76" s="24"/>
      <c r="E76" s="24"/>
      <c r="F76" s="24"/>
      <c r="G76" s="24"/>
      <c r="H76" s="24"/>
      <c r="I76" s="24"/>
      <c r="J76" s="25"/>
      <c r="K76" s="25"/>
      <c r="L76" s="25"/>
      <c r="M76" s="25"/>
      <c r="N76" s="25"/>
      <c r="O76" s="25"/>
      <c r="P76" s="25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</row>
    <row r="77" spans="1:51" x14ac:dyDescent="0.2">
      <c r="A77" s="13"/>
      <c r="B77" s="13"/>
      <c r="C77" s="13"/>
      <c r="D77" s="24"/>
      <c r="E77" s="24"/>
      <c r="F77" s="24"/>
      <c r="G77" s="24"/>
      <c r="H77" s="24"/>
      <c r="I77" s="24"/>
      <c r="J77" s="25"/>
      <c r="K77" s="25"/>
      <c r="L77" s="25"/>
      <c r="M77" s="25"/>
      <c r="N77" s="25"/>
      <c r="O77" s="25"/>
      <c r="P77" s="25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 spans="1:51" x14ac:dyDescent="0.2">
      <c r="A78" s="13"/>
      <c r="B78" s="13"/>
      <c r="C78" s="13"/>
      <c r="D78" s="24"/>
      <c r="E78" s="24"/>
      <c r="F78" s="24"/>
      <c r="G78" s="24"/>
      <c r="H78" s="24"/>
      <c r="I78" s="24"/>
      <c r="J78" s="25"/>
      <c r="K78" s="25"/>
      <c r="L78" s="25"/>
      <c r="M78" s="25"/>
      <c r="N78" s="25"/>
      <c r="O78" s="25"/>
      <c r="P78" s="25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 spans="1:51" x14ac:dyDescent="0.2">
      <c r="A79" s="13"/>
      <c r="B79" s="13"/>
      <c r="C79" s="13"/>
      <c r="D79" s="24"/>
      <c r="E79" s="24"/>
      <c r="F79" s="24"/>
      <c r="G79" s="24"/>
      <c r="H79" s="24"/>
      <c r="I79" s="24"/>
      <c r="J79" s="25"/>
      <c r="K79" s="25"/>
      <c r="L79" s="25"/>
      <c r="M79" s="25"/>
      <c r="N79" s="25"/>
      <c r="O79" s="25"/>
      <c r="P79" s="25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</row>
    <row r="80" spans="1:51" x14ac:dyDescent="0.2">
      <c r="A80" s="13"/>
      <c r="B80" s="13"/>
      <c r="C80" s="13"/>
      <c r="D80" s="24"/>
      <c r="E80" s="24"/>
      <c r="F80" s="24"/>
      <c r="G80" s="24"/>
      <c r="H80" s="24"/>
      <c r="I80" s="24"/>
      <c r="J80" s="25"/>
      <c r="K80" s="25"/>
      <c r="L80" s="25"/>
      <c r="M80" s="25"/>
      <c r="N80" s="25"/>
      <c r="O80" s="25"/>
      <c r="P80" s="25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</row>
    <row r="81" spans="1:51" x14ac:dyDescent="0.2">
      <c r="A81" s="13"/>
      <c r="B81" s="13"/>
      <c r="C81" s="13"/>
      <c r="D81" s="24"/>
      <c r="E81" s="24"/>
      <c r="F81" s="24"/>
      <c r="G81" s="24"/>
      <c r="H81" s="24"/>
      <c r="I81" s="24"/>
      <c r="J81" s="25"/>
      <c r="K81" s="25"/>
      <c r="L81" s="25"/>
      <c r="M81" s="25"/>
      <c r="N81" s="25"/>
      <c r="O81" s="25"/>
      <c r="P81" s="25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</row>
    <row r="82" spans="1:51" x14ac:dyDescent="0.2">
      <c r="A82" s="13"/>
      <c r="B82" s="13"/>
      <c r="C82" s="13"/>
      <c r="D82" s="24"/>
      <c r="E82" s="24"/>
      <c r="F82" s="24"/>
      <c r="G82" s="24"/>
      <c r="H82" s="24"/>
      <c r="I82" s="24"/>
      <c r="J82" s="25"/>
      <c r="K82" s="25"/>
      <c r="L82" s="25"/>
      <c r="M82" s="25"/>
      <c r="N82" s="25"/>
      <c r="O82" s="25"/>
      <c r="P82" s="25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</row>
    <row r="83" spans="1:51" x14ac:dyDescent="0.2">
      <c r="A83" s="13"/>
      <c r="B83" s="13"/>
      <c r="C83" s="13"/>
      <c r="D83" s="24"/>
      <c r="E83" s="24"/>
      <c r="F83" s="24"/>
      <c r="G83" s="24"/>
      <c r="H83" s="24"/>
      <c r="I83" s="24"/>
      <c r="J83" s="25"/>
      <c r="K83" s="25"/>
      <c r="L83" s="25"/>
      <c r="M83" s="25"/>
      <c r="N83" s="25"/>
      <c r="O83" s="25"/>
      <c r="P83" s="25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 spans="1:51" x14ac:dyDescent="0.2">
      <c r="A84" s="13"/>
      <c r="B84" s="13"/>
      <c r="C84" s="13"/>
      <c r="D84" s="24"/>
      <c r="E84" s="24"/>
      <c r="F84" s="24"/>
      <c r="G84" s="24"/>
      <c r="H84" s="24"/>
      <c r="I84" s="24"/>
      <c r="J84" s="25"/>
      <c r="K84" s="25"/>
      <c r="L84" s="25"/>
      <c r="M84" s="25"/>
      <c r="N84" s="25"/>
      <c r="O84" s="25"/>
      <c r="P84" s="25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 spans="1:51" x14ac:dyDescent="0.2">
      <c r="A85" s="13"/>
      <c r="B85" s="13"/>
      <c r="C85" s="13"/>
      <c r="D85" s="24"/>
      <c r="E85" s="24"/>
      <c r="F85" s="24"/>
      <c r="G85" s="24"/>
      <c r="H85" s="24"/>
      <c r="I85" s="24"/>
      <c r="J85" s="25"/>
      <c r="K85" s="25"/>
      <c r="L85" s="25"/>
      <c r="M85" s="25"/>
      <c r="N85" s="25"/>
      <c r="O85" s="25"/>
      <c r="P85" s="25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</row>
    <row r="86" spans="1:51" x14ac:dyDescent="0.2">
      <c r="A86" s="13"/>
      <c r="B86" s="13"/>
      <c r="C86" s="13"/>
      <c r="D86" s="24"/>
      <c r="E86" s="24"/>
      <c r="F86" s="24"/>
      <c r="G86" s="24"/>
      <c r="H86" s="24"/>
      <c r="I86" s="24"/>
      <c r="J86" s="25"/>
      <c r="K86" s="25"/>
      <c r="L86" s="25"/>
      <c r="M86" s="25"/>
      <c r="N86" s="25"/>
      <c r="O86" s="25"/>
      <c r="P86" s="25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</row>
    <row r="87" spans="1:51" x14ac:dyDescent="0.2">
      <c r="A87" s="13"/>
      <c r="B87" s="13"/>
      <c r="C87" s="13"/>
      <c r="D87" s="24"/>
      <c r="E87" s="24"/>
      <c r="F87" s="24"/>
      <c r="G87" s="24"/>
      <c r="H87" s="24"/>
      <c r="I87" s="24"/>
      <c r="J87" s="25"/>
      <c r="K87" s="25"/>
      <c r="L87" s="25"/>
      <c r="M87" s="25"/>
      <c r="N87" s="25"/>
      <c r="O87" s="25"/>
      <c r="P87" s="25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 spans="1:51" x14ac:dyDescent="0.2">
      <c r="A88" s="13"/>
      <c r="B88" s="13"/>
      <c r="C88" s="13"/>
      <c r="D88" s="24"/>
      <c r="E88" s="24"/>
      <c r="F88" s="24"/>
      <c r="G88" s="24"/>
      <c r="H88" s="24"/>
      <c r="I88" s="24"/>
      <c r="J88" s="25"/>
      <c r="K88" s="25"/>
      <c r="L88" s="25"/>
      <c r="M88" s="25"/>
      <c r="N88" s="25"/>
      <c r="O88" s="25"/>
      <c r="P88" s="25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 spans="1:51" x14ac:dyDescent="0.2">
      <c r="A89" s="13"/>
      <c r="B89" s="13"/>
      <c r="C89" s="13"/>
      <c r="D89" s="24"/>
      <c r="E89" s="24"/>
      <c r="F89" s="24"/>
      <c r="G89" s="24"/>
      <c r="H89" s="24"/>
      <c r="I89" s="24"/>
      <c r="J89" s="25"/>
      <c r="K89" s="25"/>
      <c r="L89" s="25"/>
      <c r="M89" s="25"/>
      <c r="N89" s="25"/>
      <c r="O89" s="25"/>
      <c r="P89" s="25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 spans="1:51" x14ac:dyDescent="0.2">
      <c r="A90" s="13"/>
      <c r="B90" s="13"/>
      <c r="C90" s="13"/>
      <c r="D90" s="24"/>
      <c r="E90" s="24"/>
      <c r="F90" s="24"/>
      <c r="G90" s="24"/>
      <c r="H90" s="24"/>
      <c r="I90" s="24"/>
      <c r="J90" s="25"/>
      <c r="K90" s="25"/>
      <c r="L90" s="25"/>
      <c r="M90" s="25"/>
      <c r="N90" s="25"/>
      <c r="O90" s="25"/>
      <c r="P90" s="25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 spans="1:51" x14ac:dyDescent="0.2">
      <c r="A91" s="13"/>
      <c r="B91" s="13"/>
      <c r="C91" s="13"/>
      <c r="D91" s="24"/>
      <c r="E91" s="24"/>
      <c r="F91" s="24"/>
      <c r="G91" s="24"/>
      <c r="H91" s="24"/>
      <c r="I91" s="24"/>
      <c r="J91" s="25"/>
      <c r="K91" s="25"/>
      <c r="L91" s="25"/>
      <c r="M91" s="25"/>
      <c r="N91" s="25"/>
      <c r="O91" s="25"/>
      <c r="P91" s="25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</row>
    <row r="92" spans="1:51" x14ac:dyDescent="0.2">
      <c r="A92" s="13"/>
      <c r="B92" s="13"/>
      <c r="C92" s="13"/>
      <c r="D92" s="24"/>
      <c r="E92" s="24"/>
      <c r="F92" s="24"/>
      <c r="G92" s="24"/>
      <c r="H92" s="24"/>
      <c r="I92" s="24"/>
      <c r="J92" s="25"/>
      <c r="K92" s="25"/>
      <c r="L92" s="25"/>
      <c r="M92" s="25"/>
      <c r="N92" s="25"/>
      <c r="O92" s="25"/>
      <c r="P92" s="25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 spans="1:51" x14ac:dyDescent="0.2">
      <c r="A93" s="13"/>
      <c r="B93" s="13"/>
      <c r="C93" s="13"/>
      <c r="D93" s="24"/>
      <c r="E93" s="24"/>
      <c r="F93" s="24"/>
      <c r="G93" s="24"/>
      <c r="H93" s="24"/>
      <c r="I93" s="24"/>
      <c r="J93" s="25"/>
      <c r="K93" s="25"/>
      <c r="L93" s="25"/>
      <c r="M93" s="25"/>
      <c r="N93" s="25"/>
      <c r="O93" s="25"/>
      <c r="P93" s="25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</row>
    <row r="94" spans="1:51" x14ac:dyDescent="0.2">
      <c r="A94" s="13"/>
      <c r="B94" s="13"/>
      <c r="C94" s="13"/>
      <c r="D94" s="24"/>
      <c r="E94" s="24"/>
      <c r="F94" s="24"/>
      <c r="G94" s="24"/>
      <c r="H94" s="24"/>
      <c r="I94" s="24"/>
      <c r="J94" s="25"/>
      <c r="K94" s="25"/>
      <c r="L94" s="25"/>
      <c r="M94" s="25"/>
      <c r="N94" s="25"/>
      <c r="O94" s="25"/>
      <c r="P94" s="25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spans="1:51" x14ac:dyDescent="0.2">
      <c r="A95" s="13"/>
      <c r="B95" s="13"/>
      <c r="C95" s="13"/>
      <c r="D95" s="24"/>
      <c r="E95" s="24"/>
      <c r="F95" s="24"/>
      <c r="G95" s="24"/>
      <c r="H95" s="24"/>
      <c r="I95" s="24"/>
      <c r="J95" s="25"/>
      <c r="K95" s="25"/>
      <c r="L95" s="25"/>
      <c r="M95" s="25"/>
      <c r="N95" s="25"/>
      <c r="O95" s="25"/>
      <c r="P95" s="25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 spans="1:51" x14ac:dyDescent="0.2">
      <c r="A96" s="13"/>
      <c r="B96" s="13"/>
      <c r="C96" s="13"/>
      <c r="D96" s="24"/>
      <c r="E96" s="24"/>
      <c r="F96" s="24"/>
      <c r="G96" s="24"/>
      <c r="H96" s="24"/>
      <c r="I96" s="24"/>
      <c r="J96" s="25"/>
      <c r="K96" s="25"/>
      <c r="L96" s="25"/>
      <c r="M96" s="25"/>
      <c r="N96" s="25"/>
      <c r="O96" s="25"/>
      <c r="P96" s="25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 spans="1:51" x14ac:dyDescent="0.2">
      <c r="A97" s="13"/>
      <c r="B97" s="13"/>
      <c r="C97" s="13"/>
      <c r="D97" s="24"/>
      <c r="E97" s="24"/>
      <c r="F97" s="24"/>
      <c r="G97" s="24"/>
      <c r="H97" s="24"/>
      <c r="I97" s="24"/>
      <c r="J97" s="25"/>
      <c r="K97" s="25"/>
      <c r="L97" s="25"/>
      <c r="M97" s="25"/>
      <c r="N97" s="25"/>
      <c r="O97" s="25"/>
      <c r="P97" s="25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 spans="1:51" x14ac:dyDescent="0.2">
      <c r="A98" s="13"/>
      <c r="B98" s="13"/>
      <c r="C98" s="13"/>
      <c r="D98" s="24"/>
      <c r="E98" s="24"/>
      <c r="F98" s="24"/>
      <c r="G98" s="24"/>
      <c r="H98" s="24"/>
      <c r="I98" s="24"/>
      <c r="J98" s="25"/>
      <c r="K98" s="25"/>
      <c r="L98" s="25"/>
      <c r="M98" s="25"/>
      <c r="N98" s="25"/>
      <c r="O98" s="25"/>
      <c r="P98" s="25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</row>
    <row r="99" spans="1:51" x14ac:dyDescent="0.2">
      <c r="A99" s="13"/>
      <c r="B99" s="13"/>
      <c r="C99" s="13"/>
      <c r="D99" s="24"/>
      <c r="E99" s="24"/>
      <c r="F99" s="24"/>
      <c r="G99" s="24"/>
      <c r="H99" s="24"/>
      <c r="I99" s="24"/>
      <c r="J99" s="25"/>
      <c r="K99" s="25"/>
      <c r="L99" s="25"/>
      <c r="M99" s="25"/>
      <c r="N99" s="25"/>
      <c r="O99" s="25"/>
      <c r="P99" s="25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</row>
    <row r="100" spans="1:51" x14ac:dyDescent="0.2">
      <c r="A100" s="13"/>
      <c r="B100" s="13"/>
      <c r="C100" s="13"/>
      <c r="D100" s="24"/>
      <c r="E100" s="24"/>
      <c r="F100" s="24"/>
      <c r="G100" s="24"/>
      <c r="H100" s="24"/>
      <c r="I100" s="24"/>
      <c r="J100" s="25"/>
      <c r="K100" s="25"/>
      <c r="L100" s="25"/>
      <c r="M100" s="25"/>
      <c r="N100" s="25"/>
      <c r="O100" s="25"/>
      <c r="P100" s="25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  <row r="101" spans="1:51" x14ac:dyDescent="0.2">
      <c r="A101" s="13"/>
      <c r="B101" s="13"/>
      <c r="C101" s="13"/>
      <c r="D101" s="24"/>
      <c r="E101" s="24"/>
      <c r="F101" s="24"/>
      <c r="G101" s="24"/>
      <c r="H101" s="24"/>
      <c r="I101" s="24"/>
      <c r="J101" s="25"/>
      <c r="K101" s="25"/>
      <c r="L101" s="25"/>
      <c r="M101" s="25"/>
      <c r="N101" s="25"/>
      <c r="O101" s="25"/>
      <c r="P101" s="25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spans="1:51" x14ac:dyDescent="0.2">
      <c r="A102" s="13"/>
      <c r="B102" s="13"/>
      <c r="C102" s="13"/>
      <c r="V102" s="13"/>
      <c r="Z102" s="13"/>
      <c r="AA102" s="13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</row>
    <row r="103" spans="1:51" x14ac:dyDescent="0.2">
      <c r="A103" s="13"/>
      <c r="B103" s="13"/>
      <c r="C103" s="13"/>
      <c r="V103" s="13"/>
      <c r="Z103" s="13"/>
      <c r="AA103" s="13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</row>
    <row r="104" spans="1:51" x14ac:dyDescent="0.2">
      <c r="A104" s="13"/>
      <c r="B104" s="13"/>
      <c r="C104" s="13"/>
      <c r="V104" s="13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</row>
    <row r="105" spans="1:51" x14ac:dyDescent="0.2">
      <c r="A105" s="13"/>
      <c r="B105" s="13"/>
      <c r="C105" s="13"/>
      <c r="V105" s="13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</row>
    <row r="106" spans="1:51" x14ac:dyDescent="0.2">
      <c r="A106" s="13"/>
      <c r="B106" s="13"/>
      <c r="C106" s="13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</row>
    <row r="107" spans="1:51" x14ac:dyDescent="0.2">
      <c r="A107" s="13"/>
      <c r="B107" s="13"/>
      <c r="C107" s="13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</row>
    <row r="108" spans="1:51" x14ac:dyDescent="0.2">
      <c r="A108" s="13"/>
      <c r="B108" s="13"/>
      <c r="C108" s="13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</row>
    <row r="109" spans="1:51" x14ac:dyDescent="0.2">
      <c r="A109" s="13"/>
      <c r="B109" s="13"/>
      <c r="C109" s="13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</row>
    <row r="110" spans="1:51" x14ac:dyDescent="0.2">
      <c r="A110" s="13"/>
      <c r="B110" s="13"/>
      <c r="C110" s="13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</row>
    <row r="111" spans="1:51" x14ac:dyDescent="0.2">
      <c r="A111" s="13"/>
      <c r="B111" s="13"/>
      <c r="C111" s="13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</row>
    <row r="112" spans="1:51" x14ac:dyDescent="0.2">
      <c r="A112" s="13"/>
      <c r="B112" s="13"/>
      <c r="C112" s="13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</row>
    <row r="113" spans="1:51" x14ac:dyDescent="0.2">
      <c r="A113" s="13"/>
      <c r="B113" s="13"/>
      <c r="C113" s="13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</row>
    <row r="114" spans="1:51" x14ac:dyDescent="0.2">
      <c r="A114" s="13"/>
      <c r="B114" s="13"/>
      <c r="C114" s="13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</row>
    <row r="115" spans="1:51" x14ac:dyDescent="0.2">
      <c r="A115" s="13"/>
      <c r="B115" s="13"/>
      <c r="C115" s="13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</row>
    <row r="116" spans="1:51" x14ac:dyDescent="0.2">
      <c r="A116" s="13"/>
      <c r="B116" s="13"/>
      <c r="C116" s="13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</row>
    <row r="117" spans="1:51" x14ac:dyDescent="0.2">
      <c r="A117" s="13"/>
      <c r="B117" s="13"/>
      <c r="C117" s="13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</row>
    <row r="118" spans="1:51" x14ac:dyDescent="0.2">
      <c r="A118" s="13"/>
      <c r="B118" s="13"/>
      <c r="C118" s="13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</row>
    <row r="119" spans="1:51" x14ac:dyDescent="0.2">
      <c r="A119" s="13"/>
      <c r="B119" s="13"/>
      <c r="C119" s="13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</row>
    <row r="120" spans="1:51" x14ac:dyDescent="0.2">
      <c r="A120" s="13"/>
      <c r="B120" s="13"/>
      <c r="C120" s="13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</row>
    <row r="121" spans="1:51" x14ac:dyDescent="0.2">
      <c r="A121" s="13"/>
      <c r="B121" s="13"/>
      <c r="C121" s="13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</row>
    <row r="122" spans="1:51" x14ac:dyDescent="0.2">
      <c r="A122" s="13"/>
      <c r="B122" s="13"/>
      <c r="C122" s="13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 spans="1:51" x14ac:dyDescent="0.2">
      <c r="A123" s="13"/>
      <c r="B123" s="13"/>
      <c r="C123" s="13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 spans="1:51" x14ac:dyDescent="0.2">
      <c r="A124" s="13"/>
      <c r="B124" s="13"/>
      <c r="C124" s="13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 spans="1:51" x14ac:dyDescent="0.2">
      <c r="A125" s="13"/>
      <c r="B125" s="13"/>
      <c r="C125" s="13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 spans="1:51" x14ac:dyDescent="0.2">
      <c r="A126" s="13"/>
      <c r="B126" s="13"/>
      <c r="C126" s="13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</row>
    <row r="127" spans="1:51" x14ac:dyDescent="0.2">
      <c r="A127" s="13"/>
      <c r="B127" s="13"/>
      <c r="C127" s="13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 spans="1:51" x14ac:dyDescent="0.2">
      <c r="A128" s="13"/>
      <c r="B128" s="13"/>
      <c r="C128" s="13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</row>
    <row r="129" spans="1:51" x14ac:dyDescent="0.2">
      <c r="A129" s="13"/>
      <c r="B129" s="13"/>
      <c r="C129" s="13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</row>
    <row r="130" spans="1:51" x14ac:dyDescent="0.2">
      <c r="A130" s="13"/>
      <c r="B130" s="13"/>
      <c r="C130" s="13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</row>
    <row r="131" spans="1:51" x14ac:dyDescent="0.2">
      <c r="A131" s="13"/>
      <c r="B131" s="13"/>
      <c r="C131" s="13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</row>
    <row r="132" spans="1:51" x14ac:dyDescent="0.2">
      <c r="A132" s="13"/>
      <c r="B132" s="13"/>
      <c r="C132" s="13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</row>
    <row r="133" spans="1:51" x14ac:dyDescent="0.2">
      <c r="A133" s="13"/>
      <c r="B133" s="13"/>
      <c r="C133" s="13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</row>
    <row r="134" spans="1:51" x14ac:dyDescent="0.2">
      <c r="A134" s="13"/>
      <c r="B134" s="13"/>
      <c r="C134" s="13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</row>
    <row r="135" spans="1:51" x14ac:dyDescent="0.2">
      <c r="A135" s="13"/>
      <c r="B135" s="13"/>
      <c r="C135" s="13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</row>
    <row r="136" spans="1:51" x14ac:dyDescent="0.2">
      <c r="A136" s="13"/>
      <c r="B136" s="13"/>
      <c r="C136" s="13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</row>
    <row r="137" spans="1:51" x14ac:dyDescent="0.2">
      <c r="A137" s="13"/>
      <c r="B137" s="13"/>
      <c r="C137" s="13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</row>
    <row r="138" spans="1:51" x14ac:dyDescent="0.2">
      <c r="A138" s="13"/>
      <c r="B138" s="13"/>
      <c r="C138" s="13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</row>
    <row r="139" spans="1:51" x14ac:dyDescent="0.2">
      <c r="A139" s="13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</row>
    <row r="140" spans="1:51" x14ac:dyDescent="0.2">
      <c r="A140" s="13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</row>
    <row r="141" spans="1:51" x14ac:dyDescent="0.2"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1:51" x14ac:dyDescent="0.2"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1:51" x14ac:dyDescent="0.2"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1:51" x14ac:dyDescent="0.2"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10:51" x14ac:dyDescent="0.2">
      <c r="J145"/>
      <c r="K145"/>
      <c r="L145"/>
      <c r="M145"/>
      <c r="N145"/>
      <c r="O145"/>
      <c r="P145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10:51" x14ac:dyDescent="0.2">
      <c r="J146"/>
      <c r="K146"/>
      <c r="L146"/>
      <c r="M146"/>
      <c r="N146"/>
      <c r="O146"/>
      <c r="P14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10:51" x14ac:dyDescent="0.2">
      <c r="J147"/>
      <c r="K147"/>
      <c r="L147"/>
      <c r="M147"/>
      <c r="N147"/>
      <c r="O147"/>
      <c r="P147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10:51" x14ac:dyDescent="0.2">
      <c r="J148"/>
      <c r="K148"/>
      <c r="L148"/>
      <c r="M148"/>
      <c r="N148"/>
      <c r="O148"/>
      <c r="P148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</row>
    <row r="149" spans="10:51" x14ac:dyDescent="0.2">
      <c r="J149"/>
      <c r="K149"/>
      <c r="L149"/>
      <c r="M149"/>
      <c r="N149"/>
      <c r="O149"/>
      <c r="P149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</row>
    <row r="150" spans="10:51" x14ac:dyDescent="0.2">
      <c r="J150"/>
      <c r="K150"/>
      <c r="L150"/>
      <c r="M150"/>
      <c r="N150"/>
      <c r="O150"/>
      <c r="P150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</row>
    <row r="151" spans="10:51" x14ac:dyDescent="0.2">
      <c r="J151"/>
      <c r="K151"/>
      <c r="L151"/>
      <c r="M151"/>
      <c r="N151"/>
      <c r="O151"/>
      <c r="P151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</row>
    <row r="152" spans="10:51" x14ac:dyDescent="0.2">
      <c r="J152"/>
      <c r="K152"/>
      <c r="L152"/>
      <c r="M152"/>
      <c r="N152"/>
      <c r="O152"/>
      <c r="P152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</row>
    <row r="153" spans="10:51" x14ac:dyDescent="0.2">
      <c r="J153"/>
      <c r="K153"/>
      <c r="L153"/>
      <c r="M153"/>
      <c r="N153"/>
      <c r="O153"/>
      <c r="P153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10:51" x14ac:dyDescent="0.2">
      <c r="J154"/>
      <c r="K154"/>
      <c r="L154"/>
      <c r="M154"/>
      <c r="N154"/>
      <c r="O154"/>
      <c r="P154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10:51" x14ac:dyDescent="0.2">
      <c r="J155"/>
      <c r="K155"/>
      <c r="L155"/>
      <c r="M155"/>
      <c r="N155"/>
      <c r="O155"/>
      <c r="P155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</row>
    <row r="156" spans="10:51" x14ac:dyDescent="0.2">
      <c r="J156"/>
      <c r="K156"/>
      <c r="L156"/>
      <c r="M156"/>
      <c r="N156"/>
      <c r="O156"/>
      <c r="P15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</row>
    <row r="157" spans="10:51" x14ac:dyDescent="0.2">
      <c r="J157"/>
      <c r="K157"/>
      <c r="L157"/>
      <c r="M157"/>
      <c r="N157"/>
      <c r="O157"/>
      <c r="P157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</row>
    <row r="158" spans="10:51" x14ac:dyDescent="0.2">
      <c r="J158"/>
      <c r="K158"/>
      <c r="L158"/>
      <c r="M158"/>
      <c r="N158"/>
      <c r="O158"/>
      <c r="P158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</row>
    <row r="159" spans="10:51" x14ac:dyDescent="0.2">
      <c r="J159"/>
      <c r="K159"/>
      <c r="L159"/>
      <c r="M159"/>
      <c r="N159"/>
      <c r="O159"/>
      <c r="P159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</row>
    <row r="160" spans="10:51" x14ac:dyDescent="0.2">
      <c r="J160"/>
      <c r="K160"/>
      <c r="L160"/>
      <c r="M160"/>
      <c r="N160"/>
      <c r="O160"/>
      <c r="P160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</row>
    <row r="161" spans="10:51" x14ac:dyDescent="0.2">
      <c r="J161"/>
      <c r="K161"/>
      <c r="L161"/>
      <c r="M161"/>
      <c r="N161"/>
      <c r="O161"/>
      <c r="P161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</row>
    <row r="162" spans="10:51" x14ac:dyDescent="0.2">
      <c r="J162"/>
      <c r="K162"/>
      <c r="L162"/>
      <c r="M162"/>
      <c r="N162"/>
      <c r="O162"/>
      <c r="P162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</row>
    <row r="163" spans="10:51" x14ac:dyDescent="0.2">
      <c r="J163"/>
      <c r="K163"/>
      <c r="L163"/>
      <c r="M163"/>
      <c r="N163"/>
      <c r="O163"/>
      <c r="P163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10:51" x14ac:dyDescent="0.2">
      <c r="J164"/>
      <c r="K164"/>
      <c r="L164"/>
      <c r="M164"/>
      <c r="N164"/>
      <c r="O164"/>
      <c r="P164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10:51" x14ac:dyDescent="0.2">
      <c r="J165"/>
      <c r="K165"/>
      <c r="L165"/>
      <c r="M165"/>
      <c r="N165"/>
      <c r="O165"/>
      <c r="P165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10:51" x14ac:dyDescent="0.2">
      <c r="J166"/>
      <c r="K166"/>
      <c r="L166"/>
      <c r="M166"/>
      <c r="N166"/>
      <c r="O166"/>
      <c r="P16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</row>
    <row r="167" spans="10:51" x14ac:dyDescent="0.2">
      <c r="J167"/>
      <c r="K167"/>
      <c r="L167"/>
      <c r="M167"/>
      <c r="N167"/>
      <c r="O167"/>
      <c r="P167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</row>
    <row r="168" spans="10:51" x14ac:dyDescent="0.2">
      <c r="J168"/>
      <c r="K168"/>
      <c r="L168"/>
      <c r="M168"/>
      <c r="N168"/>
      <c r="O168"/>
      <c r="P168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</row>
    <row r="169" spans="10:51" x14ac:dyDescent="0.2">
      <c r="J169"/>
      <c r="K169"/>
      <c r="L169"/>
      <c r="M169"/>
      <c r="N169"/>
      <c r="O169"/>
      <c r="P169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</row>
    <row r="170" spans="10:51" x14ac:dyDescent="0.2">
      <c r="J170"/>
      <c r="K170"/>
      <c r="L170"/>
      <c r="M170"/>
      <c r="N170"/>
      <c r="O170"/>
      <c r="P170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</row>
    <row r="171" spans="10:51" x14ac:dyDescent="0.2">
      <c r="J171"/>
      <c r="K171"/>
      <c r="L171"/>
      <c r="M171"/>
      <c r="N171"/>
      <c r="O171"/>
      <c r="P171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10:51" x14ac:dyDescent="0.2">
      <c r="J172"/>
      <c r="K172"/>
      <c r="L172"/>
      <c r="M172"/>
      <c r="N172"/>
      <c r="O172"/>
      <c r="P172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</row>
    <row r="173" spans="10:51" x14ac:dyDescent="0.2">
      <c r="J173"/>
      <c r="K173"/>
      <c r="L173"/>
      <c r="M173"/>
      <c r="N173"/>
      <c r="O173"/>
      <c r="P173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</row>
    <row r="174" spans="10:51" x14ac:dyDescent="0.2">
      <c r="J174"/>
      <c r="K174"/>
      <c r="L174"/>
      <c r="M174"/>
      <c r="N174"/>
      <c r="O174"/>
      <c r="P174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</row>
    <row r="175" spans="10:51" x14ac:dyDescent="0.2">
      <c r="J175"/>
      <c r="K175"/>
      <c r="L175"/>
      <c r="M175"/>
      <c r="N175"/>
      <c r="O175"/>
      <c r="P175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</row>
    <row r="176" spans="10:51" x14ac:dyDescent="0.2">
      <c r="J176"/>
      <c r="K176"/>
      <c r="L176"/>
      <c r="M176"/>
      <c r="N176"/>
      <c r="O176"/>
      <c r="P17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</row>
    <row r="177" spans="10:51" x14ac:dyDescent="0.2">
      <c r="J177"/>
      <c r="K177"/>
      <c r="L177"/>
      <c r="M177"/>
      <c r="N177"/>
      <c r="O177"/>
      <c r="P177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</row>
    <row r="178" spans="10:51" x14ac:dyDescent="0.2">
      <c r="J178"/>
      <c r="K178"/>
      <c r="L178"/>
      <c r="M178"/>
      <c r="N178"/>
      <c r="O178"/>
      <c r="P178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10:51" x14ac:dyDescent="0.2">
      <c r="J179"/>
      <c r="K179"/>
      <c r="L179"/>
      <c r="M179"/>
      <c r="N179"/>
      <c r="O179"/>
      <c r="P179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 spans="10:51" x14ac:dyDescent="0.2">
      <c r="J180"/>
      <c r="K180"/>
      <c r="L180"/>
      <c r="M180"/>
      <c r="N180"/>
      <c r="O180"/>
      <c r="P180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</row>
    <row r="181" spans="10:51" x14ac:dyDescent="0.2">
      <c r="J181"/>
      <c r="K181"/>
      <c r="L181"/>
      <c r="M181"/>
      <c r="N181"/>
      <c r="O181"/>
      <c r="P181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</row>
    <row r="182" spans="10:51" x14ac:dyDescent="0.2">
      <c r="J182"/>
      <c r="K182"/>
      <c r="L182"/>
      <c r="M182"/>
      <c r="N182"/>
      <c r="O182"/>
      <c r="P182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</row>
    <row r="183" spans="10:51" x14ac:dyDescent="0.2">
      <c r="J183"/>
      <c r="K183"/>
      <c r="L183"/>
      <c r="M183"/>
      <c r="N183"/>
      <c r="O183"/>
      <c r="P183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</row>
    <row r="184" spans="10:51" x14ac:dyDescent="0.2">
      <c r="J184"/>
      <c r="K184"/>
      <c r="L184"/>
      <c r="M184"/>
      <c r="N184"/>
      <c r="O184"/>
      <c r="P184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</row>
    <row r="185" spans="10:51" x14ac:dyDescent="0.2">
      <c r="J185"/>
      <c r="K185"/>
      <c r="L185"/>
      <c r="M185"/>
      <c r="N185"/>
      <c r="O185"/>
      <c r="P185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</row>
    <row r="186" spans="10:51" x14ac:dyDescent="0.2">
      <c r="J186"/>
      <c r="K186"/>
      <c r="L186"/>
      <c r="M186"/>
      <c r="N186"/>
      <c r="O186"/>
      <c r="P18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</row>
    <row r="187" spans="10:51" x14ac:dyDescent="0.2">
      <c r="J187"/>
      <c r="K187"/>
      <c r="L187"/>
      <c r="M187"/>
      <c r="N187"/>
      <c r="O187"/>
      <c r="P187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</row>
    <row r="188" spans="10:51" x14ac:dyDescent="0.2">
      <c r="J188"/>
      <c r="K188"/>
      <c r="L188"/>
      <c r="M188"/>
      <c r="N188"/>
      <c r="O188"/>
      <c r="P188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</row>
    <row r="189" spans="10:51" x14ac:dyDescent="0.2">
      <c r="J189"/>
      <c r="K189"/>
      <c r="L189"/>
      <c r="M189"/>
      <c r="N189"/>
      <c r="O189"/>
      <c r="P189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</row>
    <row r="190" spans="10:51" x14ac:dyDescent="0.2">
      <c r="J190"/>
      <c r="K190"/>
      <c r="L190"/>
      <c r="M190"/>
      <c r="N190"/>
      <c r="O190"/>
      <c r="P190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</row>
    <row r="191" spans="10:51" x14ac:dyDescent="0.2">
      <c r="J191"/>
      <c r="K191"/>
      <c r="L191"/>
      <c r="M191"/>
      <c r="N191"/>
      <c r="O191"/>
      <c r="P191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</row>
    <row r="192" spans="10:51" x14ac:dyDescent="0.2">
      <c r="J192"/>
      <c r="K192"/>
      <c r="L192"/>
      <c r="M192"/>
      <c r="N192"/>
      <c r="O192"/>
      <c r="P192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</row>
    <row r="193" spans="10:51" x14ac:dyDescent="0.2">
      <c r="J193"/>
      <c r="K193"/>
      <c r="L193"/>
      <c r="M193"/>
      <c r="N193"/>
      <c r="O193"/>
      <c r="P193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</row>
    <row r="194" spans="10:51" x14ac:dyDescent="0.2">
      <c r="J194"/>
      <c r="K194"/>
      <c r="L194"/>
      <c r="M194"/>
      <c r="N194"/>
      <c r="O194"/>
      <c r="P194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</row>
    <row r="195" spans="10:51" x14ac:dyDescent="0.2">
      <c r="J195"/>
      <c r="K195"/>
      <c r="L195"/>
      <c r="M195"/>
      <c r="N195"/>
      <c r="O195"/>
      <c r="P195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</row>
    <row r="196" spans="10:51" x14ac:dyDescent="0.2">
      <c r="J196"/>
      <c r="K196"/>
      <c r="L196"/>
      <c r="M196"/>
      <c r="N196"/>
      <c r="O196"/>
      <c r="P19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</row>
    <row r="197" spans="10:51" x14ac:dyDescent="0.2">
      <c r="J197"/>
      <c r="K197"/>
      <c r="L197"/>
      <c r="M197"/>
      <c r="N197"/>
      <c r="O197"/>
      <c r="P197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</row>
    <row r="198" spans="10:51" x14ac:dyDescent="0.2">
      <c r="J198"/>
      <c r="K198"/>
      <c r="L198"/>
      <c r="M198"/>
      <c r="N198"/>
      <c r="O198"/>
      <c r="P198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 spans="10:51" x14ac:dyDescent="0.2">
      <c r="J199"/>
      <c r="K199"/>
      <c r="L199"/>
      <c r="M199"/>
      <c r="N199"/>
      <c r="O199"/>
      <c r="P199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</row>
    <row r="200" spans="10:51" x14ac:dyDescent="0.2">
      <c r="J200"/>
      <c r="K200"/>
      <c r="L200"/>
      <c r="M200"/>
      <c r="N200"/>
      <c r="O200"/>
      <c r="P200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</row>
    <row r="201" spans="10:51" x14ac:dyDescent="0.2">
      <c r="J201"/>
      <c r="K201"/>
      <c r="L201"/>
      <c r="M201"/>
      <c r="N201"/>
      <c r="O201"/>
      <c r="P201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</row>
    <row r="202" spans="10:51" x14ac:dyDescent="0.2">
      <c r="J202"/>
      <c r="K202"/>
      <c r="L202"/>
      <c r="M202"/>
      <c r="N202"/>
      <c r="O202"/>
      <c r="P202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</row>
    <row r="203" spans="10:51" x14ac:dyDescent="0.2">
      <c r="J203"/>
      <c r="K203"/>
      <c r="L203"/>
      <c r="M203"/>
      <c r="N203"/>
      <c r="O203"/>
      <c r="P203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</row>
    <row r="204" spans="10:51" x14ac:dyDescent="0.2">
      <c r="J204"/>
      <c r="K204"/>
      <c r="L204"/>
      <c r="M204"/>
      <c r="N204"/>
      <c r="O204"/>
      <c r="P204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</row>
    <row r="205" spans="10:51" x14ac:dyDescent="0.2">
      <c r="J205"/>
      <c r="K205"/>
      <c r="L205"/>
      <c r="M205"/>
      <c r="N205"/>
      <c r="O205"/>
      <c r="P205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</row>
    <row r="206" spans="10:51" x14ac:dyDescent="0.2">
      <c r="J206"/>
      <c r="K206"/>
      <c r="L206"/>
      <c r="M206"/>
      <c r="N206"/>
      <c r="O206"/>
      <c r="P20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</row>
    <row r="207" spans="10:51" x14ac:dyDescent="0.2">
      <c r="J207"/>
      <c r="K207"/>
      <c r="L207"/>
      <c r="M207"/>
      <c r="N207"/>
      <c r="O207"/>
      <c r="P207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</row>
    <row r="208" spans="10:51" x14ac:dyDescent="0.2">
      <c r="J208"/>
      <c r="K208"/>
      <c r="L208"/>
      <c r="M208"/>
      <c r="N208"/>
      <c r="O208"/>
      <c r="P208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</row>
    <row r="209" spans="10:51" x14ac:dyDescent="0.2">
      <c r="J209"/>
      <c r="K209"/>
      <c r="L209"/>
      <c r="M209"/>
      <c r="N209"/>
      <c r="O209"/>
      <c r="P209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</row>
    <row r="210" spans="10:51" x14ac:dyDescent="0.2">
      <c r="J210"/>
      <c r="K210"/>
      <c r="L210"/>
      <c r="M210"/>
      <c r="N210"/>
      <c r="O210"/>
      <c r="P210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spans="10:51" x14ac:dyDescent="0.2">
      <c r="J211"/>
      <c r="K211"/>
      <c r="L211"/>
      <c r="M211"/>
      <c r="N211"/>
      <c r="O211"/>
      <c r="P211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 spans="10:51" x14ac:dyDescent="0.2">
      <c r="J212"/>
      <c r="K212"/>
      <c r="L212"/>
      <c r="M212"/>
      <c r="N212"/>
      <c r="O212"/>
      <c r="P212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0:51" x14ac:dyDescent="0.2">
      <c r="J213"/>
      <c r="K213"/>
      <c r="L213"/>
      <c r="M213"/>
      <c r="N213"/>
      <c r="O213"/>
      <c r="P213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0:51" x14ac:dyDescent="0.2">
      <c r="J214"/>
      <c r="K214"/>
      <c r="L214"/>
      <c r="M214"/>
      <c r="N214"/>
      <c r="O214"/>
      <c r="P214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0:51" x14ac:dyDescent="0.2">
      <c r="J215"/>
      <c r="K215"/>
      <c r="L215"/>
      <c r="M215"/>
      <c r="N215"/>
      <c r="O215"/>
      <c r="P215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0:51" x14ac:dyDescent="0.2">
      <c r="J216"/>
      <c r="K216"/>
      <c r="L216"/>
      <c r="M216"/>
      <c r="N216"/>
      <c r="O216"/>
      <c r="P21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0:51" x14ac:dyDescent="0.2">
      <c r="J217"/>
      <c r="K217"/>
      <c r="L217"/>
      <c r="M217"/>
      <c r="N217"/>
      <c r="O217"/>
      <c r="P217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0:51" x14ac:dyDescent="0.2">
      <c r="J218"/>
      <c r="K218"/>
      <c r="L218"/>
      <c r="M218"/>
      <c r="N218"/>
      <c r="O218"/>
      <c r="P218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10:51" x14ac:dyDescent="0.2">
      <c r="J219"/>
      <c r="K219"/>
      <c r="L219"/>
      <c r="M219"/>
      <c r="N219"/>
      <c r="O219"/>
      <c r="P219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10:51" x14ac:dyDescent="0.2">
      <c r="J220"/>
      <c r="K220"/>
      <c r="L220"/>
      <c r="M220"/>
      <c r="N220"/>
      <c r="O220"/>
      <c r="P220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10:51" x14ac:dyDescent="0.2">
      <c r="J221"/>
      <c r="K221"/>
      <c r="L221"/>
      <c r="M221"/>
      <c r="N221"/>
      <c r="O221"/>
      <c r="P221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10:51" x14ac:dyDescent="0.2">
      <c r="J222"/>
      <c r="K222"/>
      <c r="L222"/>
      <c r="M222"/>
      <c r="N222"/>
      <c r="O222"/>
      <c r="P222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10:51" x14ac:dyDescent="0.2">
      <c r="J223"/>
      <c r="K223"/>
      <c r="L223"/>
      <c r="M223"/>
      <c r="N223"/>
      <c r="O223"/>
      <c r="P223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10:51" x14ac:dyDescent="0.2">
      <c r="J224"/>
      <c r="K224"/>
      <c r="L224"/>
      <c r="M224"/>
      <c r="N224"/>
      <c r="O224"/>
      <c r="P224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</row>
    <row r="225" spans="10:51" x14ac:dyDescent="0.2">
      <c r="J225"/>
      <c r="K225"/>
      <c r="L225"/>
      <c r="M225"/>
      <c r="N225"/>
      <c r="O225"/>
      <c r="P225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</row>
    <row r="226" spans="10:51" x14ac:dyDescent="0.2">
      <c r="J226"/>
      <c r="K226"/>
      <c r="L226"/>
      <c r="M226"/>
      <c r="N226"/>
      <c r="O226"/>
      <c r="P22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</row>
    <row r="227" spans="10:51" x14ac:dyDescent="0.2">
      <c r="J227"/>
      <c r="K227"/>
      <c r="L227"/>
      <c r="M227"/>
      <c r="N227"/>
      <c r="O227"/>
      <c r="P227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</row>
    <row r="228" spans="10:51" x14ac:dyDescent="0.2">
      <c r="J228"/>
      <c r="K228"/>
      <c r="L228"/>
      <c r="M228"/>
      <c r="N228"/>
      <c r="O228"/>
      <c r="P228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</row>
    <row r="229" spans="10:51" x14ac:dyDescent="0.2">
      <c r="J229"/>
      <c r="K229"/>
      <c r="L229"/>
      <c r="M229"/>
      <c r="N229"/>
      <c r="O229"/>
      <c r="P229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</row>
    <row r="230" spans="10:51" x14ac:dyDescent="0.2">
      <c r="J230"/>
      <c r="K230"/>
      <c r="L230"/>
      <c r="M230"/>
      <c r="N230"/>
      <c r="O230"/>
      <c r="P230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</row>
    <row r="231" spans="10:51" x14ac:dyDescent="0.2">
      <c r="J231"/>
      <c r="K231"/>
      <c r="L231"/>
      <c r="M231"/>
      <c r="N231"/>
      <c r="O231"/>
      <c r="P231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</row>
    <row r="232" spans="10:51" x14ac:dyDescent="0.2">
      <c r="J232"/>
      <c r="K232"/>
      <c r="L232"/>
      <c r="M232"/>
      <c r="N232"/>
      <c r="O232"/>
      <c r="P232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</row>
    <row r="233" spans="10:51" x14ac:dyDescent="0.2">
      <c r="J233"/>
      <c r="K233"/>
      <c r="L233"/>
      <c r="M233"/>
      <c r="N233"/>
      <c r="O233"/>
      <c r="P233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</row>
    <row r="234" spans="10:51" x14ac:dyDescent="0.2">
      <c r="J234"/>
      <c r="K234"/>
      <c r="L234"/>
      <c r="M234"/>
      <c r="N234"/>
      <c r="O234"/>
      <c r="P234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</row>
    <row r="235" spans="10:51" x14ac:dyDescent="0.2">
      <c r="J235"/>
      <c r="K235"/>
      <c r="L235"/>
      <c r="M235"/>
      <c r="N235"/>
      <c r="O235"/>
      <c r="P235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</row>
    <row r="236" spans="10:51" x14ac:dyDescent="0.2">
      <c r="J236"/>
      <c r="K236"/>
      <c r="L236"/>
      <c r="M236"/>
      <c r="N236"/>
      <c r="O236"/>
      <c r="P23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</row>
    <row r="237" spans="10:51" x14ac:dyDescent="0.2">
      <c r="J237"/>
      <c r="K237"/>
      <c r="L237"/>
      <c r="M237"/>
      <c r="N237"/>
      <c r="O237"/>
      <c r="P237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</row>
    <row r="238" spans="10:51" x14ac:dyDescent="0.2">
      <c r="J238"/>
      <c r="K238"/>
      <c r="L238"/>
      <c r="M238"/>
      <c r="N238"/>
      <c r="O238"/>
      <c r="P238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</row>
    <row r="239" spans="10:51" x14ac:dyDescent="0.2">
      <c r="J239"/>
      <c r="K239"/>
      <c r="L239"/>
      <c r="M239"/>
      <c r="N239"/>
      <c r="O239"/>
      <c r="P239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</row>
    <row r="240" spans="10:51" x14ac:dyDescent="0.2">
      <c r="J240"/>
      <c r="K240"/>
      <c r="L240"/>
      <c r="M240"/>
      <c r="N240"/>
      <c r="O240"/>
      <c r="P240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</row>
    <row r="241" spans="10:51" x14ac:dyDescent="0.2">
      <c r="J241"/>
      <c r="K241"/>
      <c r="L241"/>
      <c r="M241"/>
      <c r="N241"/>
      <c r="O241"/>
      <c r="P241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</row>
    <row r="242" spans="10:51" x14ac:dyDescent="0.2">
      <c r="J242"/>
      <c r="K242"/>
      <c r="L242"/>
      <c r="M242"/>
      <c r="N242"/>
      <c r="O242"/>
      <c r="P242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</row>
    <row r="243" spans="10:51" x14ac:dyDescent="0.2">
      <c r="J243"/>
      <c r="K243"/>
      <c r="L243"/>
      <c r="M243"/>
      <c r="N243"/>
      <c r="O243"/>
      <c r="P243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</row>
    <row r="244" spans="10:51" x14ac:dyDescent="0.2">
      <c r="J244"/>
      <c r="K244"/>
      <c r="L244"/>
      <c r="M244"/>
      <c r="N244"/>
      <c r="O244"/>
      <c r="P244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</row>
    <row r="245" spans="10:51" x14ac:dyDescent="0.2">
      <c r="J245"/>
      <c r="K245"/>
      <c r="L245"/>
      <c r="M245"/>
      <c r="N245"/>
      <c r="O245"/>
      <c r="P245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</row>
    <row r="246" spans="10:51" x14ac:dyDescent="0.2">
      <c r="J246"/>
      <c r="K246"/>
      <c r="L246"/>
      <c r="M246"/>
      <c r="N246"/>
      <c r="O246"/>
      <c r="P24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</row>
    <row r="247" spans="10:51" x14ac:dyDescent="0.2">
      <c r="J247"/>
      <c r="K247"/>
      <c r="L247"/>
      <c r="M247"/>
      <c r="N247"/>
      <c r="O247"/>
      <c r="P247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</row>
    <row r="248" spans="10:51" x14ac:dyDescent="0.2">
      <c r="J248"/>
      <c r="K248"/>
      <c r="L248"/>
      <c r="M248"/>
      <c r="N248"/>
      <c r="O248"/>
      <c r="P248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</row>
    <row r="249" spans="10:51" x14ac:dyDescent="0.2">
      <c r="J249"/>
      <c r="K249"/>
      <c r="L249"/>
      <c r="M249"/>
      <c r="N249"/>
      <c r="O249"/>
      <c r="P249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</row>
    <row r="250" spans="10:51" x14ac:dyDescent="0.2">
      <c r="J250"/>
      <c r="K250"/>
      <c r="L250"/>
      <c r="M250"/>
      <c r="N250"/>
      <c r="O250"/>
      <c r="P250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</row>
    <row r="251" spans="10:51" x14ac:dyDescent="0.2">
      <c r="J251"/>
      <c r="K251"/>
      <c r="L251"/>
      <c r="M251"/>
      <c r="N251"/>
      <c r="O251"/>
      <c r="P251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</row>
    <row r="252" spans="10:51" x14ac:dyDescent="0.2">
      <c r="J252"/>
      <c r="K252"/>
      <c r="L252"/>
      <c r="M252"/>
      <c r="N252"/>
      <c r="O252"/>
      <c r="P252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</row>
    <row r="253" spans="10:51" x14ac:dyDescent="0.2">
      <c r="J253"/>
      <c r="K253"/>
      <c r="L253"/>
      <c r="M253"/>
      <c r="N253"/>
      <c r="O253"/>
      <c r="P253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</row>
    <row r="254" spans="10:51" x14ac:dyDescent="0.2">
      <c r="J254"/>
      <c r="K254"/>
      <c r="L254"/>
      <c r="M254"/>
      <c r="N254"/>
      <c r="O254"/>
      <c r="P254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</row>
    <row r="255" spans="10:51" x14ac:dyDescent="0.2">
      <c r="J255"/>
      <c r="K255"/>
      <c r="L255"/>
      <c r="M255"/>
      <c r="N255"/>
      <c r="O255"/>
      <c r="P255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</row>
    <row r="256" spans="10:51" x14ac:dyDescent="0.2">
      <c r="J256"/>
      <c r="K256"/>
      <c r="L256"/>
      <c r="M256"/>
      <c r="N256"/>
      <c r="O256"/>
      <c r="P25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</row>
    <row r="257" spans="10:51" x14ac:dyDescent="0.2">
      <c r="J257"/>
      <c r="K257"/>
      <c r="L257"/>
      <c r="M257"/>
      <c r="N257"/>
      <c r="O257"/>
      <c r="P257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</row>
    <row r="258" spans="10:51" x14ac:dyDescent="0.2">
      <c r="J258"/>
      <c r="K258"/>
      <c r="L258"/>
      <c r="M258"/>
      <c r="N258"/>
      <c r="O258"/>
      <c r="P258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</row>
    <row r="259" spans="10:51" x14ac:dyDescent="0.2">
      <c r="J259"/>
      <c r="K259"/>
      <c r="L259"/>
      <c r="M259"/>
      <c r="N259"/>
      <c r="O259"/>
      <c r="P259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</row>
    <row r="260" spans="10:51" x14ac:dyDescent="0.2">
      <c r="J260"/>
      <c r="K260"/>
      <c r="L260"/>
      <c r="M260"/>
      <c r="N260"/>
      <c r="O260"/>
      <c r="P260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</row>
    <row r="261" spans="10:51" x14ac:dyDescent="0.2">
      <c r="J261"/>
      <c r="K261"/>
      <c r="L261"/>
      <c r="M261"/>
      <c r="N261"/>
      <c r="O261"/>
      <c r="P261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 spans="10:51" x14ac:dyDescent="0.2">
      <c r="J262"/>
      <c r="K262"/>
      <c r="L262"/>
      <c r="M262"/>
      <c r="N262"/>
      <c r="O262"/>
      <c r="P262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</row>
    <row r="263" spans="10:51" x14ac:dyDescent="0.2">
      <c r="J263"/>
      <c r="K263"/>
      <c r="L263"/>
      <c r="M263"/>
      <c r="N263"/>
      <c r="O263"/>
      <c r="P263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</row>
    <row r="264" spans="10:51" x14ac:dyDescent="0.2">
      <c r="J264"/>
      <c r="K264"/>
      <c r="L264"/>
      <c r="M264"/>
      <c r="N264"/>
      <c r="O264"/>
      <c r="P264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</row>
    <row r="265" spans="10:51" x14ac:dyDescent="0.2">
      <c r="J265"/>
      <c r="K265"/>
      <c r="L265"/>
      <c r="M265"/>
      <c r="N265"/>
      <c r="O265"/>
      <c r="P265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</row>
    <row r="266" spans="10:51" x14ac:dyDescent="0.2">
      <c r="J266"/>
      <c r="K266"/>
      <c r="L266"/>
      <c r="M266"/>
      <c r="N266"/>
      <c r="O266"/>
      <c r="P26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</row>
    <row r="267" spans="10:51" x14ac:dyDescent="0.2">
      <c r="J267"/>
      <c r="K267"/>
      <c r="L267"/>
      <c r="M267"/>
      <c r="N267"/>
      <c r="O267"/>
      <c r="P267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</row>
    <row r="268" spans="10:51" x14ac:dyDescent="0.2">
      <c r="J268"/>
      <c r="K268"/>
      <c r="L268"/>
      <c r="M268"/>
      <c r="N268"/>
      <c r="O268"/>
      <c r="P268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</row>
    <row r="269" spans="10:51" x14ac:dyDescent="0.2">
      <c r="J269"/>
      <c r="K269"/>
      <c r="L269"/>
      <c r="M269"/>
      <c r="N269"/>
      <c r="O269"/>
      <c r="P269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</row>
    <row r="270" spans="10:51" x14ac:dyDescent="0.2">
      <c r="J270"/>
      <c r="K270"/>
      <c r="L270"/>
      <c r="M270"/>
      <c r="N270"/>
      <c r="O270"/>
      <c r="P270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</row>
    <row r="271" spans="10:51" x14ac:dyDescent="0.2">
      <c r="J271"/>
      <c r="K271"/>
      <c r="L271"/>
      <c r="M271"/>
      <c r="N271"/>
      <c r="O271"/>
      <c r="P271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</row>
    <row r="272" spans="10:51" x14ac:dyDescent="0.2">
      <c r="J272"/>
      <c r="K272"/>
      <c r="L272"/>
      <c r="M272"/>
      <c r="N272"/>
      <c r="O272"/>
      <c r="P272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</row>
    <row r="273" spans="10:51" x14ac:dyDescent="0.2">
      <c r="J273"/>
      <c r="K273"/>
      <c r="L273"/>
      <c r="M273"/>
      <c r="N273"/>
      <c r="O273"/>
      <c r="P273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</row>
    <row r="274" spans="10:51" x14ac:dyDescent="0.2">
      <c r="J274"/>
      <c r="K274"/>
      <c r="L274"/>
      <c r="M274"/>
      <c r="N274"/>
      <c r="O274"/>
      <c r="P274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</row>
    <row r="275" spans="10:51" x14ac:dyDescent="0.2">
      <c r="J275"/>
      <c r="K275"/>
      <c r="L275"/>
      <c r="M275"/>
      <c r="N275"/>
      <c r="O275"/>
      <c r="P275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</row>
    <row r="276" spans="10:51" x14ac:dyDescent="0.2">
      <c r="J276"/>
      <c r="K276"/>
      <c r="L276"/>
      <c r="M276"/>
      <c r="N276"/>
      <c r="O276"/>
      <c r="P27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</row>
    <row r="277" spans="10:51" x14ac:dyDescent="0.2">
      <c r="J277"/>
      <c r="K277"/>
      <c r="L277"/>
      <c r="M277"/>
      <c r="N277"/>
      <c r="O277"/>
      <c r="P277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</row>
    <row r="278" spans="10:51" x14ac:dyDescent="0.2">
      <c r="J278"/>
      <c r="K278"/>
      <c r="L278"/>
      <c r="M278"/>
      <c r="N278"/>
      <c r="O278"/>
      <c r="P278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</row>
    <row r="279" spans="10:51" x14ac:dyDescent="0.2">
      <c r="J279"/>
      <c r="K279"/>
      <c r="L279"/>
      <c r="M279"/>
      <c r="N279"/>
      <c r="O279"/>
      <c r="P279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</row>
    <row r="280" spans="10:51" x14ac:dyDescent="0.2">
      <c r="J280"/>
      <c r="K280"/>
      <c r="L280"/>
      <c r="M280"/>
      <c r="N280"/>
      <c r="O280"/>
      <c r="P280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</row>
    <row r="281" spans="10:51" x14ac:dyDescent="0.2">
      <c r="J281"/>
      <c r="K281"/>
      <c r="L281"/>
      <c r="M281"/>
      <c r="N281"/>
      <c r="O281"/>
      <c r="P281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</row>
    <row r="282" spans="10:51" x14ac:dyDescent="0.2">
      <c r="J282"/>
      <c r="K282"/>
      <c r="L282"/>
      <c r="M282"/>
      <c r="N282"/>
      <c r="O282"/>
      <c r="P282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</row>
    <row r="283" spans="10:51" x14ac:dyDescent="0.2">
      <c r="J283"/>
      <c r="K283"/>
      <c r="L283"/>
      <c r="M283"/>
      <c r="N283"/>
      <c r="O283"/>
      <c r="P283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</row>
    <row r="284" spans="10:51" x14ac:dyDescent="0.2">
      <c r="J284"/>
      <c r="K284"/>
      <c r="L284"/>
      <c r="M284"/>
      <c r="N284"/>
      <c r="O284"/>
      <c r="P284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</row>
    <row r="285" spans="10:51" x14ac:dyDescent="0.2">
      <c r="J285"/>
      <c r="K285"/>
      <c r="L285"/>
      <c r="M285"/>
      <c r="N285"/>
      <c r="O285"/>
      <c r="P285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</row>
    <row r="286" spans="10:51" x14ac:dyDescent="0.2">
      <c r="J286"/>
      <c r="K286"/>
      <c r="L286"/>
      <c r="M286"/>
      <c r="N286"/>
      <c r="O286"/>
      <c r="P28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</row>
    <row r="287" spans="10:51" x14ac:dyDescent="0.2">
      <c r="J287"/>
      <c r="K287"/>
      <c r="L287"/>
      <c r="M287"/>
      <c r="N287"/>
      <c r="O287"/>
      <c r="P287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</row>
    <row r="288" spans="10:51" x14ac:dyDescent="0.2">
      <c r="J288"/>
      <c r="K288"/>
      <c r="L288"/>
      <c r="M288"/>
      <c r="N288"/>
      <c r="O288"/>
      <c r="P288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</row>
    <row r="289" spans="10:51" x14ac:dyDescent="0.2">
      <c r="J289"/>
      <c r="K289"/>
      <c r="L289"/>
      <c r="M289"/>
      <c r="N289"/>
      <c r="O289"/>
      <c r="P289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</row>
    <row r="290" spans="10:51" x14ac:dyDescent="0.2">
      <c r="J290"/>
      <c r="K290"/>
      <c r="L290"/>
      <c r="M290"/>
      <c r="N290"/>
      <c r="O290"/>
      <c r="P290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</row>
    <row r="291" spans="10:51" x14ac:dyDescent="0.2">
      <c r="J291"/>
      <c r="K291"/>
      <c r="L291"/>
      <c r="M291"/>
      <c r="N291"/>
      <c r="O291"/>
      <c r="P291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</row>
    <row r="292" spans="10:51" x14ac:dyDescent="0.2">
      <c r="J292"/>
      <c r="K292"/>
      <c r="L292"/>
      <c r="M292"/>
      <c r="N292"/>
      <c r="O292"/>
      <c r="P292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</row>
    <row r="293" spans="10:51" x14ac:dyDescent="0.2">
      <c r="J293"/>
      <c r="K293"/>
      <c r="L293"/>
      <c r="M293"/>
      <c r="N293"/>
      <c r="O293"/>
      <c r="P293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</row>
    <row r="294" spans="10:51" x14ac:dyDescent="0.2">
      <c r="J294"/>
      <c r="K294"/>
      <c r="L294"/>
      <c r="M294"/>
      <c r="N294"/>
      <c r="O294"/>
      <c r="P294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</row>
    <row r="295" spans="10:51" x14ac:dyDescent="0.2">
      <c r="J295"/>
      <c r="K295"/>
      <c r="L295"/>
      <c r="M295"/>
      <c r="N295"/>
      <c r="O295"/>
      <c r="P295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</row>
    <row r="296" spans="10:51" x14ac:dyDescent="0.2">
      <c r="J296"/>
      <c r="K296"/>
      <c r="L296"/>
      <c r="M296"/>
      <c r="N296"/>
      <c r="O296"/>
      <c r="P29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</row>
    <row r="297" spans="10:51" x14ac:dyDescent="0.2">
      <c r="J297"/>
      <c r="K297"/>
      <c r="L297"/>
      <c r="M297"/>
      <c r="N297"/>
      <c r="O297"/>
      <c r="P297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</row>
    <row r="298" spans="10:51" x14ac:dyDescent="0.2">
      <c r="J298"/>
      <c r="K298"/>
      <c r="L298"/>
      <c r="M298"/>
      <c r="N298"/>
      <c r="O298"/>
      <c r="P298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</row>
    <row r="299" spans="10:51" x14ac:dyDescent="0.2">
      <c r="J299"/>
      <c r="K299"/>
      <c r="L299"/>
      <c r="M299"/>
      <c r="N299"/>
      <c r="O299"/>
      <c r="P299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</row>
    <row r="300" spans="10:51" x14ac:dyDescent="0.2">
      <c r="J300"/>
      <c r="K300"/>
      <c r="L300"/>
      <c r="M300"/>
      <c r="N300"/>
      <c r="O300"/>
      <c r="P300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</row>
    <row r="301" spans="10:51" x14ac:dyDescent="0.2">
      <c r="J301"/>
      <c r="K301"/>
      <c r="L301"/>
      <c r="M301"/>
      <c r="N301"/>
      <c r="O301"/>
      <c r="P301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</row>
    <row r="302" spans="10:51" x14ac:dyDescent="0.2">
      <c r="J302"/>
      <c r="K302"/>
      <c r="L302"/>
      <c r="M302"/>
      <c r="N302"/>
      <c r="O302"/>
      <c r="P302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</row>
    <row r="303" spans="10:51" x14ac:dyDescent="0.2">
      <c r="J303"/>
      <c r="K303"/>
      <c r="L303"/>
      <c r="M303"/>
      <c r="N303"/>
      <c r="O303"/>
      <c r="P303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</row>
    <row r="304" spans="10:51" x14ac:dyDescent="0.2">
      <c r="J304"/>
      <c r="K304"/>
      <c r="L304"/>
      <c r="M304"/>
      <c r="N304"/>
      <c r="O304"/>
      <c r="P304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</row>
    <row r="305" spans="10:51" x14ac:dyDescent="0.2">
      <c r="J305"/>
      <c r="K305"/>
      <c r="L305"/>
      <c r="M305"/>
      <c r="N305"/>
      <c r="O305"/>
      <c r="P305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</row>
    <row r="306" spans="10:51" x14ac:dyDescent="0.2">
      <c r="J306"/>
      <c r="K306"/>
      <c r="L306"/>
      <c r="M306"/>
      <c r="N306"/>
      <c r="O306"/>
      <c r="P30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</row>
    <row r="307" spans="10:51" x14ac:dyDescent="0.2">
      <c r="J307"/>
      <c r="K307"/>
      <c r="L307"/>
      <c r="M307"/>
      <c r="N307"/>
      <c r="O307"/>
      <c r="P307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</row>
    <row r="308" spans="10:51" x14ac:dyDescent="0.2">
      <c r="J308"/>
      <c r="K308"/>
      <c r="L308"/>
      <c r="M308"/>
      <c r="N308"/>
      <c r="O308"/>
      <c r="P308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</row>
    <row r="309" spans="10:51" x14ac:dyDescent="0.2">
      <c r="J309"/>
      <c r="K309"/>
      <c r="L309"/>
      <c r="M309"/>
      <c r="N309"/>
      <c r="O309"/>
      <c r="P309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</row>
    <row r="310" spans="10:51" x14ac:dyDescent="0.2">
      <c r="J310"/>
      <c r="K310"/>
      <c r="L310"/>
      <c r="M310"/>
      <c r="N310"/>
      <c r="O310"/>
      <c r="P310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</row>
    <row r="311" spans="10:51" x14ac:dyDescent="0.2">
      <c r="J311"/>
      <c r="K311"/>
      <c r="L311"/>
      <c r="M311"/>
      <c r="N311"/>
      <c r="O311"/>
      <c r="P311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</row>
    <row r="312" spans="10:51" x14ac:dyDescent="0.2">
      <c r="J312"/>
      <c r="K312"/>
      <c r="L312"/>
      <c r="M312"/>
      <c r="N312"/>
      <c r="O312"/>
      <c r="P312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</row>
    <row r="313" spans="10:51" x14ac:dyDescent="0.2">
      <c r="J313"/>
      <c r="K313"/>
      <c r="L313"/>
      <c r="M313"/>
      <c r="N313"/>
      <c r="O313"/>
      <c r="P313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</row>
    <row r="314" spans="10:51" x14ac:dyDescent="0.2">
      <c r="J314"/>
      <c r="K314"/>
      <c r="L314"/>
      <c r="M314"/>
      <c r="N314"/>
      <c r="O314"/>
      <c r="P314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</row>
    <row r="315" spans="10:51" x14ac:dyDescent="0.2">
      <c r="J315"/>
      <c r="K315"/>
      <c r="L315"/>
      <c r="M315"/>
      <c r="N315"/>
      <c r="O315"/>
      <c r="P315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</row>
    <row r="316" spans="10:51" x14ac:dyDescent="0.2">
      <c r="J316"/>
      <c r="K316"/>
      <c r="L316"/>
      <c r="M316"/>
      <c r="N316"/>
      <c r="O316"/>
      <c r="P31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</row>
    <row r="317" spans="10:51" x14ac:dyDescent="0.2">
      <c r="J317"/>
      <c r="K317"/>
      <c r="L317"/>
      <c r="M317"/>
      <c r="N317"/>
      <c r="O317"/>
      <c r="P317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</row>
    <row r="318" spans="10:51" x14ac:dyDescent="0.2">
      <c r="J318"/>
      <c r="K318"/>
      <c r="L318"/>
      <c r="M318"/>
      <c r="N318"/>
      <c r="O318"/>
      <c r="P318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</row>
    <row r="319" spans="10:51" x14ac:dyDescent="0.2">
      <c r="J319"/>
      <c r="K319"/>
      <c r="L319"/>
      <c r="M319"/>
      <c r="N319"/>
      <c r="O319"/>
      <c r="P319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</row>
    <row r="320" spans="10:51" x14ac:dyDescent="0.2">
      <c r="J320"/>
      <c r="K320"/>
      <c r="L320"/>
      <c r="M320"/>
      <c r="N320"/>
      <c r="O320"/>
      <c r="P320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</row>
    <row r="321" spans="10:51" x14ac:dyDescent="0.2">
      <c r="J321"/>
      <c r="K321"/>
      <c r="L321"/>
      <c r="M321"/>
      <c r="N321"/>
      <c r="O321"/>
      <c r="P321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</row>
    <row r="322" spans="10:51" x14ac:dyDescent="0.2">
      <c r="J322"/>
      <c r="K322"/>
      <c r="L322"/>
      <c r="M322"/>
      <c r="N322"/>
      <c r="O322"/>
      <c r="P322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</row>
    <row r="323" spans="10:51" x14ac:dyDescent="0.2">
      <c r="J323"/>
      <c r="K323"/>
      <c r="L323"/>
      <c r="M323"/>
      <c r="N323"/>
      <c r="O323"/>
      <c r="P323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</row>
    <row r="324" spans="10:51" x14ac:dyDescent="0.2">
      <c r="J324"/>
      <c r="K324"/>
      <c r="L324"/>
      <c r="M324"/>
      <c r="N324"/>
      <c r="O324"/>
      <c r="P324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</row>
    <row r="325" spans="10:51" x14ac:dyDescent="0.2">
      <c r="J325"/>
      <c r="K325"/>
      <c r="L325"/>
      <c r="M325"/>
      <c r="N325"/>
      <c r="O325"/>
      <c r="P325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</row>
    <row r="326" spans="10:51" x14ac:dyDescent="0.2">
      <c r="J326"/>
      <c r="K326"/>
      <c r="L326"/>
      <c r="M326"/>
      <c r="N326"/>
      <c r="O326"/>
      <c r="P32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</row>
    <row r="327" spans="10:51" x14ac:dyDescent="0.2">
      <c r="J327"/>
      <c r="K327"/>
      <c r="L327"/>
      <c r="M327"/>
      <c r="N327"/>
      <c r="O327"/>
      <c r="P327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</row>
    <row r="328" spans="10:51" x14ac:dyDescent="0.2">
      <c r="J328"/>
      <c r="K328"/>
      <c r="L328"/>
      <c r="M328"/>
      <c r="N328"/>
      <c r="O328"/>
      <c r="P328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</row>
    <row r="329" spans="10:51" x14ac:dyDescent="0.2">
      <c r="J329"/>
      <c r="K329"/>
      <c r="L329"/>
      <c r="M329"/>
      <c r="N329"/>
      <c r="O329"/>
      <c r="P329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</row>
    <row r="330" spans="10:51" x14ac:dyDescent="0.2">
      <c r="J330"/>
      <c r="K330"/>
      <c r="L330"/>
      <c r="M330"/>
      <c r="N330"/>
      <c r="O330"/>
      <c r="P330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</row>
    <row r="331" spans="10:51" x14ac:dyDescent="0.2">
      <c r="J331"/>
      <c r="K331"/>
      <c r="L331"/>
      <c r="M331"/>
      <c r="N331"/>
      <c r="O331"/>
      <c r="P331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</row>
    <row r="332" spans="10:51" x14ac:dyDescent="0.2">
      <c r="J332"/>
      <c r="K332"/>
      <c r="L332"/>
      <c r="M332"/>
      <c r="N332"/>
      <c r="O332"/>
      <c r="P332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</row>
    <row r="333" spans="10:51" x14ac:dyDescent="0.2">
      <c r="J333"/>
      <c r="K333"/>
      <c r="L333"/>
      <c r="M333"/>
      <c r="N333"/>
      <c r="O333"/>
      <c r="P333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</row>
    <row r="334" spans="10:51" x14ac:dyDescent="0.2">
      <c r="J334"/>
      <c r="K334"/>
      <c r="L334"/>
      <c r="M334"/>
      <c r="N334"/>
      <c r="O334"/>
      <c r="P334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</row>
    <row r="335" spans="10:51" x14ac:dyDescent="0.2">
      <c r="J335"/>
      <c r="K335"/>
      <c r="L335"/>
      <c r="M335"/>
      <c r="N335"/>
      <c r="O335"/>
      <c r="P335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</row>
    <row r="336" spans="10:51" x14ac:dyDescent="0.2">
      <c r="J336"/>
      <c r="K336"/>
      <c r="L336"/>
      <c r="M336"/>
      <c r="N336"/>
      <c r="O336"/>
      <c r="P33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</row>
    <row r="337" spans="10:51" x14ac:dyDescent="0.2">
      <c r="J337"/>
      <c r="K337"/>
      <c r="L337"/>
      <c r="M337"/>
      <c r="N337"/>
      <c r="O337"/>
      <c r="P337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</row>
    <row r="338" spans="10:51" x14ac:dyDescent="0.2">
      <c r="J338"/>
      <c r="K338"/>
      <c r="L338"/>
      <c r="M338"/>
      <c r="N338"/>
      <c r="O338"/>
      <c r="P338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</row>
    <row r="339" spans="10:51" x14ac:dyDescent="0.2">
      <c r="J339"/>
      <c r="K339"/>
      <c r="L339"/>
      <c r="M339"/>
      <c r="N339"/>
      <c r="O339"/>
      <c r="P339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</row>
    <row r="340" spans="10:51" x14ac:dyDescent="0.2">
      <c r="J340"/>
      <c r="K340"/>
      <c r="L340"/>
      <c r="M340"/>
      <c r="N340"/>
      <c r="O340"/>
      <c r="P340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</row>
    <row r="341" spans="10:51" x14ac:dyDescent="0.2">
      <c r="J341"/>
      <c r="K341"/>
      <c r="L341"/>
      <c r="M341"/>
      <c r="N341"/>
      <c r="O341"/>
      <c r="P341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</row>
    <row r="342" spans="10:51" x14ac:dyDescent="0.2">
      <c r="J342"/>
      <c r="K342"/>
      <c r="L342"/>
      <c r="M342"/>
      <c r="N342"/>
      <c r="O342"/>
      <c r="P342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</row>
    <row r="343" spans="10:51" x14ac:dyDescent="0.2">
      <c r="J343"/>
      <c r="K343"/>
      <c r="L343"/>
      <c r="M343"/>
      <c r="N343"/>
      <c r="O343"/>
      <c r="P343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</row>
    <row r="344" spans="10:51" x14ac:dyDescent="0.2">
      <c r="J344"/>
      <c r="K344"/>
      <c r="L344"/>
      <c r="M344"/>
      <c r="N344"/>
      <c r="O344"/>
      <c r="P344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</row>
    <row r="345" spans="10:51" x14ac:dyDescent="0.2">
      <c r="J345"/>
      <c r="K345"/>
      <c r="L345"/>
      <c r="M345"/>
      <c r="N345"/>
      <c r="O345"/>
      <c r="P345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</row>
    <row r="346" spans="10:51" x14ac:dyDescent="0.2">
      <c r="J346"/>
      <c r="K346"/>
      <c r="L346"/>
      <c r="M346"/>
      <c r="N346"/>
      <c r="O346"/>
      <c r="P34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</row>
    <row r="347" spans="10:51" x14ac:dyDescent="0.2">
      <c r="J347"/>
      <c r="K347"/>
      <c r="L347"/>
      <c r="M347"/>
      <c r="N347"/>
      <c r="O347"/>
      <c r="P347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</row>
    <row r="348" spans="10:51" x14ac:dyDescent="0.2">
      <c r="J348"/>
      <c r="K348"/>
      <c r="L348"/>
      <c r="M348"/>
      <c r="N348"/>
      <c r="O348"/>
      <c r="P348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</row>
    <row r="349" spans="10:51" x14ac:dyDescent="0.2">
      <c r="J349"/>
      <c r="K349"/>
      <c r="L349"/>
      <c r="M349"/>
      <c r="N349"/>
      <c r="O349"/>
      <c r="P349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</row>
    <row r="350" spans="10:51" x14ac:dyDescent="0.2">
      <c r="J350"/>
      <c r="K350"/>
      <c r="L350"/>
      <c r="M350"/>
      <c r="N350"/>
      <c r="O350"/>
      <c r="P350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</row>
    <row r="351" spans="10:51" x14ac:dyDescent="0.2">
      <c r="J351"/>
      <c r="K351"/>
      <c r="L351"/>
      <c r="M351"/>
      <c r="N351"/>
      <c r="O351"/>
      <c r="P351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</row>
    <row r="352" spans="10:51" x14ac:dyDescent="0.2">
      <c r="J352"/>
      <c r="K352"/>
      <c r="L352"/>
      <c r="M352"/>
      <c r="N352"/>
      <c r="O352"/>
      <c r="P352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</row>
    <row r="353" spans="10:51" x14ac:dyDescent="0.2">
      <c r="J353"/>
      <c r="K353"/>
      <c r="L353"/>
      <c r="M353"/>
      <c r="N353"/>
      <c r="O353"/>
      <c r="P353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</row>
    <row r="354" spans="10:51" x14ac:dyDescent="0.2">
      <c r="J354"/>
      <c r="K354"/>
      <c r="L354"/>
      <c r="M354"/>
      <c r="N354"/>
      <c r="O354"/>
      <c r="P354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</row>
    <row r="355" spans="10:51" x14ac:dyDescent="0.2">
      <c r="J355"/>
      <c r="K355"/>
      <c r="L355"/>
      <c r="M355"/>
      <c r="N355"/>
      <c r="O355"/>
      <c r="P355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</row>
    <row r="356" spans="10:51" x14ac:dyDescent="0.2">
      <c r="J356"/>
      <c r="K356"/>
      <c r="L356"/>
      <c r="M356"/>
      <c r="N356"/>
      <c r="O356"/>
      <c r="P35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</row>
    <row r="357" spans="10:51" x14ac:dyDescent="0.2">
      <c r="J357"/>
      <c r="K357"/>
      <c r="L357"/>
      <c r="M357"/>
      <c r="N357"/>
      <c r="O357"/>
      <c r="P357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</row>
    <row r="358" spans="10:51" x14ac:dyDescent="0.2">
      <c r="J358"/>
      <c r="K358"/>
      <c r="L358"/>
      <c r="M358"/>
      <c r="N358"/>
      <c r="O358"/>
      <c r="P358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</row>
    <row r="359" spans="10:51" x14ac:dyDescent="0.2">
      <c r="J359"/>
      <c r="K359"/>
      <c r="L359"/>
      <c r="M359"/>
      <c r="N359"/>
      <c r="O359"/>
      <c r="P359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</row>
    <row r="360" spans="10:51" x14ac:dyDescent="0.2">
      <c r="J360"/>
      <c r="K360"/>
      <c r="L360"/>
      <c r="M360"/>
      <c r="N360"/>
      <c r="O360"/>
      <c r="P360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</row>
    <row r="361" spans="10:51" x14ac:dyDescent="0.2">
      <c r="J361"/>
      <c r="K361"/>
      <c r="L361"/>
      <c r="M361"/>
      <c r="N361"/>
      <c r="O361"/>
      <c r="P361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</row>
    <row r="362" spans="10:51" x14ac:dyDescent="0.2">
      <c r="J362"/>
      <c r="K362"/>
      <c r="L362"/>
      <c r="M362"/>
      <c r="N362"/>
      <c r="O362"/>
      <c r="P362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</row>
    <row r="363" spans="10:51" x14ac:dyDescent="0.2">
      <c r="J363"/>
      <c r="K363"/>
      <c r="L363"/>
      <c r="M363"/>
      <c r="N363"/>
      <c r="O363"/>
      <c r="P363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</row>
    <row r="364" spans="10:51" x14ac:dyDescent="0.2">
      <c r="J364"/>
      <c r="K364"/>
      <c r="L364"/>
      <c r="M364"/>
      <c r="N364"/>
      <c r="O364"/>
      <c r="P364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</row>
    <row r="365" spans="10:51" x14ac:dyDescent="0.2">
      <c r="J365"/>
      <c r="K365"/>
      <c r="L365"/>
      <c r="M365"/>
      <c r="N365"/>
      <c r="O365"/>
      <c r="P365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</row>
    <row r="366" spans="10:51" x14ac:dyDescent="0.2">
      <c r="J366"/>
      <c r="K366"/>
      <c r="L366"/>
      <c r="M366"/>
      <c r="N366"/>
      <c r="O366"/>
      <c r="P36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</row>
    <row r="367" spans="10:51" x14ac:dyDescent="0.2">
      <c r="J367"/>
      <c r="K367"/>
      <c r="L367"/>
      <c r="M367"/>
      <c r="N367"/>
      <c r="O367"/>
      <c r="P367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</row>
    <row r="368" spans="10:51" x14ac:dyDescent="0.2">
      <c r="J368"/>
      <c r="K368"/>
      <c r="L368"/>
      <c r="M368"/>
      <c r="N368"/>
      <c r="O368"/>
      <c r="P368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</row>
    <row r="369" spans="10:51" x14ac:dyDescent="0.2">
      <c r="J369"/>
      <c r="K369"/>
      <c r="L369"/>
      <c r="M369"/>
      <c r="N369"/>
      <c r="O369"/>
      <c r="P369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</row>
    <row r="370" spans="10:51" x14ac:dyDescent="0.2">
      <c r="J370"/>
      <c r="K370"/>
      <c r="L370"/>
      <c r="M370"/>
      <c r="N370"/>
      <c r="O370"/>
      <c r="P370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</row>
    <row r="371" spans="10:51" x14ac:dyDescent="0.2">
      <c r="J371"/>
      <c r="K371"/>
      <c r="L371"/>
      <c r="M371"/>
      <c r="N371"/>
      <c r="O371"/>
      <c r="P371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</row>
    <row r="372" spans="10:51" x14ac:dyDescent="0.2">
      <c r="J372"/>
      <c r="K372"/>
      <c r="L372"/>
      <c r="M372"/>
      <c r="N372"/>
      <c r="O372"/>
      <c r="P372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</row>
    <row r="373" spans="10:51" x14ac:dyDescent="0.2">
      <c r="J373"/>
      <c r="K373"/>
      <c r="L373"/>
      <c r="M373"/>
      <c r="N373"/>
      <c r="O373"/>
      <c r="P373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</row>
    <row r="374" spans="10:51" x14ac:dyDescent="0.2">
      <c r="J374"/>
      <c r="K374"/>
      <c r="L374"/>
      <c r="M374"/>
      <c r="N374"/>
      <c r="O374"/>
      <c r="P374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</row>
    <row r="375" spans="10:51" x14ac:dyDescent="0.2">
      <c r="J375"/>
      <c r="K375"/>
      <c r="L375"/>
      <c r="M375"/>
      <c r="N375"/>
      <c r="O375"/>
      <c r="P375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</row>
    <row r="376" spans="10:51" x14ac:dyDescent="0.2">
      <c r="J376"/>
      <c r="K376"/>
      <c r="L376"/>
      <c r="M376"/>
      <c r="N376"/>
      <c r="O376"/>
      <c r="P37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</row>
    <row r="377" spans="10:51" x14ac:dyDescent="0.2">
      <c r="J377"/>
      <c r="K377"/>
      <c r="L377"/>
      <c r="M377"/>
      <c r="N377"/>
      <c r="O377"/>
      <c r="P377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</row>
    <row r="378" spans="10:51" x14ac:dyDescent="0.2">
      <c r="J378"/>
      <c r="K378"/>
      <c r="L378"/>
      <c r="M378"/>
      <c r="N378"/>
      <c r="O378"/>
      <c r="P378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</row>
    <row r="379" spans="10:51" x14ac:dyDescent="0.2">
      <c r="J379"/>
      <c r="K379"/>
      <c r="L379"/>
      <c r="M379"/>
      <c r="N379"/>
      <c r="O379"/>
      <c r="P379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</row>
    <row r="380" spans="10:51" x14ac:dyDescent="0.2">
      <c r="J380"/>
      <c r="K380"/>
      <c r="L380"/>
      <c r="M380"/>
      <c r="N380"/>
      <c r="O380"/>
      <c r="P380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</row>
    <row r="381" spans="10:51" x14ac:dyDescent="0.2">
      <c r="J381"/>
      <c r="K381"/>
      <c r="L381"/>
      <c r="M381"/>
      <c r="N381"/>
      <c r="O381"/>
      <c r="P381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</row>
    <row r="382" spans="10:51" x14ac:dyDescent="0.2">
      <c r="J382"/>
      <c r="K382"/>
      <c r="L382"/>
      <c r="M382"/>
      <c r="N382"/>
      <c r="O382"/>
      <c r="P382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</row>
    <row r="383" spans="10:51" x14ac:dyDescent="0.2">
      <c r="J383"/>
      <c r="K383"/>
      <c r="L383"/>
      <c r="M383"/>
      <c r="N383"/>
      <c r="O383"/>
      <c r="P383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</row>
    <row r="384" spans="10:51" x14ac:dyDescent="0.2">
      <c r="J384"/>
      <c r="K384"/>
      <c r="L384"/>
      <c r="M384"/>
      <c r="N384"/>
      <c r="O384"/>
      <c r="P384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</row>
    <row r="385" spans="10:51" x14ac:dyDescent="0.2">
      <c r="J385"/>
      <c r="K385"/>
      <c r="L385"/>
      <c r="M385"/>
      <c r="N385"/>
      <c r="O385"/>
      <c r="P385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</row>
    <row r="386" spans="10:51" x14ac:dyDescent="0.2">
      <c r="J386"/>
      <c r="K386"/>
      <c r="L386"/>
      <c r="M386"/>
      <c r="N386"/>
      <c r="O386"/>
      <c r="P38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</row>
    <row r="387" spans="10:51" x14ac:dyDescent="0.2">
      <c r="J387"/>
      <c r="K387"/>
      <c r="L387"/>
      <c r="M387"/>
      <c r="N387"/>
      <c r="O387"/>
      <c r="P387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</row>
    <row r="388" spans="10:51" x14ac:dyDescent="0.2">
      <c r="J388"/>
      <c r="K388"/>
      <c r="L388"/>
      <c r="M388"/>
      <c r="N388"/>
      <c r="O388"/>
      <c r="P388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</row>
    <row r="389" spans="10:51" x14ac:dyDescent="0.2">
      <c r="J389"/>
      <c r="K389"/>
      <c r="L389"/>
      <c r="M389"/>
      <c r="N389"/>
      <c r="O389"/>
      <c r="P389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</row>
    <row r="390" spans="10:51" x14ac:dyDescent="0.2">
      <c r="J390"/>
      <c r="K390"/>
      <c r="L390"/>
      <c r="M390"/>
      <c r="N390"/>
      <c r="O390"/>
      <c r="P390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</row>
    <row r="391" spans="10:51" x14ac:dyDescent="0.2">
      <c r="J391"/>
      <c r="K391"/>
      <c r="L391"/>
      <c r="M391"/>
      <c r="N391"/>
      <c r="O391"/>
      <c r="P391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</row>
    <row r="392" spans="10:51" x14ac:dyDescent="0.2">
      <c r="J392"/>
      <c r="K392"/>
      <c r="L392"/>
      <c r="M392"/>
      <c r="N392"/>
      <c r="O392"/>
      <c r="P392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</row>
    <row r="393" spans="10:51" x14ac:dyDescent="0.2">
      <c r="J393"/>
      <c r="K393"/>
      <c r="L393"/>
      <c r="M393"/>
      <c r="N393"/>
      <c r="O393"/>
      <c r="P393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</row>
    <row r="394" spans="10:51" x14ac:dyDescent="0.2">
      <c r="J394"/>
      <c r="K394"/>
      <c r="L394"/>
      <c r="M394"/>
      <c r="N394"/>
      <c r="O394"/>
      <c r="P394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</row>
    <row r="395" spans="10:51" x14ac:dyDescent="0.2">
      <c r="J395"/>
      <c r="K395"/>
      <c r="L395"/>
      <c r="M395"/>
      <c r="N395"/>
      <c r="O395"/>
      <c r="P395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</row>
    <row r="396" spans="10:51" x14ac:dyDescent="0.2">
      <c r="J396"/>
      <c r="K396"/>
      <c r="L396"/>
      <c r="M396"/>
      <c r="N396"/>
      <c r="O396"/>
      <c r="P39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</row>
    <row r="397" spans="10:51" x14ac:dyDescent="0.2">
      <c r="J397"/>
      <c r="K397"/>
      <c r="L397"/>
      <c r="M397"/>
      <c r="N397"/>
      <c r="O397"/>
      <c r="P397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</row>
    <row r="398" spans="10:51" x14ac:dyDescent="0.2">
      <c r="J398"/>
      <c r="K398"/>
      <c r="L398"/>
      <c r="M398"/>
      <c r="N398"/>
      <c r="O398"/>
      <c r="P398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</row>
    <row r="399" spans="10:51" x14ac:dyDescent="0.2">
      <c r="J399"/>
      <c r="K399"/>
      <c r="L399"/>
      <c r="M399"/>
      <c r="N399"/>
      <c r="O399"/>
      <c r="P399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</row>
    <row r="400" spans="10:51" x14ac:dyDescent="0.2">
      <c r="J400"/>
      <c r="K400"/>
      <c r="L400"/>
      <c r="M400"/>
      <c r="N400"/>
      <c r="O400"/>
      <c r="P400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</row>
    <row r="401" spans="10:51" x14ac:dyDescent="0.2">
      <c r="J401"/>
      <c r="K401"/>
      <c r="L401"/>
      <c r="M401"/>
      <c r="N401"/>
      <c r="O401"/>
      <c r="P401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</row>
    <row r="402" spans="10:51" x14ac:dyDescent="0.2">
      <c r="J402"/>
      <c r="K402"/>
      <c r="L402"/>
      <c r="M402"/>
      <c r="N402"/>
      <c r="O402"/>
      <c r="P402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</row>
    <row r="403" spans="10:51" x14ac:dyDescent="0.2">
      <c r="J403"/>
      <c r="K403"/>
      <c r="L403"/>
      <c r="M403"/>
      <c r="N403"/>
      <c r="O403"/>
      <c r="P403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</row>
    <row r="404" spans="10:51" x14ac:dyDescent="0.2">
      <c r="J404"/>
      <c r="K404"/>
      <c r="L404"/>
      <c r="M404"/>
      <c r="N404"/>
      <c r="O404"/>
      <c r="P404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</row>
    <row r="405" spans="10:51" x14ac:dyDescent="0.2">
      <c r="J405"/>
      <c r="K405"/>
      <c r="L405"/>
      <c r="M405"/>
      <c r="N405"/>
      <c r="O405"/>
      <c r="P405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</row>
    <row r="406" spans="10:51" x14ac:dyDescent="0.2">
      <c r="J406"/>
      <c r="K406"/>
      <c r="L406"/>
      <c r="M406"/>
      <c r="N406"/>
      <c r="O406"/>
      <c r="P40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</row>
    <row r="407" spans="10:51" x14ac:dyDescent="0.2">
      <c r="J407"/>
      <c r="K407"/>
      <c r="L407"/>
      <c r="M407"/>
      <c r="N407"/>
      <c r="O407"/>
      <c r="P407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</row>
    <row r="408" spans="10:51" x14ac:dyDescent="0.2">
      <c r="J408"/>
      <c r="K408"/>
      <c r="L408"/>
      <c r="M408"/>
      <c r="N408"/>
      <c r="O408"/>
      <c r="P408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</row>
    <row r="409" spans="10:51" x14ac:dyDescent="0.2">
      <c r="J409"/>
      <c r="K409"/>
      <c r="L409"/>
      <c r="M409"/>
      <c r="N409"/>
      <c r="O409"/>
      <c r="P409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</row>
    <row r="410" spans="10:51" x14ac:dyDescent="0.2">
      <c r="J410"/>
      <c r="K410"/>
      <c r="L410"/>
      <c r="M410"/>
      <c r="N410"/>
      <c r="O410"/>
      <c r="P410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</row>
    <row r="411" spans="10:51" x14ac:dyDescent="0.2">
      <c r="J411"/>
      <c r="K411"/>
      <c r="L411"/>
      <c r="M411"/>
      <c r="N411"/>
      <c r="O411"/>
      <c r="P411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</row>
    <row r="412" spans="10:51" x14ac:dyDescent="0.2">
      <c r="J412"/>
      <c r="K412"/>
      <c r="L412"/>
      <c r="M412"/>
      <c r="N412"/>
      <c r="O412"/>
      <c r="P412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</row>
    <row r="413" spans="10:51" x14ac:dyDescent="0.2">
      <c r="J413"/>
      <c r="K413"/>
      <c r="L413"/>
      <c r="M413"/>
      <c r="N413"/>
      <c r="O413"/>
      <c r="P413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</row>
    <row r="414" spans="10:51" x14ac:dyDescent="0.2">
      <c r="J414"/>
      <c r="K414"/>
      <c r="L414"/>
      <c r="M414"/>
      <c r="N414"/>
      <c r="O414"/>
      <c r="P414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</row>
    <row r="415" spans="10:51" x14ac:dyDescent="0.2">
      <c r="J415"/>
      <c r="K415"/>
      <c r="L415"/>
      <c r="M415"/>
      <c r="N415"/>
      <c r="O415"/>
      <c r="P415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</row>
    <row r="416" spans="10:51" x14ac:dyDescent="0.2">
      <c r="J416"/>
      <c r="K416"/>
      <c r="L416"/>
      <c r="M416"/>
      <c r="N416"/>
      <c r="O416"/>
      <c r="P41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</row>
    <row r="417" spans="10:51" x14ac:dyDescent="0.2">
      <c r="J417"/>
      <c r="K417"/>
      <c r="L417"/>
      <c r="M417"/>
      <c r="N417"/>
      <c r="O417"/>
      <c r="P417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</row>
    <row r="418" spans="10:51" x14ac:dyDescent="0.2">
      <c r="J418"/>
      <c r="K418"/>
      <c r="L418"/>
      <c r="M418"/>
      <c r="N418"/>
      <c r="O418"/>
      <c r="P418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</row>
    <row r="419" spans="10:51" x14ac:dyDescent="0.2">
      <c r="J419"/>
      <c r="K419"/>
      <c r="L419"/>
      <c r="M419"/>
      <c r="N419"/>
      <c r="O419"/>
      <c r="P419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</row>
    <row r="420" spans="10:51" x14ac:dyDescent="0.2">
      <c r="J420"/>
      <c r="K420"/>
      <c r="L420"/>
      <c r="M420"/>
      <c r="N420"/>
      <c r="O420"/>
      <c r="P420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</row>
    <row r="421" spans="10:51" x14ac:dyDescent="0.2">
      <c r="J421"/>
      <c r="K421"/>
      <c r="L421"/>
      <c r="M421"/>
      <c r="N421"/>
      <c r="O421"/>
      <c r="P421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</row>
    <row r="422" spans="10:51" x14ac:dyDescent="0.2">
      <c r="J422"/>
      <c r="K422"/>
      <c r="L422"/>
      <c r="M422"/>
      <c r="N422"/>
      <c r="O422"/>
      <c r="P422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</row>
    <row r="423" spans="10:51" x14ac:dyDescent="0.2">
      <c r="J423"/>
      <c r="K423"/>
      <c r="L423"/>
      <c r="M423"/>
      <c r="N423"/>
      <c r="O423"/>
      <c r="P423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</row>
    <row r="424" spans="10:51" x14ac:dyDescent="0.2">
      <c r="J424"/>
      <c r="K424"/>
      <c r="L424"/>
      <c r="M424"/>
      <c r="N424"/>
      <c r="O424"/>
      <c r="P424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</row>
    <row r="425" spans="10:51" x14ac:dyDescent="0.2">
      <c r="J425"/>
      <c r="K425"/>
      <c r="L425"/>
      <c r="M425"/>
      <c r="N425"/>
      <c r="O425"/>
      <c r="P425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</row>
    <row r="426" spans="10:51" x14ac:dyDescent="0.2">
      <c r="J426"/>
      <c r="K426"/>
      <c r="L426"/>
      <c r="M426"/>
      <c r="N426"/>
      <c r="O426"/>
      <c r="P42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</row>
    <row r="427" spans="10:51" x14ac:dyDescent="0.2">
      <c r="J427"/>
      <c r="K427"/>
      <c r="L427"/>
      <c r="M427"/>
      <c r="N427"/>
      <c r="O427"/>
      <c r="P427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</row>
    <row r="428" spans="10:51" x14ac:dyDescent="0.2">
      <c r="J428"/>
      <c r="K428"/>
      <c r="L428"/>
      <c r="M428"/>
      <c r="N428"/>
      <c r="O428"/>
      <c r="P428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</row>
    <row r="429" spans="10:51" x14ac:dyDescent="0.2">
      <c r="J429"/>
      <c r="K429"/>
      <c r="L429"/>
      <c r="M429"/>
      <c r="N429"/>
      <c r="O429"/>
      <c r="P429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</row>
    <row r="430" spans="10:51" x14ac:dyDescent="0.2">
      <c r="J430"/>
      <c r="K430"/>
      <c r="L430"/>
      <c r="M430"/>
      <c r="N430"/>
      <c r="O430"/>
      <c r="P430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</row>
    <row r="431" spans="10:51" x14ac:dyDescent="0.2">
      <c r="J431"/>
      <c r="K431"/>
      <c r="L431"/>
      <c r="M431"/>
      <c r="N431"/>
      <c r="O431"/>
      <c r="P431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</row>
    <row r="432" spans="10:51" x14ac:dyDescent="0.2">
      <c r="J432"/>
      <c r="K432"/>
      <c r="L432"/>
      <c r="M432"/>
      <c r="N432"/>
      <c r="O432"/>
      <c r="P432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</row>
    <row r="433" spans="10:51" x14ac:dyDescent="0.2">
      <c r="J433"/>
      <c r="K433"/>
      <c r="L433"/>
      <c r="M433"/>
      <c r="N433"/>
      <c r="O433"/>
      <c r="P433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</row>
    <row r="434" spans="10:51" x14ac:dyDescent="0.2">
      <c r="J434"/>
      <c r="K434"/>
      <c r="L434"/>
      <c r="M434"/>
      <c r="N434"/>
      <c r="O434"/>
      <c r="P434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</row>
    <row r="435" spans="10:51" x14ac:dyDescent="0.2">
      <c r="J435"/>
      <c r="K435"/>
      <c r="L435"/>
      <c r="M435"/>
      <c r="N435"/>
      <c r="O435"/>
      <c r="P435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</row>
    <row r="436" spans="10:51" x14ac:dyDescent="0.2">
      <c r="J436"/>
      <c r="K436"/>
      <c r="L436"/>
      <c r="M436"/>
      <c r="N436"/>
      <c r="O436"/>
      <c r="P43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</row>
    <row r="437" spans="10:51" x14ac:dyDescent="0.2">
      <c r="J437"/>
      <c r="K437"/>
      <c r="L437"/>
      <c r="M437"/>
      <c r="N437"/>
      <c r="O437"/>
      <c r="P437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</row>
    <row r="438" spans="10:51" x14ac:dyDescent="0.2">
      <c r="J438"/>
      <c r="K438"/>
      <c r="L438"/>
      <c r="M438"/>
      <c r="N438"/>
      <c r="O438"/>
      <c r="P438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</row>
    <row r="439" spans="10:51" x14ac:dyDescent="0.2">
      <c r="J439"/>
      <c r="K439"/>
      <c r="L439"/>
      <c r="M439"/>
      <c r="N439"/>
      <c r="O439"/>
      <c r="P439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</row>
    <row r="440" spans="10:51" x14ac:dyDescent="0.2">
      <c r="J440"/>
      <c r="K440"/>
      <c r="L440"/>
      <c r="M440"/>
      <c r="N440"/>
      <c r="O440"/>
      <c r="P440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</row>
    <row r="441" spans="10:51" x14ac:dyDescent="0.2">
      <c r="J441"/>
      <c r="K441"/>
      <c r="L441"/>
      <c r="M441"/>
      <c r="N441"/>
      <c r="O441"/>
      <c r="P441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</row>
    <row r="442" spans="10:51" x14ac:dyDescent="0.2">
      <c r="J442"/>
      <c r="K442"/>
      <c r="L442"/>
      <c r="M442"/>
      <c r="N442"/>
      <c r="O442"/>
      <c r="P442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</row>
    <row r="443" spans="10:51" x14ac:dyDescent="0.2">
      <c r="J443"/>
      <c r="K443"/>
      <c r="L443"/>
      <c r="M443"/>
      <c r="N443"/>
      <c r="O443"/>
      <c r="P443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</row>
    <row r="444" spans="10:51" x14ac:dyDescent="0.2">
      <c r="J444"/>
      <c r="K444"/>
      <c r="L444"/>
      <c r="M444"/>
      <c r="N444"/>
      <c r="O444"/>
      <c r="P444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</row>
    <row r="445" spans="10:51" x14ac:dyDescent="0.2">
      <c r="J445"/>
      <c r="K445"/>
      <c r="L445"/>
      <c r="M445"/>
      <c r="N445"/>
      <c r="O445"/>
      <c r="P445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</row>
    <row r="446" spans="10:51" x14ac:dyDescent="0.2">
      <c r="J446"/>
      <c r="K446"/>
      <c r="L446"/>
      <c r="M446"/>
      <c r="N446"/>
      <c r="O446"/>
      <c r="P44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</row>
    <row r="447" spans="10:51" x14ac:dyDescent="0.2">
      <c r="J447"/>
      <c r="K447"/>
      <c r="L447"/>
      <c r="M447"/>
      <c r="N447"/>
      <c r="O447"/>
      <c r="P447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</row>
    <row r="448" spans="10:51" x14ac:dyDescent="0.2">
      <c r="J448"/>
      <c r="K448"/>
      <c r="L448"/>
      <c r="M448"/>
      <c r="N448"/>
      <c r="O448"/>
      <c r="P448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</row>
    <row r="449" spans="10:51" x14ac:dyDescent="0.2">
      <c r="J449"/>
      <c r="K449"/>
      <c r="L449"/>
      <c r="M449"/>
      <c r="N449"/>
      <c r="O449"/>
      <c r="P449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</row>
    <row r="450" spans="10:51" x14ac:dyDescent="0.2">
      <c r="J450"/>
      <c r="K450"/>
      <c r="L450"/>
      <c r="M450"/>
      <c r="N450"/>
      <c r="O450"/>
      <c r="P450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</row>
    <row r="451" spans="10:51" x14ac:dyDescent="0.2">
      <c r="J451"/>
      <c r="K451"/>
      <c r="L451"/>
      <c r="M451"/>
      <c r="N451"/>
      <c r="O451"/>
      <c r="P451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</row>
    <row r="452" spans="10:51" x14ac:dyDescent="0.2">
      <c r="J452"/>
      <c r="K452"/>
      <c r="L452"/>
      <c r="M452"/>
      <c r="N452"/>
      <c r="O452"/>
      <c r="P452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</row>
    <row r="453" spans="10:51" x14ac:dyDescent="0.2">
      <c r="J453"/>
      <c r="K453"/>
      <c r="L453"/>
      <c r="M453"/>
      <c r="N453"/>
      <c r="O453"/>
      <c r="P453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</row>
    <row r="454" spans="10:51" x14ac:dyDescent="0.2">
      <c r="J454"/>
      <c r="K454"/>
      <c r="L454"/>
      <c r="M454"/>
      <c r="N454"/>
      <c r="O454"/>
      <c r="P454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</row>
    <row r="455" spans="10:51" x14ac:dyDescent="0.2">
      <c r="J455"/>
      <c r="K455"/>
      <c r="L455"/>
      <c r="M455"/>
      <c r="N455"/>
      <c r="O455"/>
      <c r="P455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</row>
    <row r="456" spans="10:51" x14ac:dyDescent="0.2">
      <c r="J456"/>
      <c r="K456"/>
      <c r="L456"/>
      <c r="M456"/>
      <c r="N456"/>
      <c r="O456"/>
      <c r="P45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</row>
    <row r="457" spans="10:51" x14ac:dyDescent="0.2">
      <c r="J457"/>
      <c r="K457"/>
      <c r="L457"/>
      <c r="M457"/>
      <c r="N457"/>
      <c r="O457"/>
      <c r="P457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</row>
    <row r="458" spans="10:51" x14ac:dyDescent="0.2">
      <c r="J458"/>
      <c r="K458"/>
      <c r="L458"/>
      <c r="M458"/>
      <c r="N458"/>
      <c r="O458"/>
      <c r="P458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</row>
    <row r="459" spans="10:51" x14ac:dyDescent="0.2">
      <c r="J459"/>
      <c r="K459"/>
      <c r="L459"/>
      <c r="M459"/>
      <c r="N459"/>
      <c r="O459"/>
      <c r="P459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</row>
    <row r="460" spans="10:51" x14ac:dyDescent="0.2">
      <c r="J460"/>
      <c r="K460"/>
      <c r="L460"/>
      <c r="M460"/>
      <c r="N460"/>
      <c r="O460"/>
      <c r="P460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</row>
    <row r="461" spans="10:51" x14ac:dyDescent="0.2">
      <c r="J461"/>
      <c r="K461"/>
      <c r="L461"/>
      <c r="M461"/>
      <c r="N461"/>
      <c r="O461"/>
      <c r="P461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</row>
    <row r="462" spans="10:51" x14ac:dyDescent="0.2">
      <c r="J462"/>
      <c r="K462"/>
      <c r="L462"/>
      <c r="M462"/>
      <c r="N462"/>
      <c r="O462"/>
      <c r="P462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</row>
    <row r="463" spans="10:51" x14ac:dyDescent="0.2">
      <c r="J463"/>
      <c r="K463"/>
      <c r="L463"/>
      <c r="M463"/>
      <c r="N463"/>
      <c r="O463"/>
      <c r="P463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</row>
    <row r="464" spans="10:51" x14ac:dyDescent="0.2">
      <c r="J464"/>
      <c r="K464"/>
      <c r="L464"/>
      <c r="M464"/>
      <c r="N464"/>
      <c r="O464"/>
      <c r="P464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</row>
    <row r="465" spans="10:51" x14ac:dyDescent="0.2">
      <c r="J465"/>
      <c r="K465"/>
      <c r="L465"/>
      <c r="M465"/>
      <c r="N465"/>
      <c r="O465"/>
      <c r="P465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</row>
    <row r="466" spans="10:51" x14ac:dyDescent="0.2">
      <c r="J466"/>
      <c r="K466"/>
      <c r="L466"/>
      <c r="M466"/>
      <c r="N466"/>
      <c r="O466"/>
      <c r="P46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</row>
    <row r="467" spans="10:51" x14ac:dyDescent="0.2">
      <c r="J467"/>
      <c r="K467"/>
      <c r="L467"/>
      <c r="M467"/>
      <c r="N467"/>
      <c r="O467"/>
      <c r="P467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</row>
    <row r="468" spans="10:51" x14ac:dyDescent="0.2">
      <c r="J468"/>
      <c r="K468"/>
      <c r="L468"/>
      <c r="M468"/>
      <c r="N468"/>
      <c r="O468"/>
      <c r="P468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</row>
    <row r="469" spans="10:51" x14ac:dyDescent="0.2">
      <c r="J469"/>
      <c r="K469"/>
      <c r="L469"/>
      <c r="M469"/>
      <c r="N469"/>
      <c r="O469"/>
      <c r="P469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 spans="10:51" x14ac:dyDescent="0.2">
      <c r="J470"/>
      <c r="K470"/>
      <c r="L470"/>
      <c r="M470"/>
      <c r="N470"/>
      <c r="O470"/>
      <c r="P470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 spans="10:51" x14ac:dyDescent="0.2">
      <c r="J471"/>
      <c r="K471"/>
      <c r="L471"/>
      <c r="M471"/>
      <c r="N471"/>
      <c r="O471"/>
      <c r="P471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 spans="10:51" x14ac:dyDescent="0.2">
      <c r="J472"/>
      <c r="K472"/>
      <c r="L472"/>
      <c r="M472"/>
      <c r="N472"/>
      <c r="O472"/>
      <c r="P472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 spans="10:51" x14ac:dyDescent="0.2">
      <c r="J473"/>
      <c r="K473"/>
      <c r="L473"/>
      <c r="M473"/>
      <c r="N473"/>
      <c r="O473"/>
      <c r="P473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0:51" x14ac:dyDescent="0.2">
      <c r="J474"/>
      <c r="K474"/>
      <c r="L474"/>
      <c r="M474"/>
      <c r="N474"/>
      <c r="O474"/>
      <c r="P474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0:51" x14ac:dyDescent="0.2">
      <c r="J475"/>
      <c r="K475"/>
      <c r="L475"/>
      <c r="M475"/>
      <c r="N475"/>
      <c r="O475"/>
      <c r="P475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0:51" x14ac:dyDescent="0.2">
      <c r="J476"/>
      <c r="K476"/>
      <c r="L476"/>
      <c r="M476"/>
      <c r="N476"/>
      <c r="O476"/>
      <c r="P47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0:51" x14ac:dyDescent="0.2">
      <c r="J477"/>
      <c r="K477"/>
      <c r="L477"/>
      <c r="M477"/>
      <c r="N477"/>
      <c r="O477"/>
      <c r="P477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</row>
    <row r="478" spans="10:51" x14ac:dyDescent="0.2">
      <c r="J478"/>
      <c r="K478"/>
      <c r="L478"/>
      <c r="M478"/>
      <c r="N478"/>
      <c r="O478"/>
      <c r="P478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</row>
    <row r="479" spans="10:51" x14ac:dyDescent="0.2">
      <c r="J479"/>
      <c r="K479"/>
      <c r="L479"/>
      <c r="M479"/>
      <c r="N479"/>
      <c r="O479"/>
      <c r="P479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 spans="10:51" x14ac:dyDescent="0.2">
      <c r="J480"/>
      <c r="K480"/>
      <c r="L480"/>
      <c r="M480"/>
      <c r="N480"/>
      <c r="O480"/>
      <c r="P480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 spans="10:51" x14ac:dyDescent="0.2">
      <c r="J481"/>
      <c r="K481"/>
      <c r="L481"/>
      <c r="M481"/>
      <c r="N481"/>
      <c r="O481"/>
      <c r="P481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 spans="10:51" x14ac:dyDescent="0.2">
      <c r="J482"/>
      <c r="K482"/>
      <c r="L482"/>
      <c r="M482"/>
      <c r="N482"/>
      <c r="O482"/>
      <c r="P482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0:51" x14ac:dyDescent="0.2">
      <c r="J483"/>
      <c r="K483"/>
      <c r="L483"/>
      <c r="M483"/>
      <c r="N483"/>
      <c r="O483"/>
      <c r="P483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0:51" x14ac:dyDescent="0.2">
      <c r="J484"/>
      <c r="K484"/>
      <c r="L484"/>
      <c r="M484"/>
      <c r="N484"/>
      <c r="O484"/>
      <c r="P484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0:51" x14ac:dyDescent="0.2">
      <c r="J485"/>
      <c r="K485"/>
      <c r="L485"/>
      <c r="M485"/>
      <c r="N485"/>
      <c r="O485"/>
      <c r="P485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0:51" x14ac:dyDescent="0.2">
      <c r="J486"/>
      <c r="K486"/>
      <c r="L486"/>
      <c r="M486"/>
      <c r="N486"/>
      <c r="O486"/>
      <c r="P48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</row>
    <row r="487" spans="10:51" x14ac:dyDescent="0.2">
      <c r="J487"/>
      <c r="K487"/>
      <c r="L487"/>
      <c r="M487"/>
      <c r="N487"/>
      <c r="O487"/>
      <c r="P487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</row>
    <row r="488" spans="10:51" x14ac:dyDescent="0.2">
      <c r="J488"/>
      <c r="K488"/>
      <c r="L488"/>
      <c r="M488"/>
      <c r="N488"/>
      <c r="O488"/>
      <c r="P488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</row>
    <row r="489" spans="10:51" x14ac:dyDescent="0.2">
      <c r="J489"/>
      <c r="K489"/>
      <c r="L489"/>
      <c r="M489"/>
      <c r="N489"/>
      <c r="O489"/>
      <c r="P489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</row>
    <row r="490" spans="10:51" x14ac:dyDescent="0.2">
      <c r="J490"/>
      <c r="K490"/>
      <c r="L490"/>
      <c r="M490"/>
      <c r="N490"/>
      <c r="O490"/>
      <c r="P490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</row>
    <row r="491" spans="10:51" x14ac:dyDescent="0.2">
      <c r="J491"/>
      <c r="K491"/>
      <c r="L491"/>
      <c r="M491"/>
      <c r="N491"/>
      <c r="O491"/>
      <c r="P491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</row>
    <row r="492" spans="10:51" x14ac:dyDescent="0.2">
      <c r="J492"/>
      <c r="K492"/>
      <c r="L492"/>
      <c r="M492"/>
      <c r="N492"/>
      <c r="O492"/>
      <c r="P492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</row>
    <row r="493" spans="10:51" x14ac:dyDescent="0.2">
      <c r="J493"/>
      <c r="K493"/>
      <c r="L493"/>
      <c r="M493"/>
      <c r="N493"/>
      <c r="O493"/>
      <c r="P493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</row>
    <row r="494" spans="10:51" x14ac:dyDescent="0.2">
      <c r="J494"/>
      <c r="K494"/>
      <c r="L494"/>
      <c r="M494"/>
      <c r="N494"/>
      <c r="O494"/>
      <c r="P494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</row>
    <row r="495" spans="10:51" x14ac:dyDescent="0.2">
      <c r="J495"/>
      <c r="K495"/>
      <c r="L495"/>
      <c r="M495"/>
      <c r="N495"/>
      <c r="O495"/>
      <c r="P495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</row>
    <row r="496" spans="10:51" x14ac:dyDescent="0.2">
      <c r="J496"/>
      <c r="K496"/>
      <c r="L496"/>
      <c r="M496"/>
      <c r="N496"/>
      <c r="O496"/>
      <c r="P496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</row>
    <row r="497" spans="10:51" x14ac:dyDescent="0.2">
      <c r="J497"/>
      <c r="K497"/>
      <c r="L497"/>
      <c r="M497"/>
      <c r="N497"/>
      <c r="O497"/>
      <c r="P49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</row>
    <row r="498" spans="10:51" x14ac:dyDescent="0.2">
      <c r="J498"/>
      <c r="K498"/>
      <c r="L498"/>
      <c r="M498"/>
      <c r="N498"/>
      <c r="O498"/>
      <c r="P498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</row>
    <row r="499" spans="10:51" x14ac:dyDescent="0.2">
      <c r="J499"/>
      <c r="K499"/>
      <c r="L499"/>
      <c r="M499"/>
      <c r="N499"/>
      <c r="O499"/>
      <c r="P499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</row>
    <row r="500" spans="10:51" x14ac:dyDescent="0.2">
      <c r="J500"/>
      <c r="K500"/>
      <c r="L500"/>
      <c r="M500"/>
      <c r="N500"/>
      <c r="O500"/>
      <c r="P500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</row>
    <row r="501" spans="10:51" x14ac:dyDescent="0.2">
      <c r="J501"/>
      <c r="K501"/>
      <c r="L501"/>
      <c r="M501"/>
      <c r="N501"/>
      <c r="O501"/>
      <c r="P501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</row>
    <row r="502" spans="10:51" x14ac:dyDescent="0.2">
      <c r="J502"/>
      <c r="K502"/>
      <c r="L502"/>
      <c r="M502"/>
      <c r="N502"/>
      <c r="O502"/>
      <c r="P502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</row>
    <row r="503" spans="10:51" x14ac:dyDescent="0.2">
      <c r="J503"/>
      <c r="K503"/>
      <c r="L503"/>
      <c r="M503"/>
      <c r="N503"/>
      <c r="O503"/>
      <c r="P503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</row>
    <row r="504" spans="10:51" x14ac:dyDescent="0.2">
      <c r="J504"/>
      <c r="K504"/>
      <c r="L504"/>
      <c r="M504"/>
      <c r="N504"/>
      <c r="O504"/>
      <c r="P504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</row>
    <row r="505" spans="10:51" x14ac:dyDescent="0.2">
      <c r="J505"/>
      <c r="K505"/>
      <c r="L505"/>
      <c r="M505"/>
      <c r="N505"/>
      <c r="O505"/>
      <c r="P505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</row>
    <row r="506" spans="10:51" x14ac:dyDescent="0.2">
      <c r="J506"/>
      <c r="K506"/>
      <c r="L506"/>
      <c r="M506"/>
      <c r="N506"/>
      <c r="O506"/>
      <c r="P506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</row>
    <row r="507" spans="10:51" x14ac:dyDescent="0.2">
      <c r="J507"/>
      <c r="K507"/>
      <c r="L507"/>
      <c r="M507"/>
      <c r="N507"/>
      <c r="O507"/>
      <c r="P50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</row>
    <row r="508" spans="10:51" x14ac:dyDescent="0.2">
      <c r="J508"/>
      <c r="K508"/>
      <c r="L508"/>
      <c r="M508"/>
      <c r="N508"/>
      <c r="O508"/>
      <c r="P508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</row>
    <row r="509" spans="10:51" x14ac:dyDescent="0.2">
      <c r="J509"/>
      <c r="K509"/>
      <c r="L509"/>
      <c r="M509"/>
      <c r="N509"/>
      <c r="O509"/>
      <c r="P509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</row>
    <row r="510" spans="10:51" x14ac:dyDescent="0.2">
      <c r="J510"/>
      <c r="K510"/>
      <c r="L510"/>
      <c r="M510"/>
      <c r="N510"/>
      <c r="O510"/>
      <c r="P510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</row>
    <row r="511" spans="10:51" x14ac:dyDescent="0.2">
      <c r="J511"/>
      <c r="K511"/>
      <c r="L511"/>
      <c r="M511"/>
      <c r="N511"/>
      <c r="O511"/>
      <c r="P511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</row>
    <row r="512" spans="10:51" x14ac:dyDescent="0.2">
      <c r="J512"/>
      <c r="K512"/>
      <c r="L512"/>
      <c r="M512"/>
      <c r="N512"/>
      <c r="O512"/>
      <c r="P512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</row>
    <row r="513" spans="10:51" x14ac:dyDescent="0.2">
      <c r="J513"/>
      <c r="K513"/>
      <c r="L513"/>
      <c r="M513"/>
      <c r="N513"/>
      <c r="O513"/>
      <c r="P513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</row>
    <row r="514" spans="10:51" x14ac:dyDescent="0.2">
      <c r="J514"/>
      <c r="K514"/>
      <c r="L514"/>
      <c r="M514"/>
      <c r="N514"/>
      <c r="O514"/>
      <c r="P514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</row>
    <row r="515" spans="10:51" x14ac:dyDescent="0.2">
      <c r="J515"/>
      <c r="K515"/>
      <c r="L515"/>
      <c r="M515"/>
      <c r="N515"/>
      <c r="O515"/>
      <c r="P515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</row>
    <row r="516" spans="10:51" x14ac:dyDescent="0.2">
      <c r="J516"/>
      <c r="K516"/>
      <c r="L516"/>
      <c r="M516"/>
      <c r="N516"/>
      <c r="O516"/>
      <c r="P516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</row>
    <row r="517" spans="10:51" x14ac:dyDescent="0.2">
      <c r="J517"/>
      <c r="K517"/>
      <c r="L517"/>
      <c r="M517"/>
      <c r="N517"/>
      <c r="O517"/>
      <c r="P51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</row>
    <row r="518" spans="10:51" x14ac:dyDescent="0.2">
      <c r="J518"/>
      <c r="K518"/>
      <c r="L518"/>
      <c r="M518"/>
      <c r="N518"/>
      <c r="O518"/>
      <c r="P518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</row>
    <row r="519" spans="10:51" x14ac:dyDescent="0.2">
      <c r="J519"/>
      <c r="K519"/>
      <c r="L519"/>
      <c r="M519"/>
      <c r="N519"/>
      <c r="O519"/>
      <c r="P519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</row>
    <row r="520" spans="10:51" x14ac:dyDescent="0.2">
      <c r="J520"/>
      <c r="K520"/>
      <c r="L520"/>
      <c r="M520"/>
      <c r="N520"/>
      <c r="O520"/>
      <c r="P520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</row>
    <row r="521" spans="10:51" x14ac:dyDescent="0.2">
      <c r="J521"/>
      <c r="K521"/>
      <c r="L521"/>
      <c r="M521"/>
      <c r="N521"/>
      <c r="O521"/>
      <c r="P521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</row>
    <row r="522" spans="10:51" x14ac:dyDescent="0.2">
      <c r="J522"/>
      <c r="K522"/>
      <c r="L522"/>
      <c r="M522"/>
      <c r="N522"/>
      <c r="O522"/>
      <c r="P522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</row>
    <row r="523" spans="10:51" x14ac:dyDescent="0.2">
      <c r="J523"/>
      <c r="K523"/>
      <c r="L523"/>
      <c r="M523"/>
      <c r="N523"/>
      <c r="O523"/>
      <c r="P523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</row>
    <row r="524" spans="10:51" x14ac:dyDescent="0.2">
      <c r="J524"/>
      <c r="K524"/>
      <c r="L524"/>
      <c r="M524"/>
      <c r="N524"/>
      <c r="O524"/>
      <c r="P524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</row>
    <row r="525" spans="10:51" x14ac:dyDescent="0.2">
      <c r="J525"/>
      <c r="K525"/>
      <c r="L525"/>
      <c r="M525"/>
      <c r="N525"/>
      <c r="O525"/>
      <c r="P525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</row>
    <row r="526" spans="10:51" x14ac:dyDescent="0.2">
      <c r="J526"/>
      <c r="K526"/>
      <c r="L526"/>
      <c r="M526"/>
      <c r="N526"/>
      <c r="O526"/>
      <c r="P526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</row>
    <row r="527" spans="10:51" x14ac:dyDescent="0.2">
      <c r="J527"/>
      <c r="K527"/>
      <c r="L527"/>
      <c r="M527"/>
      <c r="N527"/>
      <c r="O527"/>
      <c r="P52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</row>
    <row r="528" spans="10:51" x14ac:dyDescent="0.2">
      <c r="J528"/>
      <c r="K528"/>
      <c r="L528"/>
      <c r="M528"/>
      <c r="N528"/>
      <c r="O528"/>
      <c r="P528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</row>
    <row r="529" spans="10:51" x14ac:dyDescent="0.2">
      <c r="J529"/>
      <c r="K529"/>
      <c r="L529"/>
      <c r="M529"/>
      <c r="N529"/>
      <c r="O529"/>
      <c r="P529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</row>
    <row r="530" spans="10:51" x14ac:dyDescent="0.2">
      <c r="J530"/>
      <c r="K530"/>
      <c r="L530"/>
      <c r="M530"/>
      <c r="N530"/>
      <c r="O530"/>
      <c r="P530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</row>
    <row r="531" spans="10:51" x14ac:dyDescent="0.2">
      <c r="J531"/>
      <c r="K531"/>
      <c r="L531"/>
      <c r="M531"/>
      <c r="N531"/>
      <c r="O531"/>
      <c r="P531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</row>
    <row r="532" spans="10:51" x14ac:dyDescent="0.2">
      <c r="J532"/>
      <c r="K532"/>
      <c r="L532"/>
      <c r="M532"/>
      <c r="N532"/>
      <c r="O532"/>
      <c r="P532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</row>
    <row r="533" spans="10:51" x14ac:dyDescent="0.2">
      <c r="J533"/>
      <c r="K533"/>
      <c r="L533"/>
      <c r="M533"/>
      <c r="N533"/>
      <c r="O533"/>
      <c r="P533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</row>
    <row r="534" spans="10:51" x14ac:dyDescent="0.2">
      <c r="J534"/>
      <c r="K534"/>
      <c r="L534"/>
      <c r="M534"/>
      <c r="N534"/>
      <c r="O534"/>
      <c r="P534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</row>
    <row r="535" spans="10:51" x14ac:dyDescent="0.2">
      <c r="J535"/>
      <c r="K535"/>
      <c r="L535"/>
      <c r="M535"/>
      <c r="N535"/>
      <c r="O535"/>
      <c r="P535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</row>
    <row r="536" spans="10:51" x14ac:dyDescent="0.2">
      <c r="J536"/>
      <c r="K536"/>
      <c r="L536"/>
      <c r="M536"/>
      <c r="N536"/>
      <c r="O536"/>
      <c r="P536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</row>
    <row r="537" spans="10:51" x14ac:dyDescent="0.2">
      <c r="J537"/>
      <c r="K537"/>
      <c r="L537"/>
      <c r="M537"/>
      <c r="N537"/>
      <c r="O537"/>
      <c r="P53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</row>
    <row r="538" spans="10:51" x14ac:dyDescent="0.2">
      <c r="J538"/>
      <c r="K538"/>
      <c r="L538"/>
      <c r="M538"/>
      <c r="N538"/>
      <c r="O538"/>
      <c r="P538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</row>
    <row r="539" spans="10:51" x14ac:dyDescent="0.2">
      <c r="J539"/>
      <c r="K539"/>
      <c r="L539"/>
      <c r="M539"/>
      <c r="N539"/>
      <c r="O539"/>
      <c r="P539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</row>
    <row r="540" spans="10:51" x14ac:dyDescent="0.2">
      <c r="J540"/>
      <c r="K540"/>
      <c r="L540"/>
      <c r="M540"/>
      <c r="N540"/>
      <c r="O540"/>
      <c r="P540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</row>
    <row r="541" spans="10:51" x14ac:dyDescent="0.2">
      <c r="J541"/>
      <c r="K541"/>
      <c r="L541"/>
      <c r="M541"/>
      <c r="N541"/>
      <c r="O541"/>
      <c r="P541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</row>
    <row r="542" spans="10:51" x14ac:dyDescent="0.2">
      <c r="J542"/>
      <c r="K542"/>
      <c r="L542"/>
      <c r="M542"/>
      <c r="N542"/>
      <c r="O542"/>
      <c r="P542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</row>
    <row r="543" spans="10:51" x14ac:dyDescent="0.2">
      <c r="J543"/>
      <c r="K543"/>
      <c r="L543"/>
      <c r="M543"/>
      <c r="N543"/>
      <c r="O543"/>
      <c r="P543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</row>
    <row r="544" spans="10:51" x14ac:dyDescent="0.2">
      <c r="J544"/>
      <c r="K544"/>
      <c r="L544"/>
      <c r="M544"/>
      <c r="N544"/>
      <c r="O544"/>
      <c r="P544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</row>
    <row r="545" spans="10:63" x14ac:dyDescent="0.2">
      <c r="J545"/>
      <c r="K545"/>
      <c r="L545"/>
      <c r="M545"/>
      <c r="N545"/>
      <c r="O545"/>
      <c r="P545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</row>
    <row r="546" spans="10:63" x14ac:dyDescent="0.2">
      <c r="J546"/>
      <c r="K546"/>
      <c r="L546"/>
      <c r="M546"/>
      <c r="N546"/>
      <c r="O546"/>
      <c r="P546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</row>
    <row r="547" spans="10:63" x14ac:dyDescent="0.2">
      <c r="J547"/>
      <c r="K547"/>
      <c r="L547"/>
      <c r="M547"/>
      <c r="N547"/>
      <c r="O547"/>
      <c r="P54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</row>
    <row r="548" spans="10:63" x14ac:dyDescent="0.2">
      <c r="J548"/>
      <c r="K548"/>
      <c r="L548"/>
      <c r="M548"/>
      <c r="N548"/>
      <c r="O548"/>
      <c r="P548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</row>
    <row r="549" spans="10:63" x14ac:dyDescent="0.2">
      <c r="J549"/>
      <c r="K549"/>
      <c r="L549"/>
      <c r="M549"/>
      <c r="N549"/>
      <c r="O549"/>
      <c r="P549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</row>
    <row r="550" spans="10:63" x14ac:dyDescent="0.2">
      <c r="J550"/>
      <c r="K550"/>
      <c r="L550"/>
      <c r="M550"/>
      <c r="N550"/>
      <c r="O550"/>
      <c r="P550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</row>
    <row r="551" spans="10:63" x14ac:dyDescent="0.2">
      <c r="J551"/>
      <c r="K551"/>
      <c r="L551"/>
      <c r="M551"/>
      <c r="N551"/>
      <c r="O551"/>
      <c r="P551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</row>
    <row r="552" spans="10:63" x14ac:dyDescent="0.2">
      <c r="J552"/>
      <c r="K552"/>
      <c r="L552"/>
      <c r="M552"/>
      <c r="N552"/>
      <c r="O552"/>
      <c r="P552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</row>
    <row r="553" spans="10:63" x14ac:dyDescent="0.2">
      <c r="J553"/>
      <c r="K553"/>
      <c r="L553"/>
      <c r="M553"/>
      <c r="N553"/>
      <c r="O553"/>
      <c r="P553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</row>
    <row r="554" spans="10:63" x14ac:dyDescent="0.2">
      <c r="J554"/>
      <c r="K554"/>
      <c r="L554"/>
      <c r="M554"/>
      <c r="N554"/>
      <c r="O554"/>
      <c r="P554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</row>
    <row r="555" spans="10:63" x14ac:dyDescent="0.2">
      <c r="J555"/>
      <c r="K555"/>
      <c r="L555"/>
      <c r="M555"/>
      <c r="N555"/>
      <c r="O555"/>
      <c r="P555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</row>
    <row r="556" spans="10:63" x14ac:dyDescent="0.2">
      <c r="J556"/>
      <c r="K556"/>
      <c r="L556"/>
      <c r="M556"/>
      <c r="N556"/>
      <c r="O556"/>
      <c r="P556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</row>
    <row r="557" spans="10:63" x14ac:dyDescent="0.2">
      <c r="J557"/>
      <c r="K557"/>
      <c r="L557"/>
      <c r="M557"/>
      <c r="N557"/>
      <c r="O557"/>
      <c r="P55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</row>
    <row r="558" spans="10:63" x14ac:dyDescent="0.2">
      <c r="J558"/>
      <c r="K558"/>
      <c r="L558"/>
      <c r="M558"/>
      <c r="N558"/>
      <c r="O558"/>
      <c r="P558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</row>
    <row r="559" spans="10:63" x14ac:dyDescent="0.2">
      <c r="J559"/>
      <c r="K559"/>
      <c r="L559"/>
      <c r="M559"/>
      <c r="N559"/>
      <c r="O559"/>
      <c r="P559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</row>
    <row r="560" spans="10:63" x14ac:dyDescent="0.2">
      <c r="J560"/>
      <c r="K560"/>
      <c r="L560"/>
      <c r="M560"/>
      <c r="N560"/>
      <c r="O560"/>
      <c r="P560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</row>
    <row r="561" spans="10:63" x14ac:dyDescent="0.2">
      <c r="J561"/>
      <c r="K561"/>
      <c r="L561"/>
      <c r="M561"/>
      <c r="N561"/>
      <c r="O561"/>
      <c r="P561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</row>
    <row r="562" spans="10:63" x14ac:dyDescent="0.2">
      <c r="J562"/>
      <c r="K562"/>
      <c r="L562"/>
      <c r="M562"/>
      <c r="N562"/>
      <c r="O562"/>
      <c r="P562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</row>
    <row r="563" spans="10:63" x14ac:dyDescent="0.2">
      <c r="J563"/>
      <c r="K563"/>
      <c r="L563"/>
      <c r="M563"/>
      <c r="N563"/>
      <c r="O563"/>
      <c r="P563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</row>
    <row r="564" spans="10:63" x14ac:dyDescent="0.2">
      <c r="J564"/>
      <c r="K564"/>
      <c r="L564"/>
      <c r="M564"/>
      <c r="N564"/>
      <c r="O564"/>
      <c r="P564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</row>
    <row r="565" spans="10:63" x14ac:dyDescent="0.2">
      <c r="J565"/>
      <c r="K565"/>
      <c r="L565"/>
      <c r="M565"/>
      <c r="N565"/>
      <c r="O565"/>
      <c r="P565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</row>
    <row r="566" spans="10:63" x14ac:dyDescent="0.2">
      <c r="J566"/>
      <c r="K566"/>
      <c r="L566"/>
      <c r="M566"/>
      <c r="N566"/>
      <c r="O566"/>
      <c r="P566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</row>
    <row r="567" spans="10:63" x14ac:dyDescent="0.2">
      <c r="J567"/>
      <c r="K567"/>
      <c r="L567"/>
      <c r="M567"/>
      <c r="N567"/>
      <c r="O567"/>
      <c r="P56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</row>
    <row r="568" spans="10:63" x14ac:dyDescent="0.2">
      <c r="J568"/>
      <c r="K568"/>
      <c r="L568"/>
      <c r="M568"/>
      <c r="N568"/>
      <c r="O568"/>
      <c r="P568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</row>
    <row r="569" spans="10:63" x14ac:dyDescent="0.2">
      <c r="J569"/>
      <c r="K569"/>
      <c r="L569"/>
      <c r="M569"/>
      <c r="N569"/>
      <c r="O569"/>
      <c r="P569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</row>
    <row r="570" spans="10:63" x14ac:dyDescent="0.2">
      <c r="J570"/>
      <c r="K570"/>
      <c r="L570"/>
      <c r="M570"/>
      <c r="N570"/>
      <c r="O570"/>
      <c r="P570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</row>
    <row r="571" spans="10:63" x14ac:dyDescent="0.2">
      <c r="J571"/>
      <c r="K571"/>
      <c r="L571"/>
      <c r="M571"/>
      <c r="N571"/>
      <c r="O571"/>
      <c r="P571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</row>
    <row r="572" spans="10:63" x14ac:dyDescent="0.2">
      <c r="J572"/>
      <c r="K572"/>
      <c r="L572"/>
      <c r="M572"/>
      <c r="N572"/>
      <c r="O572"/>
      <c r="P572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</row>
    <row r="573" spans="10:63" x14ac:dyDescent="0.2">
      <c r="J573"/>
      <c r="K573"/>
      <c r="L573"/>
      <c r="M573"/>
      <c r="N573"/>
      <c r="O573"/>
      <c r="P573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</row>
    <row r="574" spans="10:63" x14ac:dyDescent="0.2">
      <c r="J574"/>
      <c r="K574"/>
      <c r="L574"/>
      <c r="M574"/>
      <c r="N574"/>
      <c r="O574"/>
      <c r="P574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</row>
    <row r="575" spans="10:63" x14ac:dyDescent="0.2">
      <c r="J575"/>
      <c r="K575"/>
      <c r="L575"/>
      <c r="M575"/>
      <c r="N575"/>
      <c r="O575"/>
      <c r="P575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</row>
    <row r="576" spans="10:63" x14ac:dyDescent="0.2">
      <c r="J576"/>
      <c r="K576"/>
      <c r="L576"/>
      <c r="M576"/>
      <c r="N576"/>
      <c r="O576"/>
      <c r="P576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</row>
    <row r="577" spans="10:63" x14ac:dyDescent="0.2">
      <c r="J577"/>
      <c r="K577"/>
      <c r="L577"/>
      <c r="M577"/>
      <c r="N577"/>
      <c r="O577"/>
      <c r="P57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</row>
    <row r="578" spans="10:63" x14ac:dyDescent="0.2">
      <c r="J578"/>
      <c r="K578"/>
      <c r="L578"/>
      <c r="M578"/>
      <c r="N578"/>
      <c r="O578"/>
      <c r="P578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</row>
    <row r="579" spans="10:63" x14ac:dyDescent="0.2">
      <c r="J579"/>
      <c r="K579"/>
      <c r="L579"/>
      <c r="M579"/>
      <c r="N579"/>
      <c r="O579"/>
      <c r="P579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</row>
    <row r="580" spans="10:63" x14ac:dyDescent="0.2">
      <c r="J580"/>
      <c r="K580"/>
      <c r="L580"/>
      <c r="M580"/>
      <c r="N580"/>
      <c r="O580"/>
      <c r="P580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</row>
    <row r="581" spans="10:63" x14ac:dyDescent="0.2">
      <c r="J581"/>
      <c r="K581"/>
      <c r="L581"/>
      <c r="M581"/>
      <c r="N581"/>
      <c r="O581"/>
      <c r="P581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</row>
    <row r="582" spans="10:63" x14ac:dyDescent="0.2">
      <c r="J582"/>
      <c r="K582"/>
      <c r="L582"/>
      <c r="M582"/>
      <c r="N582"/>
      <c r="O582"/>
      <c r="P582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</row>
    <row r="583" spans="10:63" x14ac:dyDescent="0.2">
      <c r="J583"/>
      <c r="K583"/>
      <c r="L583"/>
      <c r="M583"/>
      <c r="N583"/>
      <c r="O583"/>
      <c r="P583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</row>
    <row r="584" spans="10:63" x14ac:dyDescent="0.2">
      <c r="J584"/>
      <c r="K584"/>
      <c r="L584"/>
      <c r="M584"/>
      <c r="N584"/>
      <c r="O584"/>
      <c r="P584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</row>
    <row r="585" spans="10:63" x14ac:dyDescent="0.2">
      <c r="J585"/>
      <c r="K585"/>
      <c r="L585"/>
      <c r="M585"/>
      <c r="N585"/>
      <c r="O585"/>
      <c r="P585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</row>
    <row r="586" spans="10:63" x14ac:dyDescent="0.2">
      <c r="J586"/>
      <c r="K586"/>
      <c r="L586"/>
      <c r="M586"/>
      <c r="N586"/>
      <c r="O586"/>
      <c r="P586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</row>
    <row r="587" spans="10:63" x14ac:dyDescent="0.2">
      <c r="J587"/>
      <c r="K587"/>
      <c r="L587"/>
      <c r="M587"/>
      <c r="N587"/>
      <c r="O587"/>
      <c r="P58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</row>
    <row r="588" spans="10:63" x14ac:dyDescent="0.2">
      <c r="J588"/>
      <c r="K588"/>
      <c r="L588"/>
      <c r="M588"/>
      <c r="N588"/>
      <c r="O588"/>
      <c r="P588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</row>
    <row r="589" spans="10:63" x14ac:dyDescent="0.2">
      <c r="J589"/>
      <c r="K589"/>
      <c r="L589"/>
      <c r="M589"/>
      <c r="N589"/>
      <c r="O589"/>
      <c r="P589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</row>
    <row r="590" spans="10:63" x14ac:dyDescent="0.2">
      <c r="J590"/>
      <c r="K590"/>
      <c r="L590"/>
      <c r="M590"/>
      <c r="N590"/>
      <c r="O590"/>
      <c r="P590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</row>
    <row r="591" spans="10:63" x14ac:dyDescent="0.2">
      <c r="J591"/>
      <c r="K591"/>
      <c r="L591"/>
      <c r="M591"/>
      <c r="N591"/>
      <c r="O591"/>
      <c r="P591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</row>
    <row r="592" spans="10:63" x14ac:dyDescent="0.2">
      <c r="J592"/>
      <c r="K592"/>
      <c r="L592"/>
      <c r="M592"/>
      <c r="N592"/>
      <c r="O592"/>
      <c r="P592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</row>
    <row r="593" spans="10:63" x14ac:dyDescent="0.2">
      <c r="J593"/>
      <c r="K593"/>
      <c r="L593"/>
      <c r="M593"/>
      <c r="N593"/>
      <c r="O593"/>
      <c r="P593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</row>
    <row r="594" spans="10:63" x14ac:dyDescent="0.2">
      <c r="J594"/>
      <c r="K594"/>
      <c r="L594"/>
      <c r="M594"/>
      <c r="N594"/>
      <c r="O594"/>
      <c r="P59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</row>
    <row r="595" spans="10:63" x14ac:dyDescent="0.2">
      <c r="J595"/>
      <c r="K595"/>
      <c r="L595"/>
      <c r="M595"/>
      <c r="N595"/>
      <c r="O595"/>
      <c r="P595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</row>
    <row r="596" spans="10:63" x14ac:dyDescent="0.2">
      <c r="J596"/>
      <c r="K596"/>
      <c r="L596"/>
      <c r="M596"/>
      <c r="N596"/>
      <c r="O596"/>
      <c r="P596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</row>
    <row r="597" spans="10:63" x14ac:dyDescent="0.2">
      <c r="J597"/>
      <c r="K597"/>
      <c r="L597"/>
      <c r="M597"/>
      <c r="N597"/>
      <c r="O597"/>
      <c r="P597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</row>
    <row r="598" spans="10:63" x14ac:dyDescent="0.2">
      <c r="J598"/>
      <c r="K598"/>
      <c r="L598"/>
      <c r="M598"/>
      <c r="N598"/>
      <c r="O598"/>
      <c r="P598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</row>
    <row r="599" spans="10:63" x14ac:dyDescent="0.2">
      <c r="J599"/>
      <c r="K599"/>
      <c r="L599"/>
      <c r="M599"/>
      <c r="N599"/>
      <c r="O599"/>
      <c r="P599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</row>
    <row r="600" spans="10:63" x14ac:dyDescent="0.2">
      <c r="J600"/>
      <c r="K600"/>
      <c r="L600"/>
      <c r="M600"/>
      <c r="N600"/>
      <c r="O600"/>
      <c r="P600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</row>
    <row r="601" spans="10:63" x14ac:dyDescent="0.2">
      <c r="J601"/>
      <c r="K601"/>
      <c r="L601"/>
      <c r="M601"/>
      <c r="N601"/>
      <c r="O601"/>
      <c r="P601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</row>
    <row r="602" spans="10:63" x14ac:dyDescent="0.2">
      <c r="J602"/>
      <c r="K602"/>
      <c r="L602"/>
      <c r="M602"/>
      <c r="N602"/>
      <c r="O602"/>
      <c r="P602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</row>
    <row r="603" spans="10:63" x14ac:dyDescent="0.2">
      <c r="J603"/>
      <c r="K603"/>
      <c r="L603"/>
      <c r="M603"/>
      <c r="N603"/>
      <c r="O603"/>
      <c r="P603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</row>
    <row r="604" spans="10:63" x14ac:dyDescent="0.2">
      <c r="J604"/>
      <c r="K604"/>
      <c r="L604"/>
      <c r="M604"/>
      <c r="N604"/>
      <c r="O604"/>
      <c r="P60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</row>
    <row r="605" spans="10:63" x14ac:dyDescent="0.2">
      <c r="J605"/>
      <c r="K605"/>
      <c r="L605"/>
      <c r="M605"/>
      <c r="N605"/>
      <c r="O605"/>
      <c r="P605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</row>
    <row r="606" spans="10:63" x14ac:dyDescent="0.2">
      <c r="J606"/>
      <c r="K606"/>
      <c r="L606"/>
      <c r="M606"/>
      <c r="N606"/>
      <c r="O606"/>
      <c r="P606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</row>
    <row r="607" spans="10:63" x14ac:dyDescent="0.2">
      <c r="J607"/>
      <c r="K607"/>
      <c r="L607"/>
      <c r="M607"/>
      <c r="N607"/>
      <c r="O607"/>
      <c r="P607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</row>
    <row r="608" spans="10:63" x14ac:dyDescent="0.2">
      <c r="J608"/>
      <c r="K608"/>
      <c r="L608"/>
      <c r="M608"/>
      <c r="N608"/>
      <c r="O608"/>
      <c r="P608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</row>
    <row r="609" spans="10:63" x14ac:dyDescent="0.2">
      <c r="J609"/>
      <c r="K609"/>
      <c r="L609"/>
      <c r="M609"/>
      <c r="N609"/>
      <c r="O609"/>
      <c r="P609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</row>
    <row r="610" spans="10:63" x14ac:dyDescent="0.2">
      <c r="J610"/>
      <c r="K610"/>
      <c r="L610"/>
      <c r="M610"/>
      <c r="N610"/>
      <c r="O610"/>
      <c r="P610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</row>
    <row r="611" spans="10:63" x14ac:dyDescent="0.2">
      <c r="J611"/>
      <c r="K611"/>
      <c r="L611"/>
      <c r="M611"/>
      <c r="N611"/>
      <c r="O611"/>
      <c r="P611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</row>
    <row r="612" spans="10:63" x14ac:dyDescent="0.2">
      <c r="J612"/>
      <c r="K612"/>
      <c r="L612"/>
      <c r="M612"/>
      <c r="N612"/>
      <c r="O612"/>
      <c r="P612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</row>
    <row r="613" spans="10:63" x14ac:dyDescent="0.2">
      <c r="J613"/>
      <c r="K613"/>
      <c r="L613"/>
      <c r="M613"/>
      <c r="N613"/>
      <c r="O613"/>
      <c r="P613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</row>
    <row r="614" spans="10:63" x14ac:dyDescent="0.2">
      <c r="J614"/>
      <c r="K614"/>
      <c r="L614"/>
      <c r="M614"/>
      <c r="N614"/>
      <c r="O614"/>
      <c r="P61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</row>
    <row r="615" spans="10:63" x14ac:dyDescent="0.2">
      <c r="J615"/>
      <c r="K615"/>
      <c r="L615"/>
      <c r="M615"/>
      <c r="N615"/>
      <c r="O615"/>
      <c r="P615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</row>
    <row r="616" spans="10:63" x14ac:dyDescent="0.2">
      <c r="J616"/>
      <c r="K616"/>
      <c r="L616"/>
      <c r="M616"/>
      <c r="N616"/>
      <c r="O616"/>
      <c r="P616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</row>
    <row r="617" spans="10:63" x14ac:dyDescent="0.2">
      <c r="J617"/>
      <c r="K617"/>
      <c r="L617"/>
      <c r="M617"/>
      <c r="N617"/>
      <c r="O617"/>
      <c r="P617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</row>
    <row r="618" spans="10:63" x14ac:dyDescent="0.2">
      <c r="J618"/>
      <c r="K618"/>
      <c r="L618"/>
      <c r="M618"/>
      <c r="N618"/>
      <c r="O618"/>
      <c r="P618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</row>
    <row r="619" spans="10:63" x14ac:dyDescent="0.2">
      <c r="J619"/>
      <c r="K619"/>
      <c r="L619"/>
      <c r="M619"/>
      <c r="N619"/>
      <c r="O619"/>
      <c r="P619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</row>
    <row r="620" spans="10:63" x14ac:dyDescent="0.2">
      <c r="J620"/>
      <c r="K620"/>
      <c r="L620"/>
      <c r="M620"/>
      <c r="N620"/>
      <c r="O620"/>
      <c r="P620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</row>
    <row r="621" spans="10:63" x14ac:dyDescent="0.2">
      <c r="J621"/>
      <c r="K621"/>
      <c r="L621"/>
      <c r="M621"/>
      <c r="N621"/>
      <c r="O621"/>
      <c r="P621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</row>
    <row r="622" spans="10:63" x14ac:dyDescent="0.2">
      <c r="J622"/>
      <c r="K622"/>
      <c r="L622"/>
      <c r="M622"/>
      <c r="N622"/>
      <c r="O622"/>
      <c r="P622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</row>
    <row r="623" spans="10:63" x14ac:dyDescent="0.2">
      <c r="J623"/>
      <c r="K623"/>
      <c r="L623"/>
      <c r="M623"/>
      <c r="N623"/>
      <c r="O623"/>
      <c r="P623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</row>
    <row r="624" spans="10:63" x14ac:dyDescent="0.2">
      <c r="J624"/>
      <c r="K624"/>
      <c r="L624"/>
      <c r="M624"/>
      <c r="N624"/>
      <c r="O624"/>
      <c r="P62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</row>
    <row r="625" spans="10:63" x14ac:dyDescent="0.2">
      <c r="J625"/>
      <c r="K625"/>
      <c r="L625"/>
      <c r="M625"/>
      <c r="N625"/>
      <c r="O625"/>
      <c r="P625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</row>
    <row r="626" spans="10:63" x14ac:dyDescent="0.2">
      <c r="J626"/>
      <c r="K626"/>
      <c r="L626"/>
      <c r="M626"/>
      <c r="N626"/>
      <c r="O626"/>
      <c r="P626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</row>
    <row r="627" spans="10:63" x14ac:dyDescent="0.2">
      <c r="J627"/>
      <c r="K627"/>
      <c r="L627"/>
      <c r="M627"/>
      <c r="N627"/>
      <c r="O627"/>
      <c r="P627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</row>
    <row r="628" spans="10:63" x14ac:dyDescent="0.2">
      <c r="J628"/>
      <c r="K628"/>
      <c r="L628"/>
      <c r="M628"/>
      <c r="N628"/>
      <c r="O628"/>
      <c r="P628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</row>
    <row r="629" spans="10:63" x14ac:dyDescent="0.2">
      <c r="J629"/>
      <c r="K629"/>
      <c r="L629"/>
      <c r="M629"/>
      <c r="N629"/>
      <c r="O629"/>
      <c r="P629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</row>
    <row r="630" spans="10:63" x14ac:dyDescent="0.2">
      <c r="J630"/>
      <c r="K630"/>
      <c r="L630"/>
      <c r="M630"/>
      <c r="N630"/>
      <c r="O630"/>
      <c r="P630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</row>
    <row r="631" spans="10:63" x14ac:dyDescent="0.2">
      <c r="J631"/>
      <c r="K631"/>
      <c r="L631"/>
      <c r="M631"/>
      <c r="N631"/>
      <c r="O631"/>
      <c r="P631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</row>
    <row r="632" spans="10:63" x14ac:dyDescent="0.2">
      <c r="J632"/>
      <c r="K632"/>
      <c r="L632"/>
      <c r="M632"/>
      <c r="N632"/>
      <c r="O632"/>
      <c r="P632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</row>
    <row r="633" spans="10:63" x14ac:dyDescent="0.2">
      <c r="J633"/>
      <c r="K633"/>
      <c r="L633"/>
      <c r="M633"/>
      <c r="N633"/>
      <c r="O633"/>
      <c r="P633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A10" workbookViewId="0">
      <selection activeCell="O50" sqref="O50"/>
    </sheetView>
  </sheetViews>
  <sheetFormatPr baseColWidth="10" defaultRowHeight="16" x14ac:dyDescent="0.2"/>
  <sheetData>
    <row r="1" spans="1:12" x14ac:dyDescent="0.2">
      <c r="A1" t="s">
        <v>99</v>
      </c>
      <c r="L1" t="s">
        <v>100</v>
      </c>
    </row>
    <row r="17" spans="1:18" x14ac:dyDescent="0.2">
      <c r="A17" t="s">
        <v>95</v>
      </c>
      <c r="H17" t="s">
        <v>96</v>
      </c>
      <c r="L17" t="s">
        <v>96</v>
      </c>
    </row>
    <row r="18" spans="1:18" x14ac:dyDescent="0.2">
      <c r="A18" s="7" t="s">
        <v>32</v>
      </c>
      <c r="B18" s="7" t="s">
        <v>33</v>
      </c>
      <c r="C18" s="7" t="s">
        <v>34</v>
      </c>
      <c r="H18" t="s">
        <v>32</v>
      </c>
      <c r="I18" t="s">
        <v>33</v>
      </c>
      <c r="J18" t="s">
        <v>34</v>
      </c>
      <c r="L18" s="4" t="s">
        <v>32</v>
      </c>
      <c r="M18" s="4" t="s">
        <v>33</v>
      </c>
      <c r="N18" s="4" t="s">
        <v>34</v>
      </c>
    </row>
    <row r="19" spans="1:18" x14ac:dyDescent="0.2">
      <c r="A19" s="7">
        <v>0.19483747599316725</v>
      </c>
      <c r="B19" s="7">
        <v>0.21153427905993324</v>
      </c>
      <c r="C19" s="7">
        <v>0.2034474117269785</v>
      </c>
      <c r="G19" t="s">
        <v>97</v>
      </c>
      <c r="H19">
        <v>0.14545463319514723</v>
      </c>
      <c r="I19">
        <v>0.15329003713086836</v>
      </c>
      <c r="J19">
        <v>0.16566298298925447</v>
      </c>
      <c r="L19" s="4">
        <v>2.2533332999999999E-2</v>
      </c>
      <c r="M19" s="4">
        <v>3.0923077E-2</v>
      </c>
      <c r="N19" s="4">
        <v>3.0933333E-2</v>
      </c>
    </row>
    <row r="20" spans="1:18" x14ac:dyDescent="0.2">
      <c r="A20">
        <v>3.389431282105354E-2</v>
      </c>
      <c r="B20" s="7">
        <v>7.3363773302212359E-2</v>
      </c>
      <c r="C20" s="7">
        <v>7.4503748967764988E-2</v>
      </c>
      <c r="G20" t="s">
        <v>98</v>
      </c>
      <c r="H20">
        <v>6.4094455140071338E-2</v>
      </c>
      <c r="I20">
        <v>7.8786354243549198E-2</v>
      </c>
      <c r="J20">
        <v>6.406967900330976E-2</v>
      </c>
      <c r="L20" s="4">
        <v>1.6110629000000001E-2</v>
      </c>
      <c r="M20" s="4">
        <v>2.4854448000000001E-2</v>
      </c>
      <c r="N20" s="4">
        <v>1.8694791999999998E-2</v>
      </c>
    </row>
    <row r="21" spans="1:18" x14ac:dyDescent="0.2">
      <c r="A21">
        <v>13</v>
      </c>
      <c r="B21" s="7">
        <v>11</v>
      </c>
      <c r="C21" s="7">
        <v>14</v>
      </c>
      <c r="H21">
        <v>15</v>
      </c>
      <c r="I21">
        <v>13</v>
      </c>
      <c r="J21">
        <v>15</v>
      </c>
      <c r="L21" s="4">
        <v>15</v>
      </c>
      <c r="M21" s="4">
        <v>13</v>
      </c>
      <c r="N21" s="4">
        <v>15</v>
      </c>
    </row>
    <row r="22" spans="1:18" x14ac:dyDescent="0.2">
      <c r="A22" s="7">
        <v>9.4005909863788487E-3</v>
      </c>
      <c r="B22" s="7">
        <v>2.2120009931648286E-2</v>
      </c>
      <c r="C22" s="7">
        <v>1.9911964476256379E-2</v>
      </c>
      <c r="H22">
        <v>1.6549117156115643E-2</v>
      </c>
      <c r="I22">
        <v>2.1851403079383578E-2</v>
      </c>
      <c r="J22">
        <v>1.654271998511158E-2</v>
      </c>
      <c r="L22" s="4">
        <f>L20/SQRT(L21)</f>
        <v>4.1597465209284165E-3</v>
      </c>
      <c r="M22" s="4">
        <v>6.8933839999999998E-3</v>
      </c>
      <c r="N22" s="4">
        <v>4.8269740000000004E-3</v>
      </c>
    </row>
    <row r="25" spans="1:18" x14ac:dyDescent="0.2">
      <c r="Q25">
        <v>0</v>
      </c>
      <c r="R25">
        <v>0</v>
      </c>
    </row>
    <row r="26" spans="1:18" x14ac:dyDescent="0.2">
      <c r="Q26">
        <v>20</v>
      </c>
      <c r="R26">
        <v>20</v>
      </c>
    </row>
    <row r="43" spans="1:1" x14ac:dyDescent="0.2">
      <c r="A43" t="s">
        <v>101</v>
      </c>
    </row>
    <row r="44" spans="1:1" x14ac:dyDescent="0.2">
      <c r="A44" t="s">
        <v>102</v>
      </c>
    </row>
    <row r="45" spans="1:1" x14ac:dyDescent="0.2">
      <c r="A45" t="s">
        <v>103</v>
      </c>
    </row>
    <row r="46" spans="1:1" x14ac:dyDescent="0.2">
      <c r="A46" t="s">
        <v>128</v>
      </c>
    </row>
    <row r="47" spans="1:1" x14ac:dyDescent="0.2">
      <c r="A47" t="s">
        <v>130</v>
      </c>
    </row>
    <row r="48" spans="1:1" x14ac:dyDescent="0.2">
      <c r="A48" t="s">
        <v>129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58"/>
  <sheetViews>
    <sheetView workbookViewId="0">
      <selection activeCell="D107" sqref="D107"/>
    </sheetView>
  </sheetViews>
  <sheetFormatPr baseColWidth="10" defaultRowHeight="16" x14ac:dyDescent="0.2"/>
  <cols>
    <col min="4" max="4" width="17.83203125" customWidth="1"/>
  </cols>
  <sheetData>
    <row r="1" spans="1:4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">
      <c r="A2" s="5">
        <v>41754</v>
      </c>
      <c r="B2" s="6">
        <v>21</v>
      </c>
      <c r="C2" s="6">
        <v>1</v>
      </c>
      <c r="D2" s="6"/>
      <c r="E2" s="6">
        <v>24.7</v>
      </c>
      <c r="F2" s="6">
        <v>13.4</v>
      </c>
      <c r="G2" s="6">
        <v>9.6999999999999993</v>
      </c>
      <c r="H2" s="6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x14ac:dyDescent="0.2">
      <c r="A3" s="5">
        <v>41754</v>
      </c>
      <c r="B3" s="6">
        <v>24</v>
      </c>
      <c r="C3" s="6">
        <v>1</v>
      </c>
      <c r="D3" s="6"/>
      <c r="E3" s="6">
        <v>23.9</v>
      </c>
      <c r="F3" s="6">
        <v>13.8</v>
      </c>
      <c r="G3" s="6">
        <v>9.8000000000000007</v>
      </c>
      <c r="H3" s="6"/>
      <c r="I3" s="6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x14ac:dyDescent="0.2">
      <c r="A4" s="5">
        <v>41754</v>
      </c>
      <c r="B4" s="6">
        <v>29</v>
      </c>
      <c r="C4" s="6">
        <v>1</v>
      </c>
      <c r="D4" s="6"/>
      <c r="E4" s="6">
        <v>24.9</v>
      </c>
      <c r="F4" s="6">
        <v>13.1</v>
      </c>
      <c r="G4" s="6">
        <v>9.6999999999999993</v>
      </c>
      <c r="H4" s="6"/>
      <c r="I4" s="6"/>
      <c r="J4" s="6"/>
      <c r="K4" s="6"/>
      <c r="L4" s="6"/>
      <c r="M4" s="6"/>
      <c r="N4" s="6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x14ac:dyDescent="0.2">
      <c r="A5" s="5">
        <v>41754</v>
      </c>
      <c r="B5" s="6">
        <v>37</v>
      </c>
      <c r="C5" s="6">
        <v>1</v>
      </c>
      <c r="D5" s="6"/>
      <c r="E5" s="6">
        <v>23.3</v>
      </c>
      <c r="F5" s="6">
        <v>13</v>
      </c>
      <c r="G5" s="6">
        <v>10.1</v>
      </c>
      <c r="H5" s="6"/>
      <c r="I5" s="6"/>
      <c r="J5" s="6"/>
      <c r="K5" s="6"/>
      <c r="L5" s="6"/>
      <c r="M5" s="6"/>
      <c r="N5" s="6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x14ac:dyDescent="0.2">
      <c r="A6" s="5">
        <v>41754</v>
      </c>
      <c r="B6" s="6">
        <v>11</v>
      </c>
      <c r="C6" s="6">
        <v>2</v>
      </c>
      <c r="D6" s="6"/>
      <c r="E6" s="6">
        <v>22</v>
      </c>
      <c r="F6" s="6">
        <v>11.9</v>
      </c>
      <c r="G6" s="6">
        <v>8.3000000000000007</v>
      </c>
      <c r="H6" s="6"/>
      <c r="I6" s="6"/>
      <c r="J6" s="6"/>
      <c r="K6" s="6"/>
      <c r="L6" s="6"/>
      <c r="M6" s="6"/>
      <c r="N6" s="6"/>
      <c r="O6" s="6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x14ac:dyDescent="0.2">
      <c r="A7" s="5">
        <v>41754</v>
      </c>
      <c r="B7" s="6">
        <v>31</v>
      </c>
      <c r="C7" s="6">
        <v>2</v>
      </c>
      <c r="D7" s="6"/>
      <c r="E7" s="6">
        <v>26.5</v>
      </c>
      <c r="F7" s="6">
        <v>14.9</v>
      </c>
      <c r="G7" s="6">
        <v>10.3</v>
      </c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x14ac:dyDescent="0.2">
      <c r="A8" s="5">
        <v>41754</v>
      </c>
      <c r="B8" s="6">
        <v>40</v>
      </c>
      <c r="C8" s="6">
        <v>2</v>
      </c>
      <c r="D8" s="6"/>
      <c r="E8" s="6">
        <v>25.5</v>
      </c>
      <c r="F8" s="6">
        <v>14.1</v>
      </c>
      <c r="G8" s="6">
        <v>10</v>
      </c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">
      <c r="A9" s="5">
        <v>41754</v>
      </c>
      <c r="B9" s="6">
        <v>43</v>
      </c>
      <c r="C9" s="6">
        <v>2</v>
      </c>
      <c r="D9" s="6"/>
      <c r="E9" s="6">
        <v>25.4</v>
      </c>
      <c r="F9" s="6">
        <v>14.7</v>
      </c>
      <c r="G9" s="6">
        <v>10.3</v>
      </c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">
      <c r="A10" s="5">
        <v>41754</v>
      </c>
      <c r="B10" s="6">
        <v>45</v>
      </c>
      <c r="C10" s="6">
        <v>2</v>
      </c>
      <c r="D10" s="6"/>
      <c r="E10" s="6">
        <v>26.7</v>
      </c>
      <c r="F10" s="6">
        <v>14.8</v>
      </c>
      <c r="G10" s="6">
        <v>10.7</v>
      </c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">
      <c r="A11" s="5">
        <v>41754</v>
      </c>
      <c r="B11" s="6">
        <v>6</v>
      </c>
      <c r="C11" s="6">
        <v>3</v>
      </c>
      <c r="D11" s="6"/>
      <c r="E11" s="6">
        <v>27</v>
      </c>
      <c r="F11" s="6">
        <v>15.3</v>
      </c>
      <c r="G11" s="6">
        <v>10.7</v>
      </c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">
      <c r="A12" s="5">
        <v>41754</v>
      </c>
      <c r="B12" s="6">
        <v>13</v>
      </c>
      <c r="C12" s="6">
        <v>3</v>
      </c>
      <c r="D12" s="6"/>
      <c r="E12" s="6">
        <v>25.5</v>
      </c>
      <c r="F12" s="6">
        <v>15.2</v>
      </c>
      <c r="G12" s="6">
        <v>10.4</v>
      </c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">
      <c r="A13" s="5">
        <v>41754</v>
      </c>
      <c r="B13" s="6">
        <v>30</v>
      </c>
      <c r="C13" s="6">
        <v>3</v>
      </c>
      <c r="D13" s="6"/>
      <c r="E13" s="6">
        <v>26.1</v>
      </c>
      <c r="F13" s="6">
        <v>15.3</v>
      </c>
      <c r="G13" s="6">
        <v>11.2</v>
      </c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">
      <c r="A14" s="5">
        <v>41754</v>
      </c>
      <c r="B14" s="6">
        <v>55</v>
      </c>
      <c r="C14" s="6">
        <v>3</v>
      </c>
      <c r="D14" s="6"/>
      <c r="E14" s="6">
        <v>27</v>
      </c>
      <c r="F14" s="6">
        <v>15.8</v>
      </c>
      <c r="G14" s="6">
        <v>10.4</v>
      </c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">
      <c r="A15" s="5">
        <v>41754</v>
      </c>
      <c r="B15" s="6">
        <v>57</v>
      </c>
      <c r="C15" s="6">
        <v>3</v>
      </c>
      <c r="D15" s="6"/>
      <c r="E15" s="6">
        <v>26.5</v>
      </c>
      <c r="F15" s="6">
        <v>15.5</v>
      </c>
      <c r="G15" s="6">
        <v>11.2</v>
      </c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">
      <c r="A16" s="5">
        <v>41754</v>
      </c>
      <c r="B16" s="6">
        <v>3</v>
      </c>
      <c r="C16" s="6">
        <v>4</v>
      </c>
      <c r="D16" s="6"/>
      <c r="E16" s="6">
        <v>27.2</v>
      </c>
      <c r="F16" s="6">
        <v>14.9</v>
      </c>
      <c r="G16" s="6">
        <v>11.6</v>
      </c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x14ac:dyDescent="0.2">
      <c r="A17" s="5">
        <v>41754</v>
      </c>
      <c r="B17" s="6">
        <v>10</v>
      </c>
      <c r="C17" s="6">
        <v>4</v>
      </c>
      <c r="D17" s="6"/>
      <c r="E17" s="6">
        <v>23</v>
      </c>
      <c r="F17" s="6">
        <v>12.7</v>
      </c>
      <c r="G17" s="6">
        <v>9.6999999999999993</v>
      </c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x14ac:dyDescent="0.2">
      <c r="A18" s="5">
        <v>41754</v>
      </c>
      <c r="B18" s="6">
        <v>42</v>
      </c>
      <c r="C18" s="6">
        <v>4</v>
      </c>
      <c r="D18" s="6"/>
      <c r="E18" s="6">
        <v>27</v>
      </c>
      <c r="F18" s="6">
        <v>14.6</v>
      </c>
      <c r="G18" s="6">
        <v>10.3</v>
      </c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 x14ac:dyDescent="0.2">
      <c r="A19" s="5">
        <v>41754</v>
      </c>
      <c r="B19" s="6">
        <v>44</v>
      </c>
      <c r="C19" s="6">
        <v>4</v>
      </c>
      <c r="D19" s="6"/>
      <c r="E19" s="6">
        <v>26.7</v>
      </c>
      <c r="F19" s="6">
        <v>15.2</v>
      </c>
      <c r="G19" s="6">
        <v>9.8000000000000007</v>
      </c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x14ac:dyDescent="0.2">
      <c r="A20" s="5">
        <v>41754</v>
      </c>
      <c r="B20" s="6">
        <v>1</v>
      </c>
      <c r="C20" s="6">
        <v>5</v>
      </c>
      <c r="D20" s="6"/>
      <c r="E20" s="6">
        <v>26.3</v>
      </c>
      <c r="F20" s="6">
        <v>15.6</v>
      </c>
      <c r="G20" s="6">
        <v>10.6</v>
      </c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 x14ac:dyDescent="0.2">
      <c r="A21" s="5">
        <v>41754</v>
      </c>
      <c r="B21" s="6">
        <v>4</v>
      </c>
      <c r="C21" s="6">
        <v>5</v>
      </c>
      <c r="D21" s="6"/>
      <c r="E21" s="6">
        <v>25.4</v>
      </c>
      <c r="F21" s="6">
        <v>14.5</v>
      </c>
      <c r="G21" s="6">
        <v>9.9</v>
      </c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 x14ac:dyDescent="0.2">
      <c r="A22" s="5">
        <v>41754</v>
      </c>
      <c r="B22" s="6">
        <v>46</v>
      </c>
      <c r="C22" s="6">
        <v>5</v>
      </c>
      <c r="D22" s="6"/>
      <c r="E22" s="6">
        <v>25.9</v>
      </c>
      <c r="F22" s="6">
        <v>14.1</v>
      </c>
      <c r="G22" s="6">
        <v>10</v>
      </c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x14ac:dyDescent="0.2">
      <c r="A23" s="5">
        <v>41754</v>
      </c>
      <c r="B23" s="6">
        <v>54</v>
      </c>
      <c r="C23" s="6">
        <v>5</v>
      </c>
      <c r="D23" s="6"/>
      <c r="E23" s="6">
        <v>25.4</v>
      </c>
      <c r="F23" s="6">
        <v>13.9</v>
      </c>
      <c r="G23" s="6">
        <v>10.1</v>
      </c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x14ac:dyDescent="0.2">
      <c r="A24" s="5">
        <v>41754</v>
      </c>
      <c r="B24" s="6">
        <v>12</v>
      </c>
      <c r="C24" s="6">
        <v>6</v>
      </c>
      <c r="D24" s="6"/>
      <c r="E24" s="6">
        <v>24.2</v>
      </c>
      <c r="F24" s="6">
        <v>14.9</v>
      </c>
      <c r="G24" s="6">
        <v>9</v>
      </c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1:49" x14ac:dyDescent="0.2">
      <c r="A25" s="5">
        <v>41754</v>
      </c>
      <c r="B25" s="6">
        <v>22</v>
      </c>
      <c r="C25" s="6">
        <v>6</v>
      </c>
      <c r="D25" s="6"/>
      <c r="E25" s="6">
        <v>23.9</v>
      </c>
      <c r="F25" s="6">
        <v>13.2</v>
      </c>
      <c r="G25" s="6">
        <v>9.5</v>
      </c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1:49" x14ac:dyDescent="0.2">
      <c r="A26" s="5">
        <v>41754</v>
      </c>
      <c r="B26" s="6">
        <v>51</v>
      </c>
      <c r="C26" s="6">
        <v>6</v>
      </c>
      <c r="D26" s="6"/>
      <c r="E26" s="6">
        <v>22.3</v>
      </c>
      <c r="F26" s="6">
        <v>13.5</v>
      </c>
      <c r="G26" s="6">
        <v>9.3000000000000007</v>
      </c>
      <c r="H26" s="6"/>
      <c r="I26" s="6"/>
      <c r="J26" s="6"/>
      <c r="K26" s="6"/>
      <c r="L26" s="6"/>
      <c r="M26" s="6"/>
      <c r="N26" s="6"/>
      <c r="O26" s="6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 x14ac:dyDescent="0.2">
      <c r="A27" s="5">
        <v>41754</v>
      </c>
      <c r="B27" s="6">
        <v>52</v>
      </c>
      <c r="C27" s="6">
        <v>6</v>
      </c>
      <c r="D27" s="6"/>
      <c r="E27" s="6">
        <v>24.5</v>
      </c>
      <c r="F27" s="6">
        <v>14</v>
      </c>
      <c r="G27" s="6">
        <v>9.5</v>
      </c>
      <c r="H27" s="6"/>
      <c r="I27" s="6"/>
      <c r="J27" s="6"/>
      <c r="K27" s="6"/>
      <c r="L27" s="6"/>
      <c r="M27" s="6"/>
      <c r="N27" s="6"/>
      <c r="O27" s="6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 x14ac:dyDescent="0.2">
      <c r="A28" s="5">
        <v>41754</v>
      </c>
      <c r="B28" s="6">
        <v>60</v>
      </c>
      <c r="C28" s="6">
        <v>6</v>
      </c>
      <c r="D28" s="6"/>
      <c r="E28" s="6">
        <v>24.7</v>
      </c>
      <c r="F28" s="6">
        <v>13.2</v>
      </c>
      <c r="G28" s="6">
        <v>10.3</v>
      </c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x14ac:dyDescent="0.2">
      <c r="A29" s="5">
        <v>41754</v>
      </c>
      <c r="B29" s="6">
        <v>9</v>
      </c>
      <c r="C29" s="6">
        <v>7</v>
      </c>
      <c r="D29" s="6"/>
      <c r="E29" s="6">
        <v>24.5</v>
      </c>
      <c r="F29" s="6">
        <v>13.3</v>
      </c>
      <c r="G29" s="6">
        <v>9.6</v>
      </c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x14ac:dyDescent="0.2">
      <c r="A30" s="5">
        <v>41754</v>
      </c>
      <c r="B30" s="6">
        <v>26</v>
      </c>
      <c r="C30" s="6">
        <v>7</v>
      </c>
      <c r="D30" s="6"/>
      <c r="E30" s="6">
        <v>24</v>
      </c>
      <c r="F30" s="6">
        <v>13.9</v>
      </c>
      <c r="G30" s="6">
        <v>9.6999999999999993</v>
      </c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 x14ac:dyDescent="0.2">
      <c r="A31" s="5">
        <v>41754</v>
      </c>
      <c r="B31" s="6">
        <v>47</v>
      </c>
      <c r="C31" s="6">
        <v>7</v>
      </c>
      <c r="D31" s="6"/>
      <c r="E31" s="6">
        <v>24.4</v>
      </c>
      <c r="F31" s="6">
        <v>13.6</v>
      </c>
      <c r="G31" s="6">
        <v>10.4</v>
      </c>
      <c r="H31" s="6"/>
      <c r="I31" s="6"/>
      <c r="J31" s="6"/>
      <c r="K31" s="6"/>
      <c r="L31" s="6"/>
      <c r="M31" s="6"/>
      <c r="N31" s="6"/>
      <c r="O31" s="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x14ac:dyDescent="0.2">
      <c r="A32" s="5">
        <v>41754</v>
      </c>
      <c r="B32" s="6">
        <v>58</v>
      </c>
      <c r="C32" s="6">
        <v>7</v>
      </c>
      <c r="D32" s="6"/>
      <c r="E32" s="6">
        <v>23</v>
      </c>
      <c r="F32" s="6">
        <v>13.3</v>
      </c>
      <c r="G32" s="6">
        <v>9.1999999999999993</v>
      </c>
      <c r="H32" s="6"/>
      <c r="I32" s="6"/>
      <c r="J32" s="6"/>
      <c r="K32" s="6"/>
      <c r="L32" s="6"/>
      <c r="M32" s="6"/>
      <c r="N32" s="6"/>
      <c r="O32" s="6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49" x14ac:dyDescent="0.2">
      <c r="A33" s="5">
        <v>41754</v>
      </c>
      <c r="B33" s="6">
        <v>19</v>
      </c>
      <c r="C33" s="6">
        <v>8</v>
      </c>
      <c r="D33" s="6"/>
      <c r="E33" s="6">
        <v>25.4</v>
      </c>
      <c r="F33" s="6">
        <v>15.3</v>
      </c>
      <c r="G33" s="6">
        <v>10.4</v>
      </c>
      <c r="H33" s="6"/>
      <c r="I33" s="6"/>
      <c r="J33" s="6"/>
      <c r="K33" s="6"/>
      <c r="L33" s="6"/>
      <c r="M33" s="6"/>
      <c r="N33" s="6"/>
      <c r="O33" s="6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1:49" x14ac:dyDescent="0.2">
      <c r="A34" s="5">
        <v>41754</v>
      </c>
      <c r="B34" s="6">
        <v>28</v>
      </c>
      <c r="C34" s="6">
        <v>8</v>
      </c>
      <c r="D34" s="6"/>
      <c r="E34" s="6">
        <v>26.2</v>
      </c>
      <c r="F34" s="6">
        <v>13.7</v>
      </c>
      <c r="G34" s="6">
        <v>10.3</v>
      </c>
      <c r="H34" s="6"/>
      <c r="I34" s="6"/>
      <c r="J34" s="6"/>
      <c r="K34" s="6"/>
      <c r="L34" s="6"/>
      <c r="M34" s="6"/>
      <c r="N34" s="6"/>
      <c r="O34" s="6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1:49" x14ac:dyDescent="0.2">
      <c r="A35" s="5">
        <v>41754</v>
      </c>
      <c r="B35" s="6">
        <v>34</v>
      </c>
      <c r="C35" s="6">
        <v>8</v>
      </c>
      <c r="D35" s="6"/>
      <c r="E35" s="6">
        <v>25</v>
      </c>
      <c r="F35" s="6">
        <v>13.9</v>
      </c>
      <c r="G35" s="6">
        <v>9.3000000000000007</v>
      </c>
      <c r="H35" s="6"/>
      <c r="I35" s="6"/>
      <c r="J35" s="6"/>
      <c r="K35" s="6"/>
      <c r="L35" s="6"/>
      <c r="M35" s="6"/>
      <c r="N35" s="6"/>
      <c r="O35" s="6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49" x14ac:dyDescent="0.2">
      <c r="A36" s="5">
        <v>41754</v>
      </c>
      <c r="B36" s="6">
        <v>35</v>
      </c>
      <c r="C36" s="6">
        <v>8</v>
      </c>
      <c r="D36" s="6"/>
      <c r="E36" s="6">
        <v>27.9</v>
      </c>
      <c r="F36" s="6">
        <v>15.8</v>
      </c>
      <c r="G36" s="6">
        <v>10.5</v>
      </c>
      <c r="H36" s="6"/>
      <c r="I36" s="6"/>
      <c r="J36" s="6"/>
      <c r="K36" s="6"/>
      <c r="L36" s="6"/>
      <c r="M36" s="6"/>
      <c r="N36" s="6"/>
      <c r="O36" s="6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1:49" x14ac:dyDescent="0.2">
      <c r="A37" s="5">
        <v>41754</v>
      </c>
      <c r="B37" s="6">
        <v>36</v>
      </c>
      <c r="C37" s="6">
        <v>8</v>
      </c>
      <c r="D37" s="6"/>
      <c r="E37" s="6">
        <v>26.3</v>
      </c>
      <c r="F37" s="6">
        <v>15.1</v>
      </c>
      <c r="G37" s="6">
        <v>10.9</v>
      </c>
      <c r="H37" s="6"/>
      <c r="I37" s="6"/>
      <c r="J37" s="6"/>
      <c r="K37" s="6"/>
      <c r="L37" s="6"/>
      <c r="M37" s="6"/>
      <c r="N37" s="6"/>
      <c r="O37" s="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 x14ac:dyDescent="0.2">
      <c r="A38" s="5">
        <v>41754</v>
      </c>
      <c r="B38" s="6">
        <v>14</v>
      </c>
      <c r="C38" s="6">
        <v>9</v>
      </c>
      <c r="D38" s="6"/>
      <c r="E38" s="6">
        <v>27.5</v>
      </c>
      <c r="F38" s="6">
        <v>16.2</v>
      </c>
      <c r="G38" s="6">
        <v>10.4</v>
      </c>
      <c r="H38" s="6"/>
      <c r="I38" s="6"/>
      <c r="J38" s="6"/>
      <c r="K38" s="6"/>
      <c r="L38" s="6"/>
      <c r="M38" s="6"/>
      <c r="N38" s="6"/>
      <c r="O38" s="6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1:49" x14ac:dyDescent="0.2">
      <c r="A39" s="5">
        <v>41754</v>
      </c>
      <c r="B39" s="6">
        <v>48</v>
      </c>
      <c r="C39" s="6">
        <v>9</v>
      </c>
      <c r="D39" s="6"/>
      <c r="E39" s="6">
        <v>26.6</v>
      </c>
      <c r="F39" s="6">
        <v>14.5</v>
      </c>
      <c r="G39" s="6">
        <v>10.7</v>
      </c>
      <c r="H39" s="6"/>
      <c r="I39" s="6"/>
      <c r="J39" s="6"/>
      <c r="K39" s="6"/>
      <c r="L39" s="6"/>
      <c r="M39" s="6"/>
      <c r="N39" s="6"/>
      <c r="O39" s="6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1:49" x14ac:dyDescent="0.2">
      <c r="A40" s="5">
        <v>41754</v>
      </c>
      <c r="B40" s="6">
        <v>53</v>
      </c>
      <c r="C40" s="6">
        <v>9</v>
      </c>
      <c r="D40" s="6"/>
      <c r="E40" s="6">
        <v>26.5</v>
      </c>
      <c r="F40" s="6">
        <v>14.1</v>
      </c>
      <c r="G40" s="6">
        <v>10.5</v>
      </c>
      <c r="H40" s="6"/>
      <c r="I40" s="6"/>
      <c r="J40" s="6"/>
      <c r="K40" s="6"/>
      <c r="L40" s="6"/>
      <c r="M40" s="6"/>
      <c r="N40" s="6"/>
      <c r="O40" s="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 x14ac:dyDescent="0.2">
      <c r="A41" s="5">
        <v>41754</v>
      </c>
      <c r="B41" s="6">
        <v>56</v>
      </c>
      <c r="C41" s="6">
        <v>9</v>
      </c>
      <c r="D41" s="6"/>
      <c r="E41" s="6">
        <v>27</v>
      </c>
      <c r="F41" s="6">
        <v>14.5</v>
      </c>
      <c r="G41" s="6">
        <v>11.4</v>
      </c>
      <c r="H41" s="6"/>
      <c r="I41" s="6"/>
      <c r="J41" s="6"/>
      <c r="K41" s="6"/>
      <c r="L41" s="6"/>
      <c r="M41" s="6"/>
      <c r="N41" s="6"/>
      <c r="O41" s="6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49" x14ac:dyDescent="0.2">
      <c r="A42" s="5">
        <v>41754</v>
      </c>
      <c r="B42" s="6">
        <v>59</v>
      </c>
      <c r="C42" s="6">
        <v>9</v>
      </c>
      <c r="D42" s="6"/>
      <c r="E42" s="6">
        <v>26.5</v>
      </c>
      <c r="F42" s="6">
        <v>14.3</v>
      </c>
      <c r="G42" s="6">
        <v>10.9</v>
      </c>
      <c r="H42" s="6"/>
      <c r="I42" s="6"/>
      <c r="J42" s="6"/>
      <c r="K42" s="6"/>
      <c r="L42" s="6"/>
      <c r="M42" s="6"/>
      <c r="N42" s="6"/>
      <c r="O42" s="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49" x14ac:dyDescent="0.2">
      <c r="A43" s="5">
        <v>41754</v>
      </c>
      <c r="B43" s="6">
        <v>2</v>
      </c>
      <c r="C43" s="6"/>
      <c r="D43" s="6"/>
      <c r="E43" s="6">
        <v>23.4</v>
      </c>
      <c r="F43" s="6">
        <v>12.3</v>
      </c>
      <c r="G43" s="6">
        <v>9.9</v>
      </c>
      <c r="H43" s="6"/>
      <c r="I43" s="6"/>
      <c r="J43" s="6"/>
      <c r="K43" s="6"/>
      <c r="L43" s="6"/>
      <c r="M43" s="6"/>
      <c r="N43" s="6"/>
      <c r="O43" s="6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x14ac:dyDescent="0.2">
      <c r="A44" s="5">
        <v>41754</v>
      </c>
      <c r="B44" s="6">
        <v>5</v>
      </c>
      <c r="C44" s="6"/>
      <c r="D44" s="6"/>
      <c r="E44" s="6">
        <v>27.7</v>
      </c>
      <c r="F44" s="6">
        <v>15.4</v>
      </c>
      <c r="G44" s="6">
        <v>10.7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 x14ac:dyDescent="0.2">
      <c r="A45" s="5">
        <v>41754</v>
      </c>
      <c r="B45" s="6">
        <v>7</v>
      </c>
      <c r="C45" s="6"/>
      <c r="D45" s="6"/>
      <c r="E45" s="6">
        <v>26.8</v>
      </c>
      <c r="F45" s="6">
        <v>15.2</v>
      </c>
      <c r="G45" s="6">
        <v>11.1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x14ac:dyDescent="0.2">
      <c r="A46" s="5">
        <v>41754</v>
      </c>
      <c r="B46" s="6">
        <v>8</v>
      </c>
      <c r="C46" s="6"/>
      <c r="D46" s="6"/>
      <c r="E46" s="6">
        <v>21.2</v>
      </c>
      <c r="F46" s="6">
        <v>12.8</v>
      </c>
      <c r="G46" s="6">
        <v>9.4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:49" x14ac:dyDescent="0.2">
      <c r="A47" s="5">
        <v>41754</v>
      </c>
      <c r="B47" s="6">
        <v>15</v>
      </c>
      <c r="C47" s="6"/>
      <c r="D47" s="6"/>
      <c r="E47" s="6">
        <v>22.1</v>
      </c>
      <c r="F47" s="6">
        <v>12.7</v>
      </c>
      <c r="G47" s="6">
        <v>9.6999999999999993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:49" x14ac:dyDescent="0.2">
      <c r="A48" s="5">
        <v>41754</v>
      </c>
      <c r="B48" s="6">
        <v>16</v>
      </c>
      <c r="C48" s="6"/>
      <c r="D48" s="6"/>
      <c r="E48" s="6">
        <v>24.5</v>
      </c>
      <c r="F48" s="6">
        <v>13.1</v>
      </c>
      <c r="G48" s="6">
        <v>8.9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 x14ac:dyDescent="0.2">
      <c r="A49" s="5">
        <v>41754</v>
      </c>
      <c r="B49" s="6">
        <v>17</v>
      </c>
      <c r="C49" s="6"/>
      <c r="D49" s="6"/>
      <c r="E49" s="6">
        <v>25.5</v>
      </c>
      <c r="F49" s="6">
        <v>14.3</v>
      </c>
      <c r="G49" s="6">
        <v>10.7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:49" x14ac:dyDescent="0.2">
      <c r="A50" s="5">
        <v>41754</v>
      </c>
      <c r="B50" s="6">
        <v>18</v>
      </c>
      <c r="C50" s="6"/>
      <c r="D50" s="6"/>
      <c r="E50" s="6">
        <v>26.8</v>
      </c>
      <c r="F50" s="6">
        <v>15</v>
      </c>
      <c r="G50" s="6">
        <v>11.1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:49" x14ac:dyDescent="0.2">
      <c r="A51" s="5">
        <v>41754</v>
      </c>
      <c r="B51" s="6">
        <v>20</v>
      </c>
      <c r="C51" s="6"/>
      <c r="D51" s="6"/>
      <c r="E51" s="6">
        <v>26.1</v>
      </c>
      <c r="F51" s="6">
        <v>15.4</v>
      </c>
      <c r="G51" s="6">
        <v>11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:49" x14ac:dyDescent="0.2">
      <c r="A52" s="5">
        <v>41754</v>
      </c>
      <c r="B52" s="6">
        <v>23</v>
      </c>
      <c r="C52" s="6"/>
      <c r="D52" s="6"/>
      <c r="E52" s="6">
        <v>24</v>
      </c>
      <c r="F52" s="6">
        <v>14.1</v>
      </c>
      <c r="G52" s="6">
        <v>9.1999999999999993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 x14ac:dyDescent="0.2">
      <c r="A53" s="5">
        <v>41754</v>
      </c>
      <c r="B53" s="6">
        <v>25</v>
      </c>
      <c r="C53" s="6"/>
      <c r="D53" s="6"/>
      <c r="E53" s="6">
        <v>25.9</v>
      </c>
      <c r="F53" s="6">
        <v>14.6</v>
      </c>
      <c r="G53" s="6">
        <v>10.6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:49" x14ac:dyDescent="0.2">
      <c r="A54" s="5">
        <v>41754</v>
      </c>
      <c r="B54" s="6">
        <v>27</v>
      </c>
      <c r="C54" s="6"/>
      <c r="D54" s="6"/>
      <c r="E54" s="6">
        <v>26.7</v>
      </c>
      <c r="F54" s="6">
        <v>15</v>
      </c>
      <c r="G54" s="6">
        <v>9.8000000000000007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:49" x14ac:dyDescent="0.2">
      <c r="A55" s="5">
        <v>41754</v>
      </c>
      <c r="B55" s="6">
        <v>32</v>
      </c>
      <c r="C55" s="6"/>
      <c r="D55" s="6"/>
      <c r="E55" s="6">
        <v>27.5</v>
      </c>
      <c r="F55" s="6">
        <v>14.6</v>
      </c>
      <c r="G55" s="6">
        <v>10.6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:49" x14ac:dyDescent="0.2">
      <c r="A56" s="5">
        <v>41754</v>
      </c>
      <c r="B56" s="6">
        <v>33</v>
      </c>
      <c r="C56" s="6"/>
      <c r="D56" s="6"/>
      <c r="E56" s="6">
        <v>25.8</v>
      </c>
      <c r="F56" s="6">
        <v>13.7</v>
      </c>
      <c r="G56" s="6">
        <v>9.6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 x14ac:dyDescent="0.2">
      <c r="A57" s="5">
        <v>41754</v>
      </c>
      <c r="B57" s="6">
        <v>38</v>
      </c>
      <c r="C57" s="6"/>
      <c r="D57" s="6"/>
      <c r="E57" s="6">
        <v>24.2</v>
      </c>
      <c r="F57" s="6">
        <v>13.5</v>
      </c>
      <c r="G57" s="6">
        <v>9.6999999999999993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  <row r="58" spans="1:49" x14ac:dyDescent="0.2">
      <c r="A58" s="5">
        <v>41754</v>
      </c>
      <c r="B58" s="6">
        <v>39</v>
      </c>
      <c r="C58" s="6"/>
      <c r="D58" s="6"/>
      <c r="E58" s="6">
        <v>24.5</v>
      </c>
      <c r="F58" s="6">
        <v>13</v>
      </c>
      <c r="G58" s="6">
        <v>8.8000000000000007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</row>
    <row r="59" spans="1:49" x14ac:dyDescent="0.2">
      <c r="A59" s="5">
        <v>41754</v>
      </c>
      <c r="B59" s="6">
        <v>41</v>
      </c>
      <c r="C59" s="6"/>
      <c r="D59" s="6"/>
      <c r="E59" s="6">
        <v>27</v>
      </c>
      <c r="F59" s="6">
        <v>15.4</v>
      </c>
      <c r="G59" s="6">
        <v>10.6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</row>
    <row r="60" spans="1:49" x14ac:dyDescent="0.2">
      <c r="A60" s="5">
        <v>41754</v>
      </c>
      <c r="B60" s="6">
        <v>49</v>
      </c>
      <c r="C60" s="6"/>
      <c r="D60" s="6"/>
      <c r="E60" s="6">
        <v>24.8</v>
      </c>
      <c r="F60" s="6">
        <v>13.5</v>
      </c>
      <c r="G60" s="6">
        <v>9.4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 x14ac:dyDescent="0.2">
      <c r="A61" s="5">
        <v>41754</v>
      </c>
      <c r="B61" s="6">
        <v>50</v>
      </c>
      <c r="C61" s="6"/>
      <c r="D61" s="6"/>
      <c r="E61" s="6">
        <v>27.2</v>
      </c>
      <c r="F61" s="6">
        <v>15.2</v>
      </c>
      <c r="G61" s="6">
        <v>10.5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</row>
    <row r="62" spans="1:49" x14ac:dyDescent="0.2">
      <c r="A62" s="5">
        <v>41757</v>
      </c>
      <c r="B62" s="6">
        <v>21</v>
      </c>
      <c r="C62" s="6">
        <v>1</v>
      </c>
      <c r="D62" s="6">
        <v>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</row>
    <row r="63" spans="1:49" x14ac:dyDescent="0.2">
      <c r="A63" s="5">
        <v>41757</v>
      </c>
      <c r="B63" s="6">
        <v>24</v>
      </c>
      <c r="C63" s="6">
        <v>1</v>
      </c>
      <c r="D63" s="6">
        <v>12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</row>
    <row r="64" spans="1:49" x14ac:dyDescent="0.2">
      <c r="A64" s="5">
        <v>41757</v>
      </c>
      <c r="B64" s="6">
        <v>29</v>
      </c>
      <c r="C64" s="6">
        <v>1</v>
      </c>
      <c r="D64" s="6">
        <v>8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 x14ac:dyDescent="0.2">
      <c r="A65" s="5">
        <v>41757</v>
      </c>
      <c r="B65" s="6">
        <v>37</v>
      </c>
      <c r="C65" s="6">
        <v>1</v>
      </c>
      <c r="D65" s="6">
        <v>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 spans="1:49" x14ac:dyDescent="0.2">
      <c r="A66" s="5">
        <v>41757</v>
      </c>
      <c r="B66" s="6">
        <v>90</v>
      </c>
      <c r="C66" s="6">
        <v>1</v>
      </c>
      <c r="D66" s="6"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</row>
    <row r="67" spans="1:49" x14ac:dyDescent="0.2">
      <c r="A67" s="5">
        <v>41757</v>
      </c>
      <c r="B67" s="6">
        <v>11</v>
      </c>
      <c r="C67" s="6">
        <v>2</v>
      </c>
      <c r="D67" s="6">
        <v>21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</row>
    <row r="68" spans="1:49" x14ac:dyDescent="0.2">
      <c r="A68" s="5">
        <v>41757</v>
      </c>
      <c r="B68" s="6">
        <v>31</v>
      </c>
      <c r="C68" s="6">
        <v>2</v>
      </c>
      <c r="D68" s="6">
        <v>23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 x14ac:dyDescent="0.2">
      <c r="A69" s="5">
        <v>41757</v>
      </c>
      <c r="B69" s="6">
        <v>40</v>
      </c>
      <c r="C69" s="6">
        <v>2</v>
      </c>
      <c r="D69" s="6">
        <v>19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</row>
    <row r="70" spans="1:49" x14ac:dyDescent="0.2">
      <c r="A70" s="5">
        <v>41757</v>
      </c>
      <c r="B70" s="6">
        <v>43</v>
      </c>
      <c r="C70" s="6">
        <v>2</v>
      </c>
      <c r="D70" s="6">
        <v>9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</row>
    <row r="71" spans="1:49" x14ac:dyDescent="0.2">
      <c r="A71" s="5">
        <v>41757</v>
      </c>
      <c r="B71" s="6">
        <v>45</v>
      </c>
      <c r="C71" s="6">
        <v>2</v>
      </c>
      <c r="D71" s="6">
        <v>6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</row>
    <row r="72" spans="1:49" x14ac:dyDescent="0.2">
      <c r="A72" s="5">
        <v>41757</v>
      </c>
      <c r="B72" s="6">
        <v>6</v>
      </c>
      <c r="C72" s="6">
        <v>3</v>
      </c>
      <c r="D72" s="6">
        <v>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 x14ac:dyDescent="0.2">
      <c r="A73" s="5">
        <v>41757</v>
      </c>
      <c r="B73" s="6">
        <v>13</v>
      </c>
      <c r="C73" s="6">
        <v>3</v>
      </c>
      <c r="D73" s="6">
        <v>14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</row>
    <row r="74" spans="1:49" x14ac:dyDescent="0.2">
      <c r="A74" s="5">
        <v>41757</v>
      </c>
      <c r="B74" s="6">
        <v>30</v>
      </c>
      <c r="C74" s="6">
        <v>3</v>
      </c>
      <c r="D74" s="6">
        <v>10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</row>
    <row r="75" spans="1:49" x14ac:dyDescent="0.2">
      <c r="A75" s="5">
        <v>41757</v>
      </c>
      <c r="B75" s="6">
        <v>55</v>
      </c>
      <c r="C75" s="6">
        <v>3</v>
      </c>
      <c r="D75" s="6">
        <v>8</v>
      </c>
      <c r="E75" s="6"/>
      <c r="F75" s="6"/>
      <c r="G75" s="6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</row>
    <row r="76" spans="1:49" x14ac:dyDescent="0.2">
      <c r="A76" s="5">
        <v>41757</v>
      </c>
      <c r="B76" s="6">
        <v>57</v>
      </c>
      <c r="C76" s="6">
        <v>3</v>
      </c>
      <c r="D76" s="6">
        <v>18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 x14ac:dyDescent="0.2">
      <c r="A77" s="5">
        <v>41758</v>
      </c>
      <c r="B77" s="6">
        <v>21</v>
      </c>
      <c r="C77" s="6">
        <v>1</v>
      </c>
      <c r="D77" s="6"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</row>
    <row r="78" spans="1:49" x14ac:dyDescent="0.2">
      <c r="A78" s="5">
        <v>41758</v>
      </c>
      <c r="B78" s="6">
        <v>24</v>
      </c>
      <c r="C78" s="6">
        <v>1</v>
      </c>
      <c r="D78" s="6">
        <v>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</row>
    <row r="79" spans="1:49" x14ac:dyDescent="0.2">
      <c r="A79" s="5">
        <v>41758</v>
      </c>
      <c r="B79" s="6">
        <v>29</v>
      </c>
      <c r="C79" s="6">
        <v>1</v>
      </c>
      <c r="D79" s="6">
        <v>7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</row>
    <row r="80" spans="1:49" x14ac:dyDescent="0.2">
      <c r="A80" s="5">
        <v>41758</v>
      </c>
      <c r="B80" s="6">
        <v>37</v>
      </c>
      <c r="C80" s="6">
        <v>1</v>
      </c>
      <c r="D80" s="6">
        <v>6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 x14ac:dyDescent="0.2">
      <c r="A81" s="5">
        <v>41758</v>
      </c>
      <c r="B81" s="6">
        <v>90</v>
      </c>
      <c r="C81" s="6">
        <v>1</v>
      </c>
      <c r="D81" s="6">
        <v>6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</row>
    <row r="82" spans="1:49" x14ac:dyDescent="0.2">
      <c r="A82" s="5">
        <v>41758</v>
      </c>
      <c r="B82" s="6">
        <v>11</v>
      </c>
      <c r="C82" s="6">
        <v>2</v>
      </c>
      <c r="D82" s="6">
        <v>11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</row>
    <row r="83" spans="1:49" x14ac:dyDescent="0.2">
      <c r="A83" s="5">
        <v>41758</v>
      </c>
      <c r="B83" s="6">
        <v>31</v>
      </c>
      <c r="C83" s="6">
        <v>2</v>
      </c>
      <c r="D83" s="6">
        <v>15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</row>
    <row r="84" spans="1:49" x14ac:dyDescent="0.2">
      <c r="A84" s="5">
        <v>41758</v>
      </c>
      <c r="B84" s="6">
        <v>40</v>
      </c>
      <c r="C84" s="6">
        <v>2</v>
      </c>
      <c r="D84" s="6">
        <v>14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 x14ac:dyDescent="0.2">
      <c r="A85" s="5">
        <v>41758</v>
      </c>
      <c r="B85" s="6">
        <v>43</v>
      </c>
      <c r="C85" s="6">
        <v>2</v>
      </c>
      <c r="D85" s="6">
        <v>14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</row>
    <row r="86" spans="1:49" x14ac:dyDescent="0.2">
      <c r="A86" s="5">
        <v>41758</v>
      </c>
      <c r="B86" s="6">
        <v>45</v>
      </c>
      <c r="C86" s="6">
        <v>2</v>
      </c>
      <c r="D86" s="6">
        <v>16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</row>
    <row r="87" spans="1:49" x14ac:dyDescent="0.2">
      <c r="A87" s="5">
        <v>41758</v>
      </c>
      <c r="B87" s="6">
        <v>6</v>
      </c>
      <c r="C87" s="6">
        <v>3</v>
      </c>
      <c r="D87" s="6">
        <v>5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</row>
    <row r="88" spans="1:49" x14ac:dyDescent="0.2">
      <c r="A88" s="5">
        <v>41758</v>
      </c>
      <c r="B88" s="6">
        <v>13</v>
      </c>
      <c r="C88" s="6">
        <v>3</v>
      </c>
      <c r="D88" s="6">
        <v>20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 x14ac:dyDescent="0.2">
      <c r="A89" s="5">
        <v>41758</v>
      </c>
      <c r="B89" s="6">
        <v>30</v>
      </c>
      <c r="C89" s="6">
        <v>3</v>
      </c>
      <c r="D89" s="6">
        <v>12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</row>
    <row r="90" spans="1:49" x14ac:dyDescent="0.2">
      <c r="A90" s="5">
        <v>41758</v>
      </c>
      <c r="B90" s="6">
        <v>55</v>
      </c>
      <c r="C90" s="6">
        <v>3</v>
      </c>
      <c r="D90" s="6">
        <v>20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</row>
    <row r="91" spans="1:49" x14ac:dyDescent="0.2">
      <c r="A91" s="5">
        <v>41758</v>
      </c>
      <c r="B91" s="6">
        <v>57</v>
      </c>
      <c r="C91" s="6">
        <v>3</v>
      </c>
      <c r="D91" s="6">
        <v>13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</row>
    <row r="92" spans="1:49" x14ac:dyDescent="0.2">
      <c r="A92" s="5">
        <v>41759</v>
      </c>
      <c r="B92" s="6">
        <v>21</v>
      </c>
      <c r="C92" s="6">
        <v>1</v>
      </c>
      <c r="D92" s="6">
        <v>0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 x14ac:dyDescent="0.2">
      <c r="A93" s="5">
        <v>41759</v>
      </c>
      <c r="B93" s="6">
        <v>24</v>
      </c>
      <c r="C93" s="6">
        <v>1</v>
      </c>
      <c r="D93" s="6">
        <v>5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</row>
    <row r="94" spans="1:49" x14ac:dyDescent="0.2">
      <c r="A94" s="5">
        <v>41759</v>
      </c>
      <c r="B94" s="6">
        <v>29</v>
      </c>
      <c r="C94" s="6">
        <v>1</v>
      </c>
      <c r="D94" s="6">
        <v>10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</row>
    <row r="95" spans="1:49" x14ac:dyDescent="0.2">
      <c r="A95" s="5">
        <v>41759</v>
      </c>
      <c r="B95" s="6">
        <v>37</v>
      </c>
      <c r="C95" s="6">
        <v>1</v>
      </c>
      <c r="D95" s="6">
        <v>0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</row>
    <row r="96" spans="1:49" x14ac:dyDescent="0.2">
      <c r="A96" s="5">
        <v>41759</v>
      </c>
      <c r="B96" s="6">
        <v>90</v>
      </c>
      <c r="C96" s="6">
        <v>1</v>
      </c>
      <c r="D96" s="6">
        <v>0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 x14ac:dyDescent="0.2">
      <c r="A97" s="5">
        <v>41759</v>
      </c>
      <c r="B97" s="6">
        <v>11</v>
      </c>
      <c r="C97" s="6">
        <v>2</v>
      </c>
      <c r="D97" s="6">
        <v>11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</row>
    <row r="98" spans="1:49" x14ac:dyDescent="0.2">
      <c r="A98" s="5">
        <v>41759</v>
      </c>
      <c r="B98" s="6">
        <v>31</v>
      </c>
      <c r="C98" s="6">
        <v>2</v>
      </c>
      <c r="D98" s="6">
        <v>0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</row>
    <row r="99" spans="1:49" x14ac:dyDescent="0.2">
      <c r="A99" s="5">
        <v>41759</v>
      </c>
      <c r="B99" s="6">
        <v>40</v>
      </c>
      <c r="C99" s="6">
        <v>2</v>
      </c>
      <c r="D99" s="6">
        <v>16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</row>
    <row r="100" spans="1:49" x14ac:dyDescent="0.2">
      <c r="A100" s="5">
        <v>41759</v>
      </c>
      <c r="B100" s="6">
        <v>43</v>
      </c>
      <c r="C100" s="6">
        <v>2</v>
      </c>
      <c r="D100" s="6">
        <v>10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 x14ac:dyDescent="0.2">
      <c r="A101" s="5">
        <v>41759</v>
      </c>
      <c r="B101" s="6">
        <v>45</v>
      </c>
      <c r="C101" s="6">
        <v>2</v>
      </c>
      <c r="D101" s="6">
        <v>17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</row>
    <row r="102" spans="1:49" x14ac:dyDescent="0.2">
      <c r="A102" s="5">
        <v>41759</v>
      </c>
      <c r="B102" s="6">
        <v>6</v>
      </c>
      <c r="C102" s="6">
        <v>3</v>
      </c>
      <c r="D102" s="6">
        <v>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</row>
    <row r="103" spans="1:49" x14ac:dyDescent="0.2">
      <c r="A103" s="5">
        <v>41759</v>
      </c>
      <c r="B103" s="6">
        <v>13</v>
      </c>
      <c r="C103" s="6">
        <v>3</v>
      </c>
      <c r="D103" s="6">
        <v>10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</row>
    <row r="104" spans="1:49" x14ac:dyDescent="0.2">
      <c r="A104" s="5">
        <v>41759</v>
      </c>
      <c r="B104" s="6">
        <v>30</v>
      </c>
      <c r="C104" s="6">
        <v>3</v>
      </c>
      <c r="D104" s="6">
        <v>1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 x14ac:dyDescent="0.2">
      <c r="A105" s="5">
        <v>41759</v>
      </c>
      <c r="B105" s="6">
        <v>55</v>
      </c>
      <c r="C105" s="6">
        <v>3</v>
      </c>
      <c r="D105" s="6">
        <v>10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</row>
    <row r="106" spans="1:49" x14ac:dyDescent="0.2">
      <c r="A106" s="5">
        <v>41759</v>
      </c>
      <c r="B106" s="6">
        <v>57</v>
      </c>
      <c r="C106" s="6">
        <v>3</v>
      </c>
      <c r="D106" s="6">
        <v>6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</row>
    <row r="107" spans="1:49" x14ac:dyDescent="0.2">
      <c r="A107" s="5">
        <v>41760</v>
      </c>
      <c r="B107" s="6">
        <v>21</v>
      </c>
      <c r="C107" s="6">
        <v>1</v>
      </c>
      <c r="D107" s="6">
        <v>0</v>
      </c>
      <c r="E107" s="9">
        <v>24.8</v>
      </c>
      <c r="F107" s="9">
        <v>13.5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</row>
    <row r="108" spans="1:49" x14ac:dyDescent="0.2">
      <c r="A108" s="5">
        <v>41760</v>
      </c>
      <c r="B108" s="6">
        <v>24</v>
      </c>
      <c r="C108" s="6">
        <v>1</v>
      </c>
      <c r="D108" s="6">
        <v>5</v>
      </c>
      <c r="E108" s="9">
        <v>23.8</v>
      </c>
      <c r="F108" s="9">
        <v>13.9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 x14ac:dyDescent="0.2">
      <c r="A109" s="5">
        <v>41760</v>
      </c>
      <c r="B109" s="6">
        <v>29</v>
      </c>
      <c r="C109" s="6">
        <v>1</v>
      </c>
      <c r="D109" s="6">
        <v>0</v>
      </c>
      <c r="E109" s="9">
        <v>24.8</v>
      </c>
      <c r="F109" s="9">
        <v>13.1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</row>
    <row r="110" spans="1:49" x14ac:dyDescent="0.2">
      <c r="A110" s="5">
        <v>41760</v>
      </c>
      <c r="B110" s="6">
        <v>37</v>
      </c>
      <c r="C110" s="6">
        <v>1</v>
      </c>
      <c r="D110" s="6">
        <v>5</v>
      </c>
      <c r="E110" s="9">
        <v>23.4</v>
      </c>
      <c r="F110" s="9">
        <v>12.2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</row>
    <row r="111" spans="1:49" x14ac:dyDescent="0.2">
      <c r="A111" s="5">
        <v>41760</v>
      </c>
      <c r="B111" s="6">
        <v>90</v>
      </c>
      <c r="C111" s="6">
        <v>1</v>
      </c>
      <c r="D111" s="6">
        <v>8</v>
      </c>
      <c r="E111" s="9">
        <v>28.4</v>
      </c>
      <c r="F111" s="9">
        <v>14.1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</row>
    <row r="112" spans="1:49" x14ac:dyDescent="0.2">
      <c r="A112" s="5">
        <v>41760</v>
      </c>
      <c r="B112" s="6">
        <v>11</v>
      </c>
      <c r="C112" s="6">
        <v>2</v>
      </c>
      <c r="D112" s="6">
        <v>1</v>
      </c>
      <c r="E112" s="9">
        <v>22</v>
      </c>
      <c r="F112" s="9">
        <v>10.8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 x14ac:dyDescent="0.2">
      <c r="A113" s="5">
        <v>41760</v>
      </c>
      <c r="B113" s="6">
        <v>31</v>
      </c>
      <c r="C113" s="6">
        <v>2</v>
      </c>
      <c r="D113" s="6">
        <v>26</v>
      </c>
      <c r="E113" s="9">
        <v>26.8</v>
      </c>
      <c r="F113" s="9">
        <v>15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</row>
    <row r="114" spans="1:49" x14ac:dyDescent="0.2">
      <c r="A114" s="5">
        <v>41760</v>
      </c>
      <c r="B114" s="6">
        <v>40</v>
      </c>
      <c r="C114" s="6">
        <v>2</v>
      </c>
      <c r="D114" s="6">
        <v>9</v>
      </c>
      <c r="E114" s="9">
        <v>25.2</v>
      </c>
      <c r="F114" s="9">
        <v>14.5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</row>
    <row r="115" spans="1:49" x14ac:dyDescent="0.2">
      <c r="A115" s="5">
        <v>41760</v>
      </c>
      <c r="B115" s="6">
        <v>43</v>
      </c>
      <c r="C115" s="6">
        <v>2</v>
      </c>
      <c r="D115" s="6">
        <v>11</v>
      </c>
      <c r="E115" s="9">
        <v>25</v>
      </c>
      <c r="F115" s="9">
        <v>14.8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</row>
    <row r="116" spans="1:49" x14ac:dyDescent="0.2">
      <c r="A116" s="5">
        <v>41760</v>
      </c>
      <c r="B116" s="6">
        <v>45</v>
      </c>
      <c r="C116" s="6">
        <v>2</v>
      </c>
      <c r="D116" s="6">
        <v>13</v>
      </c>
      <c r="E116" s="9">
        <v>26.9</v>
      </c>
      <c r="F116" s="9">
        <v>15.2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 x14ac:dyDescent="0.2">
      <c r="A117" s="5">
        <v>41760</v>
      </c>
      <c r="B117" s="6">
        <v>6</v>
      </c>
      <c r="C117" s="6">
        <v>3</v>
      </c>
      <c r="D117" s="6">
        <v>8</v>
      </c>
      <c r="E117" s="9">
        <v>27</v>
      </c>
      <c r="F117" s="9">
        <v>15.2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</row>
    <row r="118" spans="1:49" x14ac:dyDescent="0.2">
      <c r="A118" s="5">
        <v>41760</v>
      </c>
      <c r="B118" s="6">
        <v>13</v>
      </c>
      <c r="C118" s="6">
        <v>3</v>
      </c>
      <c r="D118" s="6">
        <v>11</v>
      </c>
      <c r="E118" s="9">
        <v>25</v>
      </c>
      <c r="F118" s="9">
        <v>15.2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</row>
    <row r="119" spans="1:49" x14ac:dyDescent="0.2">
      <c r="A119" s="5">
        <v>41760</v>
      </c>
      <c r="B119" s="6">
        <v>30</v>
      </c>
      <c r="C119" s="6">
        <v>3</v>
      </c>
      <c r="D119" s="6">
        <v>0</v>
      </c>
      <c r="E119" s="9">
        <v>25.9</v>
      </c>
      <c r="F119" s="9">
        <v>15.2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</row>
    <row r="120" spans="1:49" x14ac:dyDescent="0.2">
      <c r="A120" s="5">
        <v>41760</v>
      </c>
      <c r="B120" s="6">
        <v>55</v>
      </c>
      <c r="C120" s="6">
        <v>3</v>
      </c>
      <c r="D120" s="6">
        <v>8</v>
      </c>
      <c r="E120" s="9">
        <v>27.1</v>
      </c>
      <c r="F120" s="9">
        <v>16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 x14ac:dyDescent="0.2">
      <c r="A121" s="5">
        <v>41760</v>
      </c>
      <c r="B121" s="6">
        <v>57</v>
      </c>
      <c r="C121" s="6">
        <v>3</v>
      </c>
      <c r="D121" s="6">
        <v>21</v>
      </c>
      <c r="E121" s="9">
        <v>26.9</v>
      </c>
      <c r="F121" s="9">
        <v>15.6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</row>
    <row r="122" spans="1:49" x14ac:dyDescent="0.2">
      <c r="A122" s="5">
        <v>41760</v>
      </c>
      <c r="B122" s="6">
        <v>3</v>
      </c>
      <c r="C122" s="6">
        <v>4</v>
      </c>
      <c r="D122" s="6">
        <v>2</v>
      </c>
      <c r="E122" s="9">
        <v>27.1</v>
      </c>
      <c r="F122" s="9">
        <v>14.7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</row>
    <row r="123" spans="1:49" x14ac:dyDescent="0.2">
      <c r="A123" s="5">
        <v>41760</v>
      </c>
      <c r="B123" s="6">
        <v>10</v>
      </c>
      <c r="C123" s="6">
        <v>4</v>
      </c>
      <c r="D123" s="6">
        <v>10</v>
      </c>
      <c r="E123" s="9">
        <v>23.2</v>
      </c>
      <c r="F123" s="9">
        <v>13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</row>
    <row r="124" spans="1:49" x14ac:dyDescent="0.2">
      <c r="A124" s="5">
        <v>41760</v>
      </c>
      <c r="B124" s="6">
        <v>42</v>
      </c>
      <c r="C124" s="6">
        <v>4</v>
      </c>
      <c r="D124" s="6">
        <v>23</v>
      </c>
      <c r="E124" s="9">
        <v>26.8</v>
      </c>
      <c r="F124" s="9">
        <v>14.8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 x14ac:dyDescent="0.2">
      <c r="A125" s="5">
        <v>41760</v>
      </c>
      <c r="B125" s="6">
        <v>44</v>
      </c>
      <c r="C125" s="6">
        <v>4</v>
      </c>
      <c r="D125" s="6">
        <v>17</v>
      </c>
      <c r="E125" s="9">
        <v>26.8</v>
      </c>
      <c r="F125" s="9">
        <v>15.2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</row>
    <row r="126" spans="1:49" x14ac:dyDescent="0.2">
      <c r="A126" s="5">
        <v>41760</v>
      </c>
      <c r="B126" s="6">
        <v>89</v>
      </c>
      <c r="C126" s="6">
        <v>4</v>
      </c>
      <c r="D126" s="6">
        <v>12</v>
      </c>
      <c r="E126" s="9">
        <v>29.1</v>
      </c>
      <c r="F126" s="9">
        <v>15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</row>
    <row r="127" spans="1:49" x14ac:dyDescent="0.2">
      <c r="A127" s="5">
        <v>41760</v>
      </c>
      <c r="B127" s="6">
        <v>1</v>
      </c>
      <c r="C127" s="6">
        <v>5</v>
      </c>
      <c r="D127" s="6">
        <v>6</v>
      </c>
      <c r="E127" s="9">
        <v>26.3</v>
      </c>
      <c r="F127" s="9">
        <v>15.7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</row>
    <row r="128" spans="1:49" x14ac:dyDescent="0.2">
      <c r="A128" s="5">
        <v>41760</v>
      </c>
      <c r="B128" s="6">
        <v>4</v>
      </c>
      <c r="C128" s="6">
        <v>5</v>
      </c>
      <c r="D128" s="6">
        <v>0</v>
      </c>
      <c r="E128" s="9">
        <v>25.5</v>
      </c>
      <c r="F128" s="9">
        <v>14.8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  <row r="129" spans="1:49" x14ac:dyDescent="0.2">
      <c r="A129" s="5">
        <v>41760</v>
      </c>
      <c r="B129" s="6">
        <v>46</v>
      </c>
      <c r="C129" s="6">
        <v>5</v>
      </c>
      <c r="D129" s="6">
        <v>14</v>
      </c>
      <c r="E129" s="9">
        <v>25.8</v>
      </c>
      <c r="F129" s="9">
        <v>14.1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</row>
    <row r="130" spans="1:49" x14ac:dyDescent="0.2">
      <c r="A130" s="5">
        <v>41760</v>
      </c>
      <c r="B130" s="6">
        <v>54</v>
      </c>
      <c r="C130" s="6">
        <v>5</v>
      </c>
      <c r="D130" s="6">
        <v>36</v>
      </c>
      <c r="E130" s="9">
        <v>25.4</v>
      </c>
      <c r="F130" s="9">
        <v>14.4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</row>
    <row r="131" spans="1:49" x14ac:dyDescent="0.2">
      <c r="A131" s="5">
        <v>41760</v>
      </c>
      <c r="B131" s="6">
        <v>88</v>
      </c>
      <c r="C131" s="6">
        <v>5</v>
      </c>
      <c r="D131" s="6">
        <v>0</v>
      </c>
      <c r="E131" s="9">
        <v>28</v>
      </c>
      <c r="F131" s="9">
        <v>15.6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 x14ac:dyDescent="0.2">
      <c r="A132" s="5">
        <v>41760</v>
      </c>
      <c r="B132" s="6">
        <v>12</v>
      </c>
      <c r="C132" s="6">
        <v>6</v>
      </c>
      <c r="D132" s="6">
        <v>0</v>
      </c>
      <c r="E132" s="9">
        <v>24.5</v>
      </c>
      <c r="F132" s="9">
        <v>15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</row>
    <row r="133" spans="1:49" x14ac:dyDescent="0.2">
      <c r="A133" s="5">
        <v>41760</v>
      </c>
      <c r="B133" s="6">
        <v>22</v>
      </c>
      <c r="C133" s="6">
        <v>6</v>
      </c>
      <c r="D133" s="6">
        <v>0</v>
      </c>
      <c r="E133" s="9">
        <v>23.8</v>
      </c>
      <c r="F133" s="9">
        <v>13.2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</row>
    <row r="134" spans="1:49" x14ac:dyDescent="0.2">
      <c r="A134" s="5">
        <v>41760</v>
      </c>
      <c r="B134" s="6">
        <v>51</v>
      </c>
      <c r="C134" s="6">
        <v>6</v>
      </c>
      <c r="D134" s="6">
        <v>9</v>
      </c>
      <c r="E134" s="9">
        <v>22.3</v>
      </c>
      <c r="F134" s="9">
        <v>14.4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</row>
    <row r="135" spans="1:49" x14ac:dyDescent="0.2">
      <c r="A135" s="5">
        <v>41760</v>
      </c>
      <c r="B135" s="6">
        <v>52</v>
      </c>
      <c r="C135" s="6">
        <v>6</v>
      </c>
      <c r="D135" s="6">
        <v>0</v>
      </c>
      <c r="E135" s="9">
        <v>24.4</v>
      </c>
      <c r="F135" s="9">
        <v>13.8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</row>
    <row r="136" spans="1:49" x14ac:dyDescent="0.2">
      <c r="A136" s="5">
        <v>41760</v>
      </c>
      <c r="B136" s="6">
        <v>60</v>
      </c>
      <c r="C136" s="6">
        <v>6</v>
      </c>
      <c r="D136" s="6">
        <v>23</v>
      </c>
      <c r="E136" s="9">
        <v>24.4</v>
      </c>
      <c r="F136" s="9">
        <v>12.8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</row>
    <row r="137" spans="1:49" x14ac:dyDescent="0.2">
      <c r="A137" s="5">
        <v>41760</v>
      </c>
      <c r="B137" s="6">
        <v>9</v>
      </c>
      <c r="C137" s="6">
        <v>7</v>
      </c>
      <c r="D137" s="6"/>
      <c r="E137" s="9">
        <v>23.6</v>
      </c>
      <c r="F137" s="9">
        <v>13.3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</row>
    <row r="138" spans="1:49" x14ac:dyDescent="0.2">
      <c r="A138" s="5">
        <v>41760</v>
      </c>
      <c r="B138" s="6">
        <v>26</v>
      </c>
      <c r="C138" s="6">
        <v>7</v>
      </c>
      <c r="D138" s="6"/>
      <c r="E138" s="9">
        <v>24</v>
      </c>
      <c r="F138" s="9">
        <v>13.5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</row>
    <row r="139" spans="1:49" x14ac:dyDescent="0.2">
      <c r="A139" s="5">
        <v>41760</v>
      </c>
      <c r="B139" s="6">
        <v>47</v>
      </c>
      <c r="C139" s="6">
        <v>7</v>
      </c>
      <c r="D139" s="6"/>
      <c r="E139" s="9">
        <v>24.7</v>
      </c>
      <c r="F139" s="9">
        <v>13.4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</row>
    <row r="140" spans="1:49" x14ac:dyDescent="0.2">
      <c r="A140" s="5">
        <v>41760</v>
      </c>
      <c r="B140" s="6">
        <v>58</v>
      </c>
      <c r="C140" s="6">
        <v>7</v>
      </c>
      <c r="D140" s="6"/>
      <c r="E140" s="9">
        <v>23.1</v>
      </c>
      <c r="F140" s="9">
        <v>13.4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</row>
    <row r="141" spans="1:49" x14ac:dyDescent="0.2">
      <c r="A141" s="5">
        <v>41760</v>
      </c>
      <c r="B141" s="6">
        <v>87</v>
      </c>
      <c r="C141" s="6">
        <v>7</v>
      </c>
      <c r="D141" s="6"/>
      <c r="E141" s="9">
        <v>27</v>
      </c>
      <c r="F141" s="9">
        <v>15.6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</row>
    <row r="142" spans="1:49" x14ac:dyDescent="0.2">
      <c r="A142" s="5">
        <v>41760</v>
      </c>
      <c r="B142" s="6">
        <v>19</v>
      </c>
      <c r="C142" s="6">
        <v>8</v>
      </c>
      <c r="D142" s="6"/>
      <c r="E142" s="9">
        <v>25.3</v>
      </c>
      <c r="F142" s="9">
        <v>15.4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</row>
    <row r="143" spans="1:49" x14ac:dyDescent="0.2">
      <c r="A143" s="5">
        <v>41760</v>
      </c>
      <c r="B143" s="6">
        <v>28</v>
      </c>
      <c r="C143" s="6">
        <v>8</v>
      </c>
      <c r="D143" s="6"/>
      <c r="E143" s="9">
        <v>25.8</v>
      </c>
      <c r="F143" s="9">
        <v>13.6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</row>
    <row r="144" spans="1:49" x14ac:dyDescent="0.2">
      <c r="A144" s="5">
        <v>41760</v>
      </c>
      <c r="B144" s="6">
        <v>34</v>
      </c>
      <c r="C144" s="6">
        <v>8</v>
      </c>
      <c r="D144" s="6"/>
      <c r="E144" s="9">
        <v>25.1</v>
      </c>
      <c r="F144" s="9">
        <v>14.4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</row>
    <row r="145" spans="1:49" x14ac:dyDescent="0.2">
      <c r="A145" s="5">
        <v>41760</v>
      </c>
      <c r="B145" s="6">
        <v>35</v>
      </c>
      <c r="C145" s="6">
        <v>8</v>
      </c>
      <c r="D145" s="6"/>
      <c r="E145" s="9">
        <v>28</v>
      </c>
      <c r="F145" s="9">
        <v>16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</row>
    <row r="146" spans="1:49" x14ac:dyDescent="0.2">
      <c r="A146" s="5">
        <v>41760</v>
      </c>
      <c r="B146" s="6">
        <v>36</v>
      </c>
      <c r="C146" s="6">
        <v>8</v>
      </c>
      <c r="D146" s="6"/>
      <c r="E146" s="9">
        <v>26.1</v>
      </c>
      <c r="F146" s="9">
        <v>14.7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</row>
    <row r="147" spans="1:49" x14ac:dyDescent="0.2">
      <c r="A147" s="5">
        <v>41760</v>
      </c>
      <c r="B147" s="6">
        <v>14</v>
      </c>
      <c r="C147" s="6">
        <v>9</v>
      </c>
      <c r="D147" s="6"/>
      <c r="E147" s="9">
        <v>27.4</v>
      </c>
      <c r="F147" s="9">
        <v>16.2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</row>
    <row r="148" spans="1:49" x14ac:dyDescent="0.2">
      <c r="A148" s="5">
        <v>41760</v>
      </c>
      <c r="B148" s="6">
        <v>48</v>
      </c>
      <c r="C148" s="6">
        <v>9</v>
      </c>
      <c r="D148" s="6"/>
      <c r="E148" s="9">
        <v>26.2</v>
      </c>
      <c r="F148" s="9">
        <v>14.3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</row>
    <row r="149" spans="1:49" x14ac:dyDescent="0.2">
      <c r="A149" s="5">
        <v>41760</v>
      </c>
      <c r="B149" s="6">
        <v>53</v>
      </c>
      <c r="C149" s="6">
        <v>9</v>
      </c>
      <c r="D149" s="6"/>
      <c r="E149" s="9">
        <v>26.4</v>
      </c>
      <c r="F149" s="9">
        <v>14.2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</row>
    <row r="150" spans="1:49" x14ac:dyDescent="0.2">
      <c r="A150" s="5">
        <v>41760</v>
      </c>
      <c r="B150" s="6">
        <v>56</v>
      </c>
      <c r="C150" s="6">
        <v>9</v>
      </c>
      <c r="D150" s="6"/>
      <c r="E150" s="9">
        <v>26.8</v>
      </c>
      <c r="F150" s="9">
        <v>14.7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</row>
    <row r="151" spans="1:49" x14ac:dyDescent="0.2">
      <c r="A151" s="5">
        <v>41760</v>
      </c>
      <c r="B151" s="6">
        <v>59</v>
      </c>
      <c r="C151" s="6">
        <v>9</v>
      </c>
      <c r="D151" s="6"/>
      <c r="E151" s="9">
        <v>26.5</v>
      </c>
      <c r="F151" s="9">
        <v>14.8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</row>
    <row r="152" spans="1:49" x14ac:dyDescent="0.2">
      <c r="A152" s="5">
        <v>41761</v>
      </c>
      <c r="B152" s="6">
        <v>21</v>
      </c>
      <c r="C152" s="6">
        <v>1</v>
      </c>
      <c r="D152" s="6">
        <v>0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</row>
    <row r="153" spans="1:49" x14ac:dyDescent="0.2">
      <c r="A153" s="5">
        <v>41761</v>
      </c>
      <c r="B153" s="6">
        <v>24</v>
      </c>
      <c r="C153" s="6">
        <v>1</v>
      </c>
      <c r="D153" s="6">
        <v>2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</row>
    <row r="154" spans="1:49" x14ac:dyDescent="0.2">
      <c r="A154" s="5">
        <v>41761</v>
      </c>
      <c r="B154" s="6">
        <v>29</v>
      </c>
      <c r="C154" s="6">
        <v>1</v>
      </c>
      <c r="D154" s="6">
        <v>4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</row>
    <row r="155" spans="1:49" x14ac:dyDescent="0.2">
      <c r="A155" s="5">
        <v>41761</v>
      </c>
      <c r="B155" s="6">
        <v>37</v>
      </c>
      <c r="C155" s="6">
        <v>1</v>
      </c>
      <c r="D155" s="6">
        <v>1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</row>
    <row r="156" spans="1:49" x14ac:dyDescent="0.2">
      <c r="A156" s="5">
        <v>41761</v>
      </c>
      <c r="B156" s="6">
        <v>90</v>
      </c>
      <c r="C156" s="6">
        <v>1</v>
      </c>
      <c r="D156" s="6">
        <v>13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</row>
    <row r="157" spans="1:49" x14ac:dyDescent="0.2">
      <c r="A157" s="5">
        <v>41761</v>
      </c>
      <c r="B157" s="6">
        <v>11</v>
      </c>
      <c r="C157" s="6">
        <v>2</v>
      </c>
      <c r="D157" s="6">
        <v>2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</row>
    <row r="158" spans="1:49" x14ac:dyDescent="0.2">
      <c r="A158" s="5">
        <v>41761</v>
      </c>
      <c r="B158" s="6">
        <v>31</v>
      </c>
      <c r="C158" s="6">
        <v>2</v>
      </c>
      <c r="D158" s="6">
        <v>7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</row>
    <row r="159" spans="1:49" x14ac:dyDescent="0.2">
      <c r="A159" s="5">
        <v>41761</v>
      </c>
      <c r="B159" s="6">
        <v>40</v>
      </c>
      <c r="C159" s="6">
        <v>2</v>
      </c>
      <c r="D159" s="6">
        <v>31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</row>
    <row r="160" spans="1:49" x14ac:dyDescent="0.2">
      <c r="A160" s="5">
        <v>41761</v>
      </c>
      <c r="B160" s="6">
        <v>43</v>
      </c>
      <c r="C160" s="6">
        <v>2</v>
      </c>
      <c r="D160" s="6"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</row>
    <row r="161" spans="1:49" x14ac:dyDescent="0.2">
      <c r="A161" s="5">
        <v>41761</v>
      </c>
      <c r="B161" s="6">
        <v>45</v>
      </c>
      <c r="C161" s="6">
        <v>2</v>
      </c>
      <c r="D161" s="6">
        <v>19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</row>
    <row r="162" spans="1:49" x14ac:dyDescent="0.2">
      <c r="A162" s="5">
        <v>41761</v>
      </c>
      <c r="B162" s="6">
        <v>6</v>
      </c>
      <c r="C162" s="6">
        <v>3</v>
      </c>
      <c r="D162" s="6">
        <v>7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</row>
    <row r="163" spans="1:49" x14ac:dyDescent="0.2">
      <c r="A163" s="5">
        <v>41761</v>
      </c>
      <c r="B163" s="6">
        <v>13</v>
      </c>
      <c r="C163" s="6">
        <v>3</v>
      </c>
      <c r="D163" s="6">
        <v>15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</row>
    <row r="164" spans="1:49" x14ac:dyDescent="0.2">
      <c r="A164" s="5">
        <v>41761</v>
      </c>
      <c r="B164" s="6">
        <v>30</v>
      </c>
      <c r="C164" s="6">
        <v>3</v>
      </c>
      <c r="D164" s="6">
        <v>15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 x14ac:dyDescent="0.2">
      <c r="A165" s="5">
        <v>41761</v>
      </c>
      <c r="B165" s="6">
        <v>55</v>
      </c>
      <c r="C165" s="6">
        <v>3</v>
      </c>
      <c r="D165" s="6">
        <v>12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</row>
    <row r="166" spans="1:49" x14ac:dyDescent="0.2">
      <c r="A166" s="5">
        <v>41761</v>
      </c>
      <c r="B166" s="6">
        <v>57</v>
      </c>
      <c r="C166" s="6">
        <v>3</v>
      </c>
      <c r="D166" s="6">
        <v>21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</row>
    <row r="167" spans="1:49" x14ac:dyDescent="0.2">
      <c r="A167" s="5">
        <v>41762</v>
      </c>
      <c r="B167" s="6">
        <v>21</v>
      </c>
      <c r="C167" s="6">
        <v>1</v>
      </c>
      <c r="D167" s="6">
        <v>0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</row>
    <row r="168" spans="1:49" x14ac:dyDescent="0.2">
      <c r="A168" s="5">
        <v>41762</v>
      </c>
      <c r="B168" s="6">
        <v>24</v>
      </c>
      <c r="C168" s="6">
        <v>1</v>
      </c>
      <c r="D168" s="6">
        <v>6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</row>
    <row r="169" spans="1:49" x14ac:dyDescent="0.2">
      <c r="A169" s="5">
        <v>41762</v>
      </c>
      <c r="B169" s="6">
        <v>29</v>
      </c>
      <c r="C169" s="6">
        <v>1</v>
      </c>
      <c r="D169" s="6">
        <v>5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</row>
    <row r="170" spans="1:49" x14ac:dyDescent="0.2">
      <c r="A170" s="5">
        <v>41762</v>
      </c>
      <c r="B170" s="6">
        <v>37</v>
      </c>
      <c r="C170" s="6">
        <v>1</v>
      </c>
      <c r="D170" s="6">
        <v>0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</row>
    <row r="171" spans="1:49" x14ac:dyDescent="0.2">
      <c r="A171" s="5">
        <v>41762</v>
      </c>
      <c r="B171" s="6">
        <v>90</v>
      </c>
      <c r="C171" s="6">
        <v>1</v>
      </c>
      <c r="D171" s="6">
        <v>9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</row>
    <row r="172" spans="1:49" x14ac:dyDescent="0.2">
      <c r="A172" s="5">
        <v>41762</v>
      </c>
      <c r="B172" s="6">
        <v>11</v>
      </c>
      <c r="C172" s="6">
        <v>2</v>
      </c>
      <c r="D172" s="6">
        <v>12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</row>
    <row r="173" spans="1:49" x14ac:dyDescent="0.2">
      <c r="A173" s="5">
        <v>41762</v>
      </c>
      <c r="B173" s="6">
        <v>31</v>
      </c>
      <c r="C173" s="6">
        <v>2</v>
      </c>
      <c r="D173" s="6">
        <v>7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</row>
    <row r="174" spans="1:49" x14ac:dyDescent="0.2">
      <c r="A174" s="5">
        <v>41762</v>
      </c>
      <c r="B174" s="6">
        <v>40</v>
      </c>
      <c r="C174" s="6">
        <v>2</v>
      </c>
      <c r="D174" s="6">
        <v>29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</row>
    <row r="175" spans="1:49" x14ac:dyDescent="0.2">
      <c r="A175" s="5">
        <v>41762</v>
      </c>
      <c r="B175" s="6">
        <v>43</v>
      </c>
      <c r="C175" s="6">
        <v>2</v>
      </c>
      <c r="D175" s="6">
        <v>18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</row>
    <row r="176" spans="1:49" x14ac:dyDescent="0.2">
      <c r="A176" s="5">
        <v>41762</v>
      </c>
      <c r="B176" s="6">
        <v>45</v>
      </c>
      <c r="C176" s="6">
        <v>2</v>
      </c>
      <c r="D176" s="6">
        <v>10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</row>
    <row r="177" spans="1:49" x14ac:dyDescent="0.2">
      <c r="A177" s="5">
        <v>41762</v>
      </c>
      <c r="B177" s="6">
        <v>6</v>
      </c>
      <c r="C177" s="6">
        <v>3</v>
      </c>
      <c r="D177" s="6">
        <v>12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</row>
    <row r="178" spans="1:49" x14ac:dyDescent="0.2">
      <c r="A178" s="5">
        <v>41762</v>
      </c>
      <c r="B178" s="6">
        <v>13</v>
      </c>
      <c r="C178" s="6">
        <v>3</v>
      </c>
      <c r="D178" s="6">
        <v>7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</row>
    <row r="179" spans="1:49" x14ac:dyDescent="0.2">
      <c r="A179" s="5">
        <v>41762</v>
      </c>
      <c r="B179" s="6">
        <v>30</v>
      </c>
      <c r="C179" s="6">
        <v>3</v>
      </c>
      <c r="D179" s="6">
        <v>17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</row>
    <row r="180" spans="1:49" x14ac:dyDescent="0.2">
      <c r="A180" s="5">
        <v>41762</v>
      </c>
      <c r="B180" s="6">
        <v>55</v>
      </c>
      <c r="C180" s="6">
        <v>3</v>
      </c>
      <c r="D180" s="6">
        <v>6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</row>
    <row r="181" spans="1:49" x14ac:dyDescent="0.2">
      <c r="A181" s="5">
        <v>41762</v>
      </c>
      <c r="B181" s="6">
        <v>57</v>
      </c>
      <c r="C181" s="6">
        <v>3</v>
      </c>
      <c r="D181" s="6">
        <v>21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</row>
    <row r="182" spans="1:49" x14ac:dyDescent="0.2">
      <c r="A182" s="5">
        <v>41763</v>
      </c>
      <c r="B182" s="6">
        <v>21</v>
      </c>
      <c r="C182" s="6">
        <v>1</v>
      </c>
      <c r="D182" s="6">
        <v>0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</row>
    <row r="183" spans="1:49" x14ac:dyDescent="0.2">
      <c r="A183" s="5">
        <v>41763</v>
      </c>
      <c r="B183" s="6">
        <v>24</v>
      </c>
      <c r="C183" s="6">
        <v>1</v>
      </c>
      <c r="D183" s="6">
        <v>8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</row>
    <row r="184" spans="1:49" x14ac:dyDescent="0.2">
      <c r="A184" s="5">
        <v>41763</v>
      </c>
      <c r="B184" s="6">
        <v>29</v>
      </c>
      <c r="C184" s="6">
        <v>1</v>
      </c>
      <c r="D184" s="6">
        <v>15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</row>
    <row r="185" spans="1:49" x14ac:dyDescent="0.2">
      <c r="A185" s="5">
        <v>41763</v>
      </c>
      <c r="B185" s="6">
        <v>37</v>
      </c>
      <c r="C185" s="6">
        <v>1</v>
      </c>
      <c r="D185" s="6">
        <v>2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</row>
    <row r="186" spans="1:49" x14ac:dyDescent="0.2">
      <c r="A186" s="5">
        <v>41763</v>
      </c>
      <c r="B186" s="6">
        <v>90</v>
      </c>
      <c r="C186" s="6">
        <v>1</v>
      </c>
      <c r="D186" s="6">
        <v>12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</row>
    <row r="187" spans="1:49" x14ac:dyDescent="0.2">
      <c r="A187" s="5">
        <v>41763</v>
      </c>
      <c r="B187" s="6">
        <v>11</v>
      </c>
      <c r="C187" s="6">
        <v>2</v>
      </c>
      <c r="D187" s="6">
        <v>11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</row>
    <row r="188" spans="1:49" x14ac:dyDescent="0.2">
      <c r="A188" s="5">
        <v>41763</v>
      </c>
      <c r="B188" s="6">
        <v>31</v>
      </c>
      <c r="C188" s="6">
        <v>2</v>
      </c>
      <c r="D188" s="6">
        <v>14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</row>
    <row r="189" spans="1:49" x14ac:dyDescent="0.2">
      <c r="A189" s="5">
        <v>41763</v>
      </c>
      <c r="B189" s="6">
        <v>40</v>
      </c>
      <c r="C189" s="6">
        <v>2</v>
      </c>
      <c r="D189" s="6">
        <v>11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</row>
    <row r="190" spans="1:49" x14ac:dyDescent="0.2">
      <c r="A190" s="5">
        <v>41763</v>
      </c>
      <c r="B190" s="6">
        <v>43</v>
      </c>
      <c r="C190" s="6">
        <v>2</v>
      </c>
      <c r="D190" s="6">
        <v>22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</row>
    <row r="191" spans="1:49" x14ac:dyDescent="0.2">
      <c r="A191" s="5">
        <v>41763</v>
      </c>
      <c r="B191" s="6">
        <v>45</v>
      </c>
      <c r="C191" s="6">
        <v>2</v>
      </c>
      <c r="D191" s="6">
        <v>2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</row>
    <row r="192" spans="1:49" x14ac:dyDescent="0.2">
      <c r="A192" s="5">
        <v>41763</v>
      </c>
      <c r="B192" s="6">
        <v>6</v>
      </c>
      <c r="C192" s="6">
        <v>3</v>
      </c>
      <c r="D192" s="6">
        <v>14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</row>
    <row r="193" spans="1:49" x14ac:dyDescent="0.2">
      <c r="A193" s="5">
        <v>41763</v>
      </c>
      <c r="B193" s="6">
        <v>13</v>
      </c>
      <c r="C193" s="6">
        <v>3</v>
      </c>
      <c r="D193" s="6">
        <v>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</row>
    <row r="194" spans="1:49" x14ac:dyDescent="0.2">
      <c r="A194" s="5">
        <v>41763</v>
      </c>
      <c r="B194" s="6">
        <v>30</v>
      </c>
      <c r="C194" s="6">
        <v>3</v>
      </c>
      <c r="D194" s="6">
        <v>23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</row>
    <row r="195" spans="1:49" x14ac:dyDescent="0.2">
      <c r="A195" s="5">
        <v>41763</v>
      </c>
      <c r="B195" s="6">
        <v>55</v>
      </c>
      <c r="C195" s="6">
        <v>3</v>
      </c>
      <c r="D195" s="6">
        <v>12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</row>
    <row r="196" spans="1:49" x14ac:dyDescent="0.2">
      <c r="A196" s="5">
        <v>41763</v>
      </c>
      <c r="B196" s="6">
        <v>57</v>
      </c>
      <c r="C196" s="6">
        <v>3</v>
      </c>
      <c r="D196" s="6">
        <v>15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</row>
    <row r="197" spans="1:49" x14ac:dyDescent="0.2">
      <c r="A197" s="5">
        <v>41764</v>
      </c>
      <c r="B197" s="6">
        <v>21</v>
      </c>
      <c r="C197" s="6">
        <v>1</v>
      </c>
      <c r="D197" s="6">
        <v>12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</row>
    <row r="198" spans="1:49" x14ac:dyDescent="0.2">
      <c r="A198" s="5">
        <v>41764</v>
      </c>
      <c r="B198" s="6">
        <v>24</v>
      </c>
      <c r="C198" s="6">
        <v>1</v>
      </c>
      <c r="D198" s="6">
        <v>14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</row>
    <row r="199" spans="1:49" x14ac:dyDescent="0.2">
      <c r="A199" s="5">
        <v>41764</v>
      </c>
      <c r="B199" s="6">
        <v>29</v>
      </c>
      <c r="C199" s="6">
        <v>1</v>
      </c>
      <c r="D199" s="6">
        <v>4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</row>
    <row r="200" spans="1:49" x14ac:dyDescent="0.2">
      <c r="A200" s="5">
        <v>41764</v>
      </c>
      <c r="B200" s="6">
        <v>37</v>
      </c>
      <c r="C200" s="6">
        <v>1</v>
      </c>
      <c r="D200" s="6">
        <v>13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</row>
    <row r="201" spans="1:49" x14ac:dyDescent="0.2">
      <c r="A201" s="5">
        <v>41764</v>
      </c>
      <c r="B201" s="6">
        <v>90</v>
      </c>
      <c r="C201" s="6">
        <v>1</v>
      </c>
      <c r="D201" s="6">
        <v>12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</row>
    <row r="202" spans="1:49" x14ac:dyDescent="0.2">
      <c r="A202" s="5">
        <v>41764</v>
      </c>
      <c r="B202" s="6">
        <v>11</v>
      </c>
      <c r="C202" s="6">
        <v>2</v>
      </c>
      <c r="D202" s="6">
        <v>2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</row>
    <row r="203" spans="1:49" x14ac:dyDescent="0.2">
      <c r="A203" s="5">
        <v>41764</v>
      </c>
      <c r="B203" s="6">
        <v>31</v>
      </c>
      <c r="C203" s="6">
        <v>2</v>
      </c>
      <c r="D203" s="6">
        <v>6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</row>
    <row r="204" spans="1:49" x14ac:dyDescent="0.2">
      <c r="A204" s="5">
        <v>41764</v>
      </c>
      <c r="B204" s="6">
        <v>40</v>
      </c>
      <c r="C204" s="6">
        <v>2</v>
      </c>
      <c r="D204" s="6">
        <v>11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</row>
    <row r="205" spans="1:49" x14ac:dyDescent="0.2">
      <c r="A205" s="5">
        <v>41764</v>
      </c>
      <c r="B205" s="6">
        <v>43</v>
      </c>
      <c r="C205" s="6">
        <v>2</v>
      </c>
      <c r="D205" s="6">
        <v>21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</row>
    <row r="206" spans="1:49" x14ac:dyDescent="0.2">
      <c r="A206" s="5">
        <v>41764</v>
      </c>
      <c r="B206" s="6">
        <v>45</v>
      </c>
      <c r="C206" s="6">
        <v>2</v>
      </c>
      <c r="D206" s="6">
        <v>5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</row>
    <row r="207" spans="1:49" x14ac:dyDescent="0.2">
      <c r="A207" s="5">
        <v>41764</v>
      </c>
      <c r="B207" s="6">
        <v>6</v>
      </c>
      <c r="C207" s="6">
        <v>3</v>
      </c>
      <c r="D207" s="6">
        <v>31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</row>
    <row r="208" spans="1:49" x14ac:dyDescent="0.2">
      <c r="A208" s="5">
        <v>41764</v>
      </c>
      <c r="B208" s="6">
        <v>13</v>
      </c>
      <c r="C208" s="6">
        <v>3</v>
      </c>
      <c r="D208" s="6">
        <v>4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</row>
    <row r="209" spans="1:49" x14ac:dyDescent="0.2">
      <c r="A209" s="5">
        <v>41764</v>
      </c>
      <c r="B209" s="6">
        <v>30</v>
      </c>
      <c r="C209" s="6">
        <v>3</v>
      </c>
      <c r="D209" s="6">
        <v>7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</row>
    <row r="210" spans="1:49" x14ac:dyDescent="0.2">
      <c r="A210" s="5">
        <v>41764</v>
      </c>
      <c r="B210" s="6">
        <v>55</v>
      </c>
      <c r="C210" s="6">
        <v>3</v>
      </c>
      <c r="D210" s="6">
        <v>14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</row>
    <row r="211" spans="1:49" x14ac:dyDescent="0.2">
      <c r="A211" s="5">
        <v>41764</v>
      </c>
      <c r="B211" s="6">
        <v>57</v>
      </c>
      <c r="C211" s="6">
        <v>3</v>
      </c>
      <c r="D211" s="6">
        <v>19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</row>
    <row r="212" spans="1:49" x14ac:dyDescent="0.2">
      <c r="A212" s="5">
        <v>41765</v>
      </c>
      <c r="B212" s="6">
        <v>21</v>
      </c>
      <c r="C212" s="6">
        <v>1</v>
      </c>
      <c r="D212" s="6">
        <v>5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</row>
    <row r="213" spans="1:49" x14ac:dyDescent="0.2">
      <c r="A213" s="5">
        <v>41765</v>
      </c>
      <c r="B213" s="6">
        <v>24</v>
      </c>
      <c r="C213" s="6">
        <v>1</v>
      </c>
      <c r="D213" s="6">
        <v>17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</row>
    <row r="214" spans="1:49" x14ac:dyDescent="0.2">
      <c r="A214" s="5">
        <v>41765</v>
      </c>
      <c r="B214" s="6">
        <v>29</v>
      </c>
      <c r="C214" s="6">
        <v>1</v>
      </c>
      <c r="D214" s="6">
        <v>11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x14ac:dyDescent="0.2">
      <c r="A215" s="5">
        <v>41765</v>
      </c>
      <c r="B215" s="6">
        <v>37</v>
      </c>
      <c r="C215" s="6">
        <v>1</v>
      </c>
      <c r="D215" s="6">
        <v>4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</row>
    <row r="216" spans="1:49" x14ac:dyDescent="0.2">
      <c r="A216" s="5">
        <v>41765</v>
      </c>
      <c r="B216" s="6">
        <v>90</v>
      </c>
      <c r="C216" s="6">
        <v>1</v>
      </c>
      <c r="D216" s="6">
        <v>14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</row>
    <row r="217" spans="1:49" x14ac:dyDescent="0.2">
      <c r="A217" s="5">
        <v>41765</v>
      </c>
      <c r="B217" s="6">
        <v>11</v>
      </c>
      <c r="C217" s="6">
        <v>2</v>
      </c>
      <c r="D217" s="6">
        <v>0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</row>
    <row r="218" spans="1:49" x14ac:dyDescent="0.2">
      <c r="A218" s="5">
        <v>41765</v>
      </c>
      <c r="B218" s="6">
        <v>31</v>
      </c>
      <c r="C218" s="6">
        <v>2</v>
      </c>
      <c r="D218" s="6">
        <v>14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</row>
    <row r="219" spans="1:49" x14ac:dyDescent="0.2">
      <c r="A219" s="5">
        <v>41765</v>
      </c>
      <c r="B219" s="6">
        <v>40</v>
      </c>
      <c r="C219" s="6">
        <v>2</v>
      </c>
      <c r="D219" s="6">
        <v>16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</row>
    <row r="220" spans="1:49" x14ac:dyDescent="0.2">
      <c r="A220" s="5">
        <v>41765</v>
      </c>
      <c r="B220" s="6">
        <v>43</v>
      </c>
      <c r="C220" s="6">
        <v>2</v>
      </c>
      <c r="D220" s="6">
        <v>23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</row>
    <row r="221" spans="1:49" x14ac:dyDescent="0.2">
      <c r="A221" s="5">
        <v>41765</v>
      </c>
      <c r="B221" s="6">
        <v>45</v>
      </c>
      <c r="C221" s="6">
        <v>2</v>
      </c>
      <c r="D221" s="6">
        <v>6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</row>
    <row r="222" spans="1:49" x14ac:dyDescent="0.2">
      <c r="A222" s="5">
        <v>41765</v>
      </c>
      <c r="B222" s="6">
        <v>6</v>
      </c>
      <c r="C222" s="6">
        <v>3</v>
      </c>
      <c r="D222" s="6">
        <v>10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</row>
    <row r="223" spans="1:49" x14ac:dyDescent="0.2">
      <c r="A223" s="5">
        <v>41765</v>
      </c>
      <c r="B223" s="6">
        <v>13</v>
      </c>
      <c r="C223" s="6">
        <v>3</v>
      </c>
      <c r="D223" s="6">
        <v>11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</row>
    <row r="224" spans="1:49" x14ac:dyDescent="0.2">
      <c r="A224" s="5">
        <v>41765</v>
      </c>
      <c r="B224" s="6">
        <v>30</v>
      </c>
      <c r="C224" s="6">
        <v>3</v>
      </c>
      <c r="D224" s="6">
        <v>23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</row>
    <row r="225" spans="1:49" x14ac:dyDescent="0.2">
      <c r="A225" s="5">
        <v>41765</v>
      </c>
      <c r="B225" s="6">
        <v>55</v>
      </c>
      <c r="C225" s="6">
        <v>3</v>
      </c>
      <c r="D225" s="6">
        <v>8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</row>
    <row r="226" spans="1:49" x14ac:dyDescent="0.2">
      <c r="A226" s="5">
        <v>41765</v>
      </c>
      <c r="B226" s="6">
        <v>57</v>
      </c>
      <c r="C226" s="6">
        <v>3</v>
      </c>
      <c r="D226" s="6">
        <v>28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</row>
    <row r="227" spans="1:49" x14ac:dyDescent="0.2">
      <c r="A227" s="5">
        <v>41766</v>
      </c>
      <c r="B227" s="6">
        <v>21</v>
      </c>
      <c r="C227" s="6">
        <v>1</v>
      </c>
      <c r="D227" s="6">
        <v>8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</row>
    <row r="228" spans="1:49" x14ac:dyDescent="0.2">
      <c r="A228" s="5">
        <v>41766</v>
      </c>
      <c r="B228" s="6">
        <v>24</v>
      </c>
      <c r="C228" s="6">
        <v>1</v>
      </c>
      <c r="D228" s="6">
        <v>11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</row>
    <row r="229" spans="1:49" x14ac:dyDescent="0.2">
      <c r="A229" s="5">
        <v>41766</v>
      </c>
      <c r="B229" s="6">
        <v>29</v>
      </c>
      <c r="C229" s="6">
        <v>1</v>
      </c>
      <c r="D229" s="6">
        <v>14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</row>
    <row r="230" spans="1:49" x14ac:dyDescent="0.2">
      <c r="A230" s="5">
        <v>41766</v>
      </c>
      <c r="B230" s="6">
        <v>37</v>
      </c>
      <c r="C230" s="6">
        <v>1</v>
      </c>
      <c r="D230" s="6">
        <v>0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 x14ac:dyDescent="0.2">
      <c r="A231" s="5">
        <v>41766</v>
      </c>
      <c r="B231" s="6">
        <v>90</v>
      </c>
      <c r="C231" s="6">
        <v>1</v>
      </c>
      <c r="D231" s="6">
        <v>10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</row>
    <row r="232" spans="1:49" x14ac:dyDescent="0.2">
      <c r="A232" s="5">
        <v>41766</v>
      </c>
      <c r="B232" s="6">
        <v>11</v>
      </c>
      <c r="C232" s="6">
        <v>2</v>
      </c>
      <c r="D232" s="6">
        <v>0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</row>
    <row r="233" spans="1:49" x14ac:dyDescent="0.2">
      <c r="A233" s="5">
        <v>41766</v>
      </c>
      <c r="B233" s="6">
        <v>31</v>
      </c>
      <c r="C233" s="6">
        <v>2</v>
      </c>
      <c r="D233" s="6">
        <v>28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</row>
    <row r="234" spans="1:49" x14ac:dyDescent="0.2">
      <c r="A234" s="5">
        <v>41766</v>
      </c>
      <c r="B234" s="6">
        <v>40</v>
      </c>
      <c r="C234" s="6">
        <v>2</v>
      </c>
      <c r="D234" s="6">
        <v>8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</row>
    <row r="235" spans="1:49" x14ac:dyDescent="0.2">
      <c r="A235" s="5">
        <v>41766</v>
      </c>
      <c r="B235" s="6">
        <v>43</v>
      </c>
      <c r="C235" s="6">
        <v>2</v>
      </c>
      <c r="D235" s="6">
        <v>16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</row>
    <row r="236" spans="1:49" x14ac:dyDescent="0.2">
      <c r="A236" s="5">
        <v>41766</v>
      </c>
      <c r="B236" s="6">
        <v>45</v>
      </c>
      <c r="C236" s="6">
        <v>2</v>
      </c>
      <c r="D236" s="6">
        <v>6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</row>
    <row r="237" spans="1:49" x14ac:dyDescent="0.2">
      <c r="A237" s="5">
        <v>41766</v>
      </c>
      <c r="B237" s="6">
        <v>6</v>
      </c>
      <c r="C237" s="6">
        <v>3</v>
      </c>
      <c r="D237" s="6">
        <v>8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</row>
    <row r="238" spans="1:49" x14ac:dyDescent="0.2">
      <c r="A238" s="5">
        <v>41766</v>
      </c>
      <c r="B238" s="6">
        <v>13</v>
      </c>
      <c r="C238" s="6">
        <v>3</v>
      </c>
      <c r="D238" s="6">
        <v>2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</row>
    <row r="239" spans="1:49" x14ac:dyDescent="0.2">
      <c r="A239" s="5">
        <v>41766</v>
      </c>
      <c r="B239" s="6">
        <v>30</v>
      </c>
      <c r="C239" s="6">
        <v>3</v>
      </c>
      <c r="D239" s="6">
        <v>0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</row>
    <row r="240" spans="1:49" x14ac:dyDescent="0.2">
      <c r="A240" s="5">
        <v>41766</v>
      </c>
      <c r="B240" s="6">
        <v>55</v>
      </c>
      <c r="C240" s="6">
        <v>3</v>
      </c>
      <c r="D240" s="6">
        <v>12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</row>
    <row r="241" spans="1:49" x14ac:dyDescent="0.2">
      <c r="A241" s="5">
        <v>41766</v>
      </c>
      <c r="B241" s="6">
        <v>57</v>
      </c>
      <c r="C241" s="6">
        <v>3</v>
      </c>
      <c r="D241" s="6">
        <v>27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</row>
    <row r="242" spans="1:49" x14ac:dyDescent="0.2">
      <c r="A242" s="5">
        <v>41767</v>
      </c>
      <c r="B242" s="6">
        <v>21</v>
      </c>
      <c r="C242" s="6">
        <v>1</v>
      </c>
      <c r="D242" s="6">
        <v>14</v>
      </c>
      <c r="E242" s="9">
        <v>25.1</v>
      </c>
      <c r="F242" s="9">
        <v>13.7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</row>
    <row r="243" spans="1:49" x14ac:dyDescent="0.2">
      <c r="A243" s="5">
        <v>41767</v>
      </c>
      <c r="B243" s="6">
        <v>24</v>
      </c>
      <c r="C243" s="6">
        <v>1</v>
      </c>
      <c r="D243" s="6">
        <v>11</v>
      </c>
      <c r="E243" s="9">
        <v>23.9</v>
      </c>
      <c r="F243" s="9">
        <v>14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</row>
    <row r="244" spans="1:49" x14ac:dyDescent="0.2">
      <c r="A244" s="5">
        <v>41767</v>
      </c>
      <c r="B244" s="6">
        <v>29</v>
      </c>
      <c r="C244" s="6">
        <v>1</v>
      </c>
      <c r="D244" s="6">
        <v>3</v>
      </c>
      <c r="E244" s="9">
        <v>25.5</v>
      </c>
      <c r="F244" s="9">
        <v>13.5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</row>
    <row r="245" spans="1:49" x14ac:dyDescent="0.2">
      <c r="A245" s="5">
        <v>41767</v>
      </c>
      <c r="B245" s="6">
        <v>37</v>
      </c>
      <c r="C245" s="6">
        <v>1</v>
      </c>
      <c r="D245" s="6">
        <v>6</v>
      </c>
      <c r="E245" s="9">
        <v>23.9</v>
      </c>
      <c r="F245" s="9">
        <v>13.5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</row>
    <row r="246" spans="1:49" x14ac:dyDescent="0.2">
      <c r="A246" s="5">
        <v>41767</v>
      </c>
      <c r="B246" s="6">
        <v>90</v>
      </c>
      <c r="C246" s="6">
        <v>1</v>
      </c>
      <c r="D246" s="6">
        <v>12</v>
      </c>
      <c r="E246" s="9">
        <v>28.6</v>
      </c>
      <c r="F246" s="9">
        <v>14.6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</row>
    <row r="247" spans="1:49" x14ac:dyDescent="0.2">
      <c r="A247" s="5">
        <v>41767</v>
      </c>
      <c r="B247" s="6">
        <v>11</v>
      </c>
      <c r="C247" s="6">
        <v>2</v>
      </c>
      <c r="D247" s="6"/>
      <c r="E247" s="9"/>
      <c r="F247" s="9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</row>
    <row r="248" spans="1:49" x14ac:dyDescent="0.2">
      <c r="A248" s="5">
        <v>41767</v>
      </c>
      <c r="B248" s="6">
        <v>31</v>
      </c>
      <c r="C248" s="6">
        <v>2</v>
      </c>
      <c r="D248" s="6">
        <v>12</v>
      </c>
      <c r="E248" s="9">
        <v>27.6</v>
      </c>
      <c r="F248" s="9">
        <v>15.6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</row>
    <row r="249" spans="1:49" x14ac:dyDescent="0.2">
      <c r="A249" s="5">
        <v>41767</v>
      </c>
      <c r="B249" s="6">
        <v>40</v>
      </c>
      <c r="C249" s="6">
        <v>2</v>
      </c>
      <c r="D249" s="6">
        <v>6</v>
      </c>
      <c r="E249" s="9">
        <v>26</v>
      </c>
      <c r="F249" s="9">
        <v>14.4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</row>
    <row r="250" spans="1:49" x14ac:dyDescent="0.2">
      <c r="A250" s="5">
        <v>41767</v>
      </c>
      <c r="B250" s="6">
        <v>43</v>
      </c>
      <c r="C250" s="6">
        <v>2</v>
      </c>
      <c r="D250" s="6">
        <v>7</v>
      </c>
      <c r="E250" s="9">
        <v>6</v>
      </c>
      <c r="F250" s="9">
        <v>15.1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</row>
    <row r="251" spans="1:49" x14ac:dyDescent="0.2">
      <c r="A251" s="5">
        <v>41767</v>
      </c>
      <c r="B251" s="6">
        <v>45</v>
      </c>
      <c r="C251" s="6">
        <v>2</v>
      </c>
      <c r="D251" s="6">
        <v>9</v>
      </c>
      <c r="E251" s="9">
        <v>26.8</v>
      </c>
      <c r="F251" s="9">
        <v>15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</row>
    <row r="252" spans="1:49" x14ac:dyDescent="0.2">
      <c r="A252" s="5">
        <v>41767</v>
      </c>
      <c r="B252" s="6">
        <v>6</v>
      </c>
      <c r="C252" s="6">
        <v>3</v>
      </c>
      <c r="D252" s="6">
        <v>2</v>
      </c>
      <c r="E252" s="9">
        <v>27.2</v>
      </c>
      <c r="F252" s="9">
        <v>15.4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</row>
    <row r="253" spans="1:49" x14ac:dyDescent="0.2">
      <c r="A253" s="5">
        <v>41767</v>
      </c>
      <c r="B253" s="6">
        <v>13</v>
      </c>
      <c r="C253" s="6">
        <v>3</v>
      </c>
      <c r="D253" s="6">
        <v>0</v>
      </c>
      <c r="E253" s="9">
        <v>25.8</v>
      </c>
      <c r="F253" s="9">
        <v>15.6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</row>
    <row r="254" spans="1:49" x14ac:dyDescent="0.2">
      <c r="A254" s="5">
        <v>41767</v>
      </c>
      <c r="B254" s="6">
        <v>30</v>
      </c>
      <c r="C254" s="6">
        <v>3</v>
      </c>
      <c r="D254" s="6">
        <v>14</v>
      </c>
      <c r="E254" s="9">
        <v>25.5</v>
      </c>
      <c r="F254" s="9">
        <v>16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</row>
    <row r="255" spans="1:49" x14ac:dyDescent="0.2">
      <c r="A255" s="5">
        <v>41767</v>
      </c>
      <c r="B255" s="6">
        <v>55</v>
      </c>
      <c r="C255" s="6">
        <v>3</v>
      </c>
      <c r="D255" s="6">
        <v>6</v>
      </c>
      <c r="E255" s="9">
        <v>27.4</v>
      </c>
      <c r="F255" s="9">
        <v>15.7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</row>
    <row r="256" spans="1:49" x14ac:dyDescent="0.2">
      <c r="A256" s="5">
        <v>41767</v>
      </c>
      <c r="B256" s="6">
        <v>57</v>
      </c>
      <c r="C256" s="6">
        <v>3</v>
      </c>
      <c r="D256" s="6">
        <v>24</v>
      </c>
      <c r="E256" s="9">
        <v>26.2</v>
      </c>
      <c r="F256" s="9">
        <v>15.7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</row>
    <row r="257" spans="1:49" x14ac:dyDescent="0.2">
      <c r="A257" s="5">
        <v>41767</v>
      </c>
      <c r="B257" s="6">
        <v>3</v>
      </c>
      <c r="C257" s="6">
        <v>4</v>
      </c>
      <c r="D257" s="6" t="s">
        <v>7</v>
      </c>
      <c r="E257" s="9"/>
      <c r="F257" s="9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</row>
    <row r="258" spans="1:49" x14ac:dyDescent="0.2">
      <c r="A258" s="5">
        <v>41767</v>
      </c>
      <c r="B258" s="6">
        <v>10</v>
      </c>
      <c r="C258" s="6">
        <v>4</v>
      </c>
      <c r="D258" s="6">
        <v>11</v>
      </c>
      <c r="E258" s="9">
        <v>23.4</v>
      </c>
      <c r="F258" s="9">
        <v>12.8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</row>
    <row r="259" spans="1:49" x14ac:dyDescent="0.2">
      <c r="A259" s="5">
        <v>41767</v>
      </c>
      <c r="B259" s="6">
        <v>42</v>
      </c>
      <c r="C259" s="6">
        <v>4</v>
      </c>
      <c r="D259" s="6">
        <v>0</v>
      </c>
      <c r="E259" s="9">
        <v>26.7</v>
      </c>
      <c r="F259" s="9">
        <v>13.5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</row>
    <row r="260" spans="1:49" x14ac:dyDescent="0.2">
      <c r="A260" s="5">
        <v>41767</v>
      </c>
      <c r="B260" s="6">
        <v>44</v>
      </c>
      <c r="C260" s="6">
        <v>4</v>
      </c>
      <c r="D260" s="6" t="s">
        <v>8</v>
      </c>
      <c r="E260" s="9"/>
      <c r="F260" s="9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</row>
    <row r="261" spans="1:49" x14ac:dyDescent="0.2">
      <c r="A261" s="5">
        <v>41767</v>
      </c>
      <c r="B261" s="6">
        <v>89</v>
      </c>
      <c r="C261" s="6">
        <v>4</v>
      </c>
      <c r="D261" s="6">
        <v>15</v>
      </c>
      <c r="E261" s="9">
        <v>29.3</v>
      </c>
      <c r="F261" s="9">
        <v>15.3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</row>
    <row r="262" spans="1:49" x14ac:dyDescent="0.2">
      <c r="A262" s="5">
        <v>41767</v>
      </c>
      <c r="B262" s="6">
        <v>1</v>
      </c>
      <c r="C262" s="6">
        <v>5</v>
      </c>
      <c r="D262" s="6">
        <v>4</v>
      </c>
      <c r="E262" s="9">
        <v>26.7</v>
      </c>
      <c r="F262" s="9">
        <v>15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</row>
    <row r="263" spans="1:49" x14ac:dyDescent="0.2">
      <c r="A263" s="5">
        <v>41767</v>
      </c>
      <c r="B263" s="6">
        <v>4</v>
      </c>
      <c r="C263" s="6">
        <v>5</v>
      </c>
      <c r="D263" s="6">
        <v>7</v>
      </c>
      <c r="E263" s="9">
        <v>26</v>
      </c>
      <c r="F263" s="9">
        <v>14.5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</row>
    <row r="264" spans="1:49" x14ac:dyDescent="0.2">
      <c r="A264" s="5">
        <v>41767</v>
      </c>
      <c r="B264" s="6">
        <v>46</v>
      </c>
      <c r="C264" s="6">
        <v>5</v>
      </c>
      <c r="D264" s="6">
        <v>12</v>
      </c>
      <c r="E264" s="9">
        <v>26.3</v>
      </c>
      <c r="F264" s="9">
        <v>14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</row>
    <row r="265" spans="1:49" x14ac:dyDescent="0.2">
      <c r="A265" s="5">
        <v>41767</v>
      </c>
      <c r="B265" s="6">
        <v>54</v>
      </c>
      <c r="C265" s="6">
        <v>5</v>
      </c>
      <c r="D265" s="6">
        <v>30</v>
      </c>
      <c r="E265" s="9">
        <v>25.5</v>
      </c>
      <c r="F265" s="9">
        <v>14.3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</row>
    <row r="266" spans="1:49" x14ac:dyDescent="0.2">
      <c r="A266" s="5">
        <v>41767</v>
      </c>
      <c r="B266" s="6">
        <v>88</v>
      </c>
      <c r="C266" s="6">
        <v>5</v>
      </c>
      <c r="D266" s="6">
        <v>16</v>
      </c>
      <c r="E266" s="9">
        <v>28.3</v>
      </c>
      <c r="F266" s="9">
        <v>15.2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</row>
    <row r="267" spans="1:49" x14ac:dyDescent="0.2">
      <c r="A267" s="5">
        <v>41767</v>
      </c>
      <c r="B267" s="6">
        <v>12</v>
      </c>
      <c r="C267" s="6">
        <v>6</v>
      </c>
      <c r="D267" s="6">
        <v>18</v>
      </c>
      <c r="E267" s="9">
        <v>25.1</v>
      </c>
      <c r="F267" s="9">
        <v>15.3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</row>
    <row r="268" spans="1:49" x14ac:dyDescent="0.2">
      <c r="A268" s="5">
        <v>41767</v>
      </c>
      <c r="B268" s="6">
        <v>22</v>
      </c>
      <c r="C268" s="6">
        <v>6</v>
      </c>
      <c r="D268" s="6">
        <v>21</v>
      </c>
      <c r="E268" s="9">
        <v>23.9</v>
      </c>
      <c r="F268" s="9">
        <v>13.4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</row>
    <row r="269" spans="1:49" x14ac:dyDescent="0.2">
      <c r="A269" s="5">
        <v>41767</v>
      </c>
      <c r="B269" s="6">
        <v>51</v>
      </c>
      <c r="C269" s="6">
        <v>6</v>
      </c>
      <c r="D269" s="6">
        <v>34</v>
      </c>
      <c r="E269" s="9">
        <v>23.3</v>
      </c>
      <c r="F269" s="9">
        <v>13.5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</row>
    <row r="270" spans="1:49" x14ac:dyDescent="0.2">
      <c r="A270" s="5">
        <v>41767</v>
      </c>
      <c r="B270" s="6">
        <v>52</v>
      </c>
      <c r="C270" s="6">
        <v>6</v>
      </c>
      <c r="D270" s="6">
        <v>7</v>
      </c>
      <c r="E270" s="9">
        <v>25.1</v>
      </c>
      <c r="F270" s="9">
        <v>14.2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</row>
    <row r="271" spans="1:49" x14ac:dyDescent="0.2">
      <c r="A271" s="5">
        <v>41767</v>
      </c>
      <c r="B271" s="6">
        <v>60</v>
      </c>
      <c r="C271" s="6">
        <v>6</v>
      </c>
      <c r="D271" s="6">
        <v>18</v>
      </c>
      <c r="E271" s="9">
        <v>25.1</v>
      </c>
      <c r="F271" s="9">
        <v>13.7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</row>
    <row r="272" spans="1:49" x14ac:dyDescent="0.2">
      <c r="A272" s="5">
        <v>41767</v>
      </c>
      <c r="B272" s="6">
        <v>9</v>
      </c>
      <c r="C272" s="6">
        <v>7</v>
      </c>
      <c r="D272" s="6"/>
      <c r="E272" s="9">
        <v>24.2</v>
      </c>
      <c r="F272" s="9">
        <v>13.3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</row>
    <row r="273" spans="1:49" x14ac:dyDescent="0.2">
      <c r="A273" s="5">
        <v>41767</v>
      </c>
      <c r="B273" s="6">
        <v>26</v>
      </c>
      <c r="C273" s="6">
        <v>7</v>
      </c>
      <c r="D273" s="6"/>
      <c r="E273" s="9">
        <v>24.5</v>
      </c>
      <c r="F273" s="9">
        <v>14.5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</row>
    <row r="274" spans="1:49" x14ac:dyDescent="0.2">
      <c r="A274" s="5">
        <v>41767</v>
      </c>
      <c r="B274" s="6">
        <v>47</v>
      </c>
      <c r="C274" s="6">
        <v>7</v>
      </c>
      <c r="D274" s="6"/>
      <c r="E274" s="9">
        <v>24.4</v>
      </c>
      <c r="F274" s="9">
        <v>13.4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</row>
    <row r="275" spans="1:49" x14ac:dyDescent="0.2">
      <c r="A275" s="5">
        <v>41767</v>
      </c>
      <c r="B275" s="6">
        <v>58</v>
      </c>
      <c r="C275" s="6">
        <v>7</v>
      </c>
      <c r="D275" s="6"/>
      <c r="E275" s="9">
        <v>23.2</v>
      </c>
      <c r="F275" s="9">
        <v>14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</row>
    <row r="276" spans="1:49" x14ac:dyDescent="0.2">
      <c r="A276" s="5">
        <v>41767</v>
      </c>
      <c r="B276" s="6">
        <v>87</v>
      </c>
      <c r="C276" s="6">
        <v>7</v>
      </c>
      <c r="D276" s="6"/>
      <c r="E276" s="9">
        <v>27</v>
      </c>
      <c r="F276" s="9">
        <v>17.5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</row>
    <row r="277" spans="1:49" x14ac:dyDescent="0.2">
      <c r="A277" s="5">
        <v>41767</v>
      </c>
      <c r="B277" s="6">
        <v>19</v>
      </c>
      <c r="C277" s="6">
        <v>8</v>
      </c>
      <c r="D277" s="6"/>
      <c r="E277" s="9">
        <v>25.3</v>
      </c>
      <c r="F277" s="9">
        <v>14.8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</row>
    <row r="278" spans="1:49" x14ac:dyDescent="0.2">
      <c r="A278" s="5">
        <v>41767</v>
      </c>
      <c r="B278" s="6">
        <v>28</v>
      </c>
      <c r="C278" s="6">
        <v>8</v>
      </c>
      <c r="D278" s="6"/>
      <c r="E278" s="9">
        <v>26.5</v>
      </c>
      <c r="F278" s="9">
        <v>14.1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</row>
    <row r="279" spans="1:49" x14ac:dyDescent="0.2">
      <c r="A279" s="5">
        <v>41767</v>
      </c>
      <c r="B279" s="6">
        <v>34</v>
      </c>
      <c r="C279" s="6">
        <v>8</v>
      </c>
      <c r="D279" s="6"/>
      <c r="E279" s="9">
        <v>25</v>
      </c>
      <c r="F279" s="9">
        <v>13.5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</row>
    <row r="280" spans="1:49" x14ac:dyDescent="0.2">
      <c r="A280" s="5">
        <v>41767</v>
      </c>
      <c r="B280" s="6">
        <v>35</v>
      </c>
      <c r="C280" s="6">
        <v>8</v>
      </c>
      <c r="D280" s="6"/>
      <c r="E280" s="9">
        <v>28.6</v>
      </c>
      <c r="F280" s="9">
        <v>16.399999999999999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</row>
    <row r="281" spans="1:49" x14ac:dyDescent="0.2">
      <c r="A281" s="5">
        <v>41767</v>
      </c>
      <c r="B281" s="6">
        <v>36</v>
      </c>
      <c r="C281" s="6">
        <v>8</v>
      </c>
      <c r="D281" s="6"/>
      <c r="E281" s="9">
        <v>27.2</v>
      </c>
      <c r="F281" s="9">
        <v>15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</row>
    <row r="282" spans="1:49" x14ac:dyDescent="0.2">
      <c r="A282" s="5">
        <v>41767</v>
      </c>
      <c r="B282" s="6">
        <v>14</v>
      </c>
      <c r="C282" s="6">
        <v>9</v>
      </c>
      <c r="D282" s="6"/>
      <c r="E282" s="9">
        <v>26.5</v>
      </c>
      <c r="F282" s="9">
        <v>16.3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</row>
    <row r="283" spans="1:49" x14ac:dyDescent="0.2">
      <c r="A283" s="5">
        <v>41767</v>
      </c>
      <c r="B283" s="6">
        <v>48</v>
      </c>
      <c r="C283" s="6">
        <v>9</v>
      </c>
      <c r="D283" s="6"/>
      <c r="E283" s="9">
        <v>26.5</v>
      </c>
      <c r="F283" s="9">
        <v>15.5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</row>
    <row r="284" spans="1:49" x14ac:dyDescent="0.2">
      <c r="A284" s="5">
        <v>41767</v>
      </c>
      <c r="B284" s="6">
        <v>53</v>
      </c>
      <c r="C284" s="6">
        <v>9</v>
      </c>
      <c r="D284" s="6"/>
      <c r="E284" s="9">
        <v>26</v>
      </c>
      <c r="F284" s="9">
        <v>13.8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</row>
    <row r="285" spans="1:49" x14ac:dyDescent="0.2">
      <c r="A285" s="5">
        <v>41767</v>
      </c>
      <c r="B285" s="6">
        <v>56</v>
      </c>
      <c r="C285" s="6">
        <v>9</v>
      </c>
      <c r="D285" s="6"/>
      <c r="E285" s="9">
        <v>27.4</v>
      </c>
      <c r="F285" s="9">
        <v>14.5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</row>
    <row r="286" spans="1:49" x14ac:dyDescent="0.2">
      <c r="A286" s="5">
        <v>41767</v>
      </c>
      <c r="B286" s="6">
        <v>59</v>
      </c>
      <c r="C286" s="6">
        <v>9</v>
      </c>
      <c r="D286" s="6"/>
      <c r="E286" s="9">
        <v>26.5</v>
      </c>
      <c r="F286" s="9">
        <v>14.2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</row>
    <row r="287" spans="1:49" x14ac:dyDescent="0.2">
      <c r="A287" s="5">
        <v>41768</v>
      </c>
      <c r="B287" s="6">
        <v>21</v>
      </c>
      <c r="C287" s="6">
        <v>1</v>
      </c>
      <c r="D287" s="6">
        <v>13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</row>
    <row r="288" spans="1:49" x14ac:dyDescent="0.2">
      <c r="A288" s="5">
        <v>41768</v>
      </c>
      <c r="B288" s="6">
        <v>24</v>
      </c>
      <c r="C288" s="6">
        <v>1</v>
      </c>
      <c r="D288" s="6">
        <v>7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</row>
    <row r="289" spans="1:49" x14ac:dyDescent="0.2">
      <c r="A289" s="5">
        <v>41768</v>
      </c>
      <c r="B289" s="6">
        <v>29</v>
      </c>
      <c r="C289" s="6">
        <v>1</v>
      </c>
      <c r="D289" s="6">
        <v>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</row>
    <row r="290" spans="1:49" x14ac:dyDescent="0.2">
      <c r="A290" s="5">
        <v>41768</v>
      </c>
      <c r="B290" s="6">
        <v>37</v>
      </c>
      <c r="C290" s="6">
        <v>1</v>
      </c>
      <c r="D290" s="6">
        <v>6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</row>
    <row r="291" spans="1:49" x14ac:dyDescent="0.2">
      <c r="A291" s="5">
        <v>41768</v>
      </c>
      <c r="B291" s="6">
        <v>90</v>
      </c>
      <c r="C291" s="6">
        <v>1</v>
      </c>
      <c r="D291" s="6">
        <v>16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</row>
    <row r="292" spans="1:49" x14ac:dyDescent="0.2">
      <c r="A292" s="5">
        <v>41768</v>
      </c>
      <c r="B292" s="6">
        <v>11</v>
      </c>
      <c r="C292" s="6">
        <v>2</v>
      </c>
      <c r="D292" s="6" t="s">
        <v>7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</row>
    <row r="293" spans="1:49" x14ac:dyDescent="0.2">
      <c r="A293" s="5">
        <v>41768</v>
      </c>
      <c r="B293" s="6">
        <v>31</v>
      </c>
      <c r="C293" s="6">
        <v>2</v>
      </c>
      <c r="D293" s="6">
        <v>12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</row>
    <row r="294" spans="1:49" x14ac:dyDescent="0.2">
      <c r="A294" s="5">
        <v>41768</v>
      </c>
      <c r="B294" s="6">
        <v>40</v>
      </c>
      <c r="C294" s="6">
        <v>2</v>
      </c>
      <c r="D294" s="6">
        <v>6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</row>
    <row r="295" spans="1:49" x14ac:dyDescent="0.2">
      <c r="A295" s="5">
        <v>41768</v>
      </c>
      <c r="B295" s="6">
        <v>43</v>
      </c>
      <c r="C295" s="6">
        <v>2</v>
      </c>
      <c r="D295" s="6">
        <v>19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</row>
    <row r="296" spans="1:49" x14ac:dyDescent="0.2">
      <c r="A296" s="5">
        <v>41768</v>
      </c>
      <c r="B296" s="6">
        <v>45</v>
      </c>
      <c r="C296" s="6">
        <v>2</v>
      </c>
      <c r="D296" s="6">
        <v>14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</row>
    <row r="297" spans="1:49" x14ac:dyDescent="0.2">
      <c r="A297" s="5">
        <v>41768</v>
      </c>
      <c r="B297" s="6">
        <v>6</v>
      </c>
      <c r="C297" s="6">
        <v>3</v>
      </c>
      <c r="D297" s="6">
        <v>7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</row>
    <row r="298" spans="1:49" x14ac:dyDescent="0.2">
      <c r="A298" s="5">
        <v>41768</v>
      </c>
      <c r="B298" s="6">
        <v>13</v>
      </c>
      <c r="C298" s="6">
        <v>3</v>
      </c>
      <c r="D298" s="6">
        <v>9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</row>
    <row r="299" spans="1:49" x14ac:dyDescent="0.2">
      <c r="A299" s="5">
        <v>41768</v>
      </c>
      <c r="B299" s="6">
        <v>30</v>
      </c>
      <c r="C299" s="6">
        <v>3</v>
      </c>
      <c r="D299" s="6">
        <v>21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</row>
    <row r="300" spans="1:49" x14ac:dyDescent="0.2">
      <c r="A300" s="5">
        <v>41768</v>
      </c>
      <c r="B300" s="6">
        <v>55</v>
      </c>
      <c r="C300" s="6">
        <v>3</v>
      </c>
      <c r="D300" s="6">
        <v>4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</row>
    <row r="301" spans="1:49" x14ac:dyDescent="0.2">
      <c r="A301" s="5">
        <v>41768</v>
      </c>
      <c r="B301" s="6">
        <v>57</v>
      </c>
      <c r="C301" s="6">
        <v>3</v>
      </c>
      <c r="D301" s="6">
        <v>13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</row>
    <row r="302" spans="1:49" x14ac:dyDescent="0.2">
      <c r="A302" s="5">
        <v>41769</v>
      </c>
      <c r="B302" s="6">
        <v>21</v>
      </c>
      <c r="C302" s="6">
        <v>1</v>
      </c>
      <c r="D302" s="6">
        <v>13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</row>
    <row r="303" spans="1:49" x14ac:dyDescent="0.2">
      <c r="A303" s="5">
        <v>41769</v>
      </c>
      <c r="B303" s="6">
        <v>24</v>
      </c>
      <c r="C303" s="6">
        <v>1</v>
      </c>
      <c r="D303" s="6">
        <v>5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</row>
    <row r="304" spans="1:49" x14ac:dyDescent="0.2">
      <c r="A304" s="5">
        <v>41769</v>
      </c>
      <c r="B304" s="6">
        <v>29</v>
      </c>
      <c r="C304" s="6">
        <v>1</v>
      </c>
      <c r="D304" s="6">
        <v>4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</row>
    <row r="305" spans="1:49" x14ac:dyDescent="0.2">
      <c r="A305" s="5">
        <v>41769</v>
      </c>
      <c r="B305" s="6">
        <v>37</v>
      </c>
      <c r="C305" s="6">
        <v>1</v>
      </c>
      <c r="D305" s="6">
        <v>0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</row>
    <row r="306" spans="1:49" x14ac:dyDescent="0.2">
      <c r="A306" s="5">
        <v>41769</v>
      </c>
      <c r="B306" s="6">
        <v>90</v>
      </c>
      <c r="C306" s="6">
        <v>1</v>
      </c>
      <c r="D306" s="6">
        <v>17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</row>
    <row r="307" spans="1:49" x14ac:dyDescent="0.2">
      <c r="A307" s="5">
        <v>41769</v>
      </c>
      <c r="B307" s="6">
        <v>11</v>
      </c>
      <c r="C307" s="6">
        <v>2</v>
      </c>
      <c r="D307" s="6" t="s">
        <v>7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</row>
    <row r="308" spans="1:49" x14ac:dyDescent="0.2">
      <c r="A308" s="5">
        <v>41769</v>
      </c>
      <c r="B308" s="6">
        <v>31</v>
      </c>
      <c r="C308" s="6">
        <v>2</v>
      </c>
      <c r="D308" s="6">
        <v>16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</row>
    <row r="309" spans="1:49" x14ac:dyDescent="0.2">
      <c r="A309" s="5">
        <v>41769</v>
      </c>
      <c r="B309" s="6">
        <v>40</v>
      </c>
      <c r="C309" s="6">
        <v>2</v>
      </c>
      <c r="D309" s="6">
        <v>13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</row>
    <row r="310" spans="1:49" x14ac:dyDescent="0.2">
      <c r="A310" s="5">
        <v>41769</v>
      </c>
      <c r="B310" s="6">
        <v>43</v>
      </c>
      <c r="C310" s="6">
        <v>2</v>
      </c>
      <c r="D310" s="6">
        <v>16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</row>
    <row r="311" spans="1:49" x14ac:dyDescent="0.2">
      <c r="A311" s="5">
        <v>41769</v>
      </c>
      <c r="B311" s="6">
        <v>45</v>
      </c>
      <c r="C311" s="6">
        <v>2</v>
      </c>
      <c r="D311" s="6">
        <v>12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</row>
    <row r="312" spans="1:49" x14ac:dyDescent="0.2">
      <c r="A312" s="5">
        <v>41769</v>
      </c>
      <c r="B312" s="6">
        <v>6</v>
      </c>
      <c r="C312" s="6">
        <v>3</v>
      </c>
      <c r="D312" s="6">
        <v>15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</row>
    <row r="313" spans="1:49" x14ac:dyDescent="0.2">
      <c r="A313" s="5">
        <v>41769</v>
      </c>
      <c r="B313" s="6">
        <v>13</v>
      </c>
      <c r="C313" s="6">
        <v>3</v>
      </c>
      <c r="D313" s="6">
        <v>6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</row>
    <row r="314" spans="1:49" x14ac:dyDescent="0.2">
      <c r="A314" s="5">
        <v>41769</v>
      </c>
      <c r="B314" s="6">
        <v>30</v>
      </c>
      <c r="C314" s="6">
        <v>3</v>
      </c>
      <c r="D314" s="6">
        <v>8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</row>
    <row r="315" spans="1:49" x14ac:dyDescent="0.2">
      <c r="A315" s="5">
        <v>41769</v>
      </c>
      <c r="B315" s="6">
        <v>55</v>
      </c>
      <c r="C315" s="6">
        <v>3</v>
      </c>
      <c r="D315" s="6">
        <v>4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</row>
    <row r="316" spans="1:49" x14ac:dyDescent="0.2">
      <c r="A316" s="5">
        <v>41769</v>
      </c>
      <c r="B316" s="6">
        <v>57</v>
      </c>
      <c r="C316" s="6">
        <v>3</v>
      </c>
      <c r="D316" s="6">
        <v>26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</row>
    <row r="317" spans="1:49" x14ac:dyDescent="0.2">
      <c r="A317" s="5">
        <v>41770</v>
      </c>
      <c r="B317" s="6">
        <v>21</v>
      </c>
      <c r="C317" s="6">
        <v>1</v>
      </c>
      <c r="D317" s="6" t="s">
        <v>7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</row>
    <row r="318" spans="1:49" x14ac:dyDescent="0.2">
      <c r="A318" s="5">
        <v>41770</v>
      </c>
      <c r="B318" s="6">
        <v>24</v>
      </c>
      <c r="C318" s="6">
        <v>1</v>
      </c>
      <c r="D318" s="6" t="s">
        <v>7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</row>
    <row r="319" spans="1:49" x14ac:dyDescent="0.2">
      <c r="A319" s="5">
        <v>41770</v>
      </c>
      <c r="B319" s="6">
        <v>29</v>
      </c>
      <c r="C319" s="6">
        <v>1</v>
      </c>
      <c r="D319" s="6" t="s">
        <v>7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</row>
    <row r="320" spans="1:49" x14ac:dyDescent="0.2">
      <c r="A320" s="5">
        <v>41770</v>
      </c>
      <c r="B320" s="6">
        <v>37</v>
      </c>
      <c r="C320" s="6">
        <v>1</v>
      </c>
      <c r="D320" s="6" t="s">
        <v>7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</row>
    <row r="321" spans="1:49" x14ac:dyDescent="0.2">
      <c r="A321" s="5">
        <v>41770</v>
      </c>
      <c r="B321" s="6">
        <v>90</v>
      </c>
      <c r="C321" s="6">
        <v>1</v>
      </c>
      <c r="D321" s="6" t="s">
        <v>7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</row>
    <row r="322" spans="1:49" x14ac:dyDescent="0.2">
      <c r="A322" s="5">
        <v>41770</v>
      </c>
      <c r="B322" s="6">
        <v>11</v>
      </c>
      <c r="C322" s="6">
        <v>2</v>
      </c>
      <c r="D322" s="6" t="s">
        <v>7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</row>
    <row r="323" spans="1:49" x14ac:dyDescent="0.2">
      <c r="A323" s="5">
        <v>41770</v>
      </c>
      <c r="B323" s="6">
        <v>31</v>
      </c>
      <c r="C323" s="6">
        <v>2</v>
      </c>
      <c r="D323" s="6" t="s">
        <v>7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</row>
    <row r="324" spans="1:49" x14ac:dyDescent="0.2">
      <c r="A324" s="5">
        <v>41770</v>
      </c>
      <c r="B324" s="6">
        <v>40</v>
      </c>
      <c r="C324" s="6">
        <v>2</v>
      </c>
      <c r="D324" s="6" t="s">
        <v>7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</row>
    <row r="325" spans="1:49" x14ac:dyDescent="0.2">
      <c r="A325" s="5">
        <v>41770</v>
      </c>
      <c r="B325" s="6">
        <v>43</v>
      </c>
      <c r="C325" s="6">
        <v>2</v>
      </c>
      <c r="D325" s="6" t="s">
        <v>7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</row>
    <row r="326" spans="1:49" x14ac:dyDescent="0.2">
      <c r="A326" s="5">
        <v>41770</v>
      </c>
      <c r="B326" s="6">
        <v>45</v>
      </c>
      <c r="C326" s="6">
        <v>2</v>
      </c>
      <c r="D326" s="6" t="s">
        <v>7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</row>
    <row r="327" spans="1:49" x14ac:dyDescent="0.2">
      <c r="A327" s="5">
        <v>41770</v>
      </c>
      <c r="B327" s="6">
        <v>6</v>
      </c>
      <c r="C327" s="6">
        <v>3</v>
      </c>
      <c r="D327" s="6" t="s">
        <v>7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</row>
    <row r="328" spans="1:49" x14ac:dyDescent="0.2">
      <c r="A328" s="5">
        <v>41770</v>
      </c>
      <c r="B328" s="6">
        <v>13</v>
      </c>
      <c r="C328" s="6">
        <v>3</v>
      </c>
      <c r="D328" s="6" t="s">
        <v>7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</row>
    <row r="329" spans="1:49" x14ac:dyDescent="0.2">
      <c r="A329" s="5">
        <v>41770</v>
      </c>
      <c r="B329" s="6">
        <v>30</v>
      </c>
      <c r="C329" s="6">
        <v>3</v>
      </c>
      <c r="D329" s="6" t="s">
        <v>7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</row>
    <row r="330" spans="1:49" x14ac:dyDescent="0.2">
      <c r="A330" s="5">
        <v>41770</v>
      </c>
      <c r="B330" s="6">
        <v>55</v>
      </c>
      <c r="C330" s="6">
        <v>3</v>
      </c>
      <c r="D330" s="6" t="s">
        <v>7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</row>
    <row r="331" spans="1:49" x14ac:dyDescent="0.2">
      <c r="A331" s="5">
        <v>41770</v>
      </c>
      <c r="B331" s="6">
        <v>57</v>
      </c>
      <c r="C331" s="6">
        <v>3</v>
      </c>
      <c r="D331" s="6" t="s">
        <v>7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</row>
    <row r="332" spans="1:49" x14ac:dyDescent="0.2">
      <c r="A332" s="5">
        <v>41771</v>
      </c>
      <c r="B332" s="6">
        <v>21</v>
      </c>
      <c r="C332" s="6">
        <v>1</v>
      </c>
      <c r="D332" s="6">
        <v>14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</row>
    <row r="333" spans="1:49" x14ac:dyDescent="0.2">
      <c r="A333" s="5">
        <v>41771</v>
      </c>
      <c r="B333" s="6">
        <v>24</v>
      </c>
      <c r="C333" s="6">
        <v>1</v>
      </c>
      <c r="D333" s="6">
        <v>11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</row>
    <row r="334" spans="1:49" x14ac:dyDescent="0.2">
      <c r="A334" s="5">
        <v>41771</v>
      </c>
      <c r="B334" s="6">
        <v>29</v>
      </c>
      <c r="C334" s="6">
        <v>1</v>
      </c>
      <c r="D334" s="6">
        <v>6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</row>
    <row r="335" spans="1:49" x14ac:dyDescent="0.2">
      <c r="A335" s="5">
        <v>41771</v>
      </c>
      <c r="B335" s="6">
        <v>37</v>
      </c>
      <c r="C335" s="6">
        <v>1</v>
      </c>
      <c r="D335" s="6">
        <v>6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</row>
    <row r="336" spans="1:49" x14ac:dyDescent="0.2">
      <c r="A336" s="5">
        <v>41771</v>
      </c>
      <c r="B336" s="6">
        <v>90</v>
      </c>
      <c r="C336" s="6">
        <v>1</v>
      </c>
      <c r="D336" s="6">
        <v>5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</row>
    <row r="337" spans="1:49" x14ac:dyDescent="0.2">
      <c r="A337" s="5">
        <v>41771</v>
      </c>
      <c r="B337" s="6">
        <v>11</v>
      </c>
      <c r="C337" s="6">
        <v>2</v>
      </c>
      <c r="D337" s="6" t="s">
        <v>7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</row>
    <row r="338" spans="1:49" x14ac:dyDescent="0.2">
      <c r="A338" s="5">
        <v>41771</v>
      </c>
      <c r="B338" s="6">
        <v>31</v>
      </c>
      <c r="C338" s="6">
        <v>2</v>
      </c>
      <c r="D338" s="6">
        <v>31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</row>
    <row r="339" spans="1:49" x14ac:dyDescent="0.2">
      <c r="A339" s="5">
        <v>41771</v>
      </c>
      <c r="B339" s="6">
        <v>40</v>
      </c>
      <c r="C339" s="6">
        <v>2</v>
      </c>
      <c r="D339" s="6">
        <v>25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</row>
    <row r="340" spans="1:49" x14ac:dyDescent="0.2">
      <c r="A340" s="5">
        <v>41771</v>
      </c>
      <c r="B340" s="6">
        <v>43</v>
      </c>
      <c r="C340" s="6">
        <v>2</v>
      </c>
      <c r="D340" s="6">
        <v>8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</row>
    <row r="341" spans="1:49" x14ac:dyDescent="0.2">
      <c r="A341" s="5">
        <v>41771</v>
      </c>
      <c r="B341" s="6">
        <v>45</v>
      </c>
      <c r="C341" s="6">
        <v>2</v>
      </c>
      <c r="D341" s="6">
        <v>18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</row>
    <row r="342" spans="1:49" x14ac:dyDescent="0.2">
      <c r="A342" s="5">
        <v>41771</v>
      </c>
      <c r="B342" s="6">
        <v>6</v>
      </c>
      <c r="C342" s="6">
        <v>3</v>
      </c>
      <c r="D342" s="6">
        <v>14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</row>
    <row r="343" spans="1:49" x14ac:dyDescent="0.2">
      <c r="A343" s="5">
        <v>41771</v>
      </c>
      <c r="B343" s="6">
        <v>13</v>
      </c>
      <c r="C343" s="6">
        <v>3</v>
      </c>
      <c r="D343" s="6">
        <v>21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</row>
    <row r="344" spans="1:49" x14ac:dyDescent="0.2">
      <c r="A344" s="5">
        <v>41771</v>
      </c>
      <c r="B344" s="6">
        <v>30</v>
      </c>
      <c r="C344" s="6">
        <v>3</v>
      </c>
      <c r="D344" s="6">
        <v>9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</row>
    <row r="345" spans="1:49" x14ac:dyDescent="0.2">
      <c r="A345" s="5">
        <v>41771</v>
      </c>
      <c r="B345" s="6">
        <v>55</v>
      </c>
      <c r="C345" s="6">
        <v>3</v>
      </c>
      <c r="D345" s="6">
        <v>10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</row>
    <row r="346" spans="1:49" x14ac:dyDescent="0.2">
      <c r="A346" s="5">
        <v>41771</v>
      </c>
      <c r="B346" s="6">
        <v>57</v>
      </c>
      <c r="C346" s="6">
        <v>3</v>
      </c>
      <c r="D346" s="6">
        <v>7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</row>
    <row r="347" spans="1:49" x14ac:dyDescent="0.2">
      <c r="A347" s="5">
        <v>41772</v>
      </c>
      <c r="B347" s="6">
        <v>21</v>
      </c>
      <c r="C347" s="6">
        <v>1</v>
      </c>
      <c r="D347" s="6">
        <v>9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</row>
    <row r="348" spans="1:49" x14ac:dyDescent="0.2">
      <c r="A348" s="5">
        <v>41772</v>
      </c>
      <c r="B348" s="6">
        <v>24</v>
      </c>
      <c r="C348" s="6">
        <v>1</v>
      </c>
      <c r="D348" s="6">
        <v>18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</row>
    <row r="349" spans="1:49" x14ac:dyDescent="0.2">
      <c r="A349" s="5">
        <v>41772</v>
      </c>
      <c r="B349" s="6">
        <v>29</v>
      </c>
      <c r="C349" s="6">
        <v>1</v>
      </c>
      <c r="D349" s="6">
        <v>8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</row>
    <row r="350" spans="1:49" x14ac:dyDescent="0.2">
      <c r="A350" s="5">
        <v>41772</v>
      </c>
      <c r="B350" s="6">
        <v>37</v>
      </c>
      <c r="C350" s="6">
        <v>1</v>
      </c>
      <c r="D350" s="6">
        <v>0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</row>
    <row r="351" spans="1:49" x14ac:dyDescent="0.2">
      <c r="A351" s="5">
        <v>41772</v>
      </c>
      <c r="B351" s="6">
        <v>90</v>
      </c>
      <c r="C351" s="6">
        <v>1</v>
      </c>
      <c r="D351" s="6">
        <v>13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</row>
    <row r="352" spans="1:49" x14ac:dyDescent="0.2">
      <c r="A352" s="5">
        <v>41772</v>
      </c>
      <c r="B352" s="6">
        <v>11</v>
      </c>
      <c r="C352" s="6">
        <v>2</v>
      </c>
      <c r="D352" s="6" t="s">
        <v>7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</row>
    <row r="353" spans="1:49" x14ac:dyDescent="0.2">
      <c r="A353" s="5">
        <v>41772</v>
      </c>
      <c r="B353" s="6">
        <v>31</v>
      </c>
      <c r="C353" s="6">
        <v>2</v>
      </c>
      <c r="D353" s="6">
        <v>7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</row>
    <row r="354" spans="1:49" x14ac:dyDescent="0.2">
      <c r="A354" s="5">
        <v>41772</v>
      </c>
      <c r="B354" s="6">
        <v>40</v>
      </c>
      <c r="C354" s="6">
        <v>2</v>
      </c>
      <c r="D354" s="6">
        <v>12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</row>
    <row r="355" spans="1:49" x14ac:dyDescent="0.2">
      <c r="A355" s="5">
        <v>41772</v>
      </c>
      <c r="B355" s="6">
        <v>43</v>
      </c>
      <c r="C355" s="6">
        <v>2</v>
      </c>
      <c r="D355" s="6">
        <v>17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</row>
    <row r="356" spans="1:49" x14ac:dyDescent="0.2">
      <c r="A356" s="5">
        <v>41772</v>
      </c>
      <c r="B356" s="6">
        <v>45</v>
      </c>
      <c r="C356" s="6">
        <v>2</v>
      </c>
      <c r="D356" s="6">
        <v>7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</row>
    <row r="357" spans="1:49" x14ac:dyDescent="0.2">
      <c r="A357" s="5">
        <v>41772</v>
      </c>
      <c r="B357" s="6">
        <v>6</v>
      </c>
      <c r="C357" s="6">
        <v>3</v>
      </c>
      <c r="D357" s="6">
        <v>6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</row>
    <row r="358" spans="1:49" x14ac:dyDescent="0.2">
      <c r="A358" s="5">
        <v>41772</v>
      </c>
      <c r="B358" s="6">
        <v>13</v>
      </c>
      <c r="C358" s="6">
        <v>3</v>
      </c>
      <c r="D358" s="6">
        <v>6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</row>
    <row r="359" spans="1:49" x14ac:dyDescent="0.2">
      <c r="A359" s="5">
        <v>41772</v>
      </c>
      <c r="B359" s="6">
        <v>30</v>
      </c>
      <c r="C359" s="6">
        <v>3</v>
      </c>
      <c r="D359" s="6">
        <v>13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</row>
    <row r="360" spans="1:49" x14ac:dyDescent="0.2">
      <c r="A360" s="5">
        <v>41772</v>
      </c>
      <c r="B360" s="6">
        <v>55</v>
      </c>
      <c r="C360" s="6">
        <v>3</v>
      </c>
      <c r="D360" s="6">
        <v>17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</row>
    <row r="361" spans="1:49" x14ac:dyDescent="0.2">
      <c r="A361" s="5">
        <v>41772</v>
      </c>
      <c r="B361" s="6">
        <v>57</v>
      </c>
      <c r="C361" s="6">
        <v>3</v>
      </c>
      <c r="D361" s="6">
        <v>14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</row>
    <row r="362" spans="1:49" x14ac:dyDescent="0.2">
      <c r="A362" s="5">
        <v>41773</v>
      </c>
      <c r="B362" s="6">
        <v>21</v>
      </c>
      <c r="C362" s="6">
        <v>1</v>
      </c>
      <c r="D362" s="6">
        <v>11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</row>
    <row r="363" spans="1:49" x14ac:dyDescent="0.2">
      <c r="A363" s="5">
        <v>41773</v>
      </c>
      <c r="B363" s="6">
        <v>24</v>
      </c>
      <c r="C363" s="6">
        <v>1</v>
      </c>
      <c r="D363" s="6">
        <v>12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</row>
    <row r="364" spans="1:49" x14ac:dyDescent="0.2">
      <c r="A364" s="5">
        <v>41773</v>
      </c>
      <c r="B364" s="6">
        <v>29</v>
      </c>
      <c r="C364" s="6">
        <v>1</v>
      </c>
      <c r="D364" s="6">
        <v>7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</row>
    <row r="365" spans="1:49" x14ac:dyDescent="0.2">
      <c r="A365" s="5">
        <v>41773</v>
      </c>
      <c r="B365" s="6">
        <v>37</v>
      </c>
      <c r="C365" s="6">
        <v>1</v>
      </c>
      <c r="D365" s="6">
        <v>4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</row>
    <row r="366" spans="1:49" x14ac:dyDescent="0.2">
      <c r="A366" s="5">
        <v>41773</v>
      </c>
      <c r="B366" s="6">
        <v>90</v>
      </c>
      <c r="C366" s="6">
        <v>1</v>
      </c>
      <c r="D366" s="6">
        <v>5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</row>
    <row r="367" spans="1:49" x14ac:dyDescent="0.2">
      <c r="A367" s="5">
        <v>41773</v>
      </c>
      <c r="B367" s="6">
        <v>11</v>
      </c>
      <c r="C367" s="6">
        <v>2</v>
      </c>
      <c r="D367" s="6" t="s">
        <v>7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</row>
    <row r="368" spans="1:49" x14ac:dyDescent="0.2">
      <c r="A368" s="5">
        <v>41773</v>
      </c>
      <c r="B368" s="6">
        <v>31</v>
      </c>
      <c r="C368" s="6">
        <v>2</v>
      </c>
      <c r="D368" s="6">
        <v>23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</row>
    <row r="369" spans="1:49" x14ac:dyDescent="0.2">
      <c r="A369" s="5">
        <v>41773</v>
      </c>
      <c r="B369" s="6">
        <v>40</v>
      </c>
      <c r="C369" s="6">
        <v>2</v>
      </c>
      <c r="D369" s="6">
        <v>17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</row>
    <row r="370" spans="1:49" x14ac:dyDescent="0.2">
      <c r="A370" s="5">
        <v>41773</v>
      </c>
      <c r="B370" s="6">
        <v>43</v>
      </c>
      <c r="C370" s="6">
        <v>2</v>
      </c>
      <c r="D370" s="6">
        <v>14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</row>
    <row r="371" spans="1:49" x14ac:dyDescent="0.2">
      <c r="A371" s="5">
        <v>41773</v>
      </c>
      <c r="B371" s="6">
        <v>45</v>
      </c>
      <c r="C371" s="6">
        <v>2</v>
      </c>
      <c r="D371" s="6">
        <v>16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</row>
    <row r="372" spans="1:49" x14ac:dyDescent="0.2">
      <c r="A372" s="5">
        <v>41773</v>
      </c>
      <c r="B372" s="6">
        <v>6</v>
      </c>
      <c r="C372" s="6">
        <v>3</v>
      </c>
      <c r="D372" s="6">
        <v>7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</row>
    <row r="373" spans="1:49" x14ac:dyDescent="0.2">
      <c r="A373" s="5">
        <v>41773</v>
      </c>
      <c r="B373" s="6">
        <v>13</v>
      </c>
      <c r="C373" s="6">
        <v>3</v>
      </c>
      <c r="D373" s="6">
        <v>8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</row>
    <row r="374" spans="1:49" x14ac:dyDescent="0.2">
      <c r="A374" s="5">
        <v>41773</v>
      </c>
      <c r="B374" s="6">
        <v>30</v>
      </c>
      <c r="C374" s="6">
        <v>3</v>
      </c>
      <c r="D374" s="6">
        <v>16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</row>
    <row r="375" spans="1:49" x14ac:dyDescent="0.2">
      <c r="A375" s="5">
        <v>41773</v>
      </c>
      <c r="B375" s="6">
        <v>55</v>
      </c>
      <c r="C375" s="6">
        <v>3</v>
      </c>
      <c r="D375" s="6">
        <v>5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</row>
    <row r="376" spans="1:49" x14ac:dyDescent="0.2">
      <c r="A376" s="5">
        <v>41773</v>
      </c>
      <c r="B376" s="6">
        <v>57</v>
      </c>
      <c r="C376" s="6">
        <v>3</v>
      </c>
      <c r="D376" s="6">
        <v>19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</row>
    <row r="377" spans="1:49" x14ac:dyDescent="0.2">
      <c r="A377" s="5">
        <v>41774</v>
      </c>
      <c r="B377" s="6">
        <v>21</v>
      </c>
      <c r="C377" s="6">
        <v>1</v>
      </c>
      <c r="D377" s="6">
        <v>13</v>
      </c>
      <c r="E377" s="6">
        <v>25.8</v>
      </c>
      <c r="F377" s="6">
        <v>14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</row>
    <row r="378" spans="1:49" x14ac:dyDescent="0.2">
      <c r="A378" s="5">
        <v>41774</v>
      </c>
      <c r="B378" s="6">
        <v>24</v>
      </c>
      <c r="C378" s="6">
        <v>1</v>
      </c>
      <c r="D378" s="6">
        <v>12</v>
      </c>
      <c r="E378" s="6">
        <v>24.1</v>
      </c>
      <c r="F378" s="6">
        <v>13.7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</row>
    <row r="379" spans="1:49" x14ac:dyDescent="0.2">
      <c r="A379" s="5">
        <v>41774</v>
      </c>
      <c r="B379" s="6">
        <v>29</v>
      </c>
      <c r="C379" s="6">
        <v>1</v>
      </c>
      <c r="D379" s="6">
        <v>6</v>
      </c>
      <c r="E379" s="6">
        <v>26.3</v>
      </c>
      <c r="F379" s="6">
        <v>13.7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</row>
    <row r="380" spans="1:49" x14ac:dyDescent="0.2">
      <c r="A380" s="5">
        <v>41774</v>
      </c>
      <c r="B380" s="6">
        <v>37</v>
      </c>
      <c r="C380" s="6">
        <v>1</v>
      </c>
      <c r="D380" s="6">
        <v>8</v>
      </c>
      <c r="E380" s="6">
        <v>24.7</v>
      </c>
      <c r="F380" s="6">
        <v>14.1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</row>
    <row r="381" spans="1:49" x14ac:dyDescent="0.2">
      <c r="A381" s="5">
        <v>41774</v>
      </c>
      <c r="B381" s="6">
        <v>90</v>
      </c>
      <c r="C381" s="6">
        <v>1</v>
      </c>
      <c r="D381" s="6">
        <v>11</v>
      </c>
      <c r="E381" s="6">
        <v>28.5</v>
      </c>
      <c r="F381" s="6">
        <v>14.9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</row>
    <row r="382" spans="1:49" x14ac:dyDescent="0.2">
      <c r="A382" s="5">
        <v>41774</v>
      </c>
      <c r="B382" s="6">
        <v>11</v>
      </c>
      <c r="C382" s="6">
        <v>2</v>
      </c>
      <c r="D382" s="6" t="s">
        <v>7</v>
      </c>
      <c r="E382" s="6" t="s">
        <v>7</v>
      </c>
      <c r="F382" s="6" t="s">
        <v>7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</row>
    <row r="383" spans="1:49" x14ac:dyDescent="0.2">
      <c r="A383" s="5">
        <v>41774</v>
      </c>
      <c r="B383" s="6">
        <v>31</v>
      </c>
      <c r="C383" s="6">
        <v>2</v>
      </c>
      <c r="D383" s="6">
        <v>9</v>
      </c>
      <c r="E383" s="6">
        <v>28.5</v>
      </c>
      <c r="F383" s="6">
        <v>16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</row>
    <row r="384" spans="1:49" x14ac:dyDescent="0.2">
      <c r="A384" s="5">
        <v>41774</v>
      </c>
      <c r="B384" s="6">
        <v>40</v>
      </c>
      <c r="C384" s="6">
        <v>2</v>
      </c>
      <c r="D384" s="6">
        <v>13</v>
      </c>
      <c r="E384" s="6">
        <v>26.2</v>
      </c>
      <c r="F384" s="6">
        <v>14.5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</row>
    <row r="385" spans="1:49" x14ac:dyDescent="0.2">
      <c r="A385" s="5">
        <v>41774</v>
      </c>
      <c r="B385" s="6">
        <v>43</v>
      </c>
      <c r="C385" s="6">
        <v>2</v>
      </c>
      <c r="D385" s="6">
        <v>22</v>
      </c>
      <c r="E385" s="6">
        <v>26.6</v>
      </c>
      <c r="F385" s="6">
        <v>15.3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</row>
    <row r="386" spans="1:49" x14ac:dyDescent="0.2">
      <c r="A386" s="5">
        <v>41774</v>
      </c>
      <c r="B386" s="6">
        <v>45</v>
      </c>
      <c r="C386" s="6">
        <v>2</v>
      </c>
      <c r="D386" s="6">
        <v>10</v>
      </c>
      <c r="E386" s="6">
        <v>26.9</v>
      </c>
      <c r="F386" s="6">
        <v>14.9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</row>
    <row r="387" spans="1:49" x14ac:dyDescent="0.2">
      <c r="A387" s="5">
        <v>41774</v>
      </c>
      <c r="B387" s="6">
        <v>6</v>
      </c>
      <c r="C387" s="6">
        <v>3</v>
      </c>
      <c r="D387" s="6">
        <v>8</v>
      </c>
      <c r="E387" s="6">
        <v>27.6</v>
      </c>
      <c r="F387" s="6">
        <v>15.3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</row>
    <row r="388" spans="1:49" x14ac:dyDescent="0.2">
      <c r="A388" s="5">
        <v>41774</v>
      </c>
      <c r="B388" s="6">
        <v>13</v>
      </c>
      <c r="C388" s="6">
        <v>3</v>
      </c>
      <c r="D388" s="6">
        <v>12</v>
      </c>
      <c r="E388" s="6">
        <v>25.9</v>
      </c>
      <c r="F388" s="6">
        <v>15.4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</row>
    <row r="389" spans="1:49" x14ac:dyDescent="0.2">
      <c r="A389" s="5">
        <v>41774</v>
      </c>
      <c r="B389" s="6">
        <v>30</v>
      </c>
      <c r="C389" s="6">
        <v>3</v>
      </c>
      <c r="D389" s="6">
        <v>110</v>
      </c>
      <c r="E389" s="6">
        <v>26.2</v>
      </c>
      <c r="F389" s="6">
        <v>15.4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</row>
    <row r="390" spans="1:49" x14ac:dyDescent="0.2">
      <c r="A390" s="5">
        <v>41774</v>
      </c>
      <c r="B390" s="6">
        <v>55</v>
      </c>
      <c r="C390" s="6">
        <v>3</v>
      </c>
      <c r="D390" s="6">
        <v>12</v>
      </c>
      <c r="E390" s="6">
        <v>27.2</v>
      </c>
      <c r="F390" s="6">
        <v>15.9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</row>
    <row r="391" spans="1:49" x14ac:dyDescent="0.2">
      <c r="A391" s="5">
        <v>41774</v>
      </c>
      <c r="B391" s="6">
        <v>57</v>
      </c>
      <c r="C391" s="6">
        <v>3</v>
      </c>
      <c r="D391" s="6">
        <v>19</v>
      </c>
      <c r="E391" s="6">
        <v>27.1</v>
      </c>
      <c r="F391" s="6">
        <v>15.8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</row>
    <row r="392" spans="1:49" x14ac:dyDescent="0.2">
      <c r="A392" s="10">
        <v>41774</v>
      </c>
      <c r="B392" s="11">
        <v>3</v>
      </c>
      <c r="C392" s="6">
        <v>4</v>
      </c>
      <c r="D392" s="6" t="s">
        <v>7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</row>
    <row r="393" spans="1:49" x14ac:dyDescent="0.2">
      <c r="A393" s="10">
        <v>41774</v>
      </c>
      <c r="B393" s="11">
        <v>10</v>
      </c>
      <c r="C393" s="6">
        <v>4</v>
      </c>
      <c r="D393" s="6">
        <v>17</v>
      </c>
      <c r="E393" s="6">
        <v>24.1</v>
      </c>
      <c r="F393" s="6">
        <v>13.3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</row>
    <row r="394" spans="1:49" x14ac:dyDescent="0.2">
      <c r="A394" s="10">
        <v>41774</v>
      </c>
      <c r="B394" s="11">
        <v>42</v>
      </c>
      <c r="C394" s="6">
        <v>4</v>
      </c>
      <c r="D394" s="6">
        <v>43</v>
      </c>
      <c r="E394" s="6">
        <v>26.9</v>
      </c>
      <c r="F394" s="6">
        <v>14.7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</row>
    <row r="395" spans="1:49" x14ac:dyDescent="0.2">
      <c r="A395" s="10">
        <v>41774</v>
      </c>
      <c r="B395" s="11">
        <v>44</v>
      </c>
      <c r="C395" s="6">
        <v>4</v>
      </c>
      <c r="D395" s="6" t="s">
        <v>8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</row>
    <row r="396" spans="1:49" x14ac:dyDescent="0.2">
      <c r="A396" s="10">
        <v>41774</v>
      </c>
      <c r="B396" s="11">
        <v>89</v>
      </c>
      <c r="C396" s="6">
        <v>4</v>
      </c>
      <c r="D396" s="6">
        <v>18</v>
      </c>
      <c r="E396" s="6">
        <v>29.2</v>
      </c>
      <c r="F396" s="6">
        <v>15.4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</row>
    <row r="397" spans="1:49" x14ac:dyDescent="0.2">
      <c r="A397" s="10">
        <v>41774</v>
      </c>
      <c r="B397" s="11">
        <v>1</v>
      </c>
      <c r="C397" s="6">
        <v>5</v>
      </c>
      <c r="D397" s="6">
        <v>8</v>
      </c>
      <c r="E397" s="6">
        <v>27</v>
      </c>
      <c r="F397" s="6">
        <v>15.8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</row>
    <row r="398" spans="1:49" x14ac:dyDescent="0.2">
      <c r="A398" s="10">
        <v>41774</v>
      </c>
      <c r="B398" s="11">
        <v>4</v>
      </c>
      <c r="C398" s="6">
        <v>5</v>
      </c>
      <c r="D398" s="6">
        <v>15</v>
      </c>
      <c r="E398" s="6">
        <v>26.4</v>
      </c>
      <c r="F398" s="6">
        <v>14.6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</row>
    <row r="399" spans="1:49" x14ac:dyDescent="0.2">
      <c r="A399" s="10">
        <v>41774</v>
      </c>
      <c r="B399" s="11">
        <v>46</v>
      </c>
      <c r="C399" s="6">
        <v>5</v>
      </c>
      <c r="D399" s="6">
        <v>22</v>
      </c>
      <c r="E399" s="6">
        <v>26.7</v>
      </c>
      <c r="F399" s="6">
        <v>14.5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</row>
    <row r="400" spans="1:49" x14ac:dyDescent="0.2">
      <c r="A400" s="10">
        <v>41774</v>
      </c>
      <c r="B400" s="11">
        <v>54</v>
      </c>
      <c r="C400" s="6">
        <v>5</v>
      </c>
      <c r="D400" s="6">
        <v>2</v>
      </c>
      <c r="E400" s="6">
        <v>25.4</v>
      </c>
      <c r="F400" s="6">
        <v>14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</row>
    <row r="401" spans="1:49" x14ac:dyDescent="0.2">
      <c r="A401" s="10">
        <v>41774</v>
      </c>
      <c r="B401" s="11">
        <v>88</v>
      </c>
      <c r="C401" s="6">
        <v>5</v>
      </c>
      <c r="D401" s="6">
        <v>21</v>
      </c>
      <c r="E401" s="6">
        <v>25.8</v>
      </c>
      <c r="F401" s="6">
        <v>15.7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</row>
    <row r="402" spans="1:49" x14ac:dyDescent="0.2">
      <c r="A402" s="10">
        <v>41774</v>
      </c>
      <c r="B402" s="11">
        <v>12</v>
      </c>
      <c r="C402" s="6">
        <v>6</v>
      </c>
      <c r="D402" s="6">
        <v>17</v>
      </c>
      <c r="E402" s="6">
        <v>26.4</v>
      </c>
      <c r="F402" s="6">
        <v>16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</row>
    <row r="403" spans="1:49" x14ac:dyDescent="0.2">
      <c r="A403" s="10">
        <v>41774</v>
      </c>
      <c r="B403" s="11">
        <v>22</v>
      </c>
      <c r="C403" s="6">
        <v>6</v>
      </c>
      <c r="D403" s="6">
        <v>24</v>
      </c>
      <c r="E403" s="6">
        <v>24.7</v>
      </c>
      <c r="F403" s="6">
        <v>13.4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</row>
    <row r="404" spans="1:49" x14ac:dyDescent="0.2">
      <c r="A404" s="10">
        <v>41774</v>
      </c>
      <c r="B404" s="11">
        <v>51</v>
      </c>
      <c r="C404" s="6">
        <v>6</v>
      </c>
      <c r="D404" s="6">
        <v>23</v>
      </c>
      <c r="E404" s="6">
        <v>24</v>
      </c>
      <c r="F404" s="6">
        <v>14.5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</row>
    <row r="405" spans="1:49" x14ac:dyDescent="0.2">
      <c r="A405" s="10">
        <v>41774</v>
      </c>
      <c r="B405" s="11">
        <v>52</v>
      </c>
      <c r="C405" s="6">
        <v>6</v>
      </c>
      <c r="D405" s="6">
        <v>68</v>
      </c>
      <c r="E405" s="6">
        <v>25.9</v>
      </c>
      <c r="F405" s="6">
        <v>14.7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</row>
    <row r="406" spans="1:49" x14ac:dyDescent="0.2">
      <c r="A406" s="12">
        <v>41774</v>
      </c>
      <c r="B406" s="6">
        <v>60</v>
      </c>
      <c r="C406" s="6">
        <v>6</v>
      </c>
      <c r="D406" s="6">
        <v>32</v>
      </c>
      <c r="E406" s="6">
        <v>25.7</v>
      </c>
      <c r="F406" s="6">
        <v>13.6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</row>
    <row r="407" spans="1:49" x14ac:dyDescent="0.2">
      <c r="A407" s="5">
        <v>41774</v>
      </c>
      <c r="B407" s="6">
        <v>9</v>
      </c>
      <c r="C407" s="6">
        <v>7</v>
      </c>
      <c r="D407" s="6"/>
      <c r="E407" s="6">
        <v>25.4</v>
      </c>
      <c r="F407" s="6">
        <v>13.1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</row>
    <row r="408" spans="1:49" x14ac:dyDescent="0.2">
      <c r="A408" s="5">
        <v>41774</v>
      </c>
      <c r="B408" s="6">
        <v>26</v>
      </c>
      <c r="C408" s="6">
        <v>7</v>
      </c>
      <c r="D408" s="6"/>
      <c r="E408" s="6">
        <v>25.9</v>
      </c>
      <c r="F408" s="6">
        <v>14.6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</row>
    <row r="409" spans="1:49" x14ac:dyDescent="0.2">
      <c r="A409" s="5">
        <v>41774</v>
      </c>
      <c r="B409" s="6">
        <v>47</v>
      </c>
      <c r="C409" s="6">
        <v>7</v>
      </c>
      <c r="D409" s="6"/>
      <c r="E409" s="6">
        <v>24.6</v>
      </c>
      <c r="F409" s="6">
        <v>13.2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</row>
    <row r="410" spans="1:49" x14ac:dyDescent="0.2">
      <c r="A410" s="5">
        <v>41774</v>
      </c>
      <c r="B410" s="6">
        <v>58</v>
      </c>
      <c r="C410" s="6">
        <v>7</v>
      </c>
      <c r="D410" s="6"/>
      <c r="E410" s="6">
        <v>24.4</v>
      </c>
      <c r="F410" s="6">
        <v>14.1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</row>
    <row r="411" spans="1:49" x14ac:dyDescent="0.2">
      <c r="A411" s="5">
        <v>41774</v>
      </c>
      <c r="B411" s="6">
        <v>87</v>
      </c>
      <c r="C411" s="6">
        <v>7</v>
      </c>
      <c r="D411" s="6"/>
      <c r="E411" s="6">
        <v>27.7</v>
      </c>
      <c r="F411" s="6">
        <v>17.600000000000001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</row>
    <row r="412" spans="1:49" x14ac:dyDescent="0.2">
      <c r="A412" s="5">
        <v>41774</v>
      </c>
      <c r="B412" s="6">
        <v>19</v>
      </c>
      <c r="C412" s="6">
        <v>8</v>
      </c>
      <c r="D412" s="6"/>
      <c r="E412" s="6">
        <v>26.1</v>
      </c>
      <c r="F412" s="6">
        <v>14.7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</row>
    <row r="413" spans="1:49" x14ac:dyDescent="0.2">
      <c r="A413" s="5">
        <v>41774</v>
      </c>
      <c r="B413" s="6">
        <v>28</v>
      </c>
      <c r="C413" s="6">
        <v>8</v>
      </c>
      <c r="D413" s="6"/>
      <c r="E413" s="6">
        <v>27.3</v>
      </c>
      <c r="F413" s="6">
        <v>14.2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</row>
    <row r="414" spans="1:49" x14ac:dyDescent="0.2">
      <c r="A414" s="5">
        <v>41774</v>
      </c>
      <c r="B414" s="6">
        <v>34</v>
      </c>
      <c r="C414" s="6">
        <v>8</v>
      </c>
      <c r="D414" s="6"/>
      <c r="E414" s="6">
        <v>26</v>
      </c>
      <c r="F414" s="6">
        <v>14.3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</row>
    <row r="415" spans="1:49" x14ac:dyDescent="0.2">
      <c r="A415" s="5">
        <v>41774</v>
      </c>
      <c r="B415" s="6">
        <v>35</v>
      </c>
      <c r="C415" s="6">
        <v>8</v>
      </c>
      <c r="D415" s="6"/>
      <c r="E415" s="6">
        <v>29.4</v>
      </c>
      <c r="F415" s="6">
        <v>16.399999999999999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</row>
    <row r="416" spans="1:49" x14ac:dyDescent="0.2">
      <c r="A416" s="5">
        <v>41774</v>
      </c>
      <c r="B416" s="6">
        <v>36</v>
      </c>
      <c r="C416" s="6">
        <v>8</v>
      </c>
      <c r="D416" s="6"/>
      <c r="E416" s="6">
        <v>27.2</v>
      </c>
      <c r="F416" s="6">
        <v>15.6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</row>
    <row r="417" spans="1:49" x14ac:dyDescent="0.2">
      <c r="A417" s="5">
        <v>41774</v>
      </c>
      <c r="B417" s="6">
        <v>14</v>
      </c>
      <c r="C417" s="6">
        <v>9</v>
      </c>
      <c r="D417" s="6"/>
      <c r="E417" s="6">
        <v>28.5</v>
      </c>
      <c r="F417" s="6">
        <v>16.2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</row>
    <row r="418" spans="1:49" x14ac:dyDescent="0.2">
      <c r="A418" s="5">
        <v>41774</v>
      </c>
      <c r="B418" s="6">
        <v>48</v>
      </c>
      <c r="C418" s="6">
        <v>9</v>
      </c>
      <c r="D418" s="6"/>
      <c r="E418" s="6">
        <v>26.5</v>
      </c>
      <c r="F418" s="6">
        <v>14.9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</row>
    <row r="419" spans="1:49" x14ac:dyDescent="0.2">
      <c r="A419" s="5">
        <v>41774</v>
      </c>
      <c r="B419" s="6">
        <v>53</v>
      </c>
      <c r="C419" s="6">
        <v>9</v>
      </c>
      <c r="D419" s="6"/>
      <c r="E419" s="6">
        <v>26.7</v>
      </c>
      <c r="F419" s="6">
        <v>14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</row>
    <row r="420" spans="1:49" x14ac:dyDescent="0.2">
      <c r="A420" s="5">
        <v>41774</v>
      </c>
      <c r="B420" s="6">
        <v>56</v>
      </c>
      <c r="C420" s="6">
        <v>9</v>
      </c>
      <c r="D420" s="6"/>
      <c r="E420" s="6">
        <v>28.3</v>
      </c>
      <c r="F420" s="6">
        <v>15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</row>
    <row r="421" spans="1:49" x14ac:dyDescent="0.2">
      <c r="A421" s="5">
        <v>41774</v>
      </c>
      <c r="B421" s="6">
        <v>59</v>
      </c>
      <c r="C421" s="6">
        <v>9</v>
      </c>
      <c r="D421" s="6"/>
      <c r="E421" s="6">
        <v>27</v>
      </c>
      <c r="F421" s="6">
        <v>14.5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</row>
    <row r="422" spans="1:49" x14ac:dyDescent="0.2">
      <c r="A422" s="5">
        <v>41775</v>
      </c>
      <c r="B422" s="6">
        <v>21</v>
      </c>
      <c r="C422" s="6">
        <v>1</v>
      </c>
      <c r="D422" s="6">
        <v>16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</row>
    <row r="423" spans="1:49" x14ac:dyDescent="0.2">
      <c r="A423" s="5">
        <v>41775</v>
      </c>
      <c r="B423" s="6">
        <v>24</v>
      </c>
      <c r="C423" s="6">
        <v>1</v>
      </c>
      <c r="D423" s="6">
        <v>11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</row>
    <row r="424" spans="1:49" x14ac:dyDescent="0.2">
      <c r="A424" s="5">
        <v>41775</v>
      </c>
      <c r="B424" s="6">
        <v>29</v>
      </c>
      <c r="C424" s="6">
        <v>1</v>
      </c>
      <c r="D424" s="6">
        <v>8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</row>
    <row r="425" spans="1:49" x14ac:dyDescent="0.2">
      <c r="A425" s="5">
        <v>41775</v>
      </c>
      <c r="B425" s="6">
        <v>37</v>
      </c>
      <c r="C425" s="6">
        <v>1</v>
      </c>
      <c r="D425" s="6">
        <v>0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</row>
    <row r="426" spans="1:49" x14ac:dyDescent="0.2">
      <c r="A426" s="5">
        <v>41775</v>
      </c>
      <c r="B426" s="6">
        <v>90</v>
      </c>
      <c r="C426" s="6">
        <v>1</v>
      </c>
      <c r="D426" s="6">
        <v>12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</row>
    <row r="427" spans="1:49" x14ac:dyDescent="0.2">
      <c r="A427" s="5">
        <v>41775</v>
      </c>
      <c r="B427" s="6">
        <v>11</v>
      </c>
      <c r="C427" s="6">
        <v>2</v>
      </c>
      <c r="D427" s="6">
        <v>0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</row>
    <row r="428" spans="1:49" x14ac:dyDescent="0.2">
      <c r="A428" s="5">
        <v>41775</v>
      </c>
      <c r="B428" s="6">
        <v>31</v>
      </c>
      <c r="C428" s="6">
        <v>2</v>
      </c>
      <c r="D428" s="6">
        <v>16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</row>
    <row r="429" spans="1:49" x14ac:dyDescent="0.2">
      <c r="A429" s="5">
        <v>41775</v>
      </c>
      <c r="B429" s="6">
        <v>40</v>
      </c>
      <c r="C429" s="6">
        <v>2</v>
      </c>
      <c r="D429" s="6">
        <v>16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</row>
    <row r="430" spans="1:49" x14ac:dyDescent="0.2">
      <c r="A430" s="5">
        <v>41775</v>
      </c>
      <c r="B430" s="6">
        <v>43</v>
      </c>
      <c r="C430" s="6">
        <v>2</v>
      </c>
      <c r="D430" s="6">
        <v>18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</row>
    <row r="431" spans="1:49" x14ac:dyDescent="0.2">
      <c r="A431" s="5">
        <v>41775</v>
      </c>
      <c r="B431" s="6">
        <v>45</v>
      </c>
      <c r="C431" s="6">
        <v>2</v>
      </c>
      <c r="D431" s="6">
        <v>15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</row>
    <row r="432" spans="1:49" x14ac:dyDescent="0.2">
      <c r="A432" s="5">
        <v>41775</v>
      </c>
      <c r="B432" s="6">
        <v>6</v>
      </c>
      <c r="C432" s="6">
        <v>3</v>
      </c>
      <c r="D432" s="6">
        <v>19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</row>
    <row r="433" spans="1:49" x14ac:dyDescent="0.2">
      <c r="A433" s="5">
        <v>41775</v>
      </c>
      <c r="B433" s="6">
        <v>13</v>
      </c>
      <c r="C433" s="6">
        <v>3</v>
      </c>
      <c r="D433" s="6">
        <v>5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</row>
    <row r="434" spans="1:49" x14ac:dyDescent="0.2">
      <c r="A434" s="5">
        <v>41775</v>
      </c>
      <c r="B434" s="6">
        <v>30</v>
      </c>
      <c r="C434" s="6">
        <v>3</v>
      </c>
      <c r="D434" s="6">
        <v>7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</row>
    <row r="435" spans="1:49" x14ac:dyDescent="0.2">
      <c r="A435" s="5">
        <v>41775</v>
      </c>
      <c r="B435" s="6">
        <v>55</v>
      </c>
      <c r="C435" s="6">
        <v>3</v>
      </c>
      <c r="D435" s="6">
        <v>4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</row>
    <row r="436" spans="1:49" x14ac:dyDescent="0.2">
      <c r="A436" s="5">
        <v>41775</v>
      </c>
      <c r="B436" s="6">
        <v>57</v>
      </c>
      <c r="C436" s="6">
        <v>3</v>
      </c>
      <c r="D436" s="6">
        <v>25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</row>
    <row r="437" spans="1:49" x14ac:dyDescent="0.2">
      <c r="A437" s="5">
        <v>41776</v>
      </c>
      <c r="B437" s="6">
        <v>21</v>
      </c>
      <c r="C437" s="6">
        <v>1</v>
      </c>
      <c r="D437" s="6">
        <v>11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</row>
    <row r="438" spans="1:49" x14ac:dyDescent="0.2">
      <c r="A438" s="5">
        <v>41776</v>
      </c>
      <c r="B438" s="6">
        <v>24</v>
      </c>
      <c r="C438" s="6">
        <v>1</v>
      </c>
      <c r="D438" s="6">
        <v>4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</row>
    <row r="439" spans="1:49" x14ac:dyDescent="0.2">
      <c r="A439" s="5">
        <v>41776</v>
      </c>
      <c r="B439" s="6">
        <v>29</v>
      </c>
      <c r="C439" s="6">
        <v>1</v>
      </c>
      <c r="D439" s="6">
        <v>12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</row>
    <row r="440" spans="1:49" x14ac:dyDescent="0.2">
      <c r="A440" s="5">
        <v>41776</v>
      </c>
      <c r="B440" s="6">
        <v>37</v>
      </c>
      <c r="C440" s="6">
        <v>1</v>
      </c>
      <c r="D440" s="6">
        <v>5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</row>
    <row r="441" spans="1:49" x14ac:dyDescent="0.2">
      <c r="A441" s="5">
        <v>41776</v>
      </c>
      <c r="B441" s="6">
        <v>90</v>
      </c>
      <c r="C441" s="6">
        <v>1</v>
      </c>
      <c r="D441" s="6">
        <v>5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</row>
    <row r="442" spans="1:49" x14ac:dyDescent="0.2">
      <c r="A442" s="5">
        <v>41776</v>
      </c>
      <c r="B442" s="6">
        <v>11</v>
      </c>
      <c r="C442" s="6">
        <v>2</v>
      </c>
      <c r="D442" s="6">
        <v>0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</row>
    <row r="443" spans="1:49" x14ac:dyDescent="0.2">
      <c r="A443" s="5">
        <v>41776</v>
      </c>
      <c r="B443" s="6">
        <v>31</v>
      </c>
      <c r="C443" s="6">
        <v>2</v>
      </c>
      <c r="D443" s="6">
        <v>15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</row>
    <row r="444" spans="1:49" x14ac:dyDescent="0.2">
      <c r="A444" s="5">
        <v>41776</v>
      </c>
      <c r="B444" s="6">
        <v>40</v>
      </c>
      <c r="C444" s="6">
        <v>2</v>
      </c>
      <c r="D444" s="6">
        <v>14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</row>
    <row r="445" spans="1:49" x14ac:dyDescent="0.2">
      <c r="A445" s="5">
        <v>41776</v>
      </c>
      <c r="B445" s="6">
        <v>43</v>
      </c>
      <c r="C445" s="6">
        <v>2</v>
      </c>
      <c r="D445" s="6">
        <v>9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</row>
    <row r="446" spans="1:49" x14ac:dyDescent="0.2">
      <c r="A446" s="5">
        <v>41776</v>
      </c>
      <c r="B446" s="6">
        <v>45</v>
      </c>
      <c r="C446" s="6">
        <v>2</v>
      </c>
      <c r="D446" s="6">
        <v>5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</row>
    <row r="447" spans="1:49" x14ac:dyDescent="0.2">
      <c r="A447" s="5">
        <v>41776</v>
      </c>
      <c r="B447" s="6">
        <v>6</v>
      </c>
      <c r="C447" s="6">
        <v>3</v>
      </c>
      <c r="D447" s="6">
        <v>13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</row>
    <row r="448" spans="1:49" x14ac:dyDescent="0.2">
      <c r="A448" s="5">
        <v>41776</v>
      </c>
      <c r="B448" s="6">
        <v>13</v>
      </c>
      <c r="C448" s="6">
        <v>3</v>
      </c>
      <c r="D448" s="6">
        <v>12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</row>
    <row r="449" spans="1:49" x14ac:dyDescent="0.2">
      <c r="A449" s="5">
        <v>41776</v>
      </c>
      <c r="B449" s="6">
        <v>30</v>
      </c>
      <c r="C449" s="6">
        <v>3</v>
      </c>
      <c r="D449" s="6">
        <v>20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</row>
    <row r="450" spans="1:49" x14ac:dyDescent="0.2">
      <c r="A450" s="5">
        <v>41776</v>
      </c>
      <c r="B450" s="6">
        <v>55</v>
      </c>
      <c r="C450" s="6">
        <v>3</v>
      </c>
      <c r="D450" s="6">
        <v>21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</row>
    <row r="451" spans="1:49" x14ac:dyDescent="0.2">
      <c r="A451" s="5">
        <v>41776</v>
      </c>
      <c r="B451" s="6">
        <v>57</v>
      </c>
      <c r="C451" s="6">
        <v>3</v>
      </c>
      <c r="D451" s="6">
        <v>17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</row>
    <row r="452" spans="1:49" x14ac:dyDescent="0.2">
      <c r="A452" s="5">
        <v>41777</v>
      </c>
      <c r="B452" s="6">
        <v>21</v>
      </c>
      <c r="C452" s="6">
        <v>1</v>
      </c>
      <c r="D452" s="6">
        <v>17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</row>
    <row r="453" spans="1:49" x14ac:dyDescent="0.2">
      <c r="A453" s="5">
        <v>41777</v>
      </c>
      <c r="B453" s="6">
        <v>24</v>
      </c>
      <c r="C453" s="6">
        <v>1</v>
      </c>
      <c r="D453" s="6">
        <v>15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</row>
    <row r="454" spans="1:49" x14ac:dyDescent="0.2">
      <c r="A454" s="5">
        <v>41777</v>
      </c>
      <c r="B454" s="6">
        <v>29</v>
      </c>
      <c r="C454" s="6">
        <v>1</v>
      </c>
      <c r="D454" s="6">
        <v>15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</row>
    <row r="455" spans="1:49" x14ac:dyDescent="0.2">
      <c r="A455" s="5">
        <v>41777</v>
      </c>
      <c r="B455" s="6">
        <v>37</v>
      </c>
      <c r="C455" s="6">
        <v>1</v>
      </c>
      <c r="D455" s="6">
        <v>7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</row>
    <row r="456" spans="1:49" x14ac:dyDescent="0.2">
      <c r="A456" s="5">
        <v>41777</v>
      </c>
      <c r="B456" s="6">
        <v>90</v>
      </c>
      <c r="C456" s="6">
        <v>1</v>
      </c>
      <c r="D456" s="6">
        <v>14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</row>
    <row r="457" spans="1:49" x14ac:dyDescent="0.2">
      <c r="A457" s="5">
        <v>41777</v>
      </c>
      <c r="B457" s="6">
        <v>11</v>
      </c>
      <c r="C457" s="6">
        <v>2</v>
      </c>
      <c r="D457" s="6">
        <v>0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</row>
    <row r="458" spans="1:49" x14ac:dyDescent="0.2">
      <c r="A458" s="5">
        <v>41777</v>
      </c>
      <c r="B458" s="6">
        <v>31</v>
      </c>
      <c r="C458" s="6">
        <v>2</v>
      </c>
      <c r="D458" s="6">
        <v>5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</row>
    <row r="459" spans="1:49" x14ac:dyDescent="0.2">
      <c r="A459" s="5">
        <v>41777</v>
      </c>
      <c r="B459" s="6">
        <v>40</v>
      </c>
      <c r="C459" s="6">
        <v>2</v>
      </c>
      <c r="D459" s="6">
        <v>23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</row>
    <row r="460" spans="1:49" x14ac:dyDescent="0.2">
      <c r="A460" s="5">
        <v>41777</v>
      </c>
      <c r="B460" s="6">
        <v>43</v>
      </c>
      <c r="C460" s="6">
        <v>2</v>
      </c>
      <c r="D460" s="6">
        <v>28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</row>
    <row r="461" spans="1:49" x14ac:dyDescent="0.2">
      <c r="A461" s="5">
        <v>41777</v>
      </c>
      <c r="B461" s="6">
        <v>45</v>
      </c>
      <c r="C461" s="6">
        <v>2</v>
      </c>
      <c r="D461" s="6">
        <v>16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</row>
    <row r="462" spans="1:49" x14ac:dyDescent="0.2">
      <c r="A462" s="5">
        <v>41777</v>
      </c>
      <c r="B462" s="6">
        <v>6</v>
      </c>
      <c r="C462" s="6">
        <v>3</v>
      </c>
      <c r="D462" s="6">
        <v>19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</row>
    <row r="463" spans="1:49" x14ac:dyDescent="0.2">
      <c r="A463" s="5">
        <v>41777</v>
      </c>
      <c r="B463" s="6">
        <v>13</v>
      </c>
      <c r="C463" s="6">
        <v>3</v>
      </c>
      <c r="D463" s="6">
        <v>10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</row>
    <row r="464" spans="1:49" x14ac:dyDescent="0.2">
      <c r="A464" s="5">
        <v>41777</v>
      </c>
      <c r="B464" s="6">
        <v>30</v>
      </c>
      <c r="C464" s="6">
        <v>3</v>
      </c>
      <c r="D464" s="6">
        <v>9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</row>
    <row r="465" spans="1:49" x14ac:dyDescent="0.2">
      <c r="A465" s="5">
        <v>41777</v>
      </c>
      <c r="B465" s="6">
        <v>55</v>
      </c>
      <c r="C465" s="6">
        <v>3</v>
      </c>
      <c r="D465" s="6">
        <v>8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</row>
    <row r="466" spans="1:49" x14ac:dyDescent="0.2">
      <c r="A466" s="5">
        <v>41777</v>
      </c>
      <c r="B466" s="6">
        <v>57</v>
      </c>
      <c r="C466" s="6">
        <v>3</v>
      </c>
      <c r="D466" s="6">
        <v>25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</row>
    <row r="467" spans="1:49" x14ac:dyDescent="0.2">
      <c r="A467" s="5">
        <v>41778</v>
      </c>
      <c r="B467" s="6">
        <v>21</v>
      </c>
      <c r="C467" s="6">
        <v>1</v>
      </c>
      <c r="D467" s="6">
        <v>9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</row>
    <row r="468" spans="1:49" x14ac:dyDescent="0.2">
      <c r="A468" s="5">
        <v>41778</v>
      </c>
      <c r="B468" s="6">
        <v>24</v>
      </c>
      <c r="C468" s="6">
        <v>1</v>
      </c>
      <c r="D468" s="6">
        <v>0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</row>
    <row r="469" spans="1:49" x14ac:dyDescent="0.2">
      <c r="A469" s="5">
        <v>41778</v>
      </c>
      <c r="B469" s="6">
        <v>29</v>
      </c>
      <c r="C469" s="6">
        <v>1</v>
      </c>
      <c r="D469" s="6">
        <v>12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</row>
    <row r="470" spans="1:49" x14ac:dyDescent="0.2">
      <c r="A470" s="5">
        <v>41778</v>
      </c>
      <c r="B470" s="6">
        <v>37</v>
      </c>
      <c r="C470" s="6">
        <v>1</v>
      </c>
      <c r="D470" s="6">
        <v>11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</row>
    <row r="471" spans="1:49" x14ac:dyDescent="0.2">
      <c r="A471" s="5">
        <v>41778</v>
      </c>
      <c r="B471" s="6">
        <v>90</v>
      </c>
      <c r="C471" s="6">
        <v>1</v>
      </c>
      <c r="D471" s="6">
        <v>6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</row>
    <row r="472" spans="1:49" x14ac:dyDescent="0.2">
      <c r="A472" s="5">
        <v>41778</v>
      </c>
      <c r="B472" s="6">
        <v>11</v>
      </c>
      <c r="C472" s="6">
        <v>2</v>
      </c>
      <c r="D472" s="6" t="s">
        <v>7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</row>
    <row r="473" spans="1:49" x14ac:dyDescent="0.2">
      <c r="A473" s="5">
        <v>41778</v>
      </c>
      <c r="B473" s="6">
        <v>31</v>
      </c>
      <c r="C473" s="6">
        <v>2</v>
      </c>
      <c r="D473" s="6">
        <v>14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</row>
    <row r="474" spans="1:49" x14ac:dyDescent="0.2">
      <c r="A474" s="5">
        <v>41778</v>
      </c>
      <c r="B474" s="6">
        <v>40</v>
      </c>
      <c r="C474" s="6">
        <v>2</v>
      </c>
      <c r="D474" s="6">
        <v>11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</row>
    <row r="475" spans="1:49" x14ac:dyDescent="0.2">
      <c r="A475" s="5">
        <v>41778</v>
      </c>
      <c r="B475" s="6">
        <v>43</v>
      </c>
      <c r="C475" s="6">
        <v>2</v>
      </c>
      <c r="D475" s="6">
        <v>6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</row>
    <row r="476" spans="1:49" x14ac:dyDescent="0.2">
      <c r="A476" s="5">
        <v>41778</v>
      </c>
      <c r="B476" s="6">
        <v>45</v>
      </c>
      <c r="C476" s="6">
        <v>2</v>
      </c>
      <c r="D476" s="6">
        <v>23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</row>
    <row r="477" spans="1:49" x14ac:dyDescent="0.2">
      <c r="A477" s="5">
        <v>41778</v>
      </c>
      <c r="B477" s="6">
        <v>6</v>
      </c>
      <c r="C477" s="6">
        <v>3</v>
      </c>
      <c r="D477" s="6">
        <v>5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</row>
    <row r="478" spans="1:49" x14ac:dyDescent="0.2">
      <c r="A478" s="5">
        <v>41778</v>
      </c>
      <c r="B478" s="6">
        <v>13</v>
      </c>
      <c r="C478" s="6">
        <v>3</v>
      </c>
      <c r="D478" s="6">
        <v>2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</row>
    <row r="479" spans="1:49" x14ac:dyDescent="0.2">
      <c r="A479" s="5">
        <v>41778</v>
      </c>
      <c r="B479" s="6">
        <v>30</v>
      </c>
      <c r="C479" s="6">
        <v>3</v>
      </c>
      <c r="D479" s="6">
        <v>13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</row>
    <row r="480" spans="1:49" x14ac:dyDescent="0.2">
      <c r="A480" s="5">
        <v>41778</v>
      </c>
      <c r="B480" s="6">
        <v>55</v>
      </c>
      <c r="C480" s="6">
        <v>3</v>
      </c>
      <c r="D480" s="6">
        <v>9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</row>
    <row r="481" spans="1:49" x14ac:dyDescent="0.2">
      <c r="A481" s="5">
        <v>41778</v>
      </c>
      <c r="B481" s="6">
        <v>57</v>
      </c>
      <c r="C481" s="6">
        <v>3</v>
      </c>
      <c r="D481" s="6">
        <v>8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</row>
    <row r="482" spans="1:49" x14ac:dyDescent="0.2">
      <c r="A482" s="5">
        <v>41779</v>
      </c>
      <c r="B482" s="6">
        <v>21</v>
      </c>
      <c r="C482" s="6">
        <v>1</v>
      </c>
      <c r="D482" s="6">
        <v>7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</row>
    <row r="483" spans="1:49" x14ac:dyDescent="0.2">
      <c r="A483" s="5">
        <v>41779</v>
      </c>
      <c r="B483" s="6">
        <v>24</v>
      </c>
      <c r="C483" s="6">
        <v>1</v>
      </c>
      <c r="D483" s="6">
        <v>19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</row>
    <row r="484" spans="1:49" x14ac:dyDescent="0.2">
      <c r="A484" s="5">
        <v>41779</v>
      </c>
      <c r="B484" s="6">
        <v>29</v>
      </c>
      <c r="C484" s="6">
        <v>1</v>
      </c>
      <c r="D484" s="6">
        <v>0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</row>
    <row r="485" spans="1:49" x14ac:dyDescent="0.2">
      <c r="A485" s="5">
        <v>41779</v>
      </c>
      <c r="B485" s="6">
        <v>37</v>
      </c>
      <c r="C485" s="6">
        <v>1</v>
      </c>
      <c r="D485" s="6">
        <v>12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</row>
    <row r="486" spans="1:49" x14ac:dyDescent="0.2">
      <c r="A486" s="5">
        <v>41779</v>
      </c>
      <c r="B486" s="6">
        <v>90</v>
      </c>
      <c r="C486" s="6">
        <v>1</v>
      </c>
      <c r="D486" s="6">
        <v>4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</row>
    <row r="487" spans="1:49" x14ac:dyDescent="0.2">
      <c r="A487" s="5">
        <v>41779</v>
      </c>
      <c r="B487" s="6">
        <v>11</v>
      </c>
      <c r="C487" s="6">
        <v>2</v>
      </c>
      <c r="D487" s="6" t="s">
        <v>7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</row>
    <row r="488" spans="1:49" x14ac:dyDescent="0.2">
      <c r="A488" s="5">
        <v>41779</v>
      </c>
      <c r="B488" s="6">
        <v>31</v>
      </c>
      <c r="C488" s="6">
        <v>2</v>
      </c>
      <c r="D488" s="6">
        <v>22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</row>
    <row r="489" spans="1:49" x14ac:dyDescent="0.2">
      <c r="A489" s="5">
        <v>41779</v>
      </c>
      <c r="B489" s="6">
        <v>40</v>
      </c>
      <c r="C489" s="6">
        <v>2</v>
      </c>
      <c r="D489" s="6">
        <v>23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</row>
    <row r="490" spans="1:49" x14ac:dyDescent="0.2">
      <c r="A490" s="5">
        <v>41779</v>
      </c>
      <c r="B490" s="6">
        <v>43</v>
      </c>
      <c r="C490" s="6">
        <v>2</v>
      </c>
      <c r="D490" s="6">
        <v>27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</row>
    <row r="491" spans="1:49" x14ac:dyDescent="0.2">
      <c r="A491" s="5">
        <v>41779</v>
      </c>
      <c r="B491" s="6">
        <v>45</v>
      </c>
      <c r="C491" s="6">
        <v>2</v>
      </c>
      <c r="D491" s="6">
        <v>12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</row>
    <row r="492" spans="1:49" x14ac:dyDescent="0.2">
      <c r="A492" s="5">
        <v>41779</v>
      </c>
      <c r="B492" s="6">
        <v>6</v>
      </c>
      <c r="C492" s="6">
        <v>3</v>
      </c>
      <c r="D492" s="6">
        <v>21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</row>
    <row r="493" spans="1:49" x14ac:dyDescent="0.2">
      <c r="A493" s="5">
        <v>41779</v>
      </c>
      <c r="B493" s="6">
        <v>13</v>
      </c>
      <c r="C493" s="6">
        <v>3</v>
      </c>
      <c r="D493" s="6">
        <v>5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</row>
    <row r="494" spans="1:49" x14ac:dyDescent="0.2">
      <c r="A494" s="5">
        <v>41779</v>
      </c>
      <c r="B494" s="6">
        <v>30</v>
      </c>
      <c r="C494" s="6">
        <v>3</v>
      </c>
      <c r="D494" s="6">
        <v>14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</row>
    <row r="495" spans="1:49" x14ac:dyDescent="0.2">
      <c r="A495" s="5">
        <v>41779</v>
      </c>
      <c r="B495" s="6">
        <v>55</v>
      </c>
      <c r="C495" s="6">
        <v>3</v>
      </c>
      <c r="D495" s="6">
        <v>8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</row>
    <row r="496" spans="1:49" x14ac:dyDescent="0.2">
      <c r="A496" s="5">
        <v>41779</v>
      </c>
      <c r="B496" s="6">
        <v>57</v>
      </c>
      <c r="C496" s="6">
        <v>3</v>
      </c>
      <c r="D496" s="6">
        <v>12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</row>
    <row r="497" spans="1:49" x14ac:dyDescent="0.2">
      <c r="A497" s="5">
        <v>41780</v>
      </c>
      <c r="B497" s="6">
        <v>21</v>
      </c>
      <c r="C497" s="6">
        <v>1</v>
      </c>
      <c r="D497" s="6">
        <v>12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</row>
    <row r="498" spans="1:49" x14ac:dyDescent="0.2">
      <c r="A498" s="5">
        <v>41780</v>
      </c>
      <c r="B498" s="6">
        <v>24</v>
      </c>
      <c r="C498" s="6">
        <v>1</v>
      </c>
      <c r="D498" s="6">
        <v>23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</row>
    <row r="499" spans="1:49" x14ac:dyDescent="0.2">
      <c r="A499" s="5">
        <v>41780</v>
      </c>
      <c r="B499" s="6">
        <v>29</v>
      </c>
      <c r="C499" s="6">
        <v>1</v>
      </c>
      <c r="D499" s="6">
        <v>6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</row>
    <row r="500" spans="1:49" x14ac:dyDescent="0.2">
      <c r="A500" s="5">
        <v>41780</v>
      </c>
      <c r="B500" s="6">
        <v>37</v>
      </c>
      <c r="C500" s="6">
        <v>1</v>
      </c>
      <c r="D500" s="6">
        <v>11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</row>
    <row r="501" spans="1:49" x14ac:dyDescent="0.2">
      <c r="A501" s="5">
        <v>41780</v>
      </c>
      <c r="B501" s="6">
        <v>90</v>
      </c>
      <c r="C501" s="6">
        <v>1</v>
      </c>
      <c r="D501" s="6">
        <v>3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</row>
    <row r="502" spans="1:49" x14ac:dyDescent="0.2">
      <c r="A502" s="5">
        <v>41780</v>
      </c>
      <c r="B502" s="6">
        <v>11</v>
      </c>
      <c r="C502" s="6">
        <v>2</v>
      </c>
      <c r="D502" s="6" t="s">
        <v>7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</row>
    <row r="503" spans="1:49" x14ac:dyDescent="0.2">
      <c r="A503" s="5">
        <v>41780</v>
      </c>
      <c r="B503" s="6">
        <v>31</v>
      </c>
      <c r="C503" s="6">
        <v>2</v>
      </c>
      <c r="D503" s="6">
        <v>27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</row>
    <row r="504" spans="1:49" x14ac:dyDescent="0.2">
      <c r="A504" s="5">
        <v>41780</v>
      </c>
      <c r="B504" s="6">
        <v>40</v>
      </c>
      <c r="C504" s="6">
        <v>2</v>
      </c>
      <c r="D504" s="6">
        <v>13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</row>
    <row r="505" spans="1:49" x14ac:dyDescent="0.2">
      <c r="A505" s="5">
        <v>41780</v>
      </c>
      <c r="B505" s="6">
        <v>43</v>
      </c>
      <c r="C505" s="6">
        <v>2</v>
      </c>
      <c r="D505" s="6">
        <v>17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</row>
    <row r="506" spans="1:49" x14ac:dyDescent="0.2">
      <c r="A506" s="5">
        <v>41780</v>
      </c>
      <c r="B506" s="6">
        <v>45</v>
      </c>
      <c r="C506" s="6">
        <v>2</v>
      </c>
      <c r="D506" s="6">
        <v>18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</row>
    <row r="507" spans="1:49" x14ac:dyDescent="0.2">
      <c r="A507" s="5">
        <v>41780</v>
      </c>
      <c r="B507" s="6">
        <v>6</v>
      </c>
      <c r="C507" s="6">
        <v>3</v>
      </c>
      <c r="D507" s="6">
        <v>9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</row>
    <row r="508" spans="1:49" x14ac:dyDescent="0.2">
      <c r="A508" s="5">
        <v>41780</v>
      </c>
      <c r="B508" s="6">
        <v>13</v>
      </c>
      <c r="C508" s="6">
        <v>3</v>
      </c>
      <c r="D508" s="6">
        <v>9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</row>
    <row r="509" spans="1:49" x14ac:dyDescent="0.2">
      <c r="A509" s="5">
        <v>41780</v>
      </c>
      <c r="B509" s="6">
        <v>30</v>
      </c>
      <c r="C509" s="6">
        <v>3</v>
      </c>
      <c r="D509" s="6">
        <v>12</v>
      </c>
      <c r="E509" s="6"/>
      <c r="F509" s="6"/>
      <c r="G509" s="6"/>
      <c r="H509" s="6"/>
      <c r="I509" s="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</row>
    <row r="510" spans="1:49" x14ac:dyDescent="0.2">
      <c r="A510" s="5">
        <v>41780</v>
      </c>
      <c r="B510" s="6">
        <v>55</v>
      </c>
      <c r="C510" s="6">
        <v>3</v>
      </c>
      <c r="D510" s="6">
        <v>6</v>
      </c>
      <c r="E510" s="6"/>
      <c r="F510" s="6"/>
      <c r="G510" s="6"/>
      <c r="H510" s="6"/>
      <c r="I510" s="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</row>
    <row r="511" spans="1:49" x14ac:dyDescent="0.2">
      <c r="A511" s="5">
        <v>41780</v>
      </c>
      <c r="B511" s="6">
        <v>57</v>
      </c>
      <c r="C511" s="6">
        <v>3</v>
      </c>
      <c r="D511" s="6">
        <v>14</v>
      </c>
      <c r="E511" s="6"/>
      <c r="F511" s="6"/>
      <c r="G511" s="6"/>
      <c r="H511" s="6"/>
      <c r="I511" s="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</row>
    <row r="512" spans="1:49" x14ac:dyDescent="0.2">
      <c r="A512" s="5">
        <v>41781</v>
      </c>
      <c r="B512" s="6">
        <v>21</v>
      </c>
      <c r="C512" s="6">
        <v>1</v>
      </c>
      <c r="D512" s="6">
        <v>9</v>
      </c>
      <c r="E512" s="6">
        <v>27</v>
      </c>
      <c r="F512" s="6">
        <v>15.5</v>
      </c>
      <c r="G512" s="6"/>
      <c r="H512" s="6"/>
      <c r="I512" s="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</row>
    <row r="513" spans="1:49" x14ac:dyDescent="0.2">
      <c r="A513" s="5">
        <v>41781</v>
      </c>
      <c r="B513" s="6">
        <v>24</v>
      </c>
      <c r="C513" s="6">
        <v>1</v>
      </c>
      <c r="D513" s="6">
        <v>10</v>
      </c>
      <c r="E513" s="6">
        <v>24.8</v>
      </c>
      <c r="F513" s="6">
        <v>14.3</v>
      </c>
      <c r="G513" s="6"/>
      <c r="H513" s="6"/>
      <c r="I513" s="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</row>
    <row r="514" spans="1:49" x14ac:dyDescent="0.2">
      <c r="A514" s="5">
        <v>41781</v>
      </c>
      <c r="B514" s="6">
        <v>29</v>
      </c>
      <c r="C514" s="6">
        <v>1</v>
      </c>
      <c r="D514" s="6">
        <v>11</v>
      </c>
      <c r="E514" s="6">
        <v>27.4</v>
      </c>
      <c r="F514" s="6">
        <v>14.1</v>
      </c>
      <c r="G514" s="6"/>
      <c r="H514" s="6"/>
      <c r="I514" s="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</row>
    <row r="515" spans="1:49" x14ac:dyDescent="0.2">
      <c r="A515" s="5">
        <v>41781</v>
      </c>
      <c r="B515" s="6">
        <v>37</v>
      </c>
      <c r="C515" s="6">
        <v>1</v>
      </c>
      <c r="D515" s="6">
        <v>9</v>
      </c>
      <c r="E515" s="6">
        <v>26.2</v>
      </c>
      <c r="F515" s="6">
        <v>15.3</v>
      </c>
      <c r="G515" s="6"/>
      <c r="H515" s="6"/>
      <c r="I515" s="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</row>
    <row r="516" spans="1:49" x14ac:dyDescent="0.2">
      <c r="A516" s="5">
        <v>41781</v>
      </c>
      <c r="B516" s="6">
        <v>90</v>
      </c>
      <c r="C516" s="6">
        <v>1</v>
      </c>
      <c r="D516" s="6">
        <v>3</v>
      </c>
      <c r="E516" s="6">
        <v>28.5</v>
      </c>
      <c r="F516" s="6">
        <v>14.8</v>
      </c>
      <c r="G516" s="6"/>
      <c r="H516" s="6"/>
      <c r="I516" s="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</row>
    <row r="517" spans="1:49" x14ac:dyDescent="0.2">
      <c r="A517" s="5">
        <v>41781</v>
      </c>
      <c r="B517" s="6">
        <v>11</v>
      </c>
      <c r="C517" s="6">
        <v>2</v>
      </c>
      <c r="D517" s="6" t="s">
        <v>7</v>
      </c>
      <c r="E517" s="6" t="s">
        <v>7</v>
      </c>
      <c r="F517" s="6" t="s">
        <v>7</v>
      </c>
      <c r="G517" s="6"/>
      <c r="H517" s="6"/>
      <c r="I517" s="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</row>
    <row r="518" spans="1:49" x14ac:dyDescent="0.2">
      <c r="A518" s="5">
        <v>41781</v>
      </c>
      <c r="B518" s="6">
        <v>31</v>
      </c>
      <c r="C518" s="6">
        <v>2</v>
      </c>
      <c r="D518" s="6">
        <v>20</v>
      </c>
      <c r="E518" s="6">
        <v>29.4</v>
      </c>
      <c r="F518" s="6">
        <v>16.7</v>
      </c>
      <c r="G518" s="6"/>
      <c r="H518" s="6"/>
      <c r="I518" s="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</row>
    <row r="519" spans="1:49" x14ac:dyDescent="0.2">
      <c r="A519" s="5">
        <v>41781</v>
      </c>
      <c r="B519" s="6">
        <v>40</v>
      </c>
      <c r="C519" s="6">
        <v>2</v>
      </c>
      <c r="D519" s="6">
        <v>16</v>
      </c>
      <c r="E519" s="6">
        <v>27.1</v>
      </c>
      <c r="F519" s="6">
        <v>15</v>
      </c>
      <c r="G519" s="6"/>
      <c r="H519" s="6"/>
      <c r="I519" s="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</row>
    <row r="520" spans="1:49" x14ac:dyDescent="0.2">
      <c r="A520" s="5">
        <v>41781</v>
      </c>
      <c r="B520" s="6">
        <v>43</v>
      </c>
      <c r="C520" s="6">
        <v>2</v>
      </c>
      <c r="D520" s="6">
        <v>4</v>
      </c>
      <c r="E520" s="6">
        <v>27.8</v>
      </c>
      <c r="F520" s="6">
        <v>15.9</v>
      </c>
      <c r="G520" s="6"/>
      <c r="H520" s="6"/>
      <c r="I520" s="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</row>
    <row r="521" spans="1:49" x14ac:dyDescent="0.2">
      <c r="A521" s="5">
        <v>41781</v>
      </c>
      <c r="B521" s="6">
        <v>45</v>
      </c>
      <c r="C521" s="6">
        <v>2</v>
      </c>
      <c r="D521" s="6">
        <v>8</v>
      </c>
      <c r="E521" s="6">
        <v>27.4</v>
      </c>
      <c r="F521" s="6">
        <v>15</v>
      </c>
      <c r="G521" s="6"/>
      <c r="H521" s="6"/>
      <c r="I521" s="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</row>
    <row r="522" spans="1:49" x14ac:dyDescent="0.2">
      <c r="A522" s="5">
        <v>41781</v>
      </c>
      <c r="B522" s="6">
        <v>6</v>
      </c>
      <c r="C522" s="6">
        <v>3</v>
      </c>
      <c r="D522" s="6">
        <v>14</v>
      </c>
      <c r="E522" s="6">
        <v>28.3</v>
      </c>
      <c r="F522" s="6">
        <v>15.6</v>
      </c>
      <c r="G522" s="6"/>
      <c r="H522" s="6"/>
      <c r="I522" s="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</row>
    <row r="523" spans="1:49" x14ac:dyDescent="0.2">
      <c r="A523" s="5">
        <v>41781</v>
      </c>
      <c r="B523" s="6">
        <v>13</v>
      </c>
      <c r="C523" s="6">
        <v>3</v>
      </c>
      <c r="D523" s="6">
        <v>5</v>
      </c>
      <c r="E523" s="6">
        <v>26.5</v>
      </c>
      <c r="F523" s="6">
        <v>15.6</v>
      </c>
      <c r="G523" s="6"/>
      <c r="H523" s="6"/>
      <c r="I523" s="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</row>
    <row r="524" spans="1:49" x14ac:dyDescent="0.2">
      <c r="A524" s="5">
        <v>41781</v>
      </c>
      <c r="B524" s="6">
        <v>30</v>
      </c>
      <c r="C524" s="6">
        <v>3</v>
      </c>
      <c r="D524" s="6">
        <v>11</v>
      </c>
      <c r="E524" s="6">
        <v>26.8</v>
      </c>
      <c r="F524" s="6">
        <v>15.8</v>
      </c>
      <c r="G524" s="6"/>
      <c r="H524" s="6"/>
      <c r="I524" s="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</row>
    <row r="525" spans="1:49" x14ac:dyDescent="0.2">
      <c r="A525" s="5">
        <v>41781</v>
      </c>
      <c r="B525" s="6">
        <v>55</v>
      </c>
      <c r="C525" s="6">
        <v>3</v>
      </c>
      <c r="D525" s="6">
        <v>3</v>
      </c>
      <c r="E525" s="6">
        <v>27.6</v>
      </c>
      <c r="F525" s="6">
        <v>16</v>
      </c>
      <c r="G525" s="6"/>
      <c r="H525" s="6"/>
      <c r="I525" s="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</row>
    <row r="526" spans="1:49" x14ac:dyDescent="0.2">
      <c r="A526" s="5">
        <v>41781</v>
      </c>
      <c r="B526" s="6">
        <v>57</v>
      </c>
      <c r="C526" s="6">
        <v>3</v>
      </c>
      <c r="D526" s="6">
        <v>17</v>
      </c>
      <c r="E526" s="6">
        <v>28</v>
      </c>
      <c r="F526" s="6">
        <v>16.2</v>
      </c>
      <c r="G526" s="6"/>
      <c r="H526" s="6"/>
      <c r="I526" s="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</row>
    <row r="527" spans="1:49" x14ac:dyDescent="0.2">
      <c r="A527" s="5">
        <v>41781</v>
      </c>
      <c r="B527" s="6">
        <v>3</v>
      </c>
      <c r="C527" s="6">
        <v>4</v>
      </c>
      <c r="D527" s="6" t="s">
        <v>7</v>
      </c>
      <c r="E527" s="6"/>
      <c r="F527" s="6"/>
      <c r="G527" s="6"/>
      <c r="H527" s="6"/>
      <c r="I527" s="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</row>
    <row r="528" spans="1:49" x14ac:dyDescent="0.2">
      <c r="A528" s="5">
        <v>41781</v>
      </c>
      <c r="B528" s="6">
        <v>10</v>
      </c>
      <c r="C528" s="6">
        <v>4</v>
      </c>
      <c r="D528" s="6">
        <v>14</v>
      </c>
      <c r="E528" s="6">
        <v>25.3</v>
      </c>
      <c r="F528" s="6">
        <v>14</v>
      </c>
      <c r="G528" s="6"/>
      <c r="H528" s="6"/>
      <c r="I528" s="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</row>
    <row r="529" spans="1:49" x14ac:dyDescent="0.2">
      <c r="A529" s="5">
        <v>41781</v>
      </c>
      <c r="B529" s="6">
        <v>42</v>
      </c>
      <c r="C529" s="6">
        <v>4</v>
      </c>
      <c r="D529" s="6">
        <v>22</v>
      </c>
      <c r="E529" s="6">
        <v>27.6</v>
      </c>
      <c r="F529" s="6">
        <v>14.9</v>
      </c>
      <c r="G529" s="6"/>
      <c r="H529" s="6"/>
      <c r="I529" s="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</row>
    <row r="530" spans="1:49" x14ac:dyDescent="0.2">
      <c r="A530" s="5">
        <v>41781</v>
      </c>
      <c r="B530" s="6">
        <v>44</v>
      </c>
      <c r="C530" s="6">
        <v>4</v>
      </c>
      <c r="D530" s="6" t="s">
        <v>8</v>
      </c>
      <c r="E530" s="6"/>
      <c r="F530" s="6"/>
      <c r="G530" s="6"/>
      <c r="H530" s="6"/>
      <c r="I530" s="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</row>
    <row r="531" spans="1:49" x14ac:dyDescent="0.2">
      <c r="A531" s="5">
        <v>41781</v>
      </c>
      <c r="B531" s="6">
        <v>89</v>
      </c>
      <c r="C531" s="6">
        <v>4</v>
      </c>
      <c r="D531" s="6">
        <v>4</v>
      </c>
      <c r="E531" s="6">
        <v>29.8</v>
      </c>
      <c r="F531" s="6">
        <v>15.4</v>
      </c>
      <c r="G531" s="6"/>
      <c r="H531" s="6"/>
      <c r="I531" s="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</row>
    <row r="532" spans="1:49" x14ac:dyDescent="0.2">
      <c r="A532" s="5">
        <v>41781</v>
      </c>
      <c r="B532" s="6">
        <v>1</v>
      </c>
      <c r="C532" s="6">
        <v>5</v>
      </c>
      <c r="D532" s="6">
        <v>38</v>
      </c>
      <c r="E532" s="6">
        <v>28.4</v>
      </c>
      <c r="F532" s="6">
        <v>16.600000000000001</v>
      </c>
      <c r="G532" s="6"/>
      <c r="H532" s="6"/>
      <c r="I532" s="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</row>
    <row r="533" spans="1:49" x14ac:dyDescent="0.2">
      <c r="A533" s="5">
        <v>41781</v>
      </c>
      <c r="B533" s="6">
        <v>4</v>
      </c>
      <c r="C533" s="6">
        <v>5</v>
      </c>
      <c r="D533" s="6">
        <v>0</v>
      </c>
      <c r="E533" s="6">
        <v>27.5</v>
      </c>
      <c r="F533" s="6">
        <v>15.4</v>
      </c>
      <c r="G533" s="6"/>
      <c r="H533" s="6"/>
      <c r="I533" s="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</row>
    <row r="534" spans="1:49" x14ac:dyDescent="0.2">
      <c r="A534" s="5">
        <v>41781</v>
      </c>
      <c r="B534" s="6">
        <v>46</v>
      </c>
      <c r="C534" s="6">
        <v>5</v>
      </c>
      <c r="D534" s="6">
        <v>40</v>
      </c>
      <c r="E534" s="6">
        <v>27</v>
      </c>
      <c r="F534" s="6">
        <v>14.9</v>
      </c>
      <c r="G534" s="6"/>
      <c r="H534" s="6"/>
      <c r="I534" s="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</row>
    <row r="535" spans="1:49" x14ac:dyDescent="0.2">
      <c r="A535" s="5">
        <v>41781</v>
      </c>
      <c r="B535" s="6">
        <v>54</v>
      </c>
      <c r="C535" s="6">
        <v>5</v>
      </c>
      <c r="D535" s="6">
        <v>0</v>
      </c>
      <c r="E535" s="6" t="s">
        <v>7</v>
      </c>
      <c r="F535" s="6" t="s">
        <v>7</v>
      </c>
      <c r="G535" s="6"/>
      <c r="H535" s="6"/>
      <c r="I535" s="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</row>
    <row r="536" spans="1:49" x14ac:dyDescent="0.2">
      <c r="A536" s="5">
        <v>41781</v>
      </c>
      <c r="B536" s="6">
        <v>88</v>
      </c>
      <c r="C536" s="6">
        <v>5</v>
      </c>
      <c r="D536" s="6">
        <v>30</v>
      </c>
      <c r="E536" s="6">
        <v>29.4</v>
      </c>
      <c r="F536" s="6">
        <v>16.2</v>
      </c>
      <c r="G536" s="6"/>
      <c r="H536" s="6"/>
      <c r="I536" s="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</row>
    <row r="537" spans="1:49" x14ac:dyDescent="0.2">
      <c r="A537" s="5">
        <v>41781</v>
      </c>
      <c r="B537" s="6">
        <v>12</v>
      </c>
      <c r="C537" s="6">
        <v>6</v>
      </c>
      <c r="D537" s="6">
        <v>15</v>
      </c>
      <c r="E537" s="6">
        <v>28</v>
      </c>
      <c r="F537" s="6">
        <v>16.899999999999999</v>
      </c>
      <c r="G537" s="6"/>
      <c r="H537" s="6"/>
      <c r="I537" s="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</row>
    <row r="538" spans="1:49" x14ac:dyDescent="0.2">
      <c r="A538" s="5">
        <v>41781</v>
      </c>
      <c r="B538" s="6">
        <v>22</v>
      </c>
      <c r="C538" s="6">
        <v>6</v>
      </c>
      <c r="D538" s="6">
        <v>9</v>
      </c>
      <c r="E538" s="6">
        <v>26</v>
      </c>
      <c r="F538" s="6">
        <v>14.4</v>
      </c>
      <c r="G538" s="6"/>
      <c r="H538" s="6"/>
      <c r="I538" s="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</row>
    <row r="539" spans="1:49" x14ac:dyDescent="0.2">
      <c r="A539" s="5">
        <v>41781</v>
      </c>
      <c r="B539" s="6">
        <v>51</v>
      </c>
      <c r="C539" s="6">
        <v>6</v>
      </c>
      <c r="D539" s="6">
        <v>11</v>
      </c>
      <c r="E539" s="6">
        <v>25.5</v>
      </c>
      <c r="F539" s="6">
        <v>15.4</v>
      </c>
      <c r="G539" s="6"/>
      <c r="H539" s="6"/>
      <c r="I539" s="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 x14ac:dyDescent="0.2">
      <c r="A540" s="5">
        <v>41781</v>
      </c>
      <c r="B540" s="6">
        <v>52</v>
      </c>
      <c r="C540" s="6">
        <v>6</v>
      </c>
      <c r="D540" s="6">
        <v>48</v>
      </c>
      <c r="E540" s="6">
        <v>27</v>
      </c>
      <c r="F540" s="6">
        <v>15.5</v>
      </c>
      <c r="G540" s="6"/>
      <c r="H540" s="6"/>
      <c r="I540" s="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</row>
    <row r="541" spans="1:49" x14ac:dyDescent="0.2">
      <c r="A541" s="5">
        <v>41781</v>
      </c>
      <c r="B541" s="6">
        <v>60</v>
      </c>
      <c r="C541" s="6">
        <v>6</v>
      </c>
      <c r="D541" s="6">
        <v>54</v>
      </c>
      <c r="E541" s="6">
        <v>26.6</v>
      </c>
      <c r="F541" s="6">
        <v>14.1</v>
      </c>
      <c r="G541" s="6"/>
      <c r="H541" s="6"/>
      <c r="I541" s="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</row>
    <row r="542" spans="1:49" x14ac:dyDescent="0.2">
      <c r="A542" s="5">
        <v>41781</v>
      </c>
      <c r="B542" s="6">
        <v>9</v>
      </c>
      <c r="C542" s="6">
        <v>7</v>
      </c>
      <c r="D542" s="6"/>
      <c r="E542" s="6">
        <v>26.3</v>
      </c>
      <c r="F542" s="6">
        <v>14.1</v>
      </c>
      <c r="G542" s="6"/>
      <c r="H542" s="6"/>
      <c r="I542" s="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</row>
    <row r="543" spans="1:49" x14ac:dyDescent="0.2">
      <c r="A543" s="5">
        <v>41781</v>
      </c>
      <c r="B543" s="6">
        <v>26</v>
      </c>
      <c r="C543" s="6">
        <v>7</v>
      </c>
      <c r="D543" s="6"/>
      <c r="E543" s="6">
        <v>27.1</v>
      </c>
      <c r="F543" s="6">
        <v>14.8</v>
      </c>
      <c r="G543" s="6"/>
      <c r="H543" s="6"/>
      <c r="I543" s="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</row>
    <row r="544" spans="1:49" x14ac:dyDescent="0.2">
      <c r="A544" s="5">
        <v>41781</v>
      </c>
      <c r="B544" s="6">
        <v>47</v>
      </c>
      <c r="C544" s="6">
        <v>7</v>
      </c>
      <c r="D544" s="6"/>
      <c r="E544" s="6">
        <v>26</v>
      </c>
      <c r="F544" s="6">
        <v>14.6</v>
      </c>
      <c r="G544" s="6"/>
      <c r="H544" s="6"/>
      <c r="I544" s="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</row>
    <row r="545" spans="1:49" x14ac:dyDescent="0.2">
      <c r="A545" s="5">
        <v>41781</v>
      </c>
      <c r="B545" s="6">
        <v>58</v>
      </c>
      <c r="C545" s="6">
        <v>7</v>
      </c>
      <c r="D545" s="6"/>
      <c r="E545" s="6">
        <v>25.4</v>
      </c>
      <c r="F545" s="6">
        <v>15.1</v>
      </c>
      <c r="G545" s="6"/>
      <c r="H545" s="6"/>
      <c r="I545" s="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</row>
    <row r="546" spans="1:49" x14ac:dyDescent="0.2">
      <c r="A546" s="5">
        <v>41781</v>
      </c>
      <c r="B546" s="6">
        <v>87</v>
      </c>
      <c r="C546" s="6">
        <v>7</v>
      </c>
      <c r="D546" s="6"/>
      <c r="E546" s="6">
        <v>28.7</v>
      </c>
      <c r="F546" s="6">
        <v>19.399999999999999</v>
      </c>
      <c r="G546" s="6"/>
      <c r="H546" s="6"/>
      <c r="I546" s="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</row>
    <row r="547" spans="1:49" x14ac:dyDescent="0.2">
      <c r="A547" s="5">
        <v>41781</v>
      </c>
      <c r="B547" s="6">
        <v>19</v>
      </c>
      <c r="C547" s="6">
        <v>8</v>
      </c>
      <c r="D547" s="6"/>
      <c r="E547" s="6">
        <v>26.1</v>
      </c>
      <c r="F547" s="6">
        <v>15.1</v>
      </c>
      <c r="G547" s="6"/>
      <c r="H547" s="6"/>
      <c r="I547" s="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</row>
    <row r="548" spans="1:49" x14ac:dyDescent="0.2">
      <c r="A548" s="5">
        <v>41781</v>
      </c>
      <c r="B548" s="6">
        <v>28</v>
      </c>
      <c r="C548" s="6">
        <v>8</v>
      </c>
      <c r="D548" s="6"/>
      <c r="E548" s="6">
        <v>28.2</v>
      </c>
      <c r="F548" s="6">
        <v>15.8</v>
      </c>
      <c r="G548" s="6"/>
      <c r="H548" s="6"/>
      <c r="I548" s="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</row>
    <row r="549" spans="1:49" x14ac:dyDescent="0.2">
      <c r="A549" s="5">
        <v>41781</v>
      </c>
      <c r="B549" s="6">
        <v>34</v>
      </c>
      <c r="C549" s="6">
        <v>8</v>
      </c>
      <c r="D549" s="6"/>
      <c r="E549" s="6">
        <v>26.5</v>
      </c>
      <c r="F549" s="6">
        <v>14.9</v>
      </c>
      <c r="G549" s="6"/>
      <c r="H549" s="6"/>
      <c r="I549" s="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</row>
    <row r="550" spans="1:49" x14ac:dyDescent="0.2">
      <c r="A550" s="5">
        <v>41781</v>
      </c>
      <c r="B550" s="6">
        <v>35</v>
      </c>
      <c r="C550" s="6">
        <v>8</v>
      </c>
      <c r="D550" s="6"/>
      <c r="E550" s="6">
        <v>30.1</v>
      </c>
      <c r="F550" s="6">
        <v>16.899999999999999</v>
      </c>
      <c r="G550" s="6"/>
      <c r="H550" s="6"/>
      <c r="I550" s="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</row>
    <row r="551" spans="1:49" x14ac:dyDescent="0.2">
      <c r="A551" s="5">
        <v>41781</v>
      </c>
      <c r="B551" s="6">
        <v>36</v>
      </c>
      <c r="C551" s="6">
        <v>8</v>
      </c>
      <c r="D551" s="6"/>
      <c r="E551" s="6">
        <v>29</v>
      </c>
      <c r="F551" s="6">
        <v>15.8</v>
      </c>
      <c r="G551" s="6"/>
      <c r="H551" s="6"/>
      <c r="I551" s="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</row>
    <row r="552" spans="1:49" x14ac:dyDescent="0.2">
      <c r="A552" s="5">
        <v>41781</v>
      </c>
      <c r="B552" s="6">
        <v>14</v>
      </c>
      <c r="C552" s="6">
        <v>9</v>
      </c>
      <c r="D552" s="6"/>
      <c r="E552" s="6">
        <v>26.9</v>
      </c>
      <c r="F552" s="6">
        <v>17.600000000000001</v>
      </c>
      <c r="G552" s="6"/>
      <c r="H552" s="6"/>
      <c r="I552" s="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</row>
    <row r="553" spans="1:49" x14ac:dyDescent="0.2">
      <c r="A553" s="5">
        <v>41781</v>
      </c>
      <c r="B553" s="6">
        <v>48</v>
      </c>
      <c r="C553" s="6">
        <v>9</v>
      </c>
      <c r="D553" s="6"/>
      <c r="E553" s="6">
        <v>27.3</v>
      </c>
      <c r="F553" s="6">
        <v>14.9</v>
      </c>
      <c r="G553" s="6"/>
      <c r="H553" s="6"/>
      <c r="I553" s="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</row>
    <row r="554" spans="1:49" x14ac:dyDescent="0.2">
      <c r="A554" s="5">
        <v>41781</v>
      </c>
      <c r="B554" s="6">
        <v>53</v>
      </c>
      <c r="C554" s="6">
        <v>9</v>
      </c>
      <c r="D554" s="6"/>
      <c r="E554" s="6">
        <v>28.4</v>
      </c>
      <c r="F554" s="6">
        <v>14.8</v>
      </c>
      <c r="G554" s="6"/>
      <c r="H554" s="6"/>
      <c r="I554" s="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</row>
    <row r="555" spans="1:49" x14ac:dyDescent="0.2">
      <c r="A555" s="5">
        <v>41781</v>
      </c>
      <c r="B555" s="6">
        <v>56</v>
      </c>
      <c r="C555" s="6">
        <v>9</v>
      </c>
      <c r="D555" s="6"/>
      <c r="E555" s="6">
        <v>29.8</v>
      </c>
      <c r="F555" s="6">
        <v>16</v>
      </c>
      <c r="G555" s="6"/>
      <c r="H555" s="6"/>
      <c r="I555" s="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</row>
    <row r="556" spans="1:49" x14ac:dyDescent="0.2">
      <c r="A556" s="5">
        <v>41781</v>
      </c>
      <c r="B556" s="6">
        <v>59</v>
      </c>
      <c r="C556" s="6">
        <v>9</v>
      </c>
      <c r="D556" s="6"/>
      <c r="E556" s="6">
        <v>28.5</v>
      </c>
      <c r="F556" s="6">
        <v>14.9</v>
      </c>
      <c r="G556" s="6"/>
      <c r="H556" s="6"/>
      <c r="I556" s="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</row>
    <row r="557" spans="1:49" x14ac:dyDescent="0.2">
      <c r="A557" s="5">
        <v>41782</v>
      </c>
      <c r="B557" s="6">
        <v>21</v>
      </c>
      <c r="C557" s="6">
        <v>1</v>
      </c>
      <c r="D557" s="6">
        <v>6</v>
      </c>
      <c r="E557" s="6"/>
      <c r="F557" s="6"/>
      <c r="G557" s="6"/>
      <c r="H557" s="6"/>
      <c r="I557" s="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</row>
    <row r="558" spans="1:49" x14ac:dyDescent="0.2">
      <c r="A558" s="5">
        <v>41782</v>
      </c>
      <c r="B558" s="6">
        <v>24</v>
      </c>
      <c r="C558" s="6">
        <v>1</v>
      </c>
      <c r="D558" s="6">
        <v>12</v>
      </c>
      <c r="E558" s="6"/>
      <c r="F558" s="6"/>
      <c r="G558" s="6"/>
      <c r="H558" s="6"/>
      <c r="I558" s="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</row>
    <row r="559" spans="1:49" x14ac:dyDescent="0.2">
      <c r="A559" s="5">
        <v>41782</v>
      </c>
      <c r="B559" s="6">
        <v>29</v>
      </c>
      <c r="C559" s="6">
        <v>1</v>
      </c>
      <c r="D559" s="6">
        <v>2</v>
      </c>
      <c r="E559" s="6"/>
      <c r="F559" s="6"/>
      <c r="G559" s="6"/>
      <c r="H559" s="6"/>
      <c r="I559" s="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</row>
    <row r="560" spans="1:49" x14ac:dyDescent="0.2">
      <c r="A560" s="5">
        <v>41782</v>
      </c>
      <c r="B560" s="6">
        <v>37</v>
      </c>
      <c r="C560" s="6">
        <v>1</v>
      </c>
      <c r="D560" s="6">
        <v>8</v>
      </c>
      <c r="E560" s="6"/>
      <c r="F560" s="6"/>
      <c r="G560" s="6"/>
      <c r="H560" s="6"/>
      <c r="I560" s="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</row>
    <row r="561" spans="1:49" x14ac:dyDescent="0.2">
      <c r="A561" s="5">
        <v>41782</v>
      </c>
      <c r="B561" s="6">
        <v>90</v>
      </c>
      <c r="C561" s="6">
        <v>1</v>
      </c>
      <c r="D561" s="6">
        <v>2</v>
      </c>
      <c r="E561" s="6"/>
      <c r="F561" s="6"/>
      <c r="G561" s="6"/>
      <c r="H561" s="6"/>
      <c r="I561" s="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</row>
    <row r="562" spans="1:49" x14ac:dyDescent="0.2">
      <c r="A562" s="5">
        <v>41782</v>
      </c>
      <c r="B562" s="6">
        <v>11</v>
      </c>
      <c r="C562" s="6">
        <v>2</v>
      </c>
      <c r="D562" s="6" t="s">
        <v>7</v>
      </c>
      <c r="E562" s="6"/>
      <c r="F562" s="6"/>
      <c r="G562" s="6"/>
      <c r="H562" s="6"/>
      <c r="I562" s="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</row>
    <row r="563" spans="1:49" x14ac:dyDescent="0.2">
      <c r="A563" s="5">
        <v>41782</v>
      </c>
      <c r="B563" s="6">
        <v>31</v>
      </c>
      <c r="C563" s="6">
        <v>2</v>
      </c>
      <c r="D563" s="6">
        <v>5</v>
      </c>
      <c r="E563" s="6"/>
      <c r="F563" s="6"/>
      <c r="G563" s="6"/>
      <c r="H563" s="6"/>
      <c r="I563" s="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</row>
    <row r="564" spans="1:49" x14ac:dyDescent="0.2">
      <c r="A564" s="5">
        <v>41782</v>
      </c>
      <c r="B564" s="6">
        <v>40</v>
      </c>
      <c r="C564" s="6">
        <v>2</v>
      </c>
      <c r="D564" s="6">
        <v>9</v>
      </c>
      <c r="E564" s="6"/>
      <c r="F564" s="6"/>
      <c r="G564" s="6"/>
      <c r="H564" s="6"/>
      <c r="I564" s="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</row>
    <row r="565" spans="1:49" x14ac:dyDescent="0.2">
      <c r="A565" s="5">
        <v>41782</v>
      </c>
      <c r="B565" s="6">
        <v>43</v>
      </c>
      <c r="C565" s="6">
        <v>2</v>
      </c>
      <c r="D565" s="6">
        <v>10</v>
      </c>
      <c r="E565" s="6"/>
      <c r="F565" s="6"/>
      <c r="G565" s="6"/>
      <c r="H565" s="6"/>
      <c r="I565" s="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</row>
    <row r="566" spans="1:49" x14ac:dyDescent="0.2">
      <c r="A566" s="5">
        <v>41782</v>
      </c>
      <c r="B566" s="6">
        <v>45</v>
      </c>
      <c r="C566" s="6">
        <v>2</v>
      </c>
      <c r="D566" s="6">
        <v>6</v>
      </c>
      <c r="E566" s="6"/>
      <c r="F566" s="6"/>
      <c r="G566" s="6"/>
      <c r="H566" s="6"/>
      <c r="I566" s="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</row>
    <row r="567" spans="1:49" x14ac:dyDescent="0.2">
      <c r="A567" s="5">
        <v>41782</v>
      </c>
      <c r="B567" s="6">
        <v>6</v>
      </c>
      <c r="C567" s="6">
        <v>3</v>
      </c>
      <c r="D567" s="6">
        <v>7</v>
      </c>
      <c r="E567" s="6"/>
      <c r="F567" s="6"/>
      <c r="G567" s="6"/>
      <c r="H567" s="6"/>
      <c r="I567" s="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</row>
    <row r="568" spans="1:49" x14ac:dyDescent="0.2">
      <c r="A568" s="5">
        <v>41782</v>
      </c>
      <c r="B568" s="6">
        <v>13</v>
      </c>
      <c r="C568" s="6">
        <v>3</v>
      </c>
      <c r="D568" s="6">
        <v>8</v>
      </c>
      <c r="E568" s="6"/>
      <c r="F568" s="6"/>
      <c r="G568" s="6"/>
      <c r="H568" s="6"/>
      <c r="I568" s="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</row>
    <row r="569" spans="1:49" x14ac:dyDescent="0.2">
      <c r="A569" s="5">
        <v>41782</v>
      </c>
      <c r="B569" s="6">
        <v>30</v>
      </c>
      <c r="C569" s="6">
        <v>3</v>
      </c>
      <c r="D569" s="6">
        <v>5</v>
      </c>
      <c r="E569" s="6"/>
      <c r="F569" s="6"/>
      <c r="G569" s="6"/>
      <c r="H569" s="6"/>
      <c r="I569" s="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</row>
    <row r="570" spans="1:49" x14ac:dyDescent="0.2">
      <c r="A570" s="5">
        <v>41782</v>
      </c>
      <c r="B570" s="6">
        <v>55</v>
      </c>
      <c r="C570" s="6">
        <v>3</v>
      </c>
      <c r="D570" s="6">
        <v>12</v>
      </c>
      <c r="E570" s="6"/>
      <c r="F570" s="6"/>
      <c r="G570" s="6"/>
      <c r="H570" s="6"/>
      <c r="I570" s="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</row>
    <row r="571" spans="1:49" x14ac:dyDescent="0.2">
      <c r="A571" s="5">
        <v>41782</v>
      </c>
      <c r="B571" s="6">
        <v>57</v>
      </c>
      <c r="C571" s="6">
        <v>3</v>
      </c>
      <c r="D571" s="6">
        <v>7</v>
      </c>
      <c r="E571" s="6"/>
      <c r="F571" s="6"/>
      <c r="G571" s="6"/>
      <c r="H571" s="6"/>
      <c r="I571" s="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</row>
    <row r="572" spans="1:49" x14ac:dyDescent="0.2">
      <c r="A572" s="5">
        <v>41783</v>
      </c>
      <c r="B572" s="6">
        <v>21</v>
      </c>
      <c r="C572" s="6">
        <v>1</v>
      </c>
      <c r="D572" s="6"/>
      <c r="E572" s="6">
        <v>27.3</v>
      </c>
      <c r="F572" s="6">
        <v>15.2</v>
      </c>
      <c r="G572" s="6">
        <v>11.1</v>
      </c>
      <c r="H572" s="6"/>
      <c r="I572" s="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</row>
    <row r="573" spans="1:49" x14ac:dyDescent="0.2">
      <c r="A573" s="5">
        <v>41783</v>
      </c>
      <c r="B573" s="6">
        <v>24</v>
      </c>
      <c r="C573" s="6">
        <v>1</v>
      </c>
      <c r="D573" s="6"/>
      <c r="E573" s="6">
        <v>24.9</v>
      </c>
      <c r="F573" s="6">
        <v>14.5</v>
      </c>
      <c r="G573" s="6">
        <v>10.4</v>
      </c>
      <c r="H573" s="6"/>
      <c r="I573" s="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</row>
    <row r="574" spans="1:49" x14ac:dyDescent="0.2">
      <c r="A574" s="5">
        <v>41783</v>
      </c>
      <c r="B574" s="6">
        <v>29</v>
      </c>
      <c r="C574" s="6">
        <v>1</v>
      </c>
      <c r="D574" s="6"/>
      <c r="E574" s="6">
        <v>27.6</v>
      </c>
      <c r="F574" s="6">
        <v>14.5</v>
      </c>
      <c r="G574" s="6">
        <v>11.4</v>
      </c>
      <c r="H574" s="6"/>
      <c r="I574" s="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</row>
    <row r="575" spans="1:49" x14ac:dyDescent="0.2">
      <c r="A575" s="5">
        <v>41783</v>
      </c>
      <c r="B575" s="6">
        <v>37</v>
      </c>
      <c r="C575" s="6">
        <v>1</v>
      </c>
      <c r="D575" s="6"/>
      <c r="E575" s="6">
        <v>26.4</v>
      </c>
      <c r="F575" s="6">
        <v>15.6</v>
      </c>
      <c r="G575" s="6">
        <v>11.8</v>
      </c>
      <c r="H575" s="6"/>
      <c r="I575" s="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</row>
    <row r="576" spans="1:49" x14ac:dyDescent="0.2">
      <c r="A576" s="5">
        <v>41783</v>
      </c>
      <c r="B576" s="6">
        <v>90</v>
      </c>
      <c r="C576" s="6">
        <v>1</v>
      </c>
      <c r="D576" s="6"/>
      <c r="E576" s="6">
        <v>28.8</v>
      </c>
      <c r="F576" s="6">
        <v>15</v>
      </c>
      <c r="G576" s="6">
        <v>12</v>
      </c>
      <c r="H576" s="6"/>
      <c r="I576" s="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</row>
    <row r="577" spans="1:49" x14ac:dyDescent="0.2">
      <c r="A577" s="5">
        <v>41783</v>
      </c>
      <c r="B577" s="6">
        <v>11</v>
      </c>
      <c r="C577" s="6">
        <v>2</v>
      </c>
      <c r="D577" s="6" t="s">
        <v>9</v>
      </c>
      <c r="E577" s="6"/>
      <c r="F577" s="6"/>
      <c r="G577" s="6"/>
      <c r="H577" s="6"/>
      <c r="I577" s="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</row>
    <row r="578" spans="1:49" x14ac:dyDescent="0.2">
      <c r="A578" s="5">
        <v>41783</v>
      </c>
      <c r="B578" s="6">
        <v>31</v>
      </c>
      <c r="C578" s="6">
        <v>2</v>
      </c>
      <c r="D578" s="6" t="s">
        <v>8</v>
      </c>
      <c r="E578" s="6"/>
      <c r="F578" s="6"/>
      <c r="G578" s="6"/>
      <c r="H578" s="6"/>
      <c r="I578" s="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</row>
    <row r="579" spans="1:49" x14ac:dyDescent="0.2">
      <c r="A579" s="5">
        <v>41783</v>
      </c>
      <c r="B579" s="6">
        <v>40</v>
      </c>
      <c r="C579" s="6">
        <v>2</v>
      </c>
      <c r="D579" s="6"/>
      <c r="E579" s="6">
        <v>27.4</v>
      </c>
      <c r="F579" s="6">
        <v>15.1</v>
      </c>
      <c r="G579" s="6">
        <v>11.2</v>
      </c>
      <c r="H579" s="6"/>
      <c r="I579" s="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</row>
    <row r="580" spans="1:49" x14ac:dyDescent="0.2">
      <c r="A580" s="5">
        <v>41783</v>
      </c>
      <c r="B580" s="6">
        <v>43</v>
      </c>
      <c r="C580" s="6">
        <v>2</v>
      </c>
      <c r="D580" s="6"/>
      <c r="E580" s="6">
        <v>27.8</v>
      </c>
      <c r="F580" s="6">
        <v>16</v>
      </c>
      <c r="G580" s="6">
        <v>12.8</v>
      </c>
      <c r="H580" s="6"/>
      <c r="I580" s="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</row>
    <row r="581" spans="1:49" x14ac:dyDescent="0.2">
      <c r="A581" s="5">
        <v>41783</v>
      </c>
      <c r="B581" s="6">
        <v>45</v>
      </c>
      <c r="C581" s="6">
        <v>2</v>
      </c>
      <c r="D581" s="6"/>
      <c r="E581" s="6">
        <v>27.4</v>
      </c>
      <c r="F581" s="6">
        <v>15</v>
      </c>
      <c r="G581" s="6">
        <v>11.1</v>
      </c>
      <c r="H581" s="6"/>
      <c r="I581" s="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</row>
    <row r="582" spans="1:49" x14ac:dyDescent="0.2">
      <c r="A582" s="5">
        <v>41783</v>
      </c>
      <c r="B582" s="6">
        <v>6</v>
      </c>
      <c r="C582" s="6">
        <v>3</v>
      </c>
      <c r="D582" s="6"/>
      <c r="E582" s="6">
        <v>28.5</v>
      </c>
      <c r="F582" s="6">
        <v>15.8</v>
      </c>
      <c r="G582" s="6">
        <v>11.7</v>
      </c>
      <c r="H582" s="6"/>
      <c r="I582" s="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</row>
    <row r="583" spans="1:49" x14ac:dyDescent="0.2">
      <c r="A583" s="5">
        <v>41783</v>
      </c>
      <c r="B583" s="6">
        <v>13</v>
      </c>
      <c r="C583" s="6">
        <v>3</v>
      </c>
      <c r="D583" s="6"/>
      <c r="E583" s="6">
        <v>26.7</v>
      </c>
      <c r="F583" s="6">
        <v>15.5</v>
      </c>
      <c r="G583" s="6">
        <v>11</v>
      </c>
      <c r="H583" s="6"/>
      <c r="I583" s="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</row>
    <row r="584" spans="1:49" x14ac:dyDescent="0.2">
      <c r="A584" s="5">
        <v>41783</v>
      </c>
      <c r="B584" s="6">
        <v>30</v>
      </c>
      <c r="C584" s="6">
        <v>3</v>
      </c>
      <c r="D584" s="6"/>
      <c r="E584" s="6">
        <v>27</v>
      </c>
      <c r="F584" s="6">
        <v>15.9</v>
      </c>
      <c r="G584" s="6">
        <v>12.1</v>
      </c>
      <c r="H584" s="6"/>
      <c r="I584" s="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</row>
    <row r="585" spans="1:49" x14ac:dyDescent="0.2">
      <c r="A585" s="5">
        <v>41783</v>
      </c>
      <c r="B585" s="6">
        <v>55</v>
      </c>
      <c r="C585" s="6">
        <v>3</v>
      </c>
      <c r="D585" s="6"/>
      <c r="E585" s="6">
        <v>27.6</v>
      </c>
      <c r="F585" s="6">
        <v>16.100000000000001</v>
      </c>
      <c r="G585" s="6">
        <v>10.9</v>
      </c>
      <c r="H585" s="6"/>
      <c r="I585" s="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</row>
    <row r="586" spans="1:49" x14ac:dyDescent="0.2">
      <c r="A586" s="5">
        <v>41783</v>
      </c>
      <c r="B586" s="6">
        <v>57</v>
      </c>
      <c r="C586" s="6">
        <v>3</v>
      </c>
      <c r="D586" s="6"/>
      <c r="E586" s="6">
        <v>28.1</v>
      </c>
      <c r="F586" s="6">
        <v>16.2</v>
      </c>
      <c r="G586" s="6">
        <v>12.1</v>
      </c>
      <c r="H586" s="6"/>
      <c r="I586" s="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</row>
    <row r="587" spans="1:49" x14ac:dyDescent="0.2">
      <c r="A587" s="5">
        <v>41783</v>
      </c>
      <c r="B587" s="6">
        <v>3</v>
      </c>
      <c r="C587" s="6">
        <v>4</v>
      </c>
      <c r="D587" s="6" t="s">
        <v>9</v>
      </c>
      <c r="E587" s="6"/>
      <c r="F587" s="6"/>
      <c r="G587" s="6"/>
      <c r="H587" s="6"/>
      <c r="I587" s="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</row>
    <row r="588" spans="1:49" x14ac:dyDescent="0.2">
      <c r="A588" s="5">
        <v>41783</v>
      </c>
      <c r="B588" s="6">
        <v>10</v>
      </c>
      <c r="C588" s="6">
        <v>4</v>
      </c>
      <c r="D588" s="6"/>
      <c r="E588" s="6">
        <v>25.4</v>
      </c>
      <c r="F588" s="6">
        <v>14</v>
      </c>
      <c r="G588" s="6">
        <v>10.9</v>
      </c>
      <c r="H588" s="6"/>
      <c r="I588" s="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</row>
    <row r="589" spans="1:49" x14ac:dyDescent="0.2">
      <c r="A589" s="5">
        <v>41783</v>
      </c>
      <c r="B589" s="6">
        <v>42</v>
      </c>
      <c r="C589" s="6">
        <v>4</v>
      </c>
      <c r="D589" s="6"/>
      <c r="E589" s="6">
        <v>27.8</v>
      </c>
      <c r="F589" s="6">
        <v>15</v>
      </c>
      <c r="G589" s="6">
        <v>10.8</v>
      </c>
      <c r="H589" s="6"/>
      <c r="I589" s="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</row>
    <row r="590" spans="1:49" x14ac:dyDescent="0.2">
      <c r="A590" s="5">
        <v>41783</v>
      </c>
      <c r="B590" s="6">
        <v>44</v>
      </c>
      <c r="C590" s="6">
        <v>4</v>
      </c>
      <c r="D590" s="6" t="s">
        <v>8</v>
      </c>
      <c r="E590" s="6"/>
      <c r="F590" s="6"/>
      <c r="G590" s="6"/>
      <c r="H590" s="6"/>
      <c r="I590" s="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</row>
    <row r="591" spans="1:49" x14ac:dyDescent="0.2">
      <c r="A591" s="5">
        <v>41783</v>
      </c>
      <c r="B591" s="6">
        <v>89</v>
      </c>
      <c r="C591" s="6">
        <v>4</v>
      </c>
      <c r="D591" s="6"/>
      <c r="E591" s="6">
        <v>30</v>
      </c>
      <c r="F591" s="6">
        <v>15.5</v>
      </c>
      <c r="G591" s="6">
        <v>11.9</v>
      </c>
      <c r="H591" s="6"/>
      <c r="I591" s="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</row>
    <row r="592" spans="1:49" x14ac:dyDescent="0.2">
      <c r="A592" s="5">
        <v>41783</v>
      </c>
      <c r="B592" s="6">
        <v>1</v>
      </c>
      <c r="C592" s="6">
        <v>5</v>
      </c>
      <c r="D592" s="6"/>
      <c r="E592" s="6">
        <v>28.3</v>
      </c>
      <c r="F592" s="6">
        <v>16.600000000000001</v>
      </c>
      <c r="G592" s="6">
        <v>12</v>
      </c>
      <c r="H592" s="6"/>
      <c r="I592" s="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</row>
    <row r="593" spans="1:49" x14ac:dyDescent="0.2">
      <c r="A593" s="5">
        <v>41783</v>
      </c>
      <c r="B593" s="6">
        <v>4</v>
      </c>
      <c r="C593" s="6">
        <v>5</v>
      </c>
      <c r="D593" s="6"/>
      <c r="E593" s="6">
        <v>27.5</v>
      </c>
      <c r="F593" s="6">
        <v>15.5</v>
      </c>
      <c r="G593" s="6">
        <v>10.9</v>
      </c>
      <c r="H593" s="6"/>
      <c r="I593" s="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</row>
    <row r="594" spans="1:49" x14ac:dyDescent="0.2">
      <c r="A594" s="5">
        <v>41783</v>
      </c>
      <c r="B594" s="6">
        <v>46</v>
      </c>
      <c r="C594" s="6">
        <v>5</v>
      </c>
      <c r="D594" s="6"/>
      <c r="E594" s="6">
        <v>27.1</v>
      </c>
      <c r="F594" s="6">
        <v>14.9</v>
      </c>
      <c r="G594" s="6">
        <v>10.7</v>
      </c>
      <c r="H594" s="6"/>
      <c r="I594" s="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</row>
    <row r="595" spans="1:49" x14ac:dyDescent="0.2">
      <c r="A595" s="5">
        <v>41783</v>
      </c>
      <c r="B595" s="6">
        <v>54</v>
      </c>
      <c r="C595" s="6">
        <v>5</v>
      </c>
      <c r="D595" s="6" t="s">
        <v>9</v>
      </c>
      <c r="E595" s="6"/>
      <c r="F595" s="6"/>
      <c r="G595" s="6"/>
      <c r="H595" s="6"/>
      <c r="I595" s="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</row>
    <row r="596" spans="1:49" x14ac:dyDescent="0.2">
      <c r="A596" s="5">
        <v>41783</v>
      </c>
      <c r="B596" s="6">
        <v>88</v>
      </c>
      <c r="C596" s="6">
        <v>5</v>
      </c>
      <c r="D596" s="6"/>
      <c r="E596" s="6">
        <v>29.5</v>
      </c>
      <c r="F596" s="6">
        <v>16.3</v>
      </c>
      <c r="G596" s="6">
        <v>12.3</v>
      </c>
      <c r="H596" s="6"/>
      <c r="I596" s="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</row>
    <row r="597" spans="1:49" x14ac:dyDescent="0.2">
      <c r="A597" s="5">
        <v>41783</v>
      </c>
      <c r="B597" s="6">
        <v>12</v>
      </c>
      <c r="C597" s="6">
        <v>6</v>
      </c>
      <c r="D597" s="6"/>
      <c r="E597" s="6">
        <v>28.5</v>
      </c>
      <c r="F597" s="6">
        <v>17.2</v>
      </c>
      <c r="G597" s="6">
        <v>10.6</v>
      </c>
      <c r="H597" s="6"/>
      <c r="I597" s="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</row>
    <row r="598" spans="1:49" x14ac:dyDescent="0.2">
      <c r="A598" s="5">
        <v>41783</v>
      </c>
      <c r="B598" s="6">
        <v>22</v>
      </c>
      <c r="C598" s="6">
        <v>6</v>
      </c>
      <c r="D598" s="6"/>
      <c r="E598" s="6">
        <v>26.1</v>
      </c>
      <c r="F598" s="6">
        <v>14.5</v>
      </c>
      <c r="G598" s="6">
        <v>10.9</v>
      </c>
      <c r="H598" s="6"/>
      <c r="I598" s="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</row>
    <row r="599" spans="1:49" x14ac:dyDescent="0.2">
      <c r="A599" s="5">
        <v>41783</v>
      </c>
      <c r="B599" s="6">
        <v>51</v>
      </c>
      <c r="C599" s="6">
        <v>6</v>
      </c>
      <c r="D599" s="6"/>
      <c r="E599" s="6">
        <v>25.8</v>
      </c>
      <c r="F599" s="6">
        <v>15.3</v>
      </c>
      <c r="G599" s="6">
        <v>10.8</v>
      </c>
      <c r="H599" s="6"/>
      <c r="I599" s="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</row>
    <row r="600" spans="1:49" x14ac:dyDescent="0.2">
      <c r="A600" s="5">
        <v>41783</v>
      </c>
      <c r="B600" s="6">
        <v>52</v>
      </c>
      <c r="C600" s="6">
        <v>6</v>
      </c>
      <c r="D600" s="6"/>
      <c r="E600" s="6">
        <v>27.2</v>
      </c>
      <c r="F600" s="6">
        <v>15.6</v>
      </c>
      <c r="G600" s="6">
        <v>10.7</v>
      </c>
      <c r="H600" s="6"/>
      <c r="I600" s="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</row>
    <row r="601" spans="1:49" x14ac:dyDescent="0.2">
      <c r="A601" s="5">
        <v>41783</v>
      </c>
      <c r="B601" s="6">
        <v>60</v>
      </c>
      <c r="C601" s="6">
        <v>6</v>
      </c>
      <c r="D601" s="6"/>
      <c r="E601" s="6">
        <v>26.6</v>
      </c>
      <c r="F601" s="6">
        <v>14.3</v>
      </c>
      <c r="G601" s="6">
        <v>11.2</v>
      </c>
      <c r="H601" s="6"/>
      <c r="I601" s="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</row>
    <row r="602" spans="1:49" x14ac:dyDescent="0.2">
      <c r="A602" s="5">
        <v>41783</v>
      </c>
      <c r="B602" s="6">
        <v>9</v>
      </c>
      <c r="C602" s="6">
        <v>7</v>
      </c>
      <c r="D602" s="6"/>
      <c r="E602" s="6">
        <v>26.4</v>
      </c>
      <c r="F602" s="6">
        <v>14.2</v>
      </c>
      <c r="G602" s="6">
        <v>10.6</v>
      </c>
      <c r="H602" s="6"/>
      <c r="I602" s="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</row>
    <row r="603" spans="1:49" x14ac:dyDescent="0.2">
      <c r="A603" s="5">
        <v>41783</v>
      </c>
      <c r="B603" s="6">
        <v>26</v>
      </c>
      <c r="C603" s="6">
        <v>7</v>
      </c>
      <c r="D603" s="6"/>
      <c r="E603" s="6">
        <v>27.3</v>
      </c>
      <c r="F603" s="6">
        <v>15.9</v>
      </c>
      <c r="G603" s="6">
        <v>11</v>
      </c>
      <c r="H603" s="6"/>
      <c r="I603" s="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</row>
    <row r="604" spans="1:49" x14ac:dyDescent="0.2">
      <c r="A604" s="5">
        <v>41783</v>
      </c>
      <c r="B604" s="6">
        <v>47</v>
      </c>
      <c r="C604" s="6">
        <v>7</v>
      </c>
      <c r="D604" s="6"/>
      <c r="E604" s="6">
        <v>26.1</v>
      </c>
      <c r="F604" s="6">
        <v>14.3</v>
      </c>
      <c r="G604" s="6">
        <v>11.4</v>
      </c>
      <c r="H604" s="6"/>
      <c r="I604" s="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</row>
    <row r="605" spans="1:49" x14ac:dyDescent="0.2">
      <c r="A605" s="5">
        <v>41783</v>
      </c>
      <c r="B605" s="6">
        <v>58</v>
      </c>
      <c r="C605" s="6">
        <v>7</v>
      </c>
      <c r="D605" s="6"/>
      <c r="E605" s="6">
        <v>25.5</v>
      </c>
      <c r="F605" s="6">
        <v>14.8</v>
      </c>
      <c r="G605" s="6">
        <v>10.4</v>
      </c>
      <c r="H605" s="6"/>
      <c r="I605" s="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</row>
    <row r="606" spans="1:49" x14ac:dyDescent="0.2">
      <c r="A606" s="5">
        <v>41783</v>
      </c>
      <c r="B606" s="6">
        <v>87</v>
      </c>
      <c r="C606" s="6">
        <v>7</v>
      </c>
      <c r="D606" s="6"/>
      <c r="E606" s="6">
        <v>28.7</v>
      </c>
      <c r="F606" s="6">
        <v>16.7</v>
      </c>
      <c r="G606" s="6">
        <v>11.4</v>
      </c>
      <c r="H606" s="6"/>
      <c r="I606" s="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</row>
    <row r="607" spans="1:49" x14ac:dyDescent="0.2">
      <c r="A607" s="5">
        <v>41783</v>
      </c>
      <c r="B607" s="6">
        <v>19</v>
      </c>
      <c r="C607" s="6">
        <v>8</v>
      </c>
      <c r="D607" s="6" t="s">
        <v>8</v>
      </c>
      <c r="E607" s="6">
        <v>27.2</v>
      </c>
      <c r="F607" s="6">
        <v>16.2</v>
      </c>
      <c r="G607" s="6">
        <v>12.5</v>
      </c>
      <c r="H607" s="6"/>
      <c r="I607" s="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</row>
    <row r="608" spans="1:49" x14ac:dyDescent="0.2">
      <c r="A608" s="5">
        <v>41783</v>
      </c>
      <c r="B608" s="6">
        <v>28</v>
      </c>
      <c r="C608" s="6">
        <v>8</v>
      </c>
      <c r="D608" s="6"/>
      <c r="E608" s="6">
        <v>28.7</v>
      </c>
      <c r="F608" s="6">
        <v>15.6</v>
      </c>
      <c r="G608" s="6">
        <v>11.5</v>
      </c>
      <c r="H608" s="6"/>
      <c r="I608" s="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</row>
    <row r="609" spans="1:49" x14ac:dyDescent="0.2">
      <c r="A609" s="5">
        <v>41783</v>
      </c>
      <c r="B609" s="6">
        <v>34</v>
      </c>
      <c r="C609" s="6">
        <v>8</v>
      </c>
      <c r="D609" s="6"/>
      <c r="E609" s="6">
        <v>27</v>
      </c>
      <c r="F609" s="6">
        <v>14.9</v>
      </c>
      <c r="G609" s="6">
        <v>10.3</v>
      </c>
      <c r="H609" s="6"/>
      <c r="I609" s="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</row>
    <row r="610" spans="1:49" x14ac:dyDescent="0.2">
      <c r="A610" s="5">
        <v>41783</v>
      </c>
      <c r="B610" s="6">
        <v>35</v>
      </c>
      <c r="C610" s="6">
        <v>8</v>
      </c>
      <c r="D610" s="6"/>
      <c r="E610" s="6">
        <v>30.9</v>
      </c>
      <c r="F610" s="6">
        <v>17.5</v>
      </c>
      <c r="G610" s="6">
        <v>11.6</v>
      </c>
      <c r="H610" s="6"/>
      <c r="I610" s="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</row>
    <row r="611" spans="1:49" x14ac:dyDescent="0.2">
      <c r="A611" s="5">
        <v>41783</v>
      </c>
      <c r="B611" s="6">
        <v>36</v>
      </c>
      <c r="C611" s="6">
        <v>8</v>
      </c>
      <c r="D611" s="6"/>
      <c r="E611" s="6">
        <v>29.2</v>
      </c>
      <c r="F611" s="6">
        <v>16.5</v>
      </c>
      <c r="G611" s="6">
        <v>11.9</v>
      </c>
      <c r="H611" s="6"/>
      <c r="I611" s="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</row>
    <row r="612" spans="1:49" x14ac:dyDescent="0.2">
      <c r="A612" s="5">
        <v>41783</v>
      </c>
      <c r="B612" s="6">
        <v>14</v>
      </c>
      <c r="C612" s="6">
        <v>9</v>
      </c>
      <c r="D612" s="6"/>
      <c r="E612" s="6">
        <v>30.2</v>
      </c>
      <c r="F612" s="6">
        <v>17.7</v>
      </c>
      <c r="G612" s="6">
        <v>11.5</v>
      </c>
      <c r="H612" s="6"/>
      <c r="I612" s="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</row>
    <row r="613" spans="1:49" x14ac:dyDescent="0.2">
      <c r="A613" s="5">
        <v>41783</v>
      </c>
      <c r="B613" s="6">
        <v>48</v>
      </c>
      <c r="C613" s="6">
        <v>9</v>
      </c>
      <c r="D613" s="6"/>
      <c r="E613" s="6">
        <v>27.3</v>
      </c>
      <c r="F613" s="6">
        <v>15</v>
      </c>
      <c r="G613" s="6">
        <v>11.3</v>
      </c>
      <c r="H613" s="6"/>
      <c r="I613" s="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</row>
    <row r="614" spans="1:49" x14ac:dyDescent="0.2">
      <c r="A614" s="5">
        <v>41783</v>
      </c>
      <c r="B614" s="6">
        <v>53</v>
      </c>
      <c r="C614" s="6">
        <v>9</v>
      </c>
      <c r="D614" s="6"/>
      <c r="E614" s="6">
        <v>28.4</v>
      </c>
      <c r="F614" s="6">
        <v>15.1</v>
      </c>
      <c r="G614" s="6">
        <v>11.6</v>
      </c>
      <c r="H614" s="6"/>
      <c r="I614" s="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</row>
    <row r="615" spans="1:49" x14ac:dyDescent="0.2">
      <c r="A615" s="5">
        <v>41783</v>
      </c>
      <c r="B615" s="6">
        <v>56</v>
      </c>
      <c r="C615" s="6">
        <v>9</v>
      </c>
      <c r="D615" s="6"/>
      <c r="E615" s="6">
        <v>30.1</v>
      </c>
      <c r="F615" s="6">
        <v>16.2</v>
      </c>
      <c r="G615" s="6">
        <v>13</v>
      </c>
      <c r="H615" s="6"/>
      <c r="I615" s="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</row>
    <row r="616" spans="1:49" x14ac:dyDescent="0.2">
      <c r="A616" s="5">
        <v>41783</v>
      </c>
      <c r="B616" s="6">
        <v>59</v>
      </c>
      <c r="C616" s="6">
        <v>9</v>
      </c>
      <c r="D616" s="6"/>
      <c r="E616" s="6">
        <v>28.6</v>
      </c>
      <c r="F616" s="6">
        <v>15.1</v>
      </c>
      <c r="G616" s="6">
        <v>12</v>
      </c>
      <c r="H616" s="6"/>
      <c r="I616" s="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</row>
    <row r="617" spans="1:49" x14ac:dyDescent="0.2">
      <c r="A617" s="11"/>
      <c r="B617" s="6"/>
      <c r="C617" s="6"/>
      <c r="D617" s="6"/>
      <c r="E617" s="6"/>
      <c r="F617" s="6"/>
      <c r="G617" s="6"/>
      <c r="H617" s="6"/>
      <c r="I617" s="6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 x14ac:dyDescent="0.2">
      <c r="A618" s="11"/>
      <c r="B618" s="6"/>
      <c r="C618" s="6"/>
      <c r="D618" s="6"/>
      <c r="E618" s="6"/>
      <c r="F618" s="6"/>
      <c r="G618" s="6"/>
      <c r="H618" s="6"/>
      <c r="I618" s="6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 x14ac:dyDescent="0.2">
      <c r="A619" s="11"/>
      <c r="B619" s="6"/>
      <c r="C619" s="6"/>
      <c r="D619" s="6"/>
      <c r="E619" s="6"/>
      <c r="F619" s="6"/>
      <c r="G619" s="6"/>
      <c r="H619" s="6"/>
      <c r="I619" s="6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 x14ac:dyDescent="0.2">
      <c r="A620" s="11"/>
      <c r="B620" s="6"/>
      <c r="C620" s="6"/>
      <c r="D620" s="6"/>
      <c r="E620" s="6"/>
      <c r="F620" s="6"/>
      <c r="G620" s="6"/>
      <c r="H620" s="6"/>
      <c r="I620" s="6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 x14ac:dyDescent="0.2">
      <c r="A621" s="11"/>
      <c r="B621" s="6"/>
      <c r="C621" s="6"/>
      <c r="D621" s="6"/>
      <c r="E621" s="6"/>
      <c r="F621" s="6"/>
      <c r="G621" s="6"/>
      <c r="H621" s="6"/>
      <c r="I621" s="6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 x14ac:dyDescent="0.2">
      <c r="A622" s="11"/>
      <c r="B622" s="6"/>
      <c r="C622" s="6"/>
      <c r="D622" s="6"/>
      <c r="E622" s="6"/>
      <c r="F622" s="6"/>
      <c r="G622" s="6"/>
      <c r="H622" s="6"/>
      <c r="I622" s="6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 x14ac:dyDescent="0.2">
      <c r="A623" s="11"/>
      <c r="B623" s="6"/>
      <c r="C623" s="6"/>
      <c r="D623" s="6"/>
      <c r="E623" s="6"/>
      <c r="F623" s="6"/>
      <c r="G623" s="6"/>
      <c r="H623" s="6"/>
      <c r="I623" s="6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 x14ac:dyDescent="0.2">
      <c r="A624" s="11"/>
      <c r="B624" s="6"/>
      <c r="C624" s="6"/>
      <c r="D624" s="6"/>
      <c r="E624" s="6"/>
      <c r="F624" s="6"/>
      <c r="G624" s="6"/>
      <c r="H624" s="6"/>
      <c r="I624" s="6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 x14ac:dyDescent="0.2">
      <c r="A625" s="11"/>
      <c r="B625" s="6"/>
      <c r="C625" s="6"/>
      <c r="D625" s="6"/>
      <c r="E625" s="6"/>
      <c r="F625" s="6"/>
      <c r="G625" s="6"/>
      <c r="H625" s="6"/>
      <c r="I625" s="6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 x14ac:dyDescent="0.2">
      <c r="A626" s="11"/>
      <c r="B626" s="6"/>
      <c r="C626" s="6"/>
      <c r="D626" s="6"/>
      <c r="E626" s="6"/>
      <c r="F626" s="6"/>
      <c r="G626" s="6"/>
      <c r="H626" s="6"/>
      <c r="I626" s="6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 x14ac:dyDescent="0.2">
      <c r="A627" s="11"/>
      <c r="B627" s="6"/>
      <c r="C627" s="6"/>
      <c r="D627" s="6"/>
      <c r="E627" s="6"/>
      <c r="F627" s="6"/>
      <c r="G627" s="6"/>
      <c r="H627" s="6"/>
      <c r="I627" s="6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 x14ac:dyDescent="0.2">
      <c r="A628" s="11"/>
      <c r="B628" s="6"/>
      <c r="C628" s="6"/>
      <c r="D628" s="6"/>
      <c r="E628" s="6"/>
      <c r="F628" s="6"/>
      <c r="G628" s="6"/>
      <c r="H628" s="6"/>
      <c r="I628" s="6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 x14ac:dyDescent="0.2">
      <c r="A629" s="11"/>
      <c r="B629" s="6"/>
      <c r="C629" s="6"/>
      <c r="D629" s="6"/>
      <c r="E629" s="6"/>
      <c r="F629" s="6"/>
      <c r="G629" s="6"/>
      <c r="H629" s="6"/>
      <c r="I629" s="6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 x14ac:dyDescent="0.2">
      <c r="A630" s="11"/>
      <c r="B630" s="6"/>
      <c r="C630" s="6"/>
      <c r="D630" s="6"/>
      <c r="E630" s="6"/>
      <c r="F630" s="6"/>
      <c r="G630" s="6"/>
      <c r="H630" s="6"/>
      <c r="I630" s="6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 x14ac:dyDescent="0.2">
      <c r="A631" s="11"/>
      <c r="B631" s="6"/>
      <c r="C631" s="6"/>
      <c r="D631" s="6"/>
      <c r="E631" s="6"/>
      <c r="F631" s="6"/>
      <c r="G631" s="6"/>
      <c r="H631" s="6"/>
      <c r="I631" s="6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 x14ac:dyDescent="0.2">
      <c r="A632" s="11"/>
      <c r="B632" s="6"/>
      <c r="C632" s="6"/>
      <c r="D632" s="6"/>
      <c r="E632" s="6"/>
      <c r="F632" s="6"/>
      <c r="G632" s="6"/>
      <c r="H632" s="6"/>
      <c r="I632" s="6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 x14ac:dyDescent="0.2">
      <c r="A633" s="11"/>
      <c r="B633" s="6"/>
      <c r="C633" s="6"/>
      <c r="D633" s="6"/>
      <c r="E633" s="6"/>
      <c r="F633" s="6"/>
      <c r="G633" s="6"/>
      <c r="H633" s="6"/>
      <c r="I633" s="6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 x14ac:dyDescent="0.2">
      <c r="A634" s="11"/>
      <c r="B634" s="6"/>
      <c r="C634" s="6"/>
      <c r="D634" s="6"/>
      <c r="E634" s="6"/>
      <c r="F634" s="6"/>
      <c r="G634" s="6"/>
      <c r="H634" s="6"/>
      <c r="I634" s="6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 x14ac:dyDescent="0.2">
      <c r="A635" s="11"/>
      <c r="B635" s="6"/>
      <c r="C635" s="6"/>
      <c r="D635" s="6"/>
      <c r="E635" s="6"/>
      <c r="F635" s="6"/>
      <c r="G635" s="6"/>
      <c r="H635" s="6"/>
      <c r="I635" s="6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 x14ac:dyDescent="0.2">
      <c r="A636" s="11"/>
      <c r="B636" s="6"/>
      <c r="C636" s="6"/>
      <c r="D636" s="6"/>
      <c r="E636" s="6"/>
      <c r="F636" s="6"/>
      <c r="G636" s="6"/>
      <c r="H636" s="6"/>
      <c r="I636" s="6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 x14ac:dyDescent="0.2">
      <c r="A637" s="11"/>
      <c r="B637" s="6"/>
      <c r="C637" s="6"/>
      <c r="D637" s="6"/>
      <c r="E637" s="6"/>
      <c r="F637" s="6"/>
      <c r="G637" s="6"/>
      <c r="H637" s="6"/>
      <c r="I637" s="6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 x14ac:dyDescent="0.2">
      <c r="A638" s="11"/>
      <c r="B638" s="6"/>
      <c r="C638" s="6"/>
      <c r="D638" s="6"/>
      <c r="E638" s="6"/>
      <c r="F638" s="6"/>
      <c r="G638" s="6"/>
      <c r="H638" s="6"/>
      <c r="I638" s="6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 x14ac:dyDescent="0.2">
      <c r="A639" s="11"/>
      <c r="B639" s="6"/>
      <c r="C639" s="6"/>
      <c r="D639" s="6"/>
      <c r="E639" s="6"/>
      <c r="F639" s="6"/>
      <c r="G639" s="6"/>
      <c r="H639" s="6"/>
      <c r="I639" s="6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 x14ac:dyDescent="0.2">
      <c r="A640" s="11"/>
      <c r="B640" s="6"/>
      <c r="C640" s="6"/>
      <c r="D640" s="6"/>
      <c r="E640" s="6"/>
      <c r="F640" s="6"/>
      <c r="G640" s="6"/>
      <c r="H640" s="6"/>
      <c r="I640" s="6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 x14ac:dyDescent="0.2">
      <c r="A641" s="11"/>
      <c r="B641" s="6"/>
      <c r="C641" s="6"/>
      <c r="D641" s="6"/>
      <c r="E641" s="6"/>
      <c r="F641" s="6"/>
      <c r="G641" s="6"/>
      <c r="H641" s="6"/>
      <c r="I641" s="6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 x14ac:dyDescent="0.2">
      <c r="A642" s="11"/>
      <c r="B642" s="6"/>
      <c r="C642" s="6"/>
      <c r="D642" s="6"/>
      <c r="E642" s="6"/>
      <c r="F642" s="6"/>
      <c r="G642" s="6"/>
      <c r="H642" s="6"/>
      <c r="I642" s="6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 x14ac:dyDescent="0.2">
      <c r="A643" s="11"/>
      <c r="B643" s="6"/>
      <c r="C643" s="6"/>
      <c r="D643" s="6"/>
      <c r="E643" s="6"/>
      <c r="F643" s="6"/>
      <c r="G643" s="6"/>
      <c r="H643" s="6"/>
      <c r="I643" s="6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 x14ac:dyDescent="0.2">
      <c r="A644" s="11"/>
      <c r="B644" s="6"/>
      <c r="C644" s="6"/>
      <c r="D644" s="6"/>
      <c r="E644" s="6"/>
      <c r="F644" s="6"/>
      <c r="G644" s="6"/>
      <c r="H644" s="6"/>
      <c r="I644" s="6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 x14ac:dyDescent="0.2">
      <c r="A645" s="11"/>
      <c r="B645" s="6"/>
      <c r="C645" s="6"/>
      <c r="D645" s="6"/>
      <c r="E645" s="6"/>
      <c r="F645" s="6"/>
      <c r="G645" s="6"/>
      <c r="H645" s="6"/>
      <c r="I645" s="6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 x14ac:dyDescent="0.2">
      <c r="A646" s="11"/>
      <c r="B646" s="6"/>
      <c r="C646" s="6"/>
      <c r="D646" s="6"/>
      <c r="E646" s="6"/>
      <c r="F646" s="6"/>
      <c r="G646" s="6"/>
      <c r="H646" s="6"/>
      <c r="I646" s="6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 x14ac:dyDescent="0.2">
      <c r="A647" s="11"/>
      <c r="B647" s="6"/>
      <c r="C647" s="6"/>
      <c r="D647" s="6"/>
      <c r="E647" s="6"/>
      <c r="F647" s="6"/>
      <c r="G647" s="6"/>
      <c r="H647" s="6"/>
      <c r="I647" s="6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 x14ac:dyDescent="0.2">
      <c r="A648" s="11"/>
      <c r="B648" s="6"/>
      <c r="C648" s="6"/>
      <c r="D648" s="6"/>
      <c r="E648" s="6"/>
      <c r="F648" s="6"/>
      <c r="G648" s="6"/>
      <c r="H648" s="6"/>
      <c r="I648" s="6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 x14ac:dyDescent="0.2">
      <c r="A649" s="11"/>
      <c r="B649" s="6"/>
      <c r="C649" s="6"/>
      <c r="D649" s="6"/>
      <c r="E649" s="6"/>
      <c r="F649" s="6"/>
      <c r="G649" s="6"/>
      <c r="H649" s="6"/>
      <c r="I649" s="6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 x14ac:dyDescent="0.2">
      <c r="A650" s="11"/>
      <c r="B650" s="6"/>
      <c r="C650" s="6"/>
      <c r="D650" s="6"/>
      <c r="E650" s="6"/>
      <c r="F650" s="6"/>
      <c r="G650" s="6"/>
      <c r="H650" s="6"/>
      <c r="I650" s="6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 x14ac:dyDescent="0.2">
      <c r="A651" s="11"/>
      <c r="B651" s="6"/>
      <c r="C651" s="6"/>
      <c r="D651" s="6"/>
      <c r="E651" s="6"/>
      <c r="F651" s="6"/>
      <c r="G651" s="6"/>
      <c r="H651" s="6"/>
      <c r="I651" s="6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 x14ac:dyDescent="0.2">
      <c r="A652" s="11"/>
      <c r="B652" s="6"/>
      <c r="C652" s="6"/>
      <c r="D652" s="6"/>
      <c r="E652" s="6"/>
      <c r="F652" s="6"/>
      <c r="G652" s="6"/>
      <c r="H652" s="6"/>
      <c r="I652" s="6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 x14ac:dyDescent="0.2">
      <c r="A653" s="11"/>
      <c r="B653" s="6"/>
      <c r="C653" s="6"/>
      <c r="D653" s="6"/>
      <c r="E653" s="6"/>
      <c r="F653" s="6"/>
      <c r="G653" s="6"/>
      <c r="H653" s="6"/>
      <c r="I653" s="6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 x14ac:dyDescent="0.2">
      <c r="A654" s="11"/>
      <c r="B654" s="6"/>
      <c r="C654" s="6"/>
      <c r="D654" s="6"/>
      <c r="E654" s="6"/>
      <c r="F654" s="6"/>
      <c r="G654" s="6"/>
      <c r="H654" s="6"/>
      <c r="I654" s="6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 x14ac:dyDescent="0.2">
      <c r="A655" s="11"/>
      <c r="B655" s="6"/>
      <c r="C655" s="6"/>
      <c r="D655" s="6"/>
      <c r="E655" s="6"/>
      <c r="F655" s="6"/>
      <c r="G655" s="6"/>
      <c r="H655" s="6"/>
      <c r="I655" s="6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 x14ac:dyDescent="0.2">
      <c r="A656" s="11"/>
      <c r="B656" s="6"/>
      <c r="C656" s="6"/>
      <c r="D656" s="6"/>
      <c r="E656" s="6"/>
      <c r="F656" s="6"/>
      <c r="G656" s="6"/>
      <c r="H656" s="6"/>
      <c r="I656" s="6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 x14ac:dyDescent="0.2">
      <c r="A657" s="11"/>
      <c r="B657" s="6"/>
      <c r="C657" s="6"/>
      <c r="D657" s="6"/>
      <c r="E657" s="6"/>
      <c r="F657" s="6"/>
      <c r="G657" s="6"/>
      <c r="H657" s="6"/>
      <c r="I657" s="6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 x14ac:dyDescent="0.2">
      <c r="A658" s="11"/>
      <c r="B658" s="6"/>
      <c r="C658" s="6"/>
      <c r="D658" s="6"/>
      <c r="E658" s="6"/>
      <c r="F658" s="6"/>
      <c r="G658" s="6"/>
      <c r="H658" s="6"/>
      <c r="I658" s="6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K21" sqref="K21"/>
    </sheetView>
  </sheetViews>
  <sheetFormatPr baseColWidth="10" defaultRowHeight="16" x14ac:dyDescent="0.2"/>
  <cols>
    <col min="4" max="5" width="11.33203125" customWidth="1"/>
    <col min="6" max="6" width="12.1640625" customWidth="1"/>
    <col min="7" max="7" width="12.6640625" customWidth="1"/>
  </cols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">
      <c r="A2" s="5">
        <v>41754</v>
      </c>
      <c r="B2" s="6">
        <v>21</v>
      </c>
      <c r="C2" s="6">
        <v>1</v>
      </c>
      <c r="D2" s="6">
        <v>24.7</v>
      </c>
      <c r="E2" s="6">
        <v>13.4</v>
      </c>
      <c r="F2" s="6">
        <v>9.6999999999999993</v>
      </c>
      <c r="G2" s="13">
        <v>0.40400000000000003</v>
      </c>
    </row>
    <row r="3" spans="1:7" x14ac:dyDescent="0.2">
      <c r="A3" s="5">
        <v>41754</v>
      </c>
      <c r="B3" s="6">
        <v>24</v>
      </c>
      <c r="C3" s="6">
        <v>1</v>
      </c>
      <c r="D3" s="6">
        <v>23.9</v>
      </c>
      <c r="E3" s="6">
        <v>13.8</v>
      </c>
      <c r="F3" s="6">
        <v>9.8000000000000007</v>
      </c>
      <c r="G3" s="13">
        <v>0.42099999999999999</v>
      </c>
    </row>
    <row r="4" spans="1:7" x14ac:dyDescent="0.2">
      <c r="A4" s="5">
        <v>41754</v>
      </c>
      <c r="B4" s="6">
        <v>29</v>
      </c>
      <c r="C4" s="6">
        <v>1</v>
      </c>
      <c r="D4" s="6">
        <v>24.9</v>
      </c>
      <c r="E4" s="6">
        <v>13.1</v>
      </c>
      <c r="F4" s="6">
        <v>9.6999999999999993</v>
      </c>
      <c r="G4" s="13">
        <v>0.40400000000000003</v>
      </c>
    </row>
    <row r="5" spans="1:7" x14ac:dyDescent="0.2">
      <c r="A5" s="5">
        <v>41754</v>
      </c>
      <c r="B5" s="6">
        <v>37</v>
      </c>
      <c r="C5" s="6">
        <v>1</v>
      </c>
      <c r="D5" s="6">
        <v>23.3</v>
      </c>
      <c r="E5" s="6">
        <v>13</v>
      </c>
      <c r="F5" s="6">
        <v>10.1</v>
      </c>
      <c r="G5" s="13">
        <v>0.33300000000000002</v>
      </c>
    </row>
    <row r="6" spans="1:7" x14ac:dyDescent="0.2">
      <c r="A6" s="5">
        <v>41754</v>
      </c>
      <c r="B6" s="6">
        <v>90</v>
      </c>
      <c r="C6" s="6">
        <v>1</v>
      </c>
      <c r="D6" s="6">
        <v>28.2</v>
      </c>
      <c r="E6" s="6">
        <v>14.7</v>
      </c>
      <c r="F6" s="6">
        <v>11.9</v>
      </c>
      <c r="G6" s="13">
        <v>0.498</v>
      </c>
    </row>
    <row r="7" spans="1:7" x14ac:dyDescent="0.2">
      <c r="A7" s="5">
        <v>41754</v>
      </c>
      <c r="B7" s="6">
        <v>40</v>
      </c>
      <c r="C7" s="6">
        <v>2</v>
      </c>
      <c r="D7" s="6">
        <v>25.5</v>
      </c>
      <c r="E7" s="6">
        <v>14.1</v>
      </c>
      <c r="F7" s="6">
        <v>10</v>
      </c>
      <c r="G7" s="13">
        <v>0.432</v>
      </c>
    </row>
    <row r="8" spans="1:7" x14ac:dyDescent="0.2">
      <c r="A8" s="5">
        <v>41754</v>
      </c>
      <c r="B8" s="6">
        <v>43</v>
      </c>
      <c r="C8" s="6">
        <v>2</v>
      </c>
      <c r="D8" s="6">
        <v>25.4</v>
      </c>
      <c r="E8" s="6">
        <v>14.7</v>
      </c>
      <c r="F8" s="6">
        <v>10.3</v>
      </c>
      <c r="G8" s="13">
        <v>0.505</v>
      </c>
    </row>
    <row r="9" spans="1:7" x14ac:dyDescent="0.2">
      <c r="A9" s="5">
        <v>41754</v>
      </c>
      <c r="B9" s="6">
        <v>45</v>
      </c>
      <c r="C9" s="6">
        <v>2</v>
      </c>
      <c r="D9" s="6">
        <v>26.7</v>
      </c>
      <c r="E9" s="6">
        <v>14.8</v>
      </c>
      <c r="F9" s="6">
        <v>10.7</v>
      </c>
      <c r="G9" s="13">
        <v>0.56999999999999995</v>
      </c>
    </row>
    <row r="10" spans="1:7" x14ac:dyDescent="0.2">
      <c r="A10" s="5">
        <v>41754</v>
      </c>
      <c r="B10" s="6">
        <v>6</v>
      </c>
      <c r="C10" s="6">
        <v>3</v>
      </c>
      <c r="D10" s="6">
        <v>27</v>
      </c>
      <c r="E10" s="6">
        <v>15.3</v>
      </c>
      <c r="F10" s="6">
        <v>10.7</v>
      </c>
      <c r="G10" s="13">
        <v>0.56999999999999995</v>
      </c>
    </row>
    <row r="11" spans="1:7" x14ac:dyDescent="0.2">
      <c r="A11" s="5">
        <v>41754</v>
      </c>
      <c r="B11" s="6">
        <v>13</v>
      </c>
      <c r="C11" s="6">
        <v>3</v>
      </c>
      <c r="D11" s="6">
        <v>25.5</v>
      </c>
      <c r="E11" s="6">
        <v>15.2</v>
      </c>
      <c r="F11" s="6">
        <v>10.4</v>
      </c>
      <c r="G11" s="13">
        <v>0.45600000000000002</v>
      </c>
    </row>
    <row r="12" spans="1:7" x14ac:dyDescent="0.2">
      <c r="A12" s="5">
        <v>41754</v>
      </c>
      <c r="B12" s="6">
        <v>30</v>
      </c>
      <c r="C12" s="6">
        <v>3</v>
      </c>
      <c r="D12" s="6">
        <v>26.1</v>
      </c>
      <c r="E12" s="6">
        <v>15.3</v>
      </c>
      <c r="F12" s="6">
        <v>11.2</v>
      </c>
      <c r="G12" s="13">
        <v>0.51900000000000002</v>
      </c>
    </row>
    <row r="13" spans="1:7" x14ac:dyDescent="0.2">
      <c r="A13" s="5">
        <v>41754</v>
      </c>
      <c r="B13" s="6">
        <v>55</v>
      </c>
      <c r="C13" s="6">
        <v>3</v>
      </c>
      <c r="D13" s="6">
        <v>27</v>
      </c>
      <c r="E13" s="6">
        <v>15.8</v>
      </c>
      <c r="F13" s="6">
        <v>10.4</v>
      </c>
      <c r="G13" s="13">
        <v>0.622</v>
      </c>
    </row>
    <row r="14" spans="1:7" x14ac:dyDescent="0.2">
      <c r="A14" s="5">
        <v>41754</v>
      </c>
      <c r="B14" s="6">
        <v>57</v>
      </c>
      <c r="C14" s="6">
        <v>3</v>
      </c>
      <c r="D14" s="6">
        <v>26.5</v>
      </c>
      <c r="E14" s="6">
        <v>15.5</v>
      </c>
      <c r="F14" s="6">
        <v>11.2</v>
      </c>
      <c r="G14" s="13">
        <v>0.64900000000000002</v>
      </c>
    </row>
    <row r="15" spans="1:7" x14ac:dyDescent="0.2">
      <c r="A15" s="5">
        <v>41754</v>
      </c>
      <c r="B15" s="6">
        <v>10</v>
      </c>
      <c r="C15" s="6">
        <v>4</v>
      </c>
      <c r="D15" s="6">
        <v>23</v>
      </c>
      <c r="E15" s="6">
        <v>12.7</v>
      </c>
      <c r="F15" s="6">
        <v>9.6999999999999993</v>
      </c>
      <c r="G15" s="13">
        <v>0.32800000000000001</v>
      </c>
    </row>
    <row r="16" spans="1:7" x14ac:dyDescent="0.2">
      <c r="A16" s="5">
        <v>41754</v>
      </c>
      <c r="B16" s="6">
        <v>42</v>
      </c>
      <c r="C16" s="6">
        <v>4</v>
      </c>
      <c r="D16" s="6">
        <v>27</v>
      </c>
      <c r="E16" s="6">
        <v>14.6</v>
      </c>
      <c r="F16" s="6">
        <v>10.3</v>
      </c>
      <c r="G16" s="13">
        <v>0.48299999999999998</v>
      </c>
    </row>
    <row r="17" spans="1:7" x14ac:dyDescent="0.2">
      <c r="A17" s="5">
        <v>41754</v>
      </c>
      <c r="B17" s="6">
        <v>89</v>
      </c>
      <c r="C17" s="6">
        <v>4</v>
      </c>
      <c r="D17" s="6">
        <v>28.9</v>
      </c>
      <c r="E17" s="6">
        <v>15</v>
      </c>
      <c r="F17" s="6">
        <v>11.4</v>
      </c>
      <c r="G17" s="13">
        <v>0.47599999999999998</v>
      </c>
    </row>
    <row r="18" spans="1:7" x14ac:dyDescent="0.2">
      <c r="A18" s="5">
        <v>41754</v>
      </c>
      <c r="B18" s="6">
        <v>1</v>
      </c>
      <c r="C18" s="6">
        <v>5</v>
      </c>
      <c r="D18" s="6">
        <v>26.3</v>
      </c>
      <c r="E18" s="6">
        <v>15.6</v>
      </c>
      <c r="F18" s="6">
        <v>10.6</v>
      </c>
      <c r="G18" s="13">
        <v>0.55800000000000005</v>
      </c>
    </row>
    <row r="19" spans="1:7" x14ac:dyDescent="0.2">
      <c r="A19" s="5">
        <v>41754</v>
      </c>
      <c r="B19" s="6">
        <v>4</v>
      </c>
      <c r="C19" s="6">
        <v>5</v>
      </c>
      <c r="D19" s="6">
        <v>25.4</v>
      </c>
      <c r="E19" s="6">
        <v>14.5</v>
      </c>
      <c r="F19" s="6">
        <v>9.9</v>
      </c>
      <c r="G19" s="13">
        <v>0.45500000000000002</v>
      </c>
    </row>
    <row r="20" spans="1:7" x14ac:dyDescent="0.2">
      <c r="A20" s="5">
        <v>41754</v>
      </c>
      <c r="B20" s="6">
        <v>46</v>
      </c>
      <c r="C20" s="6">
        <v>5</v>
      </c>
      <c r="D20" s="6">
        <v>25.9</v>
      </c>
      <c r="E20" s="6">
        <v>14.1</v>
      </c>
      <c r="F20" s="6">
        <v>10</v>
      </c>
      <c r="G20" s="13">
        <v>0.48799999999999999</v>
      </c>
    </row>
    <row r="21" spans="1:7" x14ac:dyDescent="0.2">
      <c r="A21" s="5">
        <v>41754</v>
      </c>
      <c r="B21" s="6">
        <v>12</v>
      </c>
      <c r="C21" s="6">
        <v>6</v>
      </c>
      <c r="D21" s="6">
        <v>24.2</v>
      </c>
      <c r="E21" s="6">
        <v>14.9</v>
      </c>
      <c r="F21" s="6">
        <v>9</v>
      </c>
      <c r="G21" s="13">
        <v>0.39800000000000002</v>
      </c>
    </row>
    <row r="22" spans="1:7" x14ac:dyDescent="0.2">
      <c r="A22" s="5">
        <v>41754</v>
      </c>
      <c r="B22" s="6">
        <v>22</v>
      </c>
      <c r="C22" s="6">
        <v>6</v>
      </c>
      <c r="D22" s="6">
        <v>23.9</v>
      </c>
      <c r="E22" s="6">
        <v>13.2</v>
      </c>
      <c r="F22" s="6">
        <v>9.5</v>
      </c>
      <c r="G22" s="13">
        <v>0.37</v>
      </c>
    </row>
    <row r="23" spans="1:7" x14ac:dyDescent="0.2">
      <c r="A23" s="5">
        <v>41754</v>
      </c>
      <c r="B23" s="6">
        <v>51</v>
      </c>
      <c r="C23" s="6">
        <v>6</v>
      </c>
      <c r="D23" s="6">
        <v>22.3</v>
      </c>
      <c r="E23" s="6">
        <v>13.5</v>
      </c>
      <c r="F23" s="6">
        <v>9.3000000000000007</v>
      </c>
      <c r="G23" s="13">
        <v>0.36699999999999999</v>
      </c>
    </row>
    <row r="24" spans="1:7" x14ac:dyDescent="0.2">
      <c r="A24" s="5">
        <v>41754</v>
      </c>
      <c r="B24" s="6">
        <v>52</v>
      </c>
      <c r="C24" s="6">
        <v>6</v>
      </c>
      <c r="D24" s="6">
        <v>24.5</v>
      </c>
      <c r="E24" s="6">
        <v>14</v>
      </c>
      <c r="F24" s="6">
        <v>9.5</v>
      </c>
      <c r="G24" s="13">
        <v>0.46600000000000003</v>
      </c>
    </row>
    <row r="25" spans="1:7" x14ac:dyDescent="0.2">
      <c r="A25" s="5">
        <v>41754</v>
      </c>
      <c r="B25" s="6">
        <v>60</v>
      </c>
      <c r="C25" s="6">
        <v>6</v>
      </c>
      <c r="D25" s="6">
        <v>24.7</v>
      </c>
      <c r="E25" s="6">
        <v>13.2</v>
      </c>
      <c r="F25" s="6">
        <v>10.3</v>
      </c>
      <c r="G25" s="13">
        <v>0.40400000000000003</v>
      </c>
    </row>
    <row r="26" spans="1:7" x14ac:dyDescent="0.2">
      <c r="A26" s="5">
        <v>41754</v>
      </c>
      <c r="B26" s="6">
        <v>9</v>
      </c>
      <c r="C26" s="6">
        <v>7</v>
      </c>
      <c r="D26" s="6">
        <v>24.5</v>
      </c>
      <c r="E26" s="6">
        <v>13.3</v>
      </c>
      <c r="F26" s="6">
        <v>9.6</v>
      </c>
      <c r="G26" s="13">
        <v>0.34799999999999998</v>
      </c>
    </row>
    <row r="27" spans="1:7" x14ac:dyDescent="0.2">
      <c r="A27" s="5">
        <v>41754</v>
      </c>
      <c r="B27" s="6">
        <v>26</v>
      </c>
      <c r="C27" s="6">
        <v>7</v>
      </c>
      <c r="D27" s="6">
        <v>24</v>
      </c>
      <c r="E27" s="6">
        <v>13.9</v>
      </c>
      <c r="F27" s="6">
        <v>9.6999999999999993</v>
      </c>
      <c r="G27" s="13">
        <v>0.47099999999999997</v>
      </c>
    </row>
    <row r="28" spans="1:7" x14ac:dyDescent="0.2">
      <c r="A28" s="5">
        <v>41754</v>
      </c>
      <c r="B28" s="6">
        <v>47</v>
      </c>
      <c r="C28" s="6">
        <v>7</v>
      </c>
      <c r="D28" s="6">
        <v>24.4</v>
      </c>
      <c r="E28" s="6">
        <v>13.6</v>
      </c>
      <c r="F28" s="6">
        <v>10.4</v>
      </c>
      <c r="G28" s="13">
        <v>0.435</v>
      </c>
    </row>
    <row r="29" spans="1:7" x14ac:dyDescent="0.2">
      <c r="A29" s="5">
        <v>41754</v>
      </c>
      <c r="B29" s="6">
        <v>58</v>
      </c>
      <c r="C29" s="6">
        <v>7</v>
      </c>
      <c r="D29" s="6">
        <v>23</v>
      </c>
      <c r="E29" s="6">
        <v>13.3</v>
      </c>
      <c r="F29" s="6">
        <v>9.1999999999999993</v>
      </c>
      <c r="G29" s="13">
        <v>0.35499999999999998</v>
      </c>
    </row>
    <row r="30" spans="1:7" x14ac:dyDescent="0.2">
      <c r="A30" s="5">
        <v>41754</v>
      </c>
      <c r="B30" s="6">
        <v>87</v>
      </c>
      <c r="C30" s="6">
        <v>7</v>
      </c>
      <c r="D30" s="6">
        <v>27.9</v>
      </c>
      <c r="E30" s="6">
        <v>16.3</v>
      </c>
      <c r="F30" s="6">
        <v>10.9</v>
      </c>
      <c r="G30" s="13">
        <v>0.625</v>
      </c>
    </row>
    <row r="31" spans="1:7" x14ac:dyDescent="0.2">
      <c r="A31" s="5">
        <v>41754</v>
      </c>
      <c r="B31" s="6">
        <v>28</v>
      </c>
      <c r="C31" s="6">
        <v>8</v>
      </c>
      <c r="D31" s="6">
        <v>26.2</v>
      </c>
      <c r="E31" s="6">
        <v>13.7</v>
      </c>
      <c r="F31" s="6">
        <v>10.3</v>
      </c>
      <c r="G31" s="13">
        <v>0.503</v>
      </c>
    </row>
    <row r="32" spans="1:7" x14ac:dyDescent="0.2">
      <c r="A32" s="5">
        <v>41754</v>
      </c>
      <c r="B32" s="6">
        <v>34</v>
      </c>
      <c r="C32" s="6">
        <v>8</v>
      </c>
      <c r="D32" s="6">
        <v>25</v>
      </c>
      <c r="E32" s="6">
        <v>13.9</v>
      </c>
      <c r="F32" s="6">
        <v>9.3000000000000007</v>
      </c>
      <c r="G32" s="13">
        <v>0.41599999999999998</v>
      </c>
    </row>
    <row r="33" spans="1:7" x14ac:dyDescent="0.2">
      <c r="A33" s="5">
        <v>41754</v>
      </c>
      <c r="B33" s="6">
        <v>35</v>
      </c>
      <c r="C33" s="6">
        <v>8</v>
      </c>
      <c r="D33" s="6">
        <v>27.9</v>
      </c>
      <c r="E33" s="6">
        <v>15.8</v>
      </c>
      <c r="F33" s="6">
        <v>10.5</v>
      </c>
      <c r="G33" s="13">
        <v>0.60199999999999998</v>
      </c>
    </row>
    <row r="34" spans="1:7" x14ac:dyDescent="0.2">
      <c r="A34" s="5">
        <v>41754</v>
      </c>
      <c r="B34" s="6">
        <v>36</v>
      </c>
      <c r="C34" s="6">
        <v>8</v>
      </c>
      <c r="D34" s="6">
        <v>26.3</v>
      </c>
      <c r="E34" s="6">
        <v>15.1</v>
      </c>
      <c r="F34" s="6">
        <v>10.9</v>
      </c>
      <c r="G34" s="13">
        <v>0.48599999999999999</v>
      </c>
    </row>
    <row r="35" spans="1:7" x14ac:dyDescent="0.2">
      <c r="A35" s="5">
        <v>41754</v>
      </c>
      <c r="B35" s="6">
        <v>14</v>
      </c>
      <c r="C35" s="6">
        <v>9</v>
      </c>
      <c r="D35" s="6">
        <v>27.5</v>
      </c>
      <c r="E35" s="6">
        <v>16.2</v>
      </c>
      <c r="F35" s="6">
        <v>10.4</v>
      </c>
      <c r="G35" s="14">
        <v>0.5</v>
      </c>
    </row>
    <row r="36" spans="1:7" x14ac:dyDescent="0.2">
      <c r="A36" s="5">
        <v>41754</v>
      </c>
      <c r="B36" s="6">
        <v>48</v>
      </c>
      <c r="C36" s="6">
        <v>9</v>
      </c>
      <c r="D36" s="6">
        <v>26.6</v>
      </c>
      <c r="E36" s="6">
        <v>14.5</v>
      </c>
      <c r="F36" s="6">
        <v>10.7</v>
      </c>
      <c r="G36" s="13">
        <v>0.502</v>
      </c>
    </row>
    <row r="37" spans="1:7" x14ac:dyDescent="0.2">
      <c r="A37" s="5">
        <v>41754</v>
      </c>
      <c r="B37" s="6">
        <v>53</v>
      </c>
      <c r="C37" s="6">
        <v>9</v>
      </c>
      <c r="D37" s="6">
        <v>26.5</v>
      </c>
      <c r="E37" s="6">
        <v>14.1</v>
      </c>
      <c r="F37" s="6">
        <v>10.5</v>
      </c>
      <c r="G37" s="13">
        <v>0.46899999999999997</v>
      </c>
    </row>
    <row r="38" spans="1:7" x14ac:dyDescent="0.2">
      <c r="A38" s="5">
        <v>41754</v>
      </c>
      <c r="B38" s="6">
        <v>56</v>
      </c>
      <c r="C38" s="6">
        <v>9</v>
      </c>
      <c r="D38" s="6">
        <v>27</v>
      </c>
      <c r="E38" s="6">
        <v>14.5</v>
      </c>
      <c r="F38" s="6">
        <v>11.4</v>
      </c>
      <c r="G38" s="13">
        <v>0.45100000000000001</v>
      </c>
    </row>
    <row r="39" spans="1:7" x14ac:dyDescent="0.2">
      <c r="A39" s="5">
        <v>41754</v>
      </c>
      <c r="B39" s="6">
        <v>59</v>
      </c>
      <c r="C39" s="6">
        <v>9</v>
      </c>
      <c r="D39" s="6">
        <v>26.5</v>
      </c>
      <c r="E39" s="6">
        <v>14.3</v>
      </c>
      <c r="F39" s="6">
        <v>10.9</v>
      </c>
      <c r="G39" s="13">
        <v>0.48299999999999998</v>
      </c>
    </row>
    <row r="40" spans="1:7" x14ac:dyDescent="0.2">
      <c r="A40" s="5">
        <v>41754</v>
      </c>
      <c r="B40" s="6">
        <v>2</v>
      </c>
      <c r="C40" s="6" t="s">
        <v>17</v>
      </c>
      <c r="D40" s="6">
        <v>23.4</v>
      </c>
      <c r="E40" s="6">
        <v>12.3</v>
      </c>
      <c r="F40" s="6">
        <v>9.9</v>
      </c>
      <c r="G40" s="13">
        <v>0.36199999999999999</v>
      </c>
    </row>
    <row r="41" spans="1:7" x14ac:dyDescent="0.2">
      <c r="A41" s="5">
        <v>41754</v>
      </c>
      <c r="B41" s="6">
        <v>7</v>
      </c>
      <c r="C41" s="6" t="s">
        <v>17</v>
      </c>
      <c r="D41" s="6">
        <v>26.8</v>
      </c>
      <c r="E41" s="6">
        <v>15.2</v>
      </c>
      <c r="F41" s="6">
        <v>11.1</v>
      </c>
      <c r="G41" s="13">
        <v>0.59599999999999997</v>
      </c>
    </row>
    <row r="42" spans="1:7" x14ac:dyDescent="0.2">
      <c r="A42" s="5">
        <v>41754</v>
      </c>
      <c r="B42" s="6">
        <v>15</v>
      </c>
      <c r="C42" s="6" t="s">
        <v>17</v>
      </c>
      <c r="D42" s="6">
        <v>22.1</v>
      </c>
      <c r="E42" s="6">
        <v>12.7</v>
      </c>
      <c r="F42" s="6">
        <v>9.6999999999999993</v>
      </c>
      <c r="G42" s="13">
        <v>0.35699999999999998</v>
      </c>
    </row>
    <row r="43" spans="1:7" x14ac:dyDescent="0.2">
      <c r="A43" s="5">
        <v>41754</v>
      </c>
      <c r="B43" s="6">
        <v>17</v>
      </c>
      <c r="C43" s="6" t="s">
        <v>17</v>
      </c>
      <c r="D43" s="6">
        <v>25.5</v>
      </c>
      <c r="E43" s="6">
        <v>14.3</v>
      </c>
      <c r="F43" s="6">
        <v>10.7</v>
      </c>
      <c r="G43" s="13">
        <v>0.44700000000000001</v>
      </c>
    </row>
    <row r="44" spans="1:7" x14ac:dyDescent="0.2">
      <c r="A44" s="5">
        <v>41754</v>
      </c>
      <c r="B44" s="6">
        <v>18</v>
      </c>
      <c r="C44" s="6" t="s">
        <v>17</v>
      </c>
      <c r="D44" s="6">
        <v>26.8</v>
      </c>
      <c r="E44" s="6">
        <v>15</v>
      </c>
      <c r="F44" s="6">
        <v>11.1</v>
      </c>
      <c r="G44" s="13">
        <v>0.435</v>
      </c>
    </row>
    <row r="45" spans="1:7" x14ac:dyDescent="0.2">
      <c r="A45" s="5">
        <v>41754</v>
      </c>
      <c r="B45" s="6">
        <v>20</v>
      </c>
      <c r="C45" s="6" t="s">
        <v>17</v>
      </c>
      <c r="D45" s="6">
        <v>26.1</v>
      </c>
      <c r="E45" s="6">
        <v>15.4</v>
      </c>
      <c r="F45" s="6">
        <v>11</v>
      </c>
      <c r="G45" s="13">
        <v>0.64200000000000002</v>
      </c>
    </row>
    <row r="46" spans="1:7" x14ac:dyDescent="0.2">
      <c r="A46" s="5">
        <v>41754</v>
      </c>
      <c r="B46" s="6">
        <v>23</v>
      </c>
      <c r="C46" s="6" t="s">
        <v>17</v>
      </c>
      <c r="D46" s="6">
        <v>24</v>
      </c>
      <c r="E46" s="6">
        <v>14.1</v>
      </c>
      <c r="F46" s="6">
        <v>9.1999999999999993</v>
      </c>
      <c r="G46" s="13">
        <v>0.36699999999999999</v>
      </c>
    </row>
    <row r="47" spans="1:7" x14ac:dyDescent="0.2">
      <c r="A47" s="5">
        <v>41754</v>
      </c>
      <c r="B47" s="6">
        <v>27</v>
      </c>
      <c r="C47" s="6" t="s">
        <v>17</v>
      </c>
      <c r="D47" s="6">
        <v>26.7</v>
      </c>
      <c r="E47" s="6">
        <v>15</v>
      </c>
      <c r="F47" s="6">
        <v>9.8000000000000007</v>
      </c>
      <c r="G47" s="13">
        <v>0.442</v>
      </c>
    </row>
    <row r="48" spans="1:7" x14ac:dyDescent="0.2">
      <c r="A48" s="5">
        <v>41754</v>
      </c>
      <c r="B48" s="6">
        <v>32</v>
      </c>
      <c r="C48" s="6" t="s">
        <v>17</v>
      </c>
      <c r="D48" s="6">
        <v>27.5</v>
      </c>
      <c r="E48" s="6">
        <v>14.6</v>
      </c>
      <c r="F48" s="6">
        <v>10.6</v>
      </c>
      <c r="G48" s="13">
        <v>0.52500000000000002</v>
      </c>
    </row>
    <row r="49" spans="1:7" x14ac:dyDescent="0.2">
      <c r="A49" s="5">
        <v>41754</v>
      </c>
      <c r="B49" s="6">
        <v>33</v>
      </c>
      <c r="C49" s="6" t="s">
        <v>17</v>
      </c>
      <c r="D49" s="6">
        <v>25.8</v>
      </c>
      <c r="E49" s="6">
        <v>13.7</v>
      </c>
      <c r="F49" s="6">
        <v>9.6</v>
      </c>
      <c r="G49" s="13">
        <v>0.41599999999999998</v>
      </c>
    </row>
    <row r="50" spans="1:7" x14ac:dyDescent="0.2">
      <c r="A50" s="5">
        <v>41754</v>
      </c>
      <c r="B50" s="6">
        <v>38</v>
      </c>
      <c r="C50" s="6" t="s">
        <v>17</v>
      </c>
      <c r="D50" s="6">
        <v>24.2</v>
      </c>
      <c r="E50" s="6">
        <v>13.5</v>
      </c>
      <c r="F50" s="6">
        <v>9.6999999999999993</v>
      </c>
      <c r="G50" s="13">
        <v>0.34200000000000003</v>
      </c>
    </row>
    <row r="51" spans="1:7" x14ac:dyDescent="0.2">
      <c r="A51" s="5">
        <v>41754</v>
      </c>
      <c r="B51" s="6">
        <v>39</v>
      </c>
      <c r="C51" s="6" t="s">
        <v>17</v>
      </c>
      <c r="D51" s="6">
        <v>24.5</v>
      </c>
      <c r="E51" s="6">
        <v>13</v>
      </c>
      <c r="F51" s="6">
        <v>8.8000000000000007</v>
      </c>
      <c r="G51" s="13">
        <v>0.27</v>
      </c>
    </row>
    <row r="52" spans="1:7" x14ac:dyDescent="0.2">
      <c r="A52" s="5">
        <v>41754</v>
      </c>
      <c r="B52" s="6">
        <v>41</v>
      </c>
      <c r="C52" s="6" t="s">
        <v>17</v>
      </c>
      <c r="D52" s="6">
        <v>27</v>
      </c>
      <c r="E52" s="6">
        <v>15.4</v>
      </c>
      <c r="F52" s="6">
        <v>10.6</v>
      </c>
      <c r="G52" s="13">
        <v>0.55200000000000005</v>
      </c>
    </row>
    <row r="53" spans="1:7" x14ac:dyDescent="0.2">
      <c r="A53" s="5">
        <v>41754</v>
      </c>
      <c r="B53" s="6">
        <v>49</v>
      </c>
      <c r="C53" s="6" t="s">
        <v>17</v>
      </c>
      <c r="D53" s="6">
        <v>24.8</v>
      </c>
      <c r="E53" s="6">
        <v>13.5</v>
      </c>
      <c r="F53" s="6">
        <v>9.4</v>
      </c>
      <c r="G53" s="13">
        <v>0.34899999999999998</v>
      </c>
    </row>
    <row r="54" spans="1:7" x14ac:dyDescent="0.2">
      <c r="A54" s="5">
        <v>41754</v>
      </c>
      <c r="B54" s="6">
        <v>50</v>
      </c>
      <c r="C54" s="6" t="s">
        <v>17</v>
      </c>
      <c r="D54" s="6">
        <v>27.2</v>
      </c>
      <c r="E54" s="6">
        <v>15.2</v>
      </c>
      <c r="F54" s="6">
        <v>10.5</v>
      </c>
      <c r="G54" s="13">
        <v>0.47399999999999998</v>
      </c>
    </row>
    <row r="55" spans="1:7" x14ac:dyDescent="0.2">
      <c r="A55" s="5"/>
      <c r="G55" s="13"/>
    </row>
    <row r="56" spans="1:7" x14ac:dyDescent="0.2">
      <c r="A56" s="5"/>
      <c r="G56" s="13"/>
    </row>
    <row r="57" spans="1:7" x14ac:dyDescent="0.2">
      <c r="A57" s="5"/>
      <c r="G57" s="14"/>
    </row>
    <row r="58" spans="1:7" x14ac:dyDescent="0.2">
      <c r="A58" s="5"/>
      <c r="G58" s="13"/>
    </row>
    <row r="59" spans="1:7" x14ac:dyDescent="0.2">
      <c r="A59" s="5"/>
      <c r="G59" s="13"/>
    </row>
    <row r="60" spans="1:7" x14ac:dyDescent="0.2">
      <c r="A60" s="5"/>
      <c r="G60" s="13"/>
    </row>
    <row r="61" spans="1:7" x14ac:dyDescent="0.2">
      <c r="A61" s="5"/>
      <c r="G61" s="13"/>
    </row>
    <row r="62" spans="1:7" x14ac:dyDescent="0.2">
      <c r="G62" s="13"/>
    </row>
    <row r="63" spans="1:7" x14ac:dyDescent="0.2">
      <c r="G63" s="13"/>
    </row>
    <row r="64" spans="1:7" x14ac:dyDescent="0.2">
      <c r="G64" s="13"/>
    </row>
    <row r="65" spans="7:7" x14ac:dyDescent="0.2">
      <c r="G65" s="13"/>
    </row>
    <row r="66" spans="7:7" x14ac:dyDescent="0.2">
      <c r="G66" s="13"/>
    </row>
    <row r="67" spans="7:7" x14ac:dyDescent="0.2">
      <c r="G67" s="13"/>
    </row>
    <row r="68" spans="7:7" x14ac:dyDescent="0.2">
      <c r="G68" s="13"/>
    </row>
    <row r="69" spans="7:7" x14ac:dyDescent="0.2">
      <c r="G69" s="13"/>
    </row>
    <row r="70" spans="7:7" x14ac:dyDescent="0.2">
      <c r="G70" s="13"/>
    </row>
    <row r="71" spans="7:7" x14ac:dyDescent="0.2">
      <c r="G71" s="13"/>
    </row>
    <row r="72" spans="7:7" x14ac:dyDescent="0.2">
      <c r="G72" s="13"/>
    </row>
    <row r="73" spans="7:7" x14ac:dyDescent="0.2">
      <c r="G73" s="13"/>
    </row>
    <row r="74" spans="7:7" x14ac:dyDescent="0.2">
      <c r="G74" s="13"/>
    </row>
    <row r="75" spans="7:7" x14ac:dyDescent="0.2">
      <c r="G75" s="13"/>
    </row>
    <row r="76" spans="7:7" x14ac:dyDescent="0.2">
      <c r="G76" s="1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workbookViewId="0">
      <selection activeCell="C42" sqref="C42"/>
    </sheetView>
  </sheetViews>
  <sheetFormatPr baseColWidth="10" defaultRowHeight="16" x14ac:dyDescent="0.2"/>
  <cols>
    <col min="1" max="3" width="10.83203125" style="18"/>
    <col min="4" max="5" width="15.1640625" customWidth="1"/>
    <col min="6" max="7" width="17" customWidth="1"/>
    <col min="8" max="8" width="11.83203125" customWidth="1"/>
    <col min="9" max="9" width="12.33203125" customWidth="1"/>
    <col min="10" max="11" width="15.33203125" customWidth="1"/>
    <col min="12" max="12" width="15" customWidth="1"/>
    <col min="13" max="13" width="14.83203125" customWidth="1"/>
    <col min="14" max="14" width="15.1640625" customWidth="1"/>
    <col min="15" max="15" width="22.5" customWidth="1"/>
    <col min="16" max="16" width="17.5" customWidth="1"/>
  </cols>
  <sheetData>
    <row r="1" spans="1:25" x14ac:dyDescent="0.2">
      <c r="A1" s="15" t="s">
        <v>18</v>
      </c>
      <c r="B1" s="15" t="s">
        <v>2</v>
      </c>
      <c r="C1" s="15" t="s">
        <v>19</v>
      </c>
      <c r="D1" s="13" t="s">
        <v>20</v>
      </c>
      <c r="E1" s="13" t="s">
        <v>21</v>
      </c>
      <c r="F1" s="13" t="s">
        <v>22</v>
      </c>
      <c r="G1" s="13" t="s">
        <v>23</v>
      </c>
      <c r="H1" s="13" t="s">
        <v>24</v>
      </c>
      <c r="I1" s="13" t="s">
        <v>25</v>
      </c>
      <c r="J1" s="13" t="s">
        <v>26</v>
      </c>
      <c r="K1" s="13" t="s">
        <v>27</v>
      </c>
      <c r="L1" s="16" t="s">
        <v>28</v>
      </c>
      <c r="M1" s="16" t="s">
        <v>29</v>
      </c>
      <c r="N1" s="16" t="s">
        <v>30</v>
      </c>
      <c r="O1" s="16" t="s">
        <v>31</v>
      </c>
      <c r="P1" s="16" t="s">
        <v>54</v>
      </c>
    </row>
    <row r="2" spans="1:25" x14ac:dyDescent="0.2">
      <c r="A2" s="15">
        <v>21</v>
      </c>
      <c r="B2" s="15">
        <v>1</v>
      </c>
      <c r="C2" s="15" t="s">
        <v>32</v>
      </c>
      <c r="D2" s="13">
        <v>0.40400000000000003</v>
      </c>
      <c r="E2" s="13">
        <v>0.53700000000000003</v>
      </c>
      <c r="F2" s="13">
        <f>E2-D2</f>
        <v>0.13300000000000001</v>
      </c>
      <c r="G2" s="13">
        <f>((E2-D2)/D2)*100</f>
        <v>32.920792079207921</v>
      </c>
      <c r="H2" s="13">
        <v>0.41799999999999998</v>
      </c>
      <c r="I2" s="13">
        <f t="shared" ref="I2:I39" si="0">J2-H2</f>
        <v>0.42599999999999999</v>
      </c>
      <c r="J2" s="13">
        <v>0.84399999999999997</v>
      </c>
      <c r="K2" s="6">
        <v>24.7</v>
      </c>
      <c r="L2" s="17">
        <v>27.3</v>
      </c>
      <c r="M2" s="17">
        <v>15.2</v>
      </c>
      <c r="N2" s="17">
        <v>11.1</v>
      </c>
      <c r="O2" s="13">
        <f t="shared" ref="O2:O33" si="1">J2/L2</f>
        <v>3.0915750915750915E-2</v>
      </c>
      <c r="P2" s="13">
        <f>((L2-K2)/K2)*100</f>
        <v>10.52631578947369</v>
      </c>
    </row>
    <row r="3" spans="1:25" x14ac:dyDescent="0.2">
      <c r="A3" s="15">
        <v>24</v>
      </c>
      <c r="B3" s="15">
        <v>1</v>
      </c>
      <c r="C3" s="15" t="s">
        <v>32</v>
      </c>
      <c r="D3" s="13">
        <v>0.42099999999999999</v>
      </c>
      <c r="E3" s="13">
        <v>0.47099999999999997</v>
      </c>
      <c r="F3" s="13">
        <f t="shared" ref="F3:F39" si="2">E3-D3</f>
        <v>4.9999999999999989E-2</v>
      </c>
      <c r="G3" s="13">
        <f t="shared" ref="G3:G39" si="3">((E3-D3)/D3)*100</f>
        <v>11.87648456057007</v>
      </c>
      <c r="H3" s="13">
        <v>0.371</v>
      </c>
      <c r="I3" s="13">
        <f t="shared" si="0"/>
        <v>0.38</v>
      </c>
      <c r="J3" s="13">
        <v>0.751</v>
      </c>
      <c r="K3" s="6">
        <v>23.9</v>
      </c>
      <c r="L3" s="17">
        <v>24.9</v>
      </c>
      <c r="M3" s="17">
        <v>14.5</v>
      </c>
      <c r="N3" s="17">
        <v>10.4</v>
      </c>
      <c r="O3" s="13">
        <f t="shared" si="1"/>
        <v>3.0160642570281126E-2</v>
      </c>
      <c r="P3" s="13">
        <f t="shared" ref="P3:P39" si="4">((L3-K3)/K3)*100</f>
        <v>4.1841004184100425</v>
      </c>
    </row>
    <row r="4" spans="1:25" x14ac:dyDescent="0.2">
      <c r="A4" s="15">
        <v>29</v>
      </c>
      <c r="B4" s="15">
        <v>1</v>
      </c>
      <c r="C4" s="15" t="s">
        <v>32</v>
      </c>
      <c r="D4" s="13">
        <v>0.40400000000000003</v>
      </c>
      <c r="E4" s="13">
        <v>0.51700000000000002</v>
      </c>
      <c r="F4" s="13">
        <f t="shared" si="2"/>
        <v>0.11299999999999999</v>
      </c>
      <c r="G4" s="13">
        <f t="shared" si="3"/>
        <v>27.970297029702966</v>
      </c>
      <c r="H4" s="13">
        <v>0.40799999999999997</v>
      </c>
      <c r="I4" s="13">
        <f t="shared" si="0"/>
        <v>0.41199999999999998</v>
      </c>
      <c r="J4" s="13">
        <v>0.82</v>
      </c>
      <c r="K4" s="6">
        <v>24.9</v>
      </c>
      <c r="L4" s="17">
        <v>27.6</v>
      </c>
      <c r="M4" s="17">
        <v>14.5</v>
      </c>
      <c r="N4" s="17">
        <v>11.4</v>
      </c>
      <c r="O4" s="13">
        <f t="shared" si="1"/>
        <v>2.9710144927536229E-2</v>
      </c>
      <c r="P4" s="13">
        <f t="shared" si="4"/>
        <v>10.843373493975916</v>
      </c>
    </row>
    <row r="5" spans="1:25" x14ac:dyDescent="0.2">
      <c r="A5" s="15">
        <v>37</v>
      </c>
      <c r="B5" s="15">
        <v>1</v>
      </c>
      <c r="C5" s="15" t="s">
        <v>32</v>
      </c>
      <c r="D5" s="13">
        <v>0.33300000000000002</v>
      </c>
      <c r="E5" s="13">
        <v>0.46300000000000002</v>
      </c>
      <c r="F5" s="13">
        <f t="shared" si="2"/>
        <v>0.13</v>
      </c>
      <c r="G5" s="13">
        <f t="shared" si="3"/>
        <v>39.039039039039039</v>
      </c>
      <c r="H5" s="13">
        <v>0.36499999999999999</v>
      </c>
      <c r="I5" s="13">
        <f t="shared" si="0"/>
        <v>0.379</v>
      </c>
      <c r="J5" s="13">
        <v>0.74399999999999999</v>
      </c>
      <c r="K5" s="6">
        <v>23.3</v>
      </c>
      <c r="L5" s="17">
        <v>26.4</v>
      </c>
      <c r="M5" s="17">
        <v>15.6</v>
      </c>
      <c r="N5" s="17">
        <v>11.8</v>
      </c>
      <c r="O5" s="13">
        <f t="shared" si="1"/>
        <v>2.8181818181818183E-2</v>
      </c>
      <c r="P5" s="13">
        <f t="shared" si="4"/>
        <v>13.304721030042909</v>
      </c>
      <c r="R5" t="s">
        <v>93</v>
      </c>
      <c r="V5" t="s">
        <v>94</v>
      </c>
    </row>
    <row r="6" spans="1:25" x14ac:dyDescent="0.2">
      <c r="A6" s="15">
        <v>90</v>
      </c>
      <c r="B6" s="15">
        <v>1</v>
      </c>
      <c r="C6" s="15" t="s">
        <v>32</v>
      </c>
      <c r="D6" s="13">
        <v>0.498</v>
      </c>
      <c r="E6" s="13">
        <v>0.624</v>
      </c>
      <c r="F6" s="13">
        <f t="shared" si="2"/>
        <v>0.126</v>
      </c>
      <c r="G6" s="13">
        <f t="shared" si="3"/>
        <v>25.301204819277107</v>
      </c>
      <c r="H6" s="13">
        <v>0.48299999999999998</v>
      </c>
      <c r="I6" s="13">
        <f t="shared" si="0"/>
        <v>0.49299999999999999</v>
      </c>
      <c r="J6" s="13">
        <v>0.97599999999999998</v>
      </c>
      <c r="K6" s="6">
        <v>28.2</v>
      </c>
      <c r="L6" s="17">
        <v>28.8</v>
      </c>
      <c r="M6" s="17">
        <v>15</v>
      </c>
      <c r="N6" s="17">
        <v>12</v>
      </c>
      <c r="O6" s="13">
        <f t="shared" si="1"/>
        <v>3.3888888888888885E-2</v>
      </c>
      <c r="P6" s="13">
        <f t="shared" si="4"/>
        <v>2.1276595744680904</v>
      </c>
      <c r="R6" t="s">
        <v>32</v>
      </c>
      <c r="S6" t="s">
        <v>33</v>
      </c>
      <c r="T6" t="s">
        <v>34</v>
      </c>
      <c r="V6" t="s">
        <v>88</v>
      </c>
      <c r="W6" t="s">
        <v>51</v>
      </c>
      <c r="X6" t="s">
        <v>89</v>
      </c>
      <c r="Y6" t="s">
        <v>53</v>
      </c>
    </row>
    <row r="7" spans="1:25" x14ac:dyDescent="0.2">
      <c r="A7" s="15">
        <v>40</v>
      </c>
      <c r="B7" s="15">
        <v>2</v>
      </c>
      <c r="C7" s="15" t="s">
        <v>32</v>
      </c>
      <c r="D7" s="13">
        <v>0.432</v>
      </c>
      <c r="E7" s="13">
        <v>0.52</v>
      </c>
      <c r="F7" s="13">
        <f t="shared" si="2"/>
        <v>8.8000000000000023E-2</v>
      </c>
      <c r="G7" s="13">
        <f t="shared" si="3"/>
        <v>20.370370370370374</v>
      </c>
      <c r="H7" s="13">
        <v>0.41499999999999998</v>
      </c>
      <c r="I7" s="13">
        <f t="shared" si="0"/>
        <v>0.42299999999999999</v>
      </c>
      <c r="J7" s="13">
        <v>0.83799999999999997</v>
      </c>
      <c r="K7" s="6">
        <v>25.5</v>
      </c>
      <c r="L7" s="17">
        <v>27.4</v>
      </c>
      <c r="M7" s="17">
        <v>15.1</v>
      </c>
      <c r="N7" s="17">
        <v>11.2</v>
      </c>
      <c r="O7" s="13">
        <f t="shared" si="1"/>
        <v>3.0583941605839417E-2</v>
      </c>
      <c r="P7" s="13">
        <f t="shared" si="4"/>
        <v>7.4509803921568567</v>
      </c>
      <c r="R7">
        <f>AVERAGE(P2:P14)</f>
        <v>6.3444126372655205</v>
      </c>
      <c r="S7">
        <f>AVERAGE(P15:P25)</f>
        <v>9.0477854129371291</v>
      </c>
      <c r="T7">
        <f>AVERAGE(P26:P39)</f>
        <v>8.6111524735449247</v>
      </c>
      <c r="V7" t="s">
        <v>90</v>
      </c>
      <c r="W7">
        <v>3.8831489509013837</v>
      </c>
      <c r="X7">
        <v>5.1848872424175907</v>
      </c>
      <c r="Y7">
        <v>8.0612267310412449</v>
      </c>
    </row>
    <row r="8" spans="1:25" x14ac:dyDescent="0.2">
      <c r="A8" s="15">
        <v>43</v>
      </c>
      <c r="B8" s="15">
        <v>2</v>
      </c>
      <c r="C8" s="15" t="s">
        <v>32</v>
      </c>
      <c r="D8" s="13">
        <v>0.505</v>
      </c>
      <c r="E8" s="13">
        <v>0.66200000000000003</v>
      </c>
      <c r="F8" s="13">
        <f t="shared" si="2"/>
        <v>0.15700000000000003</v>
      </c>
      <c r="G8" s="13">
        <f t="shared" si="3"/>
        <v>31.089108910891095</v>
      </c>
      <c r="H8" s="13">
        <v>0.52500000000000002</v>
      </c>
      <c r="I8" s="13">
        <f t="shared" si="0"/>
        <v>0.50900000000000001</v>
      </c>
      <c r="J8" s="13">
        <v>1.034</v>
      </c>
      <c r="K8" s="6">
        <v>25.4</v>
      </c>
      <c r="L8" s="17">
        <v>27.8</v>
      </c>
      <c r="M8" s="17">
        <v>16</v>
      </c>
      <c r="N8" s="17">
        <v>12.8</v>
      </c>
      <c r="O8" s="13">
        <f t="shared" si="1"/>
        <v>3.7194244604316549E-2</v>
      </c>
      <c r="P8" s="13">
        <f t="shared" si="4"/>
        <v>9.4488188976378051</v>
      </c>
      <c r="R8">
        <f>STDEV(P2:P14)</f>
        <v>3.6756433716430399</v>
      </c>
      <c r="S8">
        <f>STDEV(P15:P25)</f>
        <v>4.6474718790414071</v>
      </c>
      <c r="T8">
        <f>STDEV(P26:P39)</f>
        <v>3.1328893401200131</v>
      </c>
      <c r="V8" t="s">
        <v>91</v>
      </c>
      <c r="W8">
        <v>2.522190924100193</v>
      </c>
      <c r="X8">
        <v>4.4410825572920976</v>
      </c>
      <c r="Y8">
        <v>4.2826558088176041</v>
      </c>
    </row>
    <row r="9" spans="1:25" x14ac:dyDescent="0.2">
      <c r="A9" s="15">
        <v>45</v>
      </c>
      <c r="B9" s="15">
        <v>2</v>
      </c>
      <c r="C9" s="15" t="s">
        <v>32</v>
      </c>
      <c r="D9" s="13">
        <v>0.56999999999999995</v>
      </c>
      <c r="E9" s="13">
        <v>0.60199999999999998</v>
      </c>
      <c r="F9" s="13">
        <f t="shared" si="2"/>
        <v>3.2000000000000028E-2</v>
      </c>
      <c r="G9" s="13">
        <f t="shared" si="3"/>
        <v>5.6140350877193042</v>
      </c>
      <c r="H9" s="13">
        <v>0.48699999999999999</v>
      </c>
      <c r="I9" s="13">
        <f t="shared" si="0"/>
        <v>0.48299999999999998</v>
      </c>
      <c r="J9" s="13">
        <v>0.97</v>
      </c>
      <c r="K9" s="6">
        <v>26.7</v>
      </c>
      <c r="L9" s="17">
        <v>27.4</v>
      </c>
      <c r="M9" s="17">
        <v>15</v>
      </c>
      <c r="N9" s="17">
        <v>11.1</v>
      </c>
      <c r="O9" s="13">
        <f t="shared" si="1"/>
        <v>3.5401459854014598E-2</v>
      </c>
      <c r="P9" s="13">
        <f t="shared" si="4"/>
        <v>2.6217228464419451</v>
      </c>
      <c r="R9">
        <f>R8/SQRT(12)</f>
        <v>1.0610668450315863</v>
      </c>
      <c r="S9">
        <f t="shared" ref="S9:T9" si="5">S8/SQRT(12)</f>
        <v>1.3416095702078863</v>
      </c>
      <c r="T9">
        <f t="shared" si="5"/>
        <v>0.9043872519297993</v>
      </c>
      <c r="V9" t="s">
        <v>92</v>
      </c>
      <c r="W9">
        <v>0.6512268963330361</v>
      </c>
      <c r="X9">
        <v>1.1466825855683027</v>
      </c>
      <c r="Y9">
        <v>1.1057769750059356</v>
      </c>
    </row>
    <row r="10" spans="1:25" x14ac:dyDescent="0.2">
      <c r="A10" s="15">
        <v>6</v>
      </c>
      <c r="B10" s="15">
        <v>3</v>
      </c>
      <c r="C10" s="15" t="s">
        <v>32</v>
      </c>
      <c r="D10" s="13">
        <v>0.56999999999999995</v>
      </c>
      <c r="E10" s="13">
        <v>0.63800000000000001</v>
      </c>
      <c r="F10" s="13">
        <f t="shared" si="2"/>
        <v>6.800000000000006E-2</v>
      </c>
      <c r="G10" s="13">
        <f t="shared" si="3"/>
        <v>11.929824561403521</v>
      </c>
      <c r="H10" s="13">
        <v>0.51900000000000002</v>
      </c>
      <c r="I10" s="13">
        <f t="shared" si="0"/>
        <v>0.51500000000000001</v>
      </c>
      <c r="J10" s="13">
        <v>1.034</v>
      </c>
      <c r="K10" s="6">
        <v>27</v>
      </c>
      <c r="L10" s="17">
        <v>28.5</v>
      </c>
      <c r="M10" s="17">
        <v>15.8</v>
      </c>
      <c r="N10" s="17">
        <v>11.7</v>
      </c>
      <c r="O10" s="13">
        <f t="shared" si="1"/>
        <v>3.6280701754385969E-2</v>
      </c>
      <c r="P10" s="13">
        <f t="shared" si="4"/>
        <v>5.5555555555555554</v>
      </c>
    </row>
    <row r="11" spans="1:25" x14ac:dyDescent="0.2">
      <c r="A11" s="15">
        <v>13</v>
      </c>
      <c r="B11" s="15">
        <v>3</v>
      </c>
      <c r="C11" s="15" t="s">
        <v>32</v>
      </c>
      <c r="D11" s="13">
        <v>0.45600000000000002</v>
      </c>
      <c r="E11" s="13">
        <v>0.56000000000000005</v>
      </c>
      <c r="F11" s="13">
        <f t="shared" si="2"/>
        <v>0.10400000000000004</v>
      </c>
      <c r="G11" s="13">
        <f t="shared" si="3"/>
        <v>22.807017543859658</v>
      </c>
      <c r="H11" s="13">
        <v>0.44500000000000001</v>
      </c>
      <c r="I11" s="13">
        <f t="shared" si="0"/>
        <v>0.44700000000000001</v>
      </c>
      <c r="J11" s="13">
        <v>0.89200000000000002</v>
      </c>
      <c r="K11" s="6">
        <v>25.5</v>
      </c>
      <c r="L11" s="17">
        <v>26.7</v>
      </c>
      <c r="M11" s="17">
        <v>15.5</v>
      </c>
      <c r="N11" s="17">
        <v>11</v>
      </c>
      <c r="O11" s="13">
        <f t="shared" si="1"/>
        <v>3.3408239700374535E-2</v>
      </c>
      <c r="P11" s="13">
        <f t="shared" si="4"/>
        <v>4.705882352941174</v>
      </c>
    </row>
    <row r="12" spans="1:25" x14ac:dyDescent="0.2">
      <c r="A12" s="15">
        <v>30</v>
      </c>
      <c r="B12" s="15">
        <v>3</v>
      </c>
      <c r="C12" s="15" t="s">
        <v>32</v>
      </c>
      <c r="D12" s="13">
        <v>0.51900000000000002</v>
      </c>
      <c r="E12" s="13">
        <v>0.60699999999999998</v>
      </c>
      <c r="F12" s="13">
        <f t="shared" si="2"/>
        <v>8.7999999999999967E-2</v>
      </c>
      <c r="G12" s="13">
        <f t="shared" si="3"/>
        <v>16.955684007707124</v>
      </c>
      <c r="H12" s="13">
        <v>0.47599999999999998</v>
      </c>
      <c r="I12" s="13">
        <f t="shared" si="0"/>
        <v>0.48699999999999999</v>
      </c>
      <c r="J12" s="13">
        <v>0.96299999999999997</v>
      </c>
      <c r="K12" s="6">
        <v>26.1</v>
      </c>
      <c r="L12" s="17">
        <v>27</v>
      </c>
      <c r="M12" s="17">
        <v>15.9</v>
      </c>
      <c r="N12" s="17">
        <v>12.1</v>
      </c>
      <c r="O12" s="13">
        <f t="shared" si="1"/>
        <v>3.5666666666666666E-2</v>
      </c>
      <c r="P12" s="13">
        <f t="shared" si="4"/>
        <v>3.44827586206896</v>
      </c>
    </row>
    <row r="13" spans="1:25" x14ac:dyDescent="0.2">
      <c r="A13" s="15">
        <v>55</v>
      </c>
      <c r="B13" s="15">
        <v>3</v>
      </c>
      <c r="C13" s="15" t="s">
        <v>32</v>
      </c>
      <c r="D13" s="13">
        <v>0.622</v>
      </c>
      <c r="E13" s="13">
        <v>0.65500000000000003</v>
      </c>
      <c r="F13" s="13">
        <f t="shared" si="2"/>
        <v>3.3000000000000029E-2</v>
      </c>
      <c r="G13" s="13">
        <f t="shared" si="3"/>
        <v>5.3054662379421265</v>
      </c>
      <c r="H13" s="13">
        <v>0.52200000000000002</v>
      </c>
      <c r="I13" s="13">
        <f t="shared" si="0"/>
        <v>0.52299999999999991</v>
      </c>
      <c r="J13" s="13">
        <v>1.0449999999999999</v>
      </c>
      <c r="K13" s="6">
        <v>27</v>
      </c>
      <c r="L13" s="17">
        <v>27.6</v>
      </c>
      <c r="M13" s="17">
        <v>16.100000000000001</v>
      </c>
      <c r="N13" s="17">
        <v>10.9</v>
      </c>
      <c r="O13" s="13">
        <f t="shared" si="1"/>
        <v>3.7862318840579709E-2</v>
      </c>
      <c r="P13" s="13">
        <f t="shared" si="4"/>
        <v>2.2222222222222276</v>
      </c>
    </row>
    <row r="14" spans="1:25" x14ac:dyDescent="0.2">
      <c r="A14" s="15">
        <v>57</v>
      </c>
      <c r="B14" s="15">
        <v>3</v>
      </c>
      <c r="C14" s="15" t="s">
        <v>32</v>
      </c>
      <c r="D14" s="13">
        <v>0.64900000000000002</v>
      </c>
      <c r="E14" s="13">
        <v>0.76200000000000001</v>
      </c>
      <c r="F14" s="13">
        <f t="shared" si="2"/>
        <v>0.11299999999999999</v>
      </c>
      <c r="G14" s="13">
        <f t="shared" si="3"/>
        <v>17.411402157164868</v>
      </c>
      <c r="H14" s="13">
        <v>0.60799999999999998</v>
      </c>
      <c r="I14" s="13">
        <f t="shared" si="0"/>
        <v>0.60300000000000009</v>
      </c>
      <c r="J14" s="13">
        <v>1.2110000000000001</v>
      </c>
      <c r="K14" s="6">
        <v>26.5</v>
      </c>
      <c r="L14" s="17">
        <v>28.1</v>
      </c>
      <c r="M14" s="17">
        <v>16.2</v>
      </c>
      <c r="N14" s="17">
        <v>12.1</v>
      </c>
      <c r="O14" s="13">
        <f t="shared" si="1"/>
        <v>4.3096085409252673E-2</v>
      </c>
      <c r="P14" s="13">
        <f t="shared" si="4"/>
        <v>6.0377358490566095</v>
      </c>
    </row>
    <row r="15" spans="1:25" x14ac:dyDescent="0.2">
      <c r="A15" s="15">
        <v>10</v>
      </c>
      <c r="B15" s="15">
        <v>4</v>
      </c>
      <c r="C15" s="15" t="s">
        <v>33</v>
      </c>
      <c r="D15" s="13">
        <v>0.32800000000000001</v>
      </c>
      <c r="E15" s="13">
        <v>0.44600000000000001</v>
      </c>
      <c r="F15" s="13">
        <f t="shared" si="2"/>
        <v>0.11799999999999999</v>
      </c>
      <c r="G15" s="13">
        <f t="shared" si="3"/>
        <v>35.975609756097562</v>
      </c>
      <c r="H15" s="13">
        <v>0.36299999999999999</v>
      </c>
      <c r="I15" s="13">
        <f t="shared" si="0"/>
        <v>0.33799999999999997</v>
      </c>
      <c r="J15" s="13">
        <v>0.70099999999999996</v>
      </c>
      <c r="K15" s="6">
        <v>23</v>
      </c>
      <c r="L15" s="17">
        <v>25.5</v>
      </c>
      <c r="M15" s="17">
        <v>14</v>
      </c>
      <c r="N15" s="17">
        <v>10.9</v>
      </c>
      <c r="O15" s="13">
        <f t="shared" si="1"/>
        <v>2.7490196078431371E-2</v>
      </c>
      <c r="P15" s="13">
        <f t="shared" si="4"/>
        <v>10.869565217391305</v>
      </c>
    </row>
    <row r="16" spans="1:25" x14ac:dyDescent="0.2">
      <c r="A16" s="15">
        <v>42</v>
      </c>
      <c r="B16" s="15">
        <v>4</v>
      </c>
      <c r="C16" s="15" t="s">
        <v>33</v>
      </c>
      <c r="D16" s="13">
        <v>0.48299999999999998</v>
      </c>
      <c r="E16" s="13">
        <v>0.53600000000000003</v>
      </c>
      <c r="F16" s="13">
        <f t="shared" si="2"/>
        <v>5.3000000000000047E-2</v>
      </c>
      <c r="G16" s="13">
        <f t="shared" si="3"/>
        <v>10.973084886128374</v>
      </c>
      <c r="H16" s="13">
        <v>0.42799999999999999</v>
      </c>
      <c r="I16" s="13">
        <f t="shared" si="0"/>
        <v>0.436</v>
      </c>
      <c r="J16" s="13">
        <v>0.86399999999999999</v>
      </c>
      <c r="K16" s="6">
        <v>27</v>
      </c>
      <c r="L16" s="17">
        <v>27.8</v>
      </c>
      <c r="M16" s="17">
        <v>15</v>
      </c>
      <c r="N16" s="17">
        <v>10.8</v>
      </c>
      <c r="O16" s="13">
        <f t="shared" si="1"/>
        <v>3.107913669064748E-2</v>
      </c>
      <c r="P16" s="13">
        <f t="shared" si="4"/>
        <v>2.9629629629629655</v>
      </c>
    </row>
    <row r="17" spans="1:16" x14ac:dyDescent="0.2">
      <c r="A17" s="15">
        <v>89</v>
      </c>
      <c r="B17" s="15">
        <v>4</v>
      </c>
      <c r="C17" s="15" t="s">
        <v>33</v>
      </c>
      <c r="D17" s="13">
        <v>0.47599999999999998</v>
      </c>
      <c r="E17" s="13">
        <v>0.60199999999999998</v>
      </c>
      <c r="F17" s="13">
        <f t="shared" si="2"/>
        <v>0.126</v>
      </c>
      <c r="G17" s="13">
        <f t="shared" si="3"/>
        <v>26.47058823529412</v>
      </c>
      <c r="H17" s="13">
        <v>0.46899999999999997</v>
      </c>
      <c r="I17" s="13">
        <f t="shared" si="0"/>
        <v>0.46600000000000008</v>
      </c>
      <c r="J17" s="13">
        <v>0.93500000000000005</v>
      </c>
      <c r="K17" s="6">
        <v>28.9</v>
      </c>
      <c r="L17" s="17">
        <v>30</v>
      </c>
      <c r="M17" s="17">
        <v>15.5</v>
      </c>
      <c r="N17" s="17">
        <v>11.9</v>
      </c>
      <c r="O17" s="13">
        <f t="shared" si="1"/>
        <v>3.1166666666666669E-2</v>
      </c>
      <c r="P17" s="13">
        <f t="shared" si="4"/>
        <v>3.8062283737024272</v>
      </c>
    </row>
    <row r="18" spans="1:16" x14ac:dyDescent="0.2">
      <c r="A18" s="15">
        <v>1</v>
      </c>
      <c r="B18" s="15">
        <v>5</v>
      </c>
      <c r="C18" s="15" t="s">
        <v>33</v>
      </c>
      <c r="D18" s="13">
        <v>0.55800000000000005</v>
      </c>
      <c r="E18" s="13">
        <v>0.70399999999999996</v>
      </c>
      <c r="F18" s="13">
        <f>E18-D18</f>
        <v>0.14599999999999991</v>
      </c>
      <c r="G18" s="13">
        <f t="shared" si="3"/>
        <v>26.164874551971305</v>
      </c>
      <c r="H18" s="13">
        <v>0.55700000000000005</v>
      </c>
      <c r="I18" s="13">
        <f t="shared" si="0"/>
        <v>0.55599999999999994</v>
      </c>
      <c r="J18" s="13">
        <v>1.113</v>
      </c>
      <c r="K18" s="6">
        <v>26.3</v>
      </c>
      <c r="L18" s="17">
        <v>28.3</v>
      </c>
      <c r="M18" s="17">
        <v>16.600000000000001</v>
      </c>
      <c r="N18" s="17">
        <v>12</v>
      </c>
      <c r="O18" s="13">
        <f t="shared" si="1"/>
        <v>3.9328621908127206E-2</v>
      </c>
      <c r="P18" s="13">
        <f t="shared" si="4"/>
        <v>7.6045627376425857</v>
      </c>
    </row>
    <row r="19" spans="1:16" x14ac:dyDescent="0.2">
      <c r="A19" s="15">
        <v>4</v>
      </c>
      <c r="B19" s="15">
        <v>5</v>
      </c>
      <c r="C19" s="15" t="s">
        <v>33</v>
      </c>
      <c r="D19" s="13">
        <v>0.45500000000000002</v>
      </c>
      <c r="E19" s="13">
        <v>0.55500000000000005</v>
      </c>
      <c r="F19" s="13">
        <f t="shared" si="2"/>
        <v>0.10000000000000003</v>
      </c>
      <c r="G19" s="13">
        <f t="shared" si="3"/>
        <v>21.978021978021982</v>
      </c>
      <c r="H19" s="13">
        <v>0.45100000000000001</v>
      </c>
      <c r="I19" s="13">
        <f t="shared" si="0"/>
        <v>0.432</v>
      </c>
      <c r="J19" s="13">
        <v>0.88300000000000001</v>
      </c>
      <c r="K19" s="6">
        <v>25.4</v>
      </c>
      <c r="L19" s="17">
        <v>27.5</v>
      </c>
      <c r="M19" s="17">
        <v>15.5</v>
      </c>
      <c r="N19" s="17">
        <v>10.9</v>
      </c>
      <c r="O19" s="13">
        <f t="shared" si="1"/>
        <v>3.2109090909090907E-2</v>
      </c>
      <c r="P19" s="13">
        <f t="shared" si="4"/>
        <v>8.2677165354330775</v>
      </c>
    </row>
    <row r="20" spans="1:16" x14ac:dyDescent="0.2">
      <c r="A20" s="15">
        <v>46</v>
      </c>
      <c r="B20" s="15">
        <v>5</v>
      </c>
      <c r="C20" s="15" t="s">
        <v>33</v>
      </c>
      <c r="D20" s="13">
        <v>0.48799999999999999</v>
      </c>
      <c r="E20" s="13">
        <v>0.58199999999999996</v>
      </c>
      <c r="F20" s="13">
        <f t="shared" si="2"/>
        <v>9.3999999999999972E-2</v>
      </c>
      <c r="G20" s="13">
        <f t="shared" si="3"/>
        <v>19.262295081967206</v>
      </c>
      <c r="H20" s="13">
        <v>0.45300000000000001</v>
      </c>
      <c r="I20" s="13">
        <f t="shared" si="0"/>
        <v>0.46200000000000002</v>
      </c>
      <c r="J20" s="13">
        <v>0.91500000000000004</v>
      </c>
      <c r="K20" s="6">
        <v>25.9</v>
      </c>
      <c r="L20" s="17">
        <v>27.1</v>
      </c>
      <c r="M20" s="17">
        <v>14.9</v>
      </c>
      <c r="N20" s="17">
        <v>10.7</v>
      </c>
      <c r="O20" s="13">
        <f t="shared" si="1"/>
        <v>3.3763837638376384E-2</v>
      </c>
      <c r="P20" s="13">
        <f t="shared" si="4"/>
        <v>4.6332046332046444</v>
      </c>
    </row>
    <row r="21" spans="1:16" x14ac:dyDescent="0.2">
      <c r="A21" s="15">
        <v>12</v>
      </c>
      <c r="B21" s="15">
        <v>6</v>
      </c>
      <c r="C21" s="15" t="s">
        <v>33</v>
      </c>
      <c r="D21" s="13">
        <v>0.39800000000000002</v>
      </c>
      <c r="E21" s="13">
        <v>0.624</v>
      </c>
      <c r="F21" s="13">
        <f t="shared" si="2"/>
        <v>0.22599999999999998</v>
      </c>
      <c r="G21" s="13">
        <f t="shared" si="3"/>
        <v>56.783919597989943</v>
      </c>
      <c r="H21" s="13">
        <v>0.49399999999999999</v>
      </c>
      <c r="I21" s="13">
        <f t="shared" si="0"/>
        <v>0.49099999999999999</v>
      </c>
      <c r="J21" s="13">
        <v>0.98499999999999999</v>
      </c>
      <c r="K21" s="6">
        <v>24.2</v>
      </c>
      <c r="L21" s="17">
        <v>28.5</v>
      </c>
      <c r="M21" s="17">
        <v>17.2</v>
      </c>
      <c r="N21" s="17">
        <v>10.6</v>
      </c>
      <c r="O21" s="13">
        <f t="shared" si="1"/>
        <v>3.4561403508771932E-2</v>
      </c>
      <c r="P21" s="13">
        <f t="shared" si="4"/>
        <v>17.768595041322317</v>
      </c>
    </row>
    <row r="22" spans="1:16" x14ac:dyDescent="0.2">
      <c r="A22" s="15">
        <v>22</v>
      </c>
      <c r="B22" s="15">
        <v>6</v>
      </c>
      <c r="C22" s="15" t="s">
        <v>33</v>
      </c>
      <c r="D22" s="13">
        <v>0.37</v>
      </c>
      <c r="E22" s="13">
        <v>0.46</v>
      </c>
      <c r="F22" s="13">
        <f t="shared" si="2"/>
        <v>9.0000000000000024E-2</v>
      </c>
      <c r="G22" s="13">
        <f t="shared" si="3"/>
        <v>24.32432432432433</v>
      </c>
      <c r="H22" s="13">
        <v>0.35799999999999998</v>
      </c>
      <c r="I22" s="13">
        <f t="shared" si="0"/>
        <v>0.35599999999999998</v>
      </c>
      <c r="J22" s="13">
        <v>0.71399999999999997</v>
      </c>
      <c r="K22" s="6">
        <v>23.9</v>
      </c>
      <c r="L22" s="17">
        <v>26.1</v>
      </c>
      <c r="M22" s="17">
        <v>14.5</v>
      </c>
      <c r="N22" s="17">
        <v>10.9</v>
      </c>
      <c r="O22" s="13">
        <f t="shared" si="1"/>
        <v>2.7356321839080457E-2</v>
      </c>
      <c r="P22" s="13">
        <f t="shared" si="4"/>
        <v>9.2050209205021041</v>
      </c>
    </row>
    <row r="23" spans="1:16" x14ac:dyDescent="0.2">
      <c r="A23" s="15">
        <v>51</v>
      </c>
      <c r="B23" s="15">
        <v>6</v>
      </c>
      <c r="C23" s="15" t="s">
        <v>33</v>
      </c>
      <c r="D23" s="13">
        <v>0.36699999999999999</v>
      </c>
      <c r="E23" s="13">
        <v>0.5</v>
      </c>
      <c r="F23" s="13">
        <f t="shared" si="2"/>
        <v>0.13300000000000001</v>
      </c>
      <c r="G23" s="13">
        <f t="shared" si="3"/>
        <v>36.239782016348776</v>
      </c>
      <c r="H23" s="13">
        <v>0.39700000000000002</v>
      </c>
      <c r="I23" s="13">
        <f t="shared" si="0"/>
        <v>0.39600000000000002</v>
      </c>
      <c r="J23" s="13">
        <v>0.79300000000000004</v>
      </c>
      <c r="K23" s="6">
        <v>22.3</v>
      </c>
      <c r="L23" s="17">
        <v>25.8</v>
      </c>
      <c r="M23" s="17">
        <v>15.3</v>
      </c>
      <c r="N23" s="17">
        <v>10.8</v>
      </c>
      <c r="O23" s="13">
        <f t="shared" si="1"/>
        <v>3.0736434108527132E-2</v>
      </c>
      <c r="P23" s="13">
        <f t="shared" si="4"/>
        <v>15.695067264573989</v>
      </c>
    </row>
    <row r="24" spans="1:16" x14ac:dyDescent="0.2">
      <c r="A24" s="15">
        <v>52</v>
      </c>
      <c r="B24" s="15">
        <v>6</v>
      </c>
      <c r="C24" s="15" t="s">
        <v>33</v>
      </c>
      <c r="D24" s="13">
        <v>0.46600000000000003</v>
      </c>
      <c r="E24" s="13">
        <v>0.6</v>
      </c>
      <c r="F24" s="13">
        <f t="shared" si="2"/>
        <v>0.13399999999999995</v>
      </c>
      <c r="G24" s="13">
        <f t="shared" si="3"/>
        <v>28.75536480686694</v>
      </c>
      <c r="H24" s="13">
        <v>0.501</v>
      </c>
      <c r="I24" s="13">
        <f t="shared" si="0"/>
        <v>0.46399999999999997</v>
      </c>
      <c r="J24" s="13">
        <v>0.96499999999999997</v>
      </c>
      <c r="K24" s="6">
        <v>24.5</v>
      </c>
      <c r="L24" s="17">
        <v>27.2</v>
      </c>
      <c r="M24" s="17">
        <v>15.6</v>
      </c>
      <c r="N24" s="17">
        <v>10.7</v>
      </c>
      <c r="O24" s="13">
        <f t="shared" si="1"/>
        <v>3.5477941176470587E-2</v>
      </c>
      <c r="P24" s="13">
        <f t="shared" si="4"/>
        <v>11.020408163265303</v>
      </c>
    </row>
    <row r="25" spans="1:16" x14ac:dyDescent="0.2">
      <c r="A25" s="15">
        <v>60</v>
      </c>
      <c r="B25" s="15">
        <v>6</v>
      </c>
      <c r="C25" s="15" t="s">
        <v>33</v>
      </c>
      <c r="D25" s="13">
        <v>0.40400000000000003</v>
      </c>
      <c r="E25" s="13">
        <v>0.46899999999999997</v>
      </c>
      <c r="F25" s="13">
        <f t="shared" si="2"/>
        <v>6.4999999999999947E-2</v>
      </c>
      <c r="G25" s="13">
        <f t="shared" si="3"/>
        <v>16.089108910891074</v>
      </c>
      <c r="H25" s="13">
        <v>0.375</v>
      </c>
      <c r="I25" s="13">
        <f t="shared" si="0"/>
        <v>0.36899999999999999</v>
      </c>
      <c r="J25" s="13">
        <v>0.74399999999999999</v>
      </c>
      <c r="K25" s="6">
        <v>24.7</v>
      </c>
      <c r="L25" s="17">
        <v>26.6</v>
      </c>
      <c r="M25" s="17">
        <v>14.3</v>
      </c>
      <c r="N25" s="17">
        <v>11.2</v>
      </c>
      <c r="O25" s="13">
        <f t="shared" si="1"/>
        <v>2.7969924812030072E-2</v>
      </c>
      <c r="P25" s="13">
        <f t="shared" si="4"/>
        <v>7.6923076923077014</v>
      </c>
    </row>
    <row r="26" spans="1:16" x14ac:dyDescent="0.2">
      <c r="A26" s="15">
        <v>9</v>
      </c>
      <c r="B26" s="15">
        <v>7</v>
      </c>
      <c r="C26" s="15" t="s">
        <v>34</v>
      </c>
      <c r="D26" s="13">
        <v>0.34799999999999998</v>
      </c>
      <c r="E26" s="13">
        <v>0.436</v>
      </c>
      <c r="F26" s="13">
        <f t="shared" si="2"/>
        <v>8.8000000000000023E-2</v>
      </c>
      <c r="G26" s="13">
        <f t="shared" si="3"/>
        <v>25.287356321839088</v>
      </c>
      <c r="H26" s="13">
        <v>0.34100000000000003</v>
      </c>
      <c r="I26" s="13">
        <f t="shared" si="0"/>
        <v>0.33500000000000002</v>
      </c>
      <c r="J26" s="13">
        <v>0.67600000000000005</v>
      </c>
      <c r="K26" s="6">
        <v>24.5</v>
      </c>
      <c r="L26" s="17">
        <v>26.4</v>
      </c>
      <c r="M26" s="17">
        <v>14.2</v>
      </c>
      <c r="N26" s="17">
        <v>10.6</v>
      </c>
      <c r="O26" s="13">
        <f t="shared" si="1"/>
        <v>2.5606060606060608E-2</v>
      </c>
      <c r="P26" s="13">
        <f t="shared" si="4"/>
        <v>7.7551020408163209</v>
      </c>
    </row>
    <row r="27" spans="1:16" x14ac:dyDescent="0.2">
      <c r="A27" s="15">
        <v>26</v>
      </c>
      <c r="B27" s="15">
        <v>7</v>
      </c>
      <c r="C27" s="15" t="s">
        <v>34</v>
      </c>
      <c r="D27" s="13">
        <v>0.47099999999999997</v>
      </c>
      <c r="E27" s="13">
        <v>0.61499999999999999</v>
      </c>
      <c r="F27" s="13">
        <f t="shared" si="2"/>
        <v>0.14400000000000002</v>
      </c>
      <c r="G27" s="13">
        <f t="shared" si="3"/>
        <v>30.573248407643316</v>
      </c>
      <c r="H27" s="13">
        <v>0.497</v>
      </c>
      <c r="I27" s="13">
        <f t="shared" si="0"/>
        <v>0.48899999999999999</v>
      </c>
      <c r="J27" s="13">
        <v>0.98599999999999999</v>
      </c>
      <c r="K27" s="6">
        <v>24</v>
      </c>
      <c r="L27" s="17">
        <v>27.3</v>
      </c>
      <c r="M27" s="17">
        <v>15.9</v>
      </c>
      <c r="N27" s="17">
        <v>11</v>
      </c>
      <c r="O27" s="13">
        <f t="shared" si="1"/>
        <v>3.6117216117216112E-2</v>
      </c>
      <c r="P27" s="13">
        <f t="shared" si="4"/>
        <v>13.750000000000004</v>
      </c>
    </row>
    <row r="28" spans="1:16" x14ac:dyDescent="0.2">
      <c r="A28" s="15">
        <v>47</v>
      </c>
      <c r="B28" s="15">
        <v>7</v>
      </c>
      <c r="C28" s="15" t="s">
        <v>34</v>
      </c>
      <c r="D28" s="13">
        <v>0.435</v>
      </c>
      <c r="E28" s="13">
        <v>0.50900000000000001</v>
      </c>
      <c r="F28" s="13">
        <f t="shared" si="2"/>
        <v>7.400000000000001E-2</v>
      </c>
      <c r="G28" s="13">
        <f t="shared" si="3"/>
        <v>17.011494252873565</v>
      </c>
      <c r="H28" s="13">
        <v>0.40200000000000002</v>
      </c>
      <c r="I28" s="13">
        <f t="shared" si="0"/>
        <v>0.39800000000000002</v>
      </c>
      <c r="J28" s="13">
        <v>0.8</v>
      </c>
      <c r="K28" s="6">
        <v>24.4</v>
      </c>
      <c r="L28" s="17">
        <v>26.1</v>
      </c>
      <c r="M28" s="17">
        <v>14.3</v>
      </c>
      <c r="N28" s="17">
        <v>11.4</v>
      </c>
      <c r="O28" s="13">
        <f t="shared" si="1"/>
        <v>3.0651340996168581E-2</v>
      </c>
      <c r="P28" s="13">
        <f t="shared" si="4"/>
        <v>6.9672131147541103</v>
      </c>
    </row>
    <row r="29" spans="1:16" x14ac:dyDescent="0.2">
      <c r="A29" s="15">
        <v>58</v>
      </c>
      <c r="B29" s="15">
        <v>7</v>
      </c>
      <c r="C29" s="15" t="s">
        <v>34</v>
      </c>
      <c r="D29" s="13">
        <v>0.35499999999999998</v>
      </c>
      <c r="E29" s="13">
        <v>0.48399999999999999</v>
      </c>
      <c r="F29" s="13">
        <f t="shared" si="2"/>
        <v>0.129</v>
      </c>
      <c r="G29" s="13">
        <f t="shared" si="3"/>
        <v>36.338028169014088</v>
      </c>
      <c r="H29" s="13">
        <v>0.38</v>
      </c>
      <c r="I29" s="13">
        <f t="shared" si="0"/>
        <v>0.378</v>
      </c>
      <c r="J29" s="13">
        <v>0.75800000000000001</v>
      </c>
      <c r="K29" s="6">
        <v>23</v>
      </c>
      <c r="L29" s="17">
        <v>25.5</v>
      </c>
      <c r="M29" s="17">
        <v>14.8</v>
      </c>
      <c r="N29" s="17">
        <v>10.4</v>
      </c>
      <c r="O29" s="13">
        <f t="shared" si="1"/>
        <v>2.9725490196078432E-2</v>
      </c>
      <c r="P29" s="13">
        <f t="shared" si="4"/>
        <v>10.869565217391305</v>
      </c>
    </row>
    <row r="30" spans="1:16" x14ac:dyDescent="0.2">
      <c r="A30" s="15">
        <v>87</v>
      </c>
      <c r="B30" s="15">
        <v>7</v>
      </c>
      <c r="C30" s="15" t="s">
        <v>34</v>
      </c>
      <c r="D30" s="13">
        <v>0.625</v>
      </c>
      <c r="E30" s="13">
        <v>0.755</v>
      </c>
      <c r="F30" s="13">
        <f t="shared" si="2"/>
        <v>0.13</v>
      </c>
      <c r="G30" s="13">
        <f t="shared" si="3"/>
        <v>20.8</v>
      </c>
      <c r="H30" s="13">
        <v>0.60899999999999999</v>
      </c>
      <c r="I30" s="13">
        <f t="shared" si="0"/>
        <v>0.58899999999999997</v>
      </c>
      <c r="J30" s="13">
        <v>1.198</v>
      </c>
      <c r="K30" s="6">
        <v>27.9</v>
      </c>
      <c r="L30" s="17">
        <v>28.7</v>
      </c>
      <c r="M30" s="17">
        <v>16.7</v>
      </c>
      <c r="N30" s="17">
        <v>11.4</v>
      </c>
      <c r="O30" s="13">
        <f t="shared" si="1"/>
        <v>4.1742160278745645E-2</v>
      </c>
      <c r="P30" s="13">
        <f t="shared" si="4"/>
        <v>2.8673835125448055</v>
      </c>
    </row>
    <row r="31" spans="1:16" x14ac:dyDescent="0.2">
      <c r="A31" s="15">
        <v>28</v>
      </c>
      <c r="B31" s="15">
        <v>8</v>
      </c>
      <c r="C31" s="15" t="s">
        <v>34</v>
      </c>
      <c r="D31" s="13">
        <v>0.503</v>
      </c>
      <c r="E31" s="13">
        <v>0.63</v>
      </c>
      <c r="F31" s="13">
        <f t="shared" si="2"/>
        <v>0.127</v>
      </c>
      <c r="G31" s="13">
        <f t="shared" si="3"/>
        <v>25.248508946322069</v>
      </c>
      <c r="H31" s="13">
        <v>0.51300000000000001</v>
      </c>
      <c r="I31" s="13">
        <f t="shared" si="0"/>
        <v>0.48599999999999999</v>
      </c>
      <c r="J31" s="13">
        <v>0.999</v>
      </c>
      <c r="K31" s="6">
        <v>26.2</v>
      </c>
      <c r="L31" s="17">
        <v>28.7</v>
      </c>
      <c r="M31" s="17">
        <v>15.6</v>
      </c>
      <c r="N31" s="17">
        <v>11.5</v>
      </c>
      <c r="O31" s="13">
        <f t="shared" si="1"/>
        <v>3.4808362369337979E-2</v>
      </c>
      <c r="P31" s="13">
        <f t="shared" si="4"/>
        <v>9.5419847328244281</v>
      </c>
    </row>
    <row r="32" spans="1:16" x14ac:dyDescent="0.2">
      <c r="A32" s="15">
        <v>34</v>
      </c>
      <c r="B32" s="15">
        <v>8</v>
      </c>
      <c r="C32" s="15" t="s">
        <v>34</v>
      </c>
      <c r="D32" s="13">
        <v>0.41599999999999998</v>
      </c>
      <c r="E32" s="13">
        <v>0.52200000000000002</v>
      </c>
      <c r="F32" s="13">
        <f t="shared" si="2"/>
        <v>0.10600000000000004</v>
      </c>
      <c r="G32" s="13">
        <f t="shared" si="3"/>
        <v>25.480769230769241</v>
      </c>
      <c r="H32" s="13">
        <v>0.41499999999999998</v>
      </c>
      <c r="I32" s="13">
        <f t="shared" si="0"/>
        <v>0.40899999999999997</v>
      </c>
      <c r="J32" s="13">
        <v>0.82399999999999995</v>
      </c>
      <c r="K32" s="6">
        <v>25</v>
      </c>
      <c r="L32" s="17">
        <v>27</v>
      </c>
      <c r="M32" s="17">
        <v>14.9</v>
      </c>
      <c r="N32" s="17">
        <v>10.3</v>
      </c>
      <c r="O32" s="13">
        <f t="shared" si="1"/>
        <v>3.0518518518518518E-2</v>
      </c>
      <c r="P32" s="13">
        <f t="shared" si="4"/>
        <v>8</v>
      </c>
    </row>
    <row r="33" spans="1:16" x14ac:dyDescent="0.2">
      <c r="A33" s="15">
        <v>35</v>
      </c>
      <c r="B33" s="15">
        <v>8</v>
      </c>
      <c r="C33" s="15" t="s">
        <v>34</v>
      </c>
      <c r="D33" s="13">
        <v>0.60199999999999998</v>
      </c>
      <c r="E33" s="13">
        <v>0.75</v>
      </c>
      <c r="F33" s="13">
        <f t="shared" si="2"/>
        <v>0.14800000000000002</v>
      </c>
      <c r="G33" s="13">
        <f t="shared" si="3"/>
        <v>24.584717607973428</v>
      </c>
      <c r="H33" s="13">
        <v>0.61899999999999999</v>
      </c>
      <c r="I33" s="13">
        <f t="shared" si="0"/>
        <v>0.59099999999999997</v>
      </c>
      <c r="J33" s="13">
        <v>1.21</v>
      </c>
      <c r="K33" s="6">
        <v>27.9</v>
      </c>
      <c r="L33" s="17">
        <v>30.9</v>
      </c>
      <c r="M33" s="17">
        <v>17.5</v>
      </c>
      <c r="N33" s="17">
        <v>11.6</v>
      </c>
      <c r="O33" s="13">
        <f t="shared" si="1"/>
        <v>3.9158576051779935E-2</v>
      </c>
      <c r="P33" s="13">
        <f t="shared" si="4"/>
        <v>10.75268817204301</v>
      </c>
    </row>
    <row r="34" spans="1:16" x14ac:dyDescent="0.2">
      <c r="A34" s="15">
        <v>36</v>
      </c>
      <c r="B34" s="15">
        <v>8</v>
      </c>
      <c r="C34" s="15" t="s">
        <v>34</v>
      </c>
      <c r="D34" s="13">
        <v>0.48599999999999999</v>
      </c>
      <c r="E34" s="13">
        <v>0.65700000000000003</v>
      </c>
      <c r="F34" s="13">
        <f t="shared" si="2"/>
        <v>0.17100000000000004</v>
      </c>
      <c r="G34" s="13">
        <f t="shared" si="3"/>
        <v>35.185185185185198</v>
      </c>
      <c r="H34" s="13">
        <v>0.51500000000000001</v>
      </c>
      <c r="I34" s="13">
        <f t="shared" si="0"/>
        <v>0.52100000000000002</v>
      </c>
      <c r="J34" s="13">
        <v>1.036</v>
      </c>
      <c r="K34" s="6">
        <v>26.3</v>
      </c>
      <c r="L34" s="17">
        <v>29.2</v>
      </c>
      <c r="M34" s="17">
        <v>16.5</v>
      </c>
      <c r="N34" s="17">
        <v>11.9</v>
      </c>
      <c r="O34" s="13">
        <f t="shared" ref="O34:O39" si="6">J34/L34</f>
        <v>3.5479452054794525E-2</v>
      </c>
      <c r="P34" s="13">
        <f t="shared" si="4"/>
        <v>11.026615969581744</v>
      </c>
    </row>
    <row r="35" spans="1:16" x14ac:dyDescent="0.2">
      <c r="A35" s="15">
        <v>14</v>
      </c>
      <c r="B35" s="15">
        <v>9</v>
      </c>
      <c r="C35" s="15" t="s">
        <v>34</v>
      </c>
      <c r="D35" s="14">
        <v>0.5</v>
      </c>
      <c r="E35" s="13">
        <v>0.67500000000000004</v>
      </c>
      <c r="F35" s="13">
        <f t="shared" si="2"/>
        <v>0.17500000000000004</v>
      </c>
      <c r="G35" s="13">
        <f t="shared" si="3"/>
        <v>35.000000000000007</v>
      </c>
      <c r="H35" s="13">
        <v>0.52600000000000002</v>
      </c>
      <c r="I35" s="13">
        <f t="shared" si="0"/>
        <v>0.53499999999999992</v>
      </c>
      <c r="J35" s="13">
        <v>1.0609999999999999</v>
      </c>
      <c r="K35" s="6">
        <v>27.5</v>
      </c>
      <c r="L35" s="17">
        <v>30.2</v>
      </c>
      <c r="M35" s="17">
        <v>17.7</v>
      </c>
      <c r="N35" s="17">
        <v>11.5</v>
      </c>
      <c r="O35" s="13">
        <f t="shared" si="6"/>
        <v>3.5132450331125824E-2</v>
      </c>
      <c r="P35" s="13">
        <f t="shared" si="4"/>
        <v>9.8181818181818166</v>
      </c>
    </row>
    <row r="36" spans="1:16" x14ac:dyDescent="0.2">
      <c r="A36" s="15">
        <v>48</v>
      </c>
      <c r="B36" s="15">
        <v>9</v>
      </c>
      <c r="C36" s="15" t="s">
        <v>34</v>
      </c>
      <c r="D36" s="13">
        <v>0.502</v>
      </c>
      <c r="E36" s="13">
        <v>0.56999999999999995</v>
      </c>
      <c r="F36" s="13">
        <f t="shared" si="2"/>
        <v>6.7999999999999949E-2</v>
      </c>
      <c r="G36" s="13">
        <f t="shared" si="3"/>
        <v>13.545816733067721</v>
      </c>
      <c r="H36" s="13">
        <v>0.46899999999999997</v>
      </c>
      <c r="I36" s="13">
        <f t="shared" si="0"/>
        <v>0.45700000000000007</v>
      </c>
      <c r="J36" s="13">
        <v>0.92600000000000005</v>
      </c>
      <c r="K36" s="6">
        <v>26.6</v>
      </c>
      <c r="L36" s="17">
        <v>27.3</v>
      </c>
      <c r="M36" s="17">
        <v>15</v>
      </c>
      <c r="N36" s="17">
        <v>11.3</v>
      </c>
      <c r="O36" s="13">
        <f t="shared" si="6"/>
        <v>3.3919413919413922E-2</v>
      </c>
      <c r="P36" s="13">
        <f t="shared" si="4"/>
        <v>2.6315789473684181</v>
      </c>
    </row>
    <row r="37" spans="1:16" x14ac:dyDescent="0.2">
      <c r="A37" s="15">
        <v>53</v>
      </c>
      <c r="B37" s="15">
        <v>9</v>
      </c>
      <c r="C37" s="15" t="s">
        <v>34</v>
      </c>
      <c r="D37" s="13">
        <v>0.46899999999999997</v>
      </c>
      <c r="E37" s="13">
        <v>0.57999999999999996</v>
      </c>
      <c r="F37" s="13">
        <f t="shared" si="2"/>
        <v>0.11099999999999999</v>
      </c>
      <c r="G37" s="13">
        <f t="shared" si="3"/>
        <v>23.667377398720681</v>
      </c>
      <c r="H37" s="13">
        <v>0.46600000000000003</v>
      </c>
      <c r="I37" s="13">
        <f t="shared" si="0"/>
        <v>0.45</v>
      </c>
      <c r="J37" s="13">
        <v>0.91600000000000004</v>
      </c>
      <c r="K37" s="6">
        <v>26.5</v>
      </c>
      <c r="L37" s="17">
        <v>28.4</v>
      </c>
      <c r="M37" s="17">
        <v>15.1</v>
      </c>
      <c r="N37" s="17">
        <v>11.6</v>
      </c>
      <c r="O37" s="13">
        <f t="shared" si="6"/>
        <v>3.2253521126760568E-2</v>
      </c>
      <c r="P37" s="13">
        <f t="shared" si="4"/>
        <v>7.1698113207547109</v>
      </c>
    </row>
    <row r="38" spans="1:16" x14ac:dyDescent="0.2">
      <c r="A38" s="15">
        <v>56</v>
      </c>
      <c r="B38" s="15">
        <v>9</v>
      </c>
      <c r="C38" s="15" t="s">
        <v>34</v>
      </c>
      <c r="D38" s="13">
        <v>0.45100000000000001</v>
      </c>
      <c r="E38" s="13">
        <v>0.57999999999999996</v>
      </c>
      <c r="F38" s="13">
        <f t="shared" si="2"/>
        <v>0.12899999999999995</v>
      </c>
      <c r="G38" s="13">
        <f t="shared" si="3"/>
        <v>28.603104212860298</v>
      </c>
      <c r="H38" s="13">
        <v>0.44500000000000001</v>
      </c>
      <c r="I38" s="13">
        <f t="shared" si="0"/>
        <v>0.45500000000000002</v>
      </c>
      <c r="J38" s="13">
        <v>0.9</v>
      </c>
      <c r="K38" s="6">
        <v>27</v>
      </c>
      <c r="L38" s="17">
        <v>30.1</v>
      </c>
      <c r="M38" s="17">
        <v>16.2</v>
      </c>
      <c r="N38" s="17">
        <v>13</v>
      </c>
      <c r="O38" s="13">
        <f t="shared" si="6"/>
        <v>2.9900332225913619E-2</v>
      </c>
      <c r="P38" s="13">
        <f t="shared" si="4"/>
        <v>11.481481481481486</v>
      </c>
    </row>
    <row r="39" spans="1:16" x14ac:dyDescent="0.2">
      <c r="A39" s="15">
        <v>59</v>
      </c>
      <c r="B39" s="15">
        <v>9</v>
      </c>
      <c r="C39" s="15" t="s">
        <v>34</v>
      </c>
      <c r="D39" s="13">
        <v>0.48299999999999998</v>
      </c>
      <c r="E39" s="13">
        <v>0.58599999999999997</v>
      </c>
      <c r="F39" s="13">
        <f t="shared" si="2"/>
        <v>0.10299999999999998</v>
      </c>
      <c r="G39" s="13">
        <f t="shared" si="3"/>
        <v>21.325051759834366</v>
      </c>
      <c r="H39" s="13">
        <v>0.47099999999999997</v>
      </c>
      <c r="I39" s="13">
        <f t="shared" si="0"/>
        <v>0.45400000000000007</v>
      </c>
      <c r="J39" s="13">
        <v>0.92500000000000004</v>
      </c>
      <c r="K39" s="6">
        <v>26.5</v>
      </c>
      <c r="L39" s="17">
        <v>28.6</v>
      </c>
      <c r="M39" s="17">
        <v>15.1</v>
      </c>
      <c r="N39" s="17">
        <v>12</v>
      </c>
      <c r="O39" s="13">
        <f t="shared" si="6"/>
        <v>3.2342657342657344E-2</v>
      </c>
      <c r="P39" s="13">
        <f t="shared" si="4"/>
        <v>7.9245283018867978</v>
      </c>
    </row>
    <row r="40" spans="1:16" x14ac:dyDescent="0.2">
      <c r="A40" s="15"/>
      <c r="B40" s="15"/>
      <c r="C40" s="1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</row>
    <row r="41" spans="1:16" x14ac:dyDescent="0.2">
      <c r="A41" s="15"/>
      <c r="B41" s="15"/>
      <c r="C41" s="1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">
      <c r="A42" s="15"/>
      <c r="B42" s="15"/>
      <c r="C42" s="1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</row>
    <row r="43" spans="1:16" x14ac:dyDescent="0.2">
      <c r="A43" s="15"/>
      <c r="B43" s="15"/>
      <c r="C43" s="1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</row>
    <row r="44" spans="1:16" x14ac:dyDescent="0.2">
      <c r="A44" s="15"/>
      <c r="B44" s="15"/>
      <c r="C44" s="1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1:16" x14ac:dyDescent="0.2">
      <c r="A45" s="15"/>
      <c r="B45" s="15"/>
      <c r="C45" s="1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1:16" x14ac:dyDescent="0.2">
      <c r="A46" s="15"/>
      <c r="B46" s="15"/>
      <c r="C46" s="1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</row>
    <row r="47" spans="1:16" x14ac:dyDescent="0.2">
      <c r="A47" s="15"/>
      <c r="B47" s="15"/>
      <c r="C47" s="15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 x14ac:dyDescent="0.2">
      <c r="A48" s="15"/>
      <c r="B48" s="15"/>
      <c r="C48" s="15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">
      <c r="A49" s="15"/>
      <c r="B49" s="15"/>
      <c r="C49" s="15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 x14ac:dyDescent="0.2">
      <c r="A50" s="15"/>
      <c r="B50" s="15"/>
      <c r="C50" s="15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 x14ac:dyDescent="0.2">
      <c r="A51" s="15"/>
      <c r="B51" s="15"/>
      <c r="C51" s="15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 x14ac:dyDescent="0.2">
      <c r="A52" s="15"/>
      <c r="B52" s="15"/>
      <c r="C52" s="15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 x14ac:dyDescent="0.2">
      <c r="A53" s="15"/>
      <c r="B53" s="15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 x14ac:dyDescent="0.2">
      <c r="A54" s="15"/>
      <c r="B54" s="15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 x14ac:dyDescent="0.2">
      <c r="A55" s="15"/>
      <c r="B55" s="15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 x14ac:dyDescent="0.2">
      <c r="A56" s="15"/>
      <c r="B56" s="15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 x14ac:dyDescent="0.2">
      <c r="A57" s="15"/>
      <c r="B57" s="15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 x14ac:dyDescent="0.2">
      <c r="A58" s="15"/>
      <c r="B58" s="15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 x14ac:dyDescent="0.2">
      <c r="A59" s="15"/>
      <c r="B59" s="15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 x14ac:dyDescent="0.2">
      <c r="A60" s="15"/>
      <c r="B60" s="15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x14ac:dyDescent="0.2">
      <c r="A61" s="15"/>
      <c r="B61" s="15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 x14ac:dyDescent="0.2">
      <c r="A62" s="15"/>
      <c r="B62" s="15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x14ac:dyDescent="0.2">
      <c r="A63" s="15"/>
      <c r="B63" s="15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 x14ac:dyDescent="0.2">
      <c r="A64" s="15"/>
      <c r="B64" s="15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 x14ac:dyDescent="0.2">
      <c r="A65" s="15"/>
      <c r="B65" s="15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 x14ac:dyDescent="0.2">
      <c r="A66" s="15"/>
      <c r="B66" s="15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 x14ac:dyDescent="0.2">
      <c r="A67" s="15"/>
      <c r="B67" s="15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 x14ac:dyDescent="0.2">
      <c r="A68" s="15"/>
      <c r="B68" s="15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 x14ac:dyDescent="0.2">
      <c r="A69" s="15"/>
      <c r="B69" s="15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 x14ac:dyDescent="0.2">
      <c r="A70" s="15"/>
      <c r="B70" s="15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 x14ac:dyDescent="0.2">
      <c r="A71" s="15"/>
      <c r="B71" s="15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 x14ac:dyDescent="0.2">
      <c r="A72" s="15"/>
      <c r="B72" s="15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 x14ac:dyDescent="0.2">
      <c r="A73" s="15"/>
      <c r="B73" s="15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 x14ac:dyDescent="0.2">
      <c r="A74" s="15"/>
      <c r="B74" s="15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 x14ac:dyDescent="0.2">
      <c r="A75" s="15"/>
      <c r="B75" s="15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 x14ac:dyDescent="0.2">
      <c r="A76" s="15"/>
      <c r="B76" s="15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 x14ac:dyDescent="0.2">
      <c r="A77" s="15"/>
      <c r="B77" s="15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 x14ac:dyDescent="0.2">
      <c r="A78" s="15"/>
      <c r="B78" s="15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 x14ac:dyDescent="0.2">
      <c r="A79" s="15"/>
      <c r="B79" s="15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 x14ac:dyDescent="0.2">
      <c r="A80" s="15"/>
      <c r="B80" s="15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 x14ac:dyDescent="0.2">
      <c r="A81" s="15"/>
      <c r="B81" s="15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 x14ac:dyDescent="0.2">
      <c r="A82" s="15"/>
      <c r="B82" s="15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 x14ac:dyDescent="0.2">
      <c r="A83" s="15"/>
      <c r="B83" s="15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 x14ac:dyDescent="0.2">
      <c r="A84" s="15"/>
      <c r="B84" s="15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6" sqref="E6"/>
    </sheetView>
  </sheetViews>
  <sheetFormatPr baseColWidth="10" defaultRowHeight="16" x14ac:dyDescent="0.2"/>
  <cols>
    <col min="1" max="1" width="13" customWidth="1"/>
    <col min="2" max="2" width="25.33203125" bestFit="1" customWidth="1"/>
    <col min="3" max="3" width="25.33203125" customWidth="1"/>
    <col min="4" max="4" width="24.5" customWidth="1"/>
    <col min="5" max="5" width="6.83203125" customWidth="1"/>
  </cols>
  <sheetData>
    <row r="3" spans="1:5" x14ac:dyDescent="0.2">
      <c r="B3" s="32" t="s">
        <v>82</v>
      </c>
    </row>
    <row r="4" spans="1:5" x14ac:dyDescent="0.2">
      <c r="A4" s="32" t="s">
        <v>79</v>
      </c>
      <c r="B4" t="s">
        <v>84</v>
      </c>
      <c r="C4" t="s">
        <v>85</v>
      </c>
      <c r="D4" t="s">
        <v>83</v>
      </c>
    </row>
    <row r="5" spans="1:5" x14ac:dyDescent="0.2">
      <c r="A5" s="33" t="s">
        <v>32</v>
      </c>
      <c r="B5" s="34">
        <v>17.086481709866057</v>
      </c>
      <c r="C5" s="34">
        <v>15.505825050096481</v>
      </c>
      <c r="D5" s="34">
        <v>13</v>
      </c>
      <c r="E5">
        <f>tissue.csv!AC2+Sheet1!U2</f>
        <v>10.573037064453681</v>
      </c>
    </row>
    <row r="6" spans="1:5" x14ac:dyDescent="0.2">
      <c r="A6" s="33" t="s">
        <v>34</v>
      </c>
      <c r="B6" s="34">
        <v>12.187199138787699</v>
      </c>
      <c r="C6" s="34">
        <v>14.703625771933273</v>
      </c>
      <c r="D6" s="34">
        <v>14</v>
      </c>
    </row>
    <row r="7" spans="1:5" x14ac:dyDescent="0.2">
      <c r="A7" s="33" t="s">
        <v>33</v>
      </c>
      <c r="B7" s="34">
        <v>22.439189431999583</v>
      </c>
      <c r="C7" s="34">
        <v>19.173148136590459</v>
      </c>
      <c r="D7" s="34">
        <v>11</v>
      </c>
    </row>
    <row r="8" spans="1:5" x14ac:dyDescent="0.2">
      <c r="A8" s="33" t="s">
        <v>80</v>
      </c>
      <c r="B8" s="34"/>
      <c r="C8" s="34"/>
      <c r="D8" s="34"/>
    </row>
    <row r="9" spans="1:5" x14ac:dyDescent="0.2">
      <c r="A9" s="33" t="s">
        <v>81</v>
      </c>
      <c r="B9" s="34">
        <v>16.830950892717944</v>
      </c>
      <c r="C9" s="34">
        <v>16.456778747044432</v>
      </c>
      <c r="D9" s="34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2" sqref="A52"/>
    </sheetView>
  </sheetViews>
  <sheetFormatPr baseColWidth="10" defaultRowHeight="16" x14ac:dyDescent="0.2"/>
  <sheetData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J19" sqref="J19"/>
    </sheetView>
  </sheetViews>
  <sheetFormatPr baseColWidth="10" defaultRowHeight="16" x14ac:dyDescent="0.2"/>
  <cols>
    <col min="1" max="1" width="7.83203125" customWidth="1"/>
    <col min="2" max="10" width="6.83203125" customWidth="1"/>
    <col min="11" max="25" width="7.83203125" customWidth="1"/>
    <col min="26" max="26" width="6.83203125" customWidth="1"/>
  </cols>
  <sheetData>
    <row r="1" spans="1:2" x14ac:dyDescent="0.2">
      <c r="A1" t="s">
        <v>35</v>
      </c>
      <c r="B1" t="s">
        <v>3</v>
      </c>
    </row>
    <row r="2" spans="1:2" x14ac:dyDescent="0.2">
      <c r="A2" t="s">
        <v>51</v>
      </c>
      <c r="B2" s="27">
        <v>199</v>
      </c>
    </row>
    <row r="3" spans="1:2" x14ac:dyDescent="0.2">
      <c r="A3" t="s">
        <v>51</v>
      </c>
      <c r="B3" s="27">
        <v>254</v>
      </c>
    </row>
    <row r="4" spans="1:2" x14ac:dyDescent="0.2">
      <c r="A4" t="s">
        <v>51</v>
      </c>
      <c r="B4" s="27">
        <v>191</v>
      </c>
    </row>
    <row r="5" spans="1:2" x14ac:dyDescent="0.2">
      <c r="A5" t="s">
        <v>51</v>
      </c>
      <c r="B5" s="27">
        <v>127</v>
      </c>
    </row>
    <row r="6" spans="1:2" x14ac:dyDescent="0.2">
      <c r="A6" t="s">
        <v>51</v>
      </c>
      <c r="B6" s="27">
        <v>212</v>
      </c>
    </row>
    <row r="7" spans="1:2" x14ac:dyDescent="0.2">
      <c r="A7" t="s">
        <v>51</v>
      </c>
      <c r="B7" s="27">
        <v>71</v>
      </c>
    </row>
    <row r="8" spans="1:2" x14ac:dyDescent="0.2">
      <c r="A8" t="s">
        <v>51</v>
      </c>
      <c r="B8" s="27">
        <v>374</v>
      </c>
    </row>
    <row r="9" spans="1:2" x14ac:dyDescent="0.2">
      <c r="A9" t="s">
        <v>51</v>
      </c>
      <c r="B9" s="27">
        <v>381</v>
      </c>
    </row>
    <row r="10" spans="1:2" x14ac:dyDescent="0.2">
      <c r="A10" t="s">
        <v>51</v>
      </c>
      <c r="B10" s="27">
        <v>366</v>
      </c>
    </row>
    <row r="11" spans="1:2" x14ac:dyDescent="0.2">
      <c r="A11" t="s">
        <v>51</v>
      </c>
      <c r="B11" s="27">
        <v>289</v>
      </c>
    </row>
    <row r="12" spans="1:2" x14ac:dyDescent="0.2">
      <c r="A12" t="s">
        <v>51</v>
      </c>
      <c r="B12" s="27">
        <v>267</v>
      </c>
    </row>
    <row r="13" spans="1:2" x14ac:dyDescent="0.2">
      <c r="A13" t="s">
        <v>51</v>
      </c>
      <c r="B13" s="27">
        <v>217</v>
      </c>
    </row>
    <row r="14" spans="1:2" x14ac:dyDescent="0.2">
      <c r="A14" t="s">
        <v>51</v>
      </c>
      <c r="B14" s="27">
        <v>390</v>
      </c>
    </row>
    <row r="15" spans="1:2" x14ac:dyDescent="0.2">
      <c r="A15" t="s">
        <v>51</v>
      </c>
      <c r="B15" s="27">
        <v>239</v>
      </c>
    </row>
    <row r="16" spans="1:2" x14ac:dyDescent="0.2">
      <c r="A16" t="s">
        <v>51</v>
      </c>
      <c r="B16" s="27">
        <v>436</v>
      </c>
    </row>
    <row r="17" spans="1:2" x14ac:dyDescent="0.2">
      <c r="A17" t="s">
        <v>52</v>
      </c>
      <c r="B17" s="27">
        <v>2</v>
      </c>
    </row>
    <row r="18" spans="1:2" x14ac:dyDescent="0.2">
      <c r="A18" t="s">
        <v>52</v>
      </c>
      <c r="B18" s="27">
        <v>52</v>
      </c>
    </row>
    <row r="19" spans="1:2" x14ac:dyDescent="0.2">
      <c r="A19" t="s">
        <v>52</v>
      </c>
      <c r="B19" s="27">
        <v>88</v>
      </c>
    </row>
    <row r="20" spans="1:2" x14ac:dyDescent="0.2">
      <c r="A20" t="s">
        <v>52</v>
      </c>
      <c r="B20" s="27">
        <v>17</v>
      </c>
    </row>
    <row r="21" spans="1:2" x14ac:dyDescent="0.2">
      <c r="A21" t="s">
        <v>52</v>
      </c>
      <c r="B21" s="27">
        <v>49</v>
      </c>
    </row>
    <row r="22" spans="1:2" x14ac:dyDescent="0.2">
      <c r="A22" t="s">
        <v>52</v>
      </c>
      <c r="B22" s="27">
        <v>56</v>
      </c>
    </row>
    <row r="23" spans="1:2" x14ac:dyDescent="0.2">
      <c r="A23" t="s">
        <v>52</v>
      </c>
      <c r="B23" s="27">
        <v>22</v>
      </c>
    </row>
    <row r="24" spans="1:2" x14ac:dyDescent="0.2">
      <c r="A24" t="s">
        <v>52</v>
      </c>
      <c r="B24" s="27">
        <v>88</v>
      </c>
    </row>
    <row r="25" spans="1:2" x14ac:dyDescent="0.2">
      <c r="A25" t="s">
        <v>52</v>
      </c>
      <c r="B25" s="27">
        <v>68</v>
      </c>
    </row>
    <row r="26" spans="1:2" x14ac:dyDescent="0.2">
      <c r="A26" t="s">
        <v>52</v>
      </c>
      <c r="B26" s="27">
        <v>67</v>
      </c>
    </row>
    <row r="27" spans="1:2" x14ac:dyDescent="0.2">
      <c r="A27" t="s">
        <v>52</v>
      </c>
      <c r="B27" s="27">
        <v>50</v>
      </c>
    </row>
    <row r="28" spans="1:2" x14ac:dyDescent="0.2">
      <c r="A28" t="s">
        <v>52</v>
      </c>
      <c r="B28" s="27">
        <v>54</v>
      </c>
    </row>
    <row r="29" spans="1:2" x14ac:dyDescent="0.2">
      <c r="A29" t="s">
        <v>52</v>
      </c>
      <c r="B29" s="27">
        <v>77</v>
      </c>
    </row>
    <row r="30" spans="1:2" x14ac:dyDescent="0.2">
      <c r="A30" t="s">
        <v>52</v>
      </c>
      <c r="B30" s="27">
        <v>123</v>
      </c>
    </row>
    <row r="31" spans="1:2" x14ac:dyDescent="0.2">
      <c r="A31" t="s">
        <v>52</v>
      </c>
      <c r="B31" s="27">
        <v>127</v>
      </c>
    </row>
    <row r="32" spans="1:2" x14ac:dyDescent="0.2">
      <c r="A32" t="s">
        <v>53</v>
      </c>
      <c r="B32">
        <v>22.8</v>
      </c>
    </row>
    <row r="33" spans="1:2" x14ac:dyDescent="0.2">
      <c r="A33" t="s">
        <v>53</v>
      </c>
      <c r="B33">
        <v>22.8</v>
      </c>
    </row>
    <row r="34" spans="1:2" x14ac:dyDescent="0.2">
      <c r="A34" t="s">
        <v>53</v>
      </c>
      <c r="B34">
        <v>22.8</v>
      </c>
    </row>
    <row r="35" spans="1:2" x14ac:dyDescent="0.2">
      <c r="A35" t="s">
        <v>53</v>
      </c>
      <c r="B35">
        <v>22.8</v>
      </c>
    </row>
    <row r="36" spans="1:2" x14ac:dyDescent="0.2">
      <c r="A36" t="s">
        <v>53</v>
      </c>
      <c r="B36">
        <v>22.8</v>
      </c>
    </row>
    <row r="37" spans="1:2" x14ac:dyDescent="0.2">
      <c r="A37" t="s">
        <v>53</v>
      </c>
      <c r="B37">
        <v>22.6</v>
      </c>
    </row>
    <row r="38" spans="1:2" x14ac:dyDescent="0.2">
      <c r="A38" t="s">
        <v>53</v>
      </c>
      <c r="B38">
        <v>22.6</v>
      </c>
    </row>
    <row r="39" spans="1:2" x14ac:dyDescent="0.2">
      <c r="A39" t="s">
        <v>53</v>
      </c>
      <c r="B39">
        <v>22.6</v>
      </c>
    </row>
    <row r="40" spans="1:2" x14ac:dyDescent="0.2">
      <c r="A40" t="s">
        <v>53</v>
      </c>
      <c r="B40">
        <v>22.6</v>
      </c>
    </row>
    <row r="41" spans="1:2" x14ac:dyDescent="0.2">
      <c r="A41" t="s">
        <v>53</v>
      </c>
      <c r="B41">
        <v>22.6</v>
      </c>
    </row>
    <row r="42" spans="1:2" x14ac:dyDescent="0.2">
      <c r="A42" t="s">
        <v>53</v>
      </c>
      <c r="B42">
        <v>23.6</v>
      </c>
    </row>
    <row r="43" spans="1:2" x14ac:dyDescent="0.2">
      <c r="A43" t="s">
        <v>53</v>
      </c>
      <c r="B43">
        <v>23.6</v>
      </c>
    </row>
    <row r="44" spans="1:2" x14ac:dyDescent="0.2">
      <c r="A44" t="s">
        <v>53</v>
      </c>
      <c r="B44">
        <v>23.6</v>
      </c>
    </row>
    <row r="45" spans="1:2" x14ac:dyDescent="0.2">
      <c r="A45" t="s">
        <v>53</v>
      </c>
      <c r="B45">
        <v>23.6</v>
      </c>
    </row>
    <row r="46" spans="1:2" x14ac:dyDescent="0.2">
      <c r="A46" t="s">
        <v>53</v>
      </c>
      <c r="B46">
        <v>23.6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58"/>
  <sheetViews>
    <sheetView topLeftCell="A72" workbookViewId="0">
      <selection activeCell="E107" sqref="E107"/>
    </sheetView>
  </sheetViews>
  <sheetFormatPr baseColWidth="10" defaultRowHeight="16" x14ac:dyDescent="0.2"/>
  <cols>
    <col min="4" max="4" width="17.83203125" customWidth="1"/>
  </cols>
  <sheetData>
    <row r="1" spans="1:4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">
      <c r="A2" s="5">
        <v>41754</v>
      </c>
      <c r="B2" s="6">
        <v>21</v>
      </c>
      <c r="C2" s="6">
        <v>1</v>
      </c>
      <c r="D2" s="6"/>
      <c r="E2" s="6">
        <v>24.7</v>
      </c>
      <c r="F2" s="6">
        <v>13.4</v>
      </c>
      <c r="G2" s="6">
        <v>9.6999999999999993</v>
      </c>
      <c r="H2" s="6"/>
      <c r="I2" s="6"/>
      <c r="J2" s="6"/>
      <c r="K2" s="6"/>
      <c r="L2" s="6"/>
      <c r="M2" s="6"/>
      <c r="N2" s="6"/>
      <c r="O2" s="6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</row>
    <row r="3" spans="1:49" x14ac:dyDescent="0.2">
      <c r="A3" s="5">
        <v>41754</v>
      </c>
      <c r="B3" s="6">
        <v>24</v>
      </c>
      <c r="C3" s="6">
        <v>1</v>
      </c>
      <c r="D3" s="6"/>
      <c r="E3" s="6">
        <v>23.9</v>
      </c>
      <c r="F3" s="6">
        <v>13.8</v>
      </c>
      <c r="G3" s="6">
        <v>9.8000000000000007</v>
      </c>
      <c r="H3" s="6"/>
      <c r="I3" s="6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x14ac:dyDescent="0.2">
      <c r="A4" s="5">
        <v>41754</v>
      </c>
      <c r="B4" s="6">
        <v>29</v>
      </c>
      <c r="C4" s="6">
        <v>1</v>
      </c>
      <c r="D4" s="6"/>
      <c r="E4" s="6">
        <v>24.9</v>
      </c>
      <c r="F4" s="6">
        <v>13.1</v>
      </c>
      <c r="G4" s="6">
        <v>9.6999999999999993</v>
      </c>
      <c r="H4" s="6"/>
      <c r="I4" s="6"/>
      <c r="J4" s="6"/>
      <c r="K4" s="6"/>
      <c r="L4" s="6"/>
      <c r="M4" s="6"/>
      <c r="N4" s="6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x14ac:dyDescent="0.2">
      <c r="A5" s="5">
        <v>41754</v>
      </c>
      <c r="B5" s="6">
        <v>37</v>
      </c>
      <c r="C5" s="6">
        <v>1</v>
      </c>
      <c r="D5" s="6"/>
      <c r="E5" s="6">
        <v>23.3</v>
      </c>
      <c r="F5" s="6">
        <v>13</v>
      </c>
      <c r="G5" s="6">
        <v>10.1</v>
      </c>
      <c r="H5" s="6"/>
      <c r="I5" s="6"/>
      <c r="J5" s="6"/>
      <c r="K5" s="6"/>
      <c r="L5" s="6"/>
      <c r="M5" s="6"/>
      <c r="N5" s="6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x14ac:dyDescent="0.2">
      <c r="A6" s="5">
        <v>41754</v>
      </c>
      <c r="B6" s="6">
        <v>11</v>
      </c>
      <c r="C6" s="6">
        <v>2</v>
      </c>
      <c r="D6" s="6"/>
      <c r="E6" s="6">
        <v>22</v>
      </c>
      <c r="F6" s="6">
        <v>11.9</v>
      </c>
      <c r="G6" s="6">
        <v>8.3000000000000007</v>
      </c>
      <c r="H6" s="6"/>
      <c r="I6" s="6"/>
      <c r="J6" s="6"/>
      <c r="K6" s="6"/>
      <c r="L6" s="6"/>
      <c r="M6" s="6"/>
      <c r="N6" s="6"/>
      <c r="O6" s="6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x14ac:dyDescent="0.2">
      <c r="A7" s="5">
        <v>41754</v>
      </c>
      <c r="B7" s="6">
        <v>31</v>
      </c>
      <c r="C7" s="6">
        <v>2</v>
      </c>
      <c r="D7" s="6"/>
      <c r="E7" s="6">
        <v>26.5</v>
      </c>
      <c r="F7" s="6">
        <v>14.9</v>
      </c>
      <c r="G7" s="6">
        <v>10.3</v>
      </c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x14ac:dyDescent="0.2">
      <c r="A8" s="5">
        <v>41754</v>
      </c>
      <c r="B8" s="6">
        <v>40</v>
      </c>
      <c r="C8" s="6">
        <v>2</v>
      </c>
      <c r="D8" s="6"/>
      <c r="E8" s="6">
        <v>25.5</v>
      </c>
      <c r="F8" s="6">
        <v>14.1</v>
      </c>
      <c r="G8" s="6">
        <v>10</v>
      </c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x14ac:dyDescent="0.2">
      <c r="A9" s="5">
        <v>41754</v>
      </c>
      <c r="B9" s="6">
        <v>43</v>
      </c>
      <c r="C9" s="6">
        <v>2</v>
      </c>
      <c r="D9" s="6"/>
      <c r="E9" s="6">
        <v>25.4</v>
      </c>
      <c r="F9" s="6">
        <v>14.7</v>
      </c>
      <c r="G9" s="6">
        <v>10.3</v>
      </c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</row>
    <row r="10" spans="1:49" x14ac:dyDescent="0.2">
      <c r="A10" s="5">
        <v>41754</v>
      </c>
      <c r="B10" s="6">
        <v>45</v>
      </c>
      <c r="C10" s="6">
        <v>2</v>
      </c>
      <c r="D10" s="6"/>
      <c r="E10" s="6">
        <v>26.7</v>
      </c>
      <c r="F10" s="6">
        <v>14.8</v>
      </c>
      <c r="G10" s="6">
        <v>10.7</v>
      </c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</row>
    <row r="11" spans="1:49" x14ac:dyDescent="0.2">
      <c r="A11" s="5">
        <v>41754</v>
      </c>
      <c r="B11" s="6">
        <v>6</v>
      </c>
      <c r="C11" s="6">
        <v>3</v>
      </c>
      <c r="D11" s="6"/>
      <c r="E11" s="6">
        <v>27</v>
      </c>
      <c r="F11" s="6">
        <v>15.3</v>
      </c>
      <c r="G11" s="6">
        <v>10.7</v>
      </c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x14ac:dyDescent="0.2">
      <c r="A12" s="5">
        <v>41754</v>
      </c>
      <c r="B12" s="6">
        <v>13</v>
      </c>
      <c r="C12" s="6">
        <v>3</v>
      </c>
      <c r="D12" s="6"/>
      <c r="E12" s="6">
        <v>25.5</v>
      </c>
      <c r="F12" s="6">
        <v>15.2</v>
      </c>
      <c r="G12" s="6">
        <v>10.4</v>
      </c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x14ac:dyDescent="0.2">
      <c r="A13" s="5">
        <v>41754</v>
      </c>
      <c r="B13" s="6">
        <v>30</v>
      </c>
      <c r="C13" s="6">
        <v>3</v>
      </c>
      <c r="D13" s="6"/>
      <c r="E13" s="6">
        <v>26.1</v>
      </c>
      <c r="F13" s="6">
        <v>15.3</v>
      </c>
      <c r="G13" s="6">
        <v>11.2</v>
      </c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x14ac:dyDescent="0.2">
      <c r="A14" s="5">
        <v>41754</v>
      </c>
      <c r="B14" s="6">
        <v>55</v>
      </c>
      <c r="C14" s="6">
        <v>3</v>
      </c>
      <c r="D14" s="6"/>
      <c r="E14" s="6">
        <v>27</v>
      </c>
      <c r="F14" s="6">
        <v>15.8</v>
      </c>
      <c r="G14" s="6">
        <v>10.4</v>
      </c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x14ac:dyDescent="0.2">
      <c r="A15" s="5">
        <v>41754</v>
      </c>
      <c r="B15" s="6">
        <v>57</v>
      </c>
      <c r="C15" s="6">
        <v>3</v>
      </c>
      <c r="D15" s="6"/>
      <c r="E15" s="6">
        <v>26.5</v>
      </c>
      <c r="F15" s="6">
        <v>15.5</v>
      </c>
      <c r="G15" s="6">
        <v>11.2</v>
      </c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x14ac:dyDescent="0.2">
      <c r="A16" s="5">
        <v>41754</v>
      </c>
      <c r="B16" s="6">
        <v>3</v>
      </c>
      <c r="C16" s="6">
        <v>4</v>
      </c>
      <c r="D16" s="6"/>
      <c r="E16" s="6">
        <v>27.2</v>
      </c>
      <c r="F16" s="6">
        <v>14.9</v>
      </c>
      <c r="G16" s="6">
        <v>11.6</v>
      </c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x14ac:dyDescent="0.2">
      <c r="A17" s="5">
        <v>41754</v>
      </c>
      <c r="B17" s="6">
        <v>10</v>
      </c>
      <c r="C17" s="6">
        <v>4</v>
      </c>
      <c r="D17" s="6"/>
      <c r="E17" s="6">
        <v>23</v>
      </c>
      <c r="F17" s="6">
        <v>12.7</v>
      </c>
      <c r="G17" s="6">
        <v>9.6999999999999993</v>
      </c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x14ac:dyDescent="0.2">
      <c r="A18" s="5">
        <v>41754</v>
      </c>
      <c r="B18" s="6">
        <v>42</v>
      </c>
      <c r="C18" s="6">
        <v>4</v>
      </c>
      <c r="D18" s="6"/>
      <c r="E18" s="6">
        <v>27</v>
      </c>
      <c r="F18" s="6">
        <v>14.6</v>
      </c>
      <c r="G18" s="6">
        <v>10.3</v>
      </c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</row>
    <row r="19" spans="1:49" x14ac:dyDescent="0.2">
      <c r="A19" s="5">
        <v>41754</v>
      </c>
      <c r="B19" s="6">
        <v>44</v>
      </c>
      <c r="C19" s="6">
        <v>4</v>
      </c>
      <c r="D19" s="6"/>
      <c r="E19" s="6">
        <v>26.7</v>
      </c>
      <c r="F19" s="6">
        <v>15.2</v>
      </c>
      <c r="G19" s="6">
        <v>9.8000000000000007</v>
      </c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x14ac:dyDescent="0.2">
      <c r="A20" s="5">
        <v>41754</v>
      </c>
      <c r="B20" s="6">
        <v>1</v>
      </c>
      <c r="C20" s="6">
        <v>5</v>
      </c>
      <c r="D20" s="6"/>
      <c r="E20" s="6">
        <v>26.3</v>
      </c>
      <c r="F20" s="6">
        <v>15.6</v>
      </c>
      <c r="G20" s="6">
        <v>10.6</v>
      </c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</row>
    <row r="21" spans="1:49" x14ac:dyDescent="0.2">
      <c r="A21" s="5">
        <v>41754</v>
      </c>
      <c r="B21" s="6">
        <v>4</v>
      </c>
      <c r="C21" s="6">
        <v>5</v>
      </c>
      <c r="D21" s="6"/>
      <c r="E21" s="6">
        <v>25.4</v>
      </c>
      <c r="F21" s="6">
        <v>14.5</v>
      </c>
      <c r="G21" s="6">
        <v>9.9</v>
      </c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 x14ac:dyDescent="0.2">
      <c r="A22" s="5">
        <v>41754</v>
      </c>
      <c r="B22" s="6">
        <v>46</v>
      </c>
      <c r="C22" s="6">
        <v>5</v>
      </c>
      <c r="D22" s="6"/>
      <c r="E22" s="6">
        <v>25.9</v>
      </c>
      <c r="F22" s="6">
        <v>14.1</v>
      </c>
      <c r="G22" s="6">
        <v>10</v>
      </c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</row>
    <row r="23" spans="1:49" x14ac:dyDescent="0.2">
      <c r="A23" s="5">
        <v>41754</v>
      </c>
      <c r="B23" s="6">
        <v>54</v>
      </c>
      <c r="C23" s="6">
        <v>5</v>
      </c>
      <c r="D23" s="6"/>
      <c r="E23" s="6">
        <v>25.4</v>
      </c>
      <c r="F23" s="6">
        <v>13.9</v>
      </c>
      <c r="G23" s="6">
        <v>10.1</v>
      </c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</row>
    <row r="24" spans="1:49" x14ac:dyDescent="0.2">
      <c r="A24" s="5">
        <v>41754</v>
      </c>
      <c r="B24" s="6">
        <v>12</v>
      </c>
      <c r="C24" s="6">
        <v>6</v>
      </c>
      <c r="D24" s="6"/>
      <c r="E24" s="6">
        <v>24.2</v>
      </c>
      <c r="F24" s="6">
        <v>14.9</v>
      </c>
      <c r="G24" s="6">
        <v>9</v>
      </c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</row>
    <row r="25" spans="1:49" x14ac:dyDescent="0.2">
      <c r="A25" s="5">
        <v>41754</v>
      </c>
      <c r="B25" s="6">
        <v>22</v>
      </c>
      <c r="C25" s="6">
        <v>6</v>
      </c>
      <c r="D25" s="6"/>
      <c r="E25" s="6">
        <v>23.9</v>
      </c>
      <c r="F25" s="6">
        <v>13.2</v>
      </c>
      <c r="G25" s="6">
        <v>9.5</v>
      </c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</row>
    <row r="26" spans="1:49" x14ac:dyDescent="0.2">
      <c r="A26" s="5">
        <v>41754</v>
      </c>
      <c r="B26" s="6">
        <v>51</v>
      </c>
      <c r="C26" s="6">
        <v>6</v>
      </c>
      <c r="D26" s="6"/>
      <c r="E26" s="6">
        <v>22.3</v>
      </c>
      <c r="F26" s="6">
        <v>13.5</v>
      </c>
      <c r="G26" s="6">
        <v>9.3000000000000007</v>
      </c>
      <c r="H26" s="6"/>
      <c r="I26" s="6"/>
      <c r="J26" s="6"/>
      <c r="K26" s="6"/>
      <c r="L26" s="6"/>
      <c r="M26" s="6"/>
      <c r="N26" s="6"/>
      <c r="O26" s="6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</row>
    <row r="27" spans="1:49" x14ac:dyDescent="0.2">
      <c r="A27" s="5">
        <v>41754</v>
      </c>
      <c r="B27" s="6">
        <v>52</v>
      </c>
      <c r="C27" s="6">
        <v>6</v>
      </c>
      <c r="D27" s="6"/>
      <c r="E27" s="6">
        <v>24.5</v>
      </c>
      <c r="F27" s="6">
        <v>14</v>
      </c>
      <c r="G27" s="6">
        <v>9.5</v>
      </c>
      <c r="H27" s="6"/>
      <c r="I27" s="6"/>
      <c r="J27" s="6"/>
      <c r="K27" s="6"/>
      <c r="L27" s="6"/>
      <c r="M27" s="6"/>
      <c r="N27" s="6"/>
      <c r="O27" s="6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</row>
    <row r="28" spans="1:49" x14ac:dyDescent="0.2">
      <c r="A28" s="5">
        <v>41754</v>
      </c>
      <c r="B28" s="6">
        <v>60</v>
      </c>
      <c r="C28" s="6">
        <v>6</v>
      </c>
      <c r="D28" s="6"/>
      <c r="E28" s="6">
        <v>24.7</v>
      </c>
      <c r="F28" s="6">
        <v>13.2</v>
      </c>
      <c r="G28" s="6">
        <v>10.3</v>
      </c>
      <c r="H28" s="6"/>
      <c r="I28" s="6"/>
      <c r="J28" s="6"/>
      <c r="K28" s="6"/>
      <c r="L28" s="6"/>
      <c r="M28" s="6"/>
      <c r="N28" s="6"/>
      <c r="O28" s="6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x14ac:dyDescent="0.2">
      <c r="A29" s="5">
        <v>41754</v>
      </c>
      <c r="B29" s="6">
        <v>9</v>
      </c>
      <c r="C29" s="6">
        <v>7</v>
      </c>
      <c r="D29" s="6"/>
      <c r="E29" s="6">
        <v>24.5</v>
      </c>
      <c r="F29" s="6">
        <v>13.3</v>
      </c>
      <c r="G29" s="6">
        <v>9.6</v>
      </c>
      <c r="H29" s="6"/>
      <c r="I29" s="6"/>
      <c r="J29" s="6"/>
      <c r="K29" s="6"/>
      <c r="L29" s="6"/>
      <c r="M29" s="6"/>
      <c r="N29" s="6"/>
      <c r="O29" s="6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x14ac:dyDescent="0.2">
      <c r="A30" s="5">
        <v>41754</v>
      </c>
      <c r="B30" s="6">
        <v>26</v>
      </c>
      <c r="C30" s="6">
        <v>7</v>
      </c>
      <c r="D30" s="6"/>
      <c r="E30" s="6">
        <v>24</v>
      </c>
      <c r="F30" s="6">
        <v>13.9</v>
      </c>
      <c r="G30" s="6">
        <v>9.6999999999999993</v>
      </c>
      <c r="H30" s="6"/>
      <c r="I30" s="6"/>
      <c r="J30" s="6"/>
      <c r="K30" s="6"/>
      <c r="L30" s="6"/>
      <c r="M30" s="6"/>
      <c r="N30" s="6"/>
      <c r="O30" s="6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 x14ac:dyDescent="0.2">
      <c r="A31" s="5">
        <v>41754</v>
      </c>
      <c r="B31" s="6">
        <v>47</v>
      </c>
      <c r="C31" s="6">
        <v>7</v>
      </c>
      <c r="D31" s="6"/>
      <c r="E31" s="6">
        <v>24.4</v>
      </c>
      <c r="F31" s="6">
        <v>13.6</v>
      </c>
      <c r="G31" s="6">
        <v>10.4</v>
      </c>
      <c r="H31" s="6"/>
      <c r="I31" s="6"/>
      <c r="J31" s="6"/>
      <c r="K31" s="6"/>
      <c r="L31" s="6"/>
      <c r="M31" s="6"/>
      <c r="N31" s="6"/>
      <c r="O31" s="6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x14ac:dyDescent="0.2">
      <c r="A32" s="5">
        <v>41754</v>
      </c>
      <c r="B32" s="6">
        <v>58</v>
      </c>
      <c r="C32" s="6">
        <v>7</v>
      </c>
      <c r="D32" s="6"/>
      <c r="E32" s="6">
        <v>23</v>
      </c>
      <c r="F32" s="6">
        <v>13.3</v>
      </c>
      <c r="G32" s="6">
        <v>9.1999999999999993</v>
      </c>
      <c r="H32" s="6"/>
      <c r="I32" s="6"/>
      <c r="J32" s="6"/>
      <c r="K32" s="6"/>
      <c r="L32" s="6"/>
      <c r="M32" s="6"/>
      <c r="N32" s="6"/>
      <c r="O32" s="6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</row>
    <row r="33" spans="1:49" x14ac:dyDescent="0.2">
      <c r="A33" s="5">
        <v>41754</v>
      </c>
      <c r="B33" s="6">
        <v>19</v>
      </c>
      <c r="C33" s="6">
        <v>8</v>
      </c>
      <c r="D33" s="6"/>
      <c r="E33" s="6">
        <v>25.4</v>
      </c>
      <c r="F33" s="6">
        <v>15.3</v>
      </c>
      <c r="G33" s="6">
        <v>10.4</v>
      </c>
      <c r="H33" s="6"/>
      <c r="I33" s="6"/>
      <c r="J33" s="6"/>
      <c r="K33" s="6"/>
      <c r="L33" s="6"/>
      <c r="M33" s="6"/>
      <c r="N33" s="6"/>
      <c r="O33" s="6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</row>
    <row r="34" spans="1:49" x14ac:dyDescent="0.2">
      <c r="A34" s="5">
        <v>41754</v>
      </c>
      <c r="B34" s="6">
        <v>28</v>
      </c>
      <c r="C34" s="6">
        <v>8</v>
      </c>
      <c r="D34" s="6"/>
      <c r="E34" s="6">
        <v>26.2</v>
      </c>
      <c r="F34" s="6">
        <v>13.7</v>
      </c>
      <c r="G34" s="6">
        <v>10.3</v>
      </c>
      <c r="H34" s="6"/>
      <c r="I34" s="6"/>
      <c r="J34" s="6"/>
      <c r="K34" s="6"/>
      <c r="L34" s="6"/>
      <c r="M34" s="6"/>
      <c r="N34" s="6"/>
      <c r="O34" s="6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</row>
    <row r="35" spans="1:49" x14ac:dyDescent="0.2">
      <c r="A35" s="5">
        <v>41754</v>
      </c>
      <c r="B35" s="6">
        <v>34</v>
      </c>
      <c r="C35" s="6">
        <v>8</v>
      </c>
      <c r="D35" s="6"/>
      <c r="E35" s="6">
        <v>25</v>
      </c>
      <c r="F35" s="6">
        <v>13.9</v>
      </c>
      <c r="G35" s="6">
        <v>9.3000000000000007</v>
      </c>
      <c r="H35" s="6"/>
      <c r="I35" s="6"/>
      <c r="J35" s="6"/>
      <c r="K35" s="6"/>
      <c r="L35" s="6"/>
      <c r="M35" s="6"/>
      <c r="N35" s="6"/>
      <c r="O35" s="6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</row>
    <row r="36" spans="1:49" x14ac:dyDescent="0.2">
      <c r="A36" s="5">
        <v>41754</v>
      </c>
      <c r="B36" s="6">
        <v>35</v>
      </c>
      <c r="C36" s="6">
        <v>8</v>
      </c>
      <c r="D36" s="6"/>
      <c r="E36" s="6">
        <v>27.9</v>
      </c>
      <c r="F36" s="6">
        <v>15.8</v>
      </c>
      <c r="G36" s="6">
        <v>10.5</v>
      </c>
      <c r="H36" s="6"/>
      <c r="I36" s="6"/>
      <c r="J36" s="6"/>
      <c r="K36" s="6"/>
      <c r="L36" s="6"/>
      <c r="M36" s="6"/>
      <c r="N36" s="6"/>
      <c r="O36" s="6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</row>
    <row r="37" spans="1:49" x14ac:dyDescent="0.2">
      <c r="A37" s="5">
        <v>41754</v>
      </c>
      <c r="B37" s="6">
        <v>36</v>
      </c>
      <c r="C37" s="6">
        <v>8</v>
      </c>
      <c r="D37" s="6"/>
      <c r="E37" s="6">
        <v>26.3</v>
      </c>
      <c r="F37" s="6">
        <v>15.1</v>
      </c>
      <c r="G37" s="6">
        <v>10.9</v>
      </c>
      <c r="H37" s="6"/>
      <c r="I37" s="6"/>
      <c r="J37" s="6"/>
      <c r="K37" s="6"/>
      <c r="L37" s="6"/>
      <c r="M37" s="6"/>
      <c r="N37" s="6"/>
      <c r="O37" s="6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</row>
    <row r="38" spans="1:49" x14ac:dyDescent="0.2">
      <c r="A38" s="5">
        <v>41754</v>
      </c>
      <c r="B38" s="6">
        <v>14</v>
      </c>
      <c r="C38" s="6">
        <v>9</v>
      </c>
      <c r="D38" s="6"/>
      <c r="E38" s="6">
        <v>27.5</v>
      </c>
      <c r="F38" s="6">
        <v>16.2</v>
      </c>
      <c r="G38" s="6">
        <v>10.4</v>
      </c>
      <c r="H38" s="6"/>
      <c r="I38" s="6"/>
      <c r="J38" s="6"/>
      <c r="K38" s="6"/>
      <c r="L38" s="6"/>
      <c r="M38" s="6"/>
      <c r="N38" s="6"/>
      <c r="O38" s="6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</row>
    <row r="39" spans="1:49" x14ac:dyDescent="0.2">
      <c r="A39" s="5">
        <v>41754</v>
      </c>
      <c r="B39" s="6">
        <v>48</v>
      </c>
      <c r="C39" s="6">
        <v>9</v>
      </c>
      <c r="D39" s="6"/>
      <c r="E39" s="6">
        <v>26.6</v>
      </c>
      <c r="F39" s="6">
        <v>14.5</v>
      </c>
      <c r="G39" s="6">
        <v>10.7</v>
      </c>
      <c r="H39" s="6"/>
      <c r="I39" s="6"/>
      <c r="J39" s="6"/>
      <c r="K39" s="6"/>
      <c r="L39" s="6"/>
      <c r="M39" s="6"/>
      <c r="N39" s="6"/>
      <c r="O39" s="6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</row>
    <row r="40" spans="1:49" x14ac:dyDescent="0.2">
      <c r="A40" s="5">
        <v>41754</v>
      </c>
      <c r="B40" s="6">
        <v>53</v>
      </c>
      <c r="C40" s="6">
        <v>9</v>
      </c>
      <c r="D40" s="6"/>
      <c r="E40" s="6">
        <v>26.5</v>
      </c>
      <c r="F40" s="6">
        <v>14.1</v>
      </c>
      <c r="G40" s="6">
        <v>10.5</v>
      </c>
      <c r="H40" s="6"/>
      <c r="I40" s="6"/>
      <c r="J40" s="6"/>
      <c r="K40" s="6"/>
      <c r="L40" s="6"/>
      <c r="M40" s="6"/>
      <c r="N40" s="6"/>
      <c r="O40" s="6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</row>
    <row r="41" spans="1:49" x14ac:dyDescent="0.2">
      <c r="A41" s="5">
        <v>41754</v>
      </c>
      <c r="B41" s="6">
        <v>56</v>
      </c>
      <c r="C41" s="6">
        <v>9</v>
      </c>
      <c r="D41" s="6"/>
      <c r="E41" s="6">
        <v>27</v>
      </c>
      <c r="F41" s="6">
        <v>14.5</v>
      </c>
      <c r="G41" s="6">
        <v>11.4</v>
      </c>
      <c r="H41" s="6"/>
      <c r="I41" s="6"/>
      <c r="J41" s="6"/>
      <c r="K41" s="6"/>
      <c r="L41" s="6"/>
      <c r="M41" s="6"/>
      <c r="N41" s="6"/>
      <c r="O41" s="6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</row>
    <row r="42" spans="1:49" x14ac:dyDescent="0.2">
      <c r="A42" s="5">
        <v>41754</v>
      </c>
      <c r="B42" s="6">
        <v>59</v>
      </c>
      <c r="C42" s="6">
        <v>9</v>
      </c>
      <c r="D42" s="6"/>
      <c r="E42" s="6">
        <v>26.5</v>
      </c>
      <c r="F42" s="6">
        <v>14.3</v>
      </c>
      <c r="G42" s="6">
        <v>10.9</v>
      </c>
      <c r="H42" s="6"/>
      <c r="I42" s="6"/>
      <c r="J42" s="6"/>
      <c r="K42" s="6"/>
      <c r="L42" s="6"/>
      <c r="M42" s="6"/>
      <c r="N42" s="6"/>
      <c r="O42" s="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</row>
    <row r="43" spans="1:49" x14ac:dyDescent="0.2">
      <c r="A43" s="5">
        <v>41754</v>
      </c>
      <c r="B43" s="6">
        <v>2</v>
      </c>
      <c r="C43" s="6"/>
      <c r="D43" s="6"/>
      <c r="E43" s="6">
        <v>23.4</v>
      </c>
      <c r="F43" s="6">
        <v>12.3</v>
      </c>
      <c r="G43" s="6">
        <v>9.9</v>
      </c>
      <c r="H43" s="6"/>
      <c r="I43" s="6"/>
      <c r="J43" s="6"/>
      <c r="K43" s="6"/>
      <c r="L43" s="6"/>
      <c r="M43" s="6"/>
      <c r="N43" s="6"/>
      <c r="O43" s="6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x14ac:dyDescent="0.2">
      <c r="A44" s="5">
        <v>41754</v>
      </c>
      <c r="B44" s="6">
        <v>5</v>
      </c>
      <c r="C44" s="6"/>
      <c r="D44" s="6"/>
      <c r="E44" s="6">
        <v>27.7</v>
      </c>
      <c r="F44" s="6">
        <v>15.4</v>
      </c>
      <c r="G44" s="6">
        <v>10.7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 x14ac:dyDescent="0.2">
      <c r="A45" s="5">
        <v>41754</v>
      </c>
      <c r="B45" s="6">
        <v>7</v>
      </c>
      <c r="C45" s="6"/>
      <c r="D45" s="6"/>
      <c r="E45" s="6">
        <v>26.8</v>
      </c>
      <c r="F45" s="6">
        <v>15.2</v>
      </c>
      <c r="G45" s="6">
        <v>11.1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x14ac:dyDescent="0.2">
      <c r="A46" s="5">
        <v>41754</v>
      </c>
      <c r="B46" s="6">
        <v>8</v>
      </c>
      <c r="C46" s="6"/>
      <c r="D46" s="6"/>
      <c r="E46" s="6">
        <v>21.2</v>
      </c>
      <c r="F46" s="6">
        <v>12.8</v>
      </c>
      <c r="G46" s="6">
        <v>9.4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</row>
    <row r="47" spans="1:49" x14ac:dyDescent="0.2">
      <c r="A47" s="5">
        <v>41754</v>
      </c>
      <c r="B47" s="6">
        <v>15</v>
      </c>
      <c r="C47" s="6"/>
      <c r="D47" s="6"/>
      <c r="E47" s="6">
        <v>22.1</v>
      </c>
      <c r="F47" s="6">
        <v>12.7</v>
      </c>
      <c r="G47" s="6">
        <v>9.6999999999999993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</row>
    <row r="48" spans="1:49" x14ac:dyDescent="0.2">
      <c r="A48" s="5">
        <v>41754</v>
      </c>
      <c r="B48" s="6">
        <v>16</v>
      </c>
      <c r="C48" s="6"/>
      <c r="D48" s="6"/>
      <c r="E48" s="6">
        <v>24.5</v>
      </c>
      <c r="F48" s="6">
        <v>13.1</v>
      </c>
      <c r="G48" s="6">
        <v>8.9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 x14ac:dyDescent="0.2">
      <c r="A49" s="5">
        <v>41754</v>
      </c>
      <c r="B49" s="6">
        <v>17</v>
      </c>
      <c r="C49" s="6"/>
      <c r="D49" s="6"/>
      <c r="E49" s="6">
        <v>25.5</v>
      </c>
      <c r="F49" s="6">
        <v>14.3</v>
      </c>
      <c r="G49" s="6">
        <v>10.7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:49" x14ac:dyDescent="0.2">
      <c r="A50" s="5">
        <v>41754</v>
      </c>
      <c r="B50" s="6">
        <v>18</v>
      </c>
      <c r="C50" s="6"/>
      <c r="D50" s="6"/>
      <c r="E50" s="6">
        <v>26.8</v>
      </c>
      <c r="F50" s="6">
        <v>15</v>
      </c>
      <c r="G50" s="6">
        <v>11.1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1" spans="1:49" x14ac:dyDescent="0.2">
      <c r="A51" s="5">
        <v>41754</v>
      </c>
      <c r="B51" s="6">
        <v>20</v>
      </c>
      <c r="C51" s="6"/>
      <c r="D51" s="6"/>
      <c r="E51" s="6">
        <v>26.1</v>
      </c>
      <c r="F51" s="6">
        <v>15.4</v>
      </c>
      <c r="G51" s="6">
        <v>11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:49" x14ac:dyDescent="0.2">
      <c r="A52" s="5">
        <v>41754</v>
      </c>
      <c r="B52" s="6">
        <v>23</v>
      </c>
      <c r="C52" s="6"/>
      <c r="D52" s="6"/>
      <c r="E52" s="6">
        <v>24</v>
      </c>
      <c r="F52" s="6">
        <v>14.1</v>
      </c>
      <c r="G52" s="6">
        <v>9.1999999999999993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 x14ac:dyDescent="0.2">
      <c r="A53" s="5">
        <v>41754</v>
      </c>
      <c r="B53" s="6">
        <v>25</v>
      </c>
      <c r="C53" s="6"/>
      <c r="D53" s="6"/>
      <c r="E53" s="6">
        <v>25.9</v>
      </c>
      <c r="F53" s="6">
        <v>14.6</v>
      </c>
      <c r="G53" s="6">
        <v>10.6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</row>
    <row r="54" spans="1:49" x14ac:dyDescent="0.2">
      <c r="A54" s="5">
        <v>41754</v>
      </c>
      <c r="B54" s="6">
        <v>27</v>
      </c>
      <c r="C54" s="6"/>
      <c r="D54" s="6"/>
      <c r="E54" s="6">
        <v>26.7</v>
      </c>
      <c r="F54" s="6">
        <v>15</v>
      </c>
      <c r="G54" s="6">
        <v>9.8000000000000007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</row>
    <row r="55" spans="1:49" x14ac:dyDescent="0.2">
      <c r="A55" s="5">
        <v>41754</v>
      </c>
      <c r="B55" s="6">
        <v>32</v>
      </c>
      <c r="C55" s="6"/>
      <c r="D55" s="6"/>
      <c r="E55" s="6">
        <v>27.5</v>
      </c>
      <c r="F55" s="6">
        <v>14.6</v>
      </c>
      <c r="G55" s="6">
        <v>10.6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</row>
    <row r="56" spans="1:49" x14ac:dyDescent="0.2">
      <c r="A56" s="5">
        <v>41754</v>
      </c>
      <c r="B56" s="6">
        <v>33</v>
      </c>
      <c r="C56" s="6"/>
      <c r="D56" s="6"/>
      <c r="E56" s="6">
        <v>25.8</v>
      </c>
      <c r="F56" s="6">
        <v>13.7</v>
      </c>
      <c r="G56" s="6">
        <v>9.6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 x14ac:dyDescent="0.2">
      <c r="A57" s="5">
        <v>41754</v>
      </c>
      <c r="B57" s="6">
        <v>38</v>
      </c>
      <c r="C57" s="6"/>
      <c r="D57" s="6"/>
      <c r="E57" s="6">
        <v>24.2</v>
      </c>
      <c r="F57" s="6">
        <v>13.5</v>
      </c>
      <c r="G57" s="6">
        <v>9.6999999999999993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</row>
    <row r="58" spans="1:49" x14ac:dyDescent="0.2">
      <c r="A58" s="5">
        <v>41754</v>
      </c>
      <c r="B58" s="6">
        <v>39</v>
      </c>
      <c r="C58" s="6"/>
      <c r="D58" s="6"/>
      <c r="E58" s="6">
        <v>24.5</v>
      </c>
      <c r="F58" s="6">
        <v>13</v>
      </c>
      <c r="G58" s="6">
        <v>8.8000000000000007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</row>
    <row r="59" spans="1:49" x14ac:dyDescent="0.2">
      <c r="A59" s="5">
        <v>41754</v>
      </c>
      <c r="B59" s="6">
        <v>41</v>
      </c>
      <c r="C59" s="6"/>
      <c r="D59" s="6"/>
      <c r="E59" s="6">
        <v>27</v>
      </c>
      <c r="F59" s="6">
        <v>15.4</v>
      </c>
      <c r="G59" s="6">
        <v>10.6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</row>
    <row r="60" spans="1:49" x14ac:dyDescent="0.2">
      <c r="A60" s="5">
        <v>41754</v>
      </c>
      <c r="B60" s="6">
        <v>49</v>
      </c>
      <c r="C60" s="6"/>
      <c r="D60" s="6"/>
      <c r="E60" s="6">
        <v>24.8</v>
      </c>
      <c r="F60" s="6">
        <v>13.5</v>
      </c>
      <c r="G60" s="6">
        <v>9.4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 x14ac:dyDescent="0.2">
      <c r="A61" s="5">
        <v>41754</v>
      </c>
      <c r="B61" s="6">
        <v>50</v>
      </c>
      <c r="C61" s="6"/>
      <c r="D61" s="6"/>
      <c r="E61" s="6">
        <v>27.2</v>
      </c>
      <c r="F61" s="6">
        <v>15.2</v>
      </c>
      <c r="G61" s="6">
        <v>10.5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</row>
    <row r="62" spans="1:49" x14ac:dyDescent="0.2">
      <c r="A62" s="5">
        <v>41757</v>
      </c>
      <c r="B62" s="6">
        <v>21</v>
      </c>
      <c r="C62" s="6">
        <v>1</v>
      </c>
      <c r="D62" s="6">
        <v>0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</row>
    <row r="63" spans="1:49" x14ac:dyDescent="0.2">
      <c r="A63" s="5">
        <v>41757</v>
      </c>
      <c r="B63" s="6">
        <v>24</v>
      </c>
      <c r="C63" s="6">
        <v>1</v>
      </c>
      <c r="D63" s="6">
        <v>12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</row>
    <row r="64" spans="1:49" x14ac:dyDescent="0.2">
      <c r="A64" s="5">
        <v>41757</v>
      </c>
      <c r="B64" s="6">
        <v>29</v>
      </c>
      <c r="C64" s="6">
        <v>1</v>
      </c>
      <c r="D64" s="6">
        <v>8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 x14ac:dyDescent="0.2">
      <c r="A65" s="5">
        <v>41757</v>
      </c>
      <c r="B65" s="6">
        <v>37</v>
      </c>
      <c r="C65" s="6">
        <v>1</v>
      </c>
      <c r="D65" s="6">
        <v>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 spans="1:49" x14ac:dyDescent="0.2">
      <c r="A66" s="5">
        <v>41757</v>
      </c>
      <c r="B66" s="6">
        <v>90</v>
      </c>
      <c r="C66" s="6">
        <v>1</v>
      </c>
      <c r="D66" s="6">
        <v>0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</row>
    <row r="67" spans="1:49" x14ac:dyDescent="0.2">
      <c r="A67" s="5">
        <v>41757</v>
      </c>
      <c r="B67" s="6">
        <v>11</v>
      </c>
      <c r="C67" s="6">
        <v>2</v>
      </c>
      <c r="D67" s="6">
        <v>21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</row>
    <row r="68" spans="1:49" x14ac:dyDescent="0.2">
      <c r="A68" s="5">
        <v>41757</v>
      </c>
      <c r="B68" s="6">
        <v>31</v>
      </c>
      <c r="C68" s="6">
        <v>2</v>
      </c>
      <c r="D68" s="6">
        <v>23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 x14ac:dyDescent="0.2">
      <c r="A69" s="5">
        <v>41757</v>
      </c>
      <c r="B69" s="6">
        <v>40</v>
      </c>
      <c r="C69" s="6">
        <v>2</v>
      </c>
      <c r="D69" s="6">
        <v>19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</row>
    <row r="70" spans="1:49" x14ac:dyDescent="0.2">
      <c r="A70" s="5">
        <v>41757</v>
      </c>
      <c r="B70" s="6">
        <v>43</v>
      </c>
      <c r="C70" s="6">
        <v>2</v>
      </c>
      <c r="D70" s="6">
        <v>9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</row>
    <row r="71" spans="1:49" x14ac:dyDescent="0.2">
      <c r="A71" s="5">
        <v>41757</v>
      </c>
      <c r="B71" s="6">
        <v>45</v>
      </c>
      <c r="C71" s="6">
        <v>2</v>
      </c>
      <c r="D71" s="6">
        <v>6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</row>
    <row r="72" spans="1:49" x14ac:dyDescent="0.2">
      <c r="A72" s="5">
        <v>41757</v>
      </c>
      <c r="B72" s="6">
        <v>6</v>
      </c>
      <c r="C72" s="6">
        <v>3</v>
      </c>
      <c r="D72" s="6">
        <v>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 x14ac:dyDescent="0.2">
      <c r="A73" s="5">
        <v>41757</v>
      </c>
      <c r="B73" s="6">
        <v>13</v>
      </c>
      <c r="C73" s="6">
        <v>3</v>
      </c>
      <c r="D73" s="6">
        <v>14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</row>
    <row r="74" spans="1:49" x14ac:dyDescent="0.2">
      <c r="A74" s="5">
        <v>41757</v>
      </c>
      <c r="B74" s="6">
        <v>30</v>
      </c>
      <c r="C74" s="6">
        <v>3</v>
      </c>
      <c r="D74" s="6">
        <v>10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</row>
    <row r="75" spans="1:49" x14ac:dyDescent="0.2">
      <c r="A75" s="5">
        <v>41757</v>
      </c>
      <c r="B75" s="6">
        <v>55</v>
      </c>
      <c r="C75" s="6">
        <v>3</v>
      </c>
      <c r="D75" s="6">
        <v>8</v>
      </c>
      <c r="E75" s="6"/>
      <c r="F75" s="6"/>
      <c r="G75" s="6"/>
      <c r="H75" s="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</row>
    <row r="76" spans="1:49" x14ac:dyDescent="0.2">
      <c r="A76" s="5">
        <v>41757</v>
      </c>
      <c r="B76" s="6">
        <v>57</v>
      </c>
      <c r="C76" s="6">
        <v>3</v>
      </c>
      <c r="D76" s="6">
        <v>18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 x14ac:dyDescent="0.2">
      <c r="A77" s="5">
        <v>41758</v>
      </c>
      <c r="B77" s="6">
        <v>21</v>
      </c>
      <c r="C77" s="6">
        <v>1</v>
      </c>
      <c r="D77" s="6"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</row>
    <row r="78" spans="1:49" x14ac:dyDescent="0.2">
      <c r="A78" s="5">
        <v>41758</v>
      </c>
      <c r="B78" s="6">
        <v>24</v>
      </c>
      <c r="C78" s="6">
        <v>1</v>
      </c>
      <c r="D78" s="6">
        <v>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</row>
    <row r="79" spans="1:49" x14ac:dyDescent="0.2">
      <c r="A79" s="5">
        <v>41758</v>
      </c>
      <c r="B79" s="6">
        <v>29</v>
      </c>
      <c r="C79" s="6">
        <v>1</v>
      </c>
      <c r="D79" s="6">
        <v>7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</row>
    <row r="80" spans="1:49" x14ac:dyDescent="0.2">
      <c r="A80" s="5">
        <v>41758</v>
      </c>
      <c r="B80" s="6">
        <v>37</v>
      </c>
      <c r="C80" s="6">
        <v>1</v>
      </c>
      <c r="D80" s="6">
        <v>6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 x14ac:dyDescent="0.2">
      <c r="A81" s="5">
        <v>41758</v>
      </c>
      <c r="B81" s="6">
        <v>90</v>
      </c>
      <c r="C81" s="6">
        <v>1</v>
      </c>
      <c r="D81" s="6">
        <v>6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</row>
    <row r="82" spans="1:49" x14ac:dyDescent="0.2">
      <c r="A82" s="5">
        <v>41758</v>
      </c>
      <c r="B82" s="6">
        <v>11</v>
      </c>
      <c r="C82" s="6">
        <v>2</v>
      </c>
      <c r="D82" s="6">
        <v>11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</row>
    <row r="83" spans="1:49" x14ac:dyDescent="0.2">
      <c r="A83" s="5">
        <v>41758</v>
      </c>
      <c r="B83" s="6">
        <v>31</v>
      </c>
      <c r="C83" s="6">
        <v>2</v>
      </c>
      <c r="D83" s="6">
        <v>15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</row>
    <row r="84" spans="1:49" x14ac:dyDescent="0.2">
      <c r="A84" s="5">
        <v>41758</v>
      </c>
      <c r="B84" s="6">
        <v>40</v>
      </c>
      <c r="C84" s="6">
        <v>2</v>
      </c>
      <c r="D84" s="6">
        <v>14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 x14ac:dyDescent="0.2">
      <c r="A85" s="5">
        <v>41758</v>
      </c>
      <c r="B85" s="6">
        <v>43</v>
      </c>
      <c r="C85" s="6">
        <v>2</v>
      </c>
      <c r="D85" s="6">
        <v>14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</row>
    <row r="86" spans="1:49" x14ac:dyDescent="0.2">
      <c r="A86" s="5">
        <v>41758</v>
      </c>
      <c r="B86" s="6">
        <v>45</v>
      </c>
      <c r="C86" s="6">
        <v>2</v>
      </c>
      <c r="D86" s="6">
        <v>16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</row>
    <row r="87" spans="1:49" x14ac:dyDescent="0.2">
      <c r="A87" s="5">
        <v>41758</v>
      </c>
      <c r="B87" s="6">
        <v>6</v>
      </c>
      <c r="C87" s="6">
        <v>3</v>
      </c>
      <c r="D87" s="6">
        <v>5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</row>
    <row r="88" spans="1:49" x14ac:dyDescent="0.2">
      <c r="A88" s="5">
        <v>41758</v>
      </c>
      <c r="B88" s="6">
        <v>13</v>
      </c>
      <c r="C88" s="6">
        <v>3</v>
      </c>
      <c r="D88" s="6">
        <v>20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 x14ac:dyDescent="0.2">
      <c r="A89" s="5">
        <v>41758</v>
      </c>
      <c r="B89" s="6">
        <v>30</v>
      </c>
      <c r="C89" s="6">
        <v>3</v>
      </c>
      <c r="D89" s="6">
        <v>12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</row>
    <row r="90" spans="1:49" x14ac:dyDescent="0.2">
      <c r="A90" s="5">
        <v>41758</v>
      </c>
      <c r="B90" s="6">
        <v>55</v>
      </c>
      <c r="C90" s="6">
        <v>3</v>
      </c>
      <c r="D90" s="6">
        <v>20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</row>
    <row r="91" spans="1:49" x14ac:dyDescent="0.2">
      <c r="A91" s="5">
        <v>41758</v>
      </c>
      <c r="B91" s="6">
        <v>57</v>
      </c>
      <c r="C91" s="6">
        <v>3</v>
      </c>
      <c r="D91" s="6">
        <v>13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</row>
    <row r="92" spans="1:49" x14ac:dyDescent="0.2">
      <c r="A92" s="5">
        <v>41759</v>
      </c>
      <c r="B92" s="6">
        <v>21</v>
      </c>
      <c r="C92" s="6">
        <v>1</v>
      </c>
      <c r="D92" s="6">
        <v>0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 x14ac:dyDescent="0.2">
      <c r="A93" s="5">
        <v>41759</v>
      </c>
      <c r="B93" s="6">
        <v>24</v>
      </c>
      <c r="C93" s="6">
        <v>1</v>
      </c>
      <c r="D93" s="6">
        <v>5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</row>
    <row r="94" spans="1:49" x14ac:dyDescent="0.2">
      <c r="A94" s="5">
        <v>41759</v>
      </c>
      <c r="B94" s="6">
        <v>29</v>
      </c>
      <c r="C94" s="6">
        <v>1</v>
      </c>
      <c r="D94" s="6">
        <v>10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</row>
    <row r="95" spans="1:49" x14ac:dyDescent="0.2">
      <c r="A95" s="5">
        <v>41759</v>
      </c>
      <c r="B95" s="6">
        <v>37</v>
      </c>
      <c r="C95" s="6">
        <v>1</v>
      </c>
      <c r="D95" s="6">
        <v>0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</row>
    <row r="96" spans="1:49" x14ac:dyDescent="0.2">
      <c r="A96" s="5">
        <v>41759</v>
      </c>
      <c r="B96" s="6">
        <v>90</v>
      </c>
      <c r="C96" s="6">
        <v>1</v>
      </c>
      <c r="D96" s="6">
        <v>0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 x14ac:dyDescent="0.2">
      <c r="A97" s="5">
        <v>41759</v>
      </c>
      <c r="B97" s="6">
        <v>11</v>
      </c>
      <c r="C97" s="6">
        <v>2</v>
      </c>
      <c r="D97" s="6">
        <v>11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</row>
    <row r="98" spans="1:49" x14ac:dyDescent="0.2">
      <c r="A98" s="5">
        <v>41759</v>
      </c>
      <c r="B98" s="6">
        <v>31</v>
      </c>
      <c r="C98" s="6">
        <v>2</v>
      </c>
      <c r="D98" s="6">
        <v>0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</row>
    <row r="99" spans="1:49" x14ac:dyDescent="0.2">
      <c r="A99" s="5">
        <v>41759</v>
      </c>
      <c r="B99" s="6">
        <v>40</v>
      </c>
      <c r="C99" s="6">
        <v>2</v>
      </c>
      <c r="D99" s="6">
        <v>16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</row>
    <row r="100" spans="1:49" x14ac:dyDescent="0.2">
      <c r="A100" s="5">
        <v>41759</v>
      </c>
      <c r="B100" s="6">
        <v>43</v>
      </c>
      <c r="C100" s="6">
        <v>2</v>
      </c>
      <c r="D100" s="6">
        <v>10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 x14ac:dyDescent="0.2">
      <c r="A101" s="5">
        <v>41759</v>
      </c>
      <c r="B101" s="6">
        <v>45</v>
      </c>
      <c r="C101" s="6">
        <v>2</v>
      </c>
      <c r="D101" s="6">
        <v>17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</row>
    <row r="102" spans="1:49" x14ac:dyDescent="0.2">
      <c r="A102" s="5">
        <v>41759</v>
      </c>
      <c r="B102" s="6">
        <v>6</v>
      </c>
      <c r="C102" s="6">
        <v>3</v>
      </c>
      <c r="D102" s="6">
        <v>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</row>
    <row r="103" spans="1:49" x14ac:dyDescent="0.2">
      <c r="A103" s="5">
        <v>41759</v>
      </c>
      <c r="B103" s="6">
        <v>13</v>
      </c>
      <c r="C103" s="6">
        <v>3</v>
      </c>
      <c r="D103" s="6">
        <v>10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</row>
    <row r="104" spans="1:49" x14ac:dyDescent="0.2">
      <c r="A104" s="5">
        <v>41759</v>
      </c>
      <c r="B104" s="6">
        <v>30</v>
      </c>
      <c r="C104" s="6">
        <v>3</v>
      </c>
      <c r="D104" s="6">
        <v>1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 x14ac:dyDescent="0.2">
      <c r="A105" s="5">
        <v>41759</v>
      </c>
      <c r="B105" s="6">
        <v>55</v>
      </c>
      <c r="C105" s="6">
        <v>3</v>
      </c>
      <c r="D105" s="6">
        <v>10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</row>
    <row r="106" spans="1:49" x14ac:dyDescent="0.2">
      <c r="A106" s="5">
        <v>41759</v>
      </c>
      <c r="B106" s="6">
        <v>57</v>
      </c>
      <c r="C106" s="6">
        <v>3</v>
      </c>
      <c r="D106" s="6">
        <v>6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</row>
    <row r="107" spans="1:49" x14ac:dyDescent="0.2">
      <c r="A107" s="5">
        <v>41760</v>
      </c>
      <c r="B107" s="6">
        <v>21</v>
      </c>
      <c r="C107" s="6">
        <v>1</v>
      </c>
      <c r="D107" s="6">
        <v>0</v>
      </c>
      <c r="E107" s="9">
        <v>24.8</v>
      </c>
      <c r="F107" s="9">
        <v>13.5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</row>
    <row r="108" spans="1:49" x14ac:dyDescent="0.2">
      <c r="A108" s="5">
        <v>41760</v>
      </c>
      <c r="B108" s="6">
        <v>24</v>
      </c>
      <c r="C108" s="6">
        <v>1</v>
      </c>
      <c r="D108" s="6">
        <v>5</v>
      </c>
      <c r="E108" s="9">
        <v>23.8</v>
      </c>
      <c r="F108" s="9">
        <v>13.9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 x14ac:dyDescent="0.2">
      <c r="A109" s="5">
        <v>41760</v>
      </c>
      <c r="B109" s="6">
        <v>29</v>
      </c>
      <c r="C109" s="6">
        <v>1</v>
      </c>
      <c r="D109" s="6">
        <v>0</v>
      </c>
      <c r="E109" s="9">
        <v>24.8</v>
      </c>
      <c r="F109" s="9">
        <v>13.1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</row>
    <row r="110" spans="1:49" x14ac:dyDescent="0.2">
      <c r="A110" s="5">
        <v>41760</v>
      </c>
      <c r="B110" s="6">
        <v>37</v>
      </c>
      <c r="C110" s="6">
        <v>1</v>
      </c>
      <c r="D110" s="6">
        <v>5</v>
      </c>
      <c r="E110" s="9">
        <v>23.4</v>
      </c>
      <c r="F110" s="9">
        <v>12.2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</row>
    <row r="111" spans="1:49" x14ac:dyDescent="0.2">
      <c r="A111" s="5">
        <v>41760</v>
      </c>
      <c r="B111" s="6">
        <v>90</v>
      </c>
      <c r="C111" s="6">
        <v>1</v>
      </c>
      <c r="D111" s="6">
        <v>8</v>
      </c>
      <c r="E111" s="9">
        <v>28.4</v>
      </c>
      <c r="F111" s="9">
        <v>14.1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</row>
    <row r="112" spans="1:49" x14ac:dyDescent="0.2">
      <c r="A112" s="5">
        <v>41760</v>
      </c>
      <c r="B112" s="6">
        <v>11</v>
      </c>
      <c r="C112" s="6">
        <v>2</v>
      </c>
      <c r="D112" s="6">
        <v>1</v>
      </c>
      <c r="E112" s="9">
        <v>22</v>
      </c>
      <c r="F112" s="9">
        <v>10.8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 x14ac:dyDescent="0.2">
      <c r="A113" s="5">
        <v>41760</v>
      </c>
      <c r="B113" s="6">
        <v>31</v>
      </c>
      <c r="C113" s="6">
        <v>2</v>
      </c>
      <c r="D113" s="6">
        <v>26</v>
      </c>
      <c r="E113" s="9">
        <v>26.8</v>
      </c>
      <c r="F113" s="9">
        <v>15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</row>
    <row r="114" spans="1:49" x14ac:dyDescent="0.2">
      <c r="A114" s="5">
        <v>41760</v>
      </c>
      <c r="B114" s="6">
        <v>40</v>
      </c>
      <c r="C114" s="6">
        <v>2</v>
      </c>
      <c r="D114" s="6">
        <v>9</v>
      </c>
      <c r="E114" s="9">
        <v>25.2</v>
      </c>
      <c r="F114" s="9">
        <v>14.5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</row>
    <row r="115" spans="1:49" x14ac:dyDescent="0.2">
      <c r="A115" s="5">
        <v>41760</v>
      </c>
      <c r="B115" s="6">
        <v>43</v>
      </c>
      <c r="C115" s="6">
        <v>2</v>
      </c>
      <c r="D115" s="6">
        <v>11</v>
      </c>
      <c r="E115" s="9">
        <v>25</v>
      </c>
      <c r="F115" s="9">
        <v>14.8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</row>
    <row r="116" spans="1:49" x14ac:dyDescent="0.2">
      <c r="A116" s="5">
        <v>41760</v>
      </c>
      <c r="B116" s="6">
        <v>45</v>
      </c>
      <c r="C116" s="6">
        <v>2</v>
      </c>
      <c r="D116" s="6">
        <v>13</v>
      </c>
      <c r="E116" s="9">
        <v>26.9</v>
      </c>
      <c r="F116" s="9">
        <v>15.2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 x14ac:dyDescent="0.2">
      <c r="A117" s="5">
        <v>41760</v>
      </c>
      <c r="B117" s="6">
        <v>6</v>
      </c>
      <c r="C117" s="6">
        <v>3</v>
      </c>
      <c r="D117" s="6">
        <v>8</v>
      </c>
      <c r="E117" s="9">
        <v>27</v>
      </c>
      <c r="F117" s="9">
        <v>15.2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</row>
    <row r="118" spans="1:49" x14ac:dyDescent="0.2">
      <c r="A118" s="5">
        <v>41760</v>
      </c>
      <c r="B118" s="6">
        <v>13</v>
      </c>
      <c r="C118" s="6">
        <v>3</v>
      </c>
      <c r="D118" s="6">
        <v>11</v>
      </c>
      <c r="E118" s="9">
        <v>25</v>
      </c>
      <c r="F118" s="9">
        <v>15.2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</row>
    <row r="119" spans="1:49" x14ac:dyDescent="0.2">
      <c r="A119" s="5">
        <v>41760</v>
      </c>
      <c r="B119" s="6">
        <v>30</v>
      </c>
      <c r="C119" s="6">
        <v>3</v>
      </c>
      <c r="D119" s="6">
        <v>0</v>
      </c>
      <c r="E119" s="9">
        <v>25.9</v>
      </c>
      <c r="F119" s="9">
        <v>15.2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</row>
    <row r="120" spans="1:49" x14ac:dyDescent="0.2">
      <c r="A120" s="5">
        <v>41760</v>
      </c>
      <c r="B120" s="6">
        <v>55</v>
      </c>
      <c r="C120" s="6">
        <v>3</v>
      </c>
      <c r="D120" s="6">
        <v>8</v>
      </c>
      <c r="E120" s="9">
        <v>27.1</v>
      </c>
      <c r="F120" s="9">
        <v>16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 x14ac:dyDescent="0.2">
      <c r="A121" s="5">
        <v>41760</v>
      </c>
      <c r="B121" s="6">
        <v>57</v>
      </c>
      <c r="C121" s="6">
        <v>3</v>
      </c>
      <c r="D121" s="6">
        <v>21</v>
      </c>
      <c r="E121" s="9">
        <v>26.9</v>
      </c>
      <c r="F121" s="9">
        <v>15.6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</row>
    <row r="122" spans="1:49" x14ac:dyDescent="0.2">
      <c r="A122" s="5">
        <v>41760</v>
      </c>
      <c r="B122" s="6">
        <v>3</v>
      </c>
      <c r="C122" s="6">
        <v>4</v>
      </c>
      <c r="D122" s="6">
        <v>2</v>
      </c>
      <c r="E122" s="9">
        <v>27.1</v>
      </c>
      <c r="F122" s="9">
        <v>14.7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</row>
    <row r="123" spans="1:49" x14ac:dyDescent="0.2">
      <c r="A123" s="5">
        <v>41760</v>
      </c>
      <c r="B123" s="6">
        <v>10</v>
      </c>
      <c r="C123" s="6">
        <v>4</v>
      </c>
      <c r="D123" s="6">
        <v>10</v>
      </c>
      <c r="E123" s="9">
        <v>23.2</v>
      </c>
      <c r="F123" s="9">
        <v>13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</row>
    <row r="124" spans="1:49" x14ac:dyDescent="0.2">
      <c r="A124" s="5">
        <v>41760</v>
      </c>
      <c r="B124" s="6">
        <v>42</v>
      </c>
      <c r="C124" s="6">
        <v>4</v>
      </c>
      <c r="D124" s="6">
        <v>23</v>
      </c>
      <c r="E124" s="9">
        <v>26.8</v>
      </c>
      <c r="F124" s="9">
        <v>14.8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 x14ac:dyDescent="0.2">
      <c r="A125" s="5">
        <v>41760</v>
      </c>
      <c r="B125" s="6">
        <v>44</v>
      </c>
      <c r="C125" s="6">
        <v>4</v>
      </c>
      <c r="D125" s="6">
        <v>17</v>
      </c>
      <c r="E125" s="9">
        <v>26.8</v>
      </c>
      <c r="F125" s="9">
        <v>15.2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</row>
    <row r="126" spans="1:49" x14ac:dyDescent="0.2">
      <c r="A126" s="5">
        <v>41760</v>
      </c>
      <c r="B126" s="6">
        <v>89</v>
      </c>
      <c r="C126" s="6">
        <v>4</v>
      </c>
      <c r="D126" s="6">
        <v>12</v>
      </c>
      <c r="E126" s="9">
        <v>29.1</v>
      </c>
      <c r="F126" s="9">
        <v>15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</row>
    <row r="127" spans="1:49" x14ac:dyDescent="0.2">
      <c r="A127" s="5">
        <v>41760</v>
      </c>
      <c r="B127" s="6">
        <v>1</v>
      </c>
      <c r="C127" s="6">
        <v>5</v>
      </c>
      <c r="D127" s="6">
        <v>6</v>
      </c>
      <c r="E127" s="9">
        <v>26.3</v>
      </c>
      <c r="F127" s="9">
        <v>15.7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</row>
    <row r="128" spans="1:49" x14ac:dyDescent="0.2">
      <c r="A128" s="5">
        <v>41760</v>
      </c>
      <c r="B128" s="6">
        <v>4</v>
      </c>
      <c r="C128" s="6">
        <v>5</v>
      </c>
      <c r="D128" s="6">
        <v>0</v>
      </c>
      <c r="E128" s="9">
        <v>25.5</v>
      </c>
      <c r="F128" s="9">
        <v>14.8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  <row r="129" spans="1:49" x14ac:dyDescent="0.2">
      <c r="A129" s="5">
        <v>41760</v>
      </c>
      <c r="B129" s="6">
        <v>46</v>
      </c>
      <c r="C129" s="6">
        <v>5</v>
      </c>
      <c r="D129" s="6">
        <v>14</v>
      </c>
      <c r="E129" s="9">
        <v>25.8</v>
      </c>
      <c r="F129" s="9">
        <v>14.1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</row>
    <row r="130" spans="1:49" x14ac:dyDescent="0.2">
      <c r="A130" s="5">
        <v>41760</v>
      </c>
      <c r="B130" s="6">
        <v>54</v>
      </c>
      <c r="C130" s="6">
        <v>5</v>
      </c>
      <c r="D130" s="6">
        <v>36</v>
      </c>
      <c r="E130" s="9">
        <v>25.4</v>
      </c>
      <c r="F130" s="9">
        <v>14.4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</row>
    <row r="131" spans="1:49" x14ac:dyDescent="0.2">
      <c r="A131" s="5">
        <v>41760</v>
      </c>
      <c r="B131" s="6">
        <v>88</v>
      </c>
      <c r="C131" s="6">
        <v>5</v>
      </c>
      <c r="D131" s="6">
        <v>0</v>
      </c>
      <c r="E131" s="9">
        <v>28</v>
      </c>
      <c r="F131" s="9">
        <v>15.6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</row>
    <row r="132" spans="1:49" x14ac:dyDescent="0.2">
      <c r="A132" s="5">
        <v>41760</v>
      </c>
      <c r="B132" s="6">
        <v>12</v>
      </c>
      <c r="C132" s="6">
        <v>6</v>
      </c>
      <c r="D132" s="6">
        <v>0</v>
      </c>
      <c r="E132" s="9">
        <v>24.5</v>
      </c>
      <c r="F132" s="9">
        <v>15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</row>
    <row r="133" spans="1:49" x14ac:dyDescent="0.2">
      <c r="A133" s="5">
        <v>41760</v>
      </c>
      <c r="B133" s="6">
        <v>22</v>
      </c>
      <c r="C133" s="6">
        <v>6</v>
      </c>
      <c r="D133" s="6">
        <v>0</v>
      </c>
      <c r="E133" s="9">
        <v>23.8</v>
      </c>
      <c r="F133" s="9">
        <v>13.2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</row>
    <row r="134" spans="1:49" x14ac:dyDescent="0.2">
      <c r="A134" s="5">
        <v>41760</v>
      </c>
      <c r="B134" s="6">
        <v>51</v>
      </c>
      <c r="C134" s="6">
        <v>6</v>
      </c>
      <c r="D134" s="6">
        <v>9</v>
      </c>
      <c r="E134" s="9">
        <v>22.3</v>
      </c>
      <c r="F134" s="9">
        <v>14.4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</row>
    <row r="135" spans="1:49" x14ac:dyDescent="0.2">
      <c r="A135" s="5">
        <v>41760</v>
      </c>
      <c r="B135" s="6">
        <v>52</v>
      </c>
      <c r="C135" s="6">
        <v>6</v>
      </c>
      <c r="D135" s="6">
        <v>0</v>
      </c>
      <c r="E135" s="9">
        <v>24.4</v>
      </c>
      <c r="F135" s="9">
        <v>13.8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</row>
    <row r="136" spans="1:49" x14ac:dyDescent="0.2">
      <c r="A136" s="5">
        <v>41760</v>
      </c>
      <c r="B136" s="6">
        <v>60</v>
      </c>
      <c r="C136" s="6">
        <v>6</v>
      </c>
      <c r="D136" s="6">
        <v>23</v>
      </c>
      <c r="E136" s="9">
        <v>24.4</v>
      </c>
      <c r="F136" s="9">
        <v>12.8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</row>
    <row r="137" spans="1:49" x14ac:dyDescent="0.2">
      <c r="A137" s="5">
        <v>41760</v>
      </c>
      <c r="B137" s="6">
        <v>9</v>
      </c>
      <c r="C137" s="6">
        <v>7</v>
      </c>
      <c r="D137" s="6"/>
      <c r="E137" s="9">
        <v>23.6</v>
      </c>
      <c r="F137" s="9">
        <v>13.3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</row>
    <row r="138" spans="1:49" x14ac:dyDescent="0.2">
      <c r="A138" s="5">
        <v>41760</v>
      </c>
      <c r="B138" s="6">
        <v>26</v>
      </c>
      <c r="C138" s="6">
        <v>7</v>
      </c>
      <c r="D138" s="6"/>
      <c r="E138" s="9">
        <v>24</v>
      </c>
      <c r="F138" s="9">
        <v>13.5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</row>
    <row r="139" spans="1:49" x14ac:dyDescent="0.2">
      <c r="A139" s="5">
        <v>41760</v>
      </c>
      <c r="B139" s="6">
        <v>47</v>
      </c>
      <c r="C139" s="6">
        <v>7</v>
      </c>
      <c r="D139" s="6"/>
      <c r="E139" s="9">
        <v>24.7</v>
      </c>
      <c r="F139" s="9">
        <v>13.4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</row>
    <row r="140" spans="1:49" x14ac:dyDescent="0.2">
      <c r="A140" s="5">
        <v>41760</v>
      </c>
      <c r="B140" s="6">
        <v>58</v>
      </c>
      <c r="C140" s="6">
        <v>7</v>
      </c>
      <c r="D140" s="6"/>
      <c r="E140" s="9">
        <v>23.1</v>
      </c>
      <c r="F140" s="9">
        <v>13.4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</row>
    <row r="141" spans="1:49" x14ac:dyDescent="0.2">
      <c r="A141" s="5">
        <v>41760</v>
      </c>
      <c r="B141" s="6">
        <v>87</v>
      </c>
      <c r="C141" s="6">
        <v>7</v>
      </c>
      <c r="D141" s="6"/>
      <c r="E141" s="9">
        <v>27</v>
      </c>
      <c r="F141" s="9">
        <v>15.6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</row>
    <row r="142" spans="1:49" x14ac:dyDescent="0.2">
      <c r="A142" s="5">
        <v>41760</v>
      </c>
      <c r="B142" s="6">
        <v>19</v>
      </c>
      <c r="C142" s="6">
        <v>8</v>
      </c>
      <c r="D142" s="6"/>
      <c r="E142" s="9">
        <v>25.3</v>
      </c>
      <c r="F142" s="9">
        <v>15.4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</row>
    <row r="143" spans="1:49" x14ac:dyDescent="0.2">
      <c r="A143" s="5">
        <v>41760</v>
      </c>
      <c r="B143" s="6">
        <v>28</v>
      </c>
      <c r="C143" s="6">
        <v>8</v>
      </c>
      <c r="D143" s="6"/>
      <c r="E143" s="9">
        <v>25.8</v>
      </c>
      <c r="F143" s="9">
        <v>13.6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</row>
    <row r="144" spans="1:49" x14ac:dyDescent="0.2">
      <c r="A144" s="5">
        <v>41760</v>
      </c>
      <c r="B144" s="6">
        <v>34</v>
      </c>
      <c r="C144" s="6">
        <v>8</v>
      </c>
      <c r="D144" s="6"/>
      <c r="E144" s="9">
        <v>25.1</v>
      </c>
      <c r="F144" s="9">
        <v>14.4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</row>
    <row r="145" spans="1:49" x14ac:dyDescent="0.2">
      <c r="A145" s="5">
        <v>41760</v>
      </c>
      <c r="B145" s="6">
        <v>35</v>
      </c>
      <c r="C145" s="6">
        <v>8</v>
      </c>
      <c r="D145" s="6"/>
      <c r="E145" s="9">
        <v>28</v>
      </c>
      <c r="F145" s="9">
        <v>16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</row>
    <row r="146" spans="1:49" x14ac:dyDescent="0.2">
      <c r="A146" s="5">
        <v>41760</v>
      </c>
      <c r="B146" s="6">
        <v>36</v>
      </c>
      <c r="C146" s="6">
        <v>8</v>
      </c>
      <c r="D146" s="6"/>
      <c r="E146" s="9">
        <v>26.1</v>
      </c>
      <c r="F146" s="9">
        <v>14.7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</row>
    <row r="147" spans="1:49" x14ac:dyDescent="0.2">
      <c r="A147" s="5">
        <v>41760</v>
      </c>
      <c r="B147" s="6">
        <v>14</v>
      </c>
      <c r="C147" s="6">
        <v>9</v>
      </c>
      <c r="D147" s="6"/>
      <c r="E147" s="9">
        <v>27.4</v>
      </c>
      <c r="F147" s="9">
        <v>16.2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</row>
    <row r="148" spans="1:49" x14ac:dyDescent="0.2">
      <c r="A148" s="5">
        <v>41760</v>
      </c>
      <c r="B148" s="6">
        <v>48</v>
      </c>
      <c r="C148" s="6">
        <v>9</v>
      </c>
      <c r="D148" s="6"/>
      <c r="E148" s="9">
        <v>26.2</v>
      </c>
      <c r="F148" s="9">
        <v>14.3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</row>
    <row r="149" spans="1:49" x14ac:dyDescent="0.2">
      <c r="A149" s="5">
        <v>41760</v>
      </c>
      <c r="B149" s="6">
        <v>53</v>
      </c>
      <c r="C149" s="6">
        <v>9</v>
      </c>
      <c r="D149" s="6"/>
      <c r="E149" s="9">
        <v>26.4</v>
      </c>
      <c r="F149" s="9">
        <v>14.2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</row>
    <row r="150" spans="1:49" x14ac:dyDescent="0.2">
      <c r="A150" s="5">
        <v>41760</v>
      </c>
      <c r="B150" s="6">
        <v>56</v>
      </c>
      <c r="C150" s="6">
        <v>9</v>
      </c>
      <c r="D150" s="6"/>
      <c r="E150" s="9">
        <v>26.8</v>
      </c>
      <c r="F150" s="9">
        <v>14.7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</row>
    <row r="151" spans="1:49" x14ac:dyDescent="0.2">
      <c r="A151" s="5">
        <v>41760</v>
      </c>
      <c r="B151" s="6">
        <v>59</v>
      </c>
      <c r="C151" s="6">
        <v>9</v>
      </c>
      <c r="D151" s="6"/>
      <c r="E151" s="9">
        <v>26.5</v>
      </c>
      <c r="F151" s="9">
        <v>14.8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</row>
    <row r="152" spans="1:49" x14ac:dyDescent="0.2">
      <c r="A152" s="5">
        <v>41761</v>
      </c>
      <c r="B152" s="6">
        <v>21</v>
      </c>
      <c r="C152" s="6">
        <v>1</v>
      </c>
      <c r="D152" s="6">
        <v>0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</row>
    <row r="153" spans="1:49" x14ac:dyDescent="0.2">
      <c r="A153" s="5">
        <v>41761</v>
      </c>
      <c r="B153" s="6">
        <v>24</v>
      </c>
      <c r="C153" s="6">
        <v>1</v>
      </c>
      <c r="D153" s="6">
        <v>2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</row>
    <row r="154" spans="1:49" x14ac:dyDescent="0.2">
      <c r="A154" s="5">
        <v>41761</v>
      </c>
      <c r="B154" s="6">
        <v>29</v>
      </c>
      <c r="C154" s="6">
        <v>1</v>
      </c>
      <c r="D154" s="6">
        <v>4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</row>
    <row r="155" spans="1:49" x14ac:dyDescent="0.2">
      <c r="A155" s="5">
        <v>41761</v>
      </c>
      <c r="B155" s="6">
        <v>37</v>
      </c>
      <c r="C155" s="6">
        <v>1</v>
      </c>
      <c r="D155" s="6">
        <v>1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</row>
    <row r="156" spans="1:49" x14ac:dyDescent="0.2">
      <c r="A156" s="5">
        <v>41761</v>
      </c>
      <c r="B156" s="6">
        <v>90</v>
      </c>
      <c r="C156" s="6">
        <v>1</v>
      </c>
      <c r="D156" s="6">
        <v>13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</row>
    <row r="157" spans="1:49" x14ac:dyDescent="0.2">
      <c r="A157" s="5">
        <v>41761</v>
      </c>
      <c r="B157" s="6">
        <v>11</v>
      </c>
      <c r="C157" s="6">
        <v>2</v>
      </c>
      <c r="D157" s="6">
        <v>2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</row>
    <row r="158" spans="1:49" x14ac:dyDescent="0.2">
      <c r="A158" s="5">
        <v>41761</v>
      </c>
      <c r="B158" s="6">
        <v>31</v>
      </c>
      <c r="C158" s="6">
        <v>2</v>
      </c>
      <c r="D158" s="6">
        <v>7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</row>
    <row r="159" spans="1:49" x14ac:dyDescent="0.2">
      <c r="A159" s="5">
        <v>41761</v>
      </c>
      <c r="B159" s="6">
        <v>40</v>
      </c>
      <c r="C159" s="6">
        <v>2</v>
      </c>
      <c r="D159" s="6">
        <v>31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</row>
    <row r="160" spans="1:49" x14ac:dyDescent="0.2">
      <c r="A160" s="5">
        <v>41761</v>
      </c>
      <c r="B160" s="6">
        <v>43</v>
      </c>
      <c r="C160" s="6">
        <v>2</v>
      </c>
      <c r="D160" s="6">
        <v>0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</row>
    <row r="161" spans="1:49" x14ac:dyDescent="0.2">
      <c r="A161" s="5">
        <v>41761</v>
      </c>
      <c r="B161" s="6">
        <v>45</v>
      </c>
      <c r="C161" s="6">
        <v>2</v>
      </c>
      <c r="D161" s="6">
        <v>19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</row>
    <row r="162" spans="1:49" x14ac:dyDescent="0.2">
      <c r="A162" s="5">
        <v>41761</v>
      </c>
      <c r="B162" s="6">
        <v>6</v>
      </c>
      <c r="C162" s="6">
        <v>3</v>
      </c>
      <c r="D162" s="6">
        <v>7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</row>
    <row r="163" spans="1:49" x14ac:dyDescent="0.2">
      <c r="A163" s="5">
        <v>41761</v>
      </c>
      <c r="B163" s="6">
        <v>13</v>
      </c>
      <c r="C163" s="6">
        <v>3</v>
      </c>
      <c r="D163" s="6">
        <v>15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</row>
    <row r="164" spans="1:49" x14ac:dyDescent="0.2">
      <c r="A164" s="5">
        <v>41761</v>
      </c>
      <c r="B164" s="6">
        <v>30</v>
      </c>
      <c r="C164" s="6">
        <v>3</v>
      </c>
      <c r="D164" s="6">
        <v>15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</row>
    <row r="165" spans="1:49" x14ac:dyDescent="0.2">
      <c r="A165" s="5">
        <v>41761</v>
      </c>
      <c r="B165" s="6">
        <v>55</v>
      </c>
      <c r="C165" s="6">
        <v>3</v>
      </c>
      <c r="D165" s="6">
        <v>12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</row>
    <row r="166" spans="1:49" x14ac:dyDescent="0.2">
      <c r="A166" s="5">
        <v>41761</v>
      </c>
      <c r="B166" s="6">
        <v>57</v>
      </c>
      <c r="C166" s="6">
        <v>3</v>
      </c>
      <c r="D166" s="6">
        <v>21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</row>
    <row r="167" spans="1:49" x14ac:dyDescent="0.2">
      <c r="A167" s="5">
        <v>41762</v>
      </c>
      <c r="B167" s="6">
        <v>21</v>
      </c>
      <c r="C167" s="6">
        <v>1</v>
      </c>
      <c r="D167" s="6">
        <v>0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</row>
    <row r="168" spans="1:49" x14ac:dyDescent="0.2">
      <c r="A168" s="5">
        <v>41762</v>
      </c>
      <c r="B168" s="6">
        <v>24</v>
      </c>
      <c r="C168" s="6">
        <v>1</v>
      </c>
      <c r="D168" s="6">
        <v>6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</row>
    <row r="169" spans="1:49" x14ac:dyDescent="0.2">
      <c r="A169" s="5">
        <v>41762</v>
      </c>
      <c r="B169" s="6">
        <v>29</v>
      </c>
      <c r="C169" s="6">
        <v>1</v>
      </c>
      <c r="D169" s="6">
        <v>5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</row>
    <row r="170" spans="1:49" x14ac:dyDescent="0.2">
      <c r="A170" s="5">
        <v>41762</v>
      </c>
      <c r="B170" s="6">
        <v>37</v>
      </c>
      <c r="C170" s="6">
        <v>1</v>
      </c>
      <c r="D170" s="6">
        <v>0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</row>
    <row r="171" spans="1:49" x14ac:dyDescent="0.2">
      <c r="A171" s="5">
        <v>41762</v>
      </c>
      <c r="B171" s="6">
        <v>90</v>
      </c>
      <c r="C171" s="6">
        <v>1</v>
      </c>
      <c r="D171" s="6">
        <v>9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</row>
    <row r="172" spans="1:49" x14ac:dyDescent="0.2">
      <c r="A172" s="5">
        <v>41762</v>
      </c>
      <c r="B172" s="6">
        <v>11</v>
      </c>
      <c r="C172" s="6">
        <v>2</v>
      </c>
      <c r="D172" s="6">
        <v>12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</row>
    <row r="173" spans="1:49" x14ac:dyDescent="0.2">
      <c r="A173" s="5">
        <v>41762</v>
      </c>
      <c r="B173" s="6">
        <v>31</v>
      </c>
      <c r="C173" s="6">
        <v>2</v>
      </c>
      <c r="D173" s="6">
        <v>7</v>
      </c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</row>
    <row r="174" spans="1:49" x14ac:dyDescent="0.2">
      <c r="A174" s="5">
        <v>41762</v>
      </c>
      <c r="B174" s="6">
        <v>40</v>
      </c>
      <c r="C174" s="6">
        <v>2</v>
      </c>
      <c r="D174" s="6">
        <v>29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</row>
    <row r="175" spans="1:49" x14ac:dyDescent="0.2">
      <c r="A175" s="5">
        <v>41762</v>
      </c>
      <c r="B175" s="6">
        <v>43</v>
      </c>
      <c r="C175" s="6">
        <v>2</v>
      </c>
      <c r="D175" s="6">
        <v>18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</row>
    <row r="176" spans="1:49" x14ac:dyDescent="0.2">
      <c r="A176" s="5">
        <v>41762</v>
      </c>
      <c r="B176" s="6">
        <v>45</v>
      </c>
      <c r="C176" s="6">
        <v>2</v>
      </c>
      <c r="D176" s="6">
        <v>10</v>
      </c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</row>
    <row r="177" spans="1:49" x14ac:dyDescent="0.2">
      <c r="A177" s="5">
        <v>41762</v>
      </c>
      <c r="B177" s="6">
        <v>6</v>
      </c>
      <c r="C177" s="6">
        <v>3</v>
      </c>
      <c r="D177" s="6">
        <v>12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</row>
    <row r="178" spans="1:49" x14ac:dyDescent="0.2">
      <c r="A178" s="5">
        <v>41762</v>
      </c>
      <c r="B178" s="6">
        <v>13</v>
      </c>
      <c r="C178" s="6">
        <v>3</v>
      </c>
      <c r="D178" s="6">
        <v>7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</row>
    <row r="179" spans="1:49" x14ac:dyDescent="0.2">
      <c r="A179" s="5">
        <v>41762</v>
      </c>
      <c r="B179" s="6">
        <v>30</v>
      </c>
      <c r="C179" s="6">
        <v>3</v>
      </c>
      <c r="D179" s="6">
        <v>17</v>
      </c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</row>
    <row r="180" spans="1:49" x14ac:dyDescent="0.2">
      <c r="A180" s="5">
        <v>41762</v>
      </c>
      <c r="B180" s="6">
        <v>55</v>
      </c>
      <c r="C180" s="6">
        <v>3</v>
      </c>
      <c r="D180" s="6">
        <v>6</v>
      </c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</row>
    <row r="181" spans="1:49" x14ac:dyDescent="0.2">
      <c r="A181" s="5">
        <v>41762</v>
      </c>
      <c r="B181" s="6">
        <v>57</v>
      </c>
      <c r="C181" s="6">
        <v>3</v>
      </c>
      <c r="D181" s="6">
        <v>21</v>
      </c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</row>
    <row r="182" spans="1:49" x14ac:dyDescent="0.2">
      <c r="A182" s="5">
        <v>41763</v>
      </c>
      <c r="B182" s="6">
        <v>21</v>
      </c>
      <c r="C182" s="6">
        <v>1</v>
      </c>
      <c r="D182" s="6">
        <v>0</v>
      </c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</row>
    <row r="183" spans="1:49" x14ac:dyDescent="0.2">
      <c r="A183" s="5">
        <v>41763</v>
      </c>
      <c r="B183" s="6">
        <v>24</v>
      </c>
      <c r="C183" s="6">
        <v>1</v>
      </c>
      <c r="D183" s="6">
        <v>8</v>
      </c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</row>
    <row r="184" spans="1:49" x14ac:dyDescent="0.2">
      <c r="A184" s="5">
        <v>41763</v>
      </c>
      <c r="B184" s="6">
        <v>29</v>
      </c>
      <c r="C184" s="6">
        <v>1</v>
      </c>
      <c r="D184" s="6">
        <v>15</v>
      </c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</row>
    <row r="185" spans="1:49" x14ac:dyDescent="0.2">
      <c r="A185" s="5">
        <v>41763</v>
      </c>
      <c r="B185" s="6">
        <v>37</v>
      </c>
      <c r="C185" s="6">
        <v>1</v>
      </c>
      <c r="D185" s="6">
        <v>2</v>
      </c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</row>
    <row r="186" spans="1:49" x14ac:dyDescent="0.2">
      <c r="A186" s="5">
        <v>41763</v>
      </c>
      <c r="B186" s="6">
        <v>90</v>
      </c>
      <c r="C186" s="6">
        <v>1</v>
      </c>
      <c r="D186" s="6">
        <v>12</v>
      </c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</row>
    <row r="187" spans="1:49" x14ac:dyDescent="0.2">
      <c r="A187" s="5">
        <v>41763</v>
      </c>
      <c r="B187" s="6">
        <v>11</v>
      </c>
      <c r="C187" s="6">
        <v>2</v>
      </c>
      <c r="D187" s="6">
        <v>11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</row>
    <row r="188" spans="1:49" x14ac:dyDescent="0.2">
      <c r="A188" s="5">
        <v>41763</v>
      </c>
      <c r="B188" s="6">
        <v>31</v>
      </c>
      <c r="C188" s="6">
        <v>2</v>
      </c>
      <c r="D188" s="6">
        <v>14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</row>
    <row r="189" spans="1:49" x14ac:dyDescent="0.2">
      <c r="A189" s="5">
        <v>41763</v>
      </c>
      <c r="B189" s="6">
        <v>40</v>
      </c>
      <c r="C189" s="6">
        <v>2</v>
      </c>
      <c r="D189" s="6">
        <v>11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</row>
    <row r="190" spans="1:49" x14ac:dyDescent="0.2">
      <c r="A190" s="5">
        <v>41763</v>
      </c>
      <c r="B190" s="6">
        <v>43</v>
      </c>
      <c r="C190" s="6">
        <v>2</v>
      </c>
      <c r="D190" s="6">
        <v>22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</row>
    <row r="191" spans="1:49" x14ac:dyDescent="0.2">
      <c r="A191" s="5">
        <v>41763</v>
      </c>
      <c r="B191" s="6">
        <v>45</v>
      </c>
      <c r="C191" s="6">
        <v>2</v>
      </c>
      <c r="D191" s="6">
        <v>2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</row>
    <row r="192" spans="1:49" x14ac:dyDescent="0.2">
      <c r="A192" s="5">
        <v>41763</v>
      </c>
      <c r="B192" s="6">
        <v>6</v>
      </c>
      <c r="C192" s="6">
        <v>3</v>
      </c>
      <c r="D192" s="6">
        <v>14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</row>
    <row r="193" spans="1:49" x14ac:dyDescent="0.2">
      <c r="A193" s="5">
        <v>41763</v>
      </c>
      <c r="B193" s="6">
        <v>13</v>
      </c>
      <c r="C193" s="6">
        <v>3</v>
      </c>
      <c r="D193" s="6">
        <v>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</row>
    <row r="194" spans="1:49" x14ac:dyDescent="0.2">
      <c r="A194" s="5">
        <v>41763</v>
      </c>
      <c r="B194" s="6">
        <v>30</v>
      </c>
      <c r="C194" s="6">
        <v>3</v>
      </c>
      <c r="D194" s="6">
        <v>23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</row>
    <row r="195" spans="1:49" x14ac:dyDescent="0.2">
      <c r="A195" s="5">
        <v>41763</v>
      </c>
      <c r="B195" s="6">
        <v>55</v>
      </c>
      <c r="C195" s="6">
        <v>3</v>
      </c>
      <c r="D195" s="6">
        <v>12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</row>
    <row r="196" spans="1:49" x14ac:dyDescent="0.2">
      <c r="A196" s="5">
        <v>41763</v>
      </c>
      <c r="B196" s="6">
        <v>57</v>
      </c>
      <c r="C196" s="6">
        <v>3</v>
      </c>
      <c r="D196" s="6">
        <v>15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</row>
    <row r="197" spans="1:49" x14ac:dyDescent="0.2">
      <c r="A197" s="5">
        <v>41764</v>
      </c>
      <c r="B197" s="6">
        <v>21</v>
      </c>
      <c r="C197" s="6">
        <v>1</v>
      </c>
      <c r="D197" s="6">
        <v>12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</row>
    <row r="198" spans="1:49" x14ac:dyDescent="0.2">
      <c r="A198" s="5">
        <v>41764</v>
      </c>
      <c r="B198" s="6">
        <v>24</v>
      </c>
      <c r="C198" s="6">
        <v>1</v>
      </c>
      <c r="D198" s="6">
        <v>14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</row>
    <row r="199" spans="1:49" x14ac:dyDescent="0.2">
      <c r="A199" s="5">
        <v>41764</v>
      </c>
      <c r="B199" s="6">
        <v>29</v>
      </c>
      <c r="C199" s="6">
        <v>1</v>
      </c>
      <c r="D199" s="6">
        <v>4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</row>
    <row r="200" spans="1:49" x14ac:dyDescent="0.2">
      <c r="A200" s="5">
        <v>41764</v>
      </c>
      <c r="B200" s="6">
        <v>37</v>
      </c>
      <c r="C200" s="6">
        <v>1</v>
      </c>
      <c r="D200" s="6">
        <v>13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</row>
    <row r="201" spans="1:49" x14ac:dyDescent="0.2">
      <c r="A201" s="5">
        <v>41764</v>
      </c>
      <c r="B201" s="6">
        <v>90</v>
      </c>
      <c r="C201" s="6">
        <v>1</v>
      </c>
      <c r="D201" s="6">
        <v>12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</row>
    <row r="202" spans="1:49" x14ac:dyDescent="0.2">
      <c r="A202" s="5">
        <v>41764</v>
      </c>
      <c r="B202" s="6">
        <v>11</v>
      </c>
      <c r="C202" s="6">
        <v>2</v>
      </c>
      <c r="D202" s="6">
        <v>2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</row>
    <row r="203" spans="1:49" x14ac:dyDescent="0.2">
      <c r="A203" s="5">
        <v>41764</v>
      </c>
      <c r="B203" s="6">
        <v>31</v>
      </c>
      <c r="C203" s="6">
        <v>2</v>
      </c>
      <c r="D203" s="6">
        <v>6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</row>
    <row r="204" spans="1:49" x14ac:dyDescent="0.2">
      <c r="A204" s="5">
        <v>41764</v>
      </c>
      <c r="B204" s="6">
        <v>40</v>
      </c>
      <c r="C204" s="6">
        <v>2</v>
      </c>
      <c r="D204" s="6">
        <v>11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</row>
    <row r="205" spans="1:49" x14ac:dyDescent="0.2">
      <c r="A205" s="5">
        <v>41764</v>
      </c>
      <c r="B205" s="6">
        <v>43</v>
      </c>
      <c r="C205" s="6">
        <v>2</v>
      </c>
      <c r="D205" s="6">
        <v>21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</row>
    <row r="206" spans="1:49" x14ac:dyDescent="0.2">
      <c r="A206" s="5">
        <v>41764</v>
      </c>
      <c r="B206" s="6">
        <v>45</v>
      </c>
      <c r="C206" s="6">
        <v>2</v>
      </c>
      <c r="D206" s="6">
        <v>5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</row>
    <row r="207" spans="1:49" x14ac:dyDescent="0.2">
      <c r="A207" s="5">
        <v>41764</v>
      </c>
      <c r="B207" s="6">
        <v>6</v>
      </c>
      <c r="C207" s="6">
        <v>3</v>
      </c>
      <c r="D207" s="6">
        <v>31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</row>
    <row r="208" spans="1:49" x14ac:dyDescent="0.2">
      <c r="A208" s="5">
        <v>41764</v>
      </c>
      <c r="B208" s="6">
        <v>13</v>
      </c>
      <c r="C208" s="6">
        <v>3</v>
      </c>
      <c r="D208" s="6">
        <v>4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</row>
    <row r="209" spans="1:49" x14ac:dyDescent="0.2">
      <c r="A209" s="5">
        <v>41764</v>
      </c>
      <c r="B209" s="6">
        <v>30</v>
      </c>
      <c r="C209" s="6">
        <v>3</v>
      </c>
      <c r="D209" s="6">
        <v>7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</row>
    <row r="210" spans="1:49" x14ac:dyDescent="0.2">
      <c r="A210" s="5">
        <v>41764</v>
      </c>
      <c r="B210" s="6">
        <v>55</v>
      </c>
      <c r="C210" s="6">
        <v>3</v>
      </c>
      <c r="D210" s="6">
        <v>14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</row>
    <row r="211" spans="1:49" x14ac:dyDescent="0.2">
      <c r="A211" s="5">
        <v>41764</v>
      </c>
      <c r="B211" s="6">
        <v>57</v>
      </c>
      <c r="C211" s="6">
        <v>3</v>
      </c>
      <c r="D211" s="6">
        <v>19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</row>
    <row r="212" spans="1:49" x14ac:dyDescent="0.2">
      <c r="A212" s="5">
        <v>41765</v>
      </c>
      <c r="B212" s="6">
        <v>21</v>
      </c>
      <c r="C212" s="6">
        <v>1</v>
      </c>
      <c r="D212" s="6">
        <v>5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</row>
    <row r="213" spans="1:49" x14ac:dyDescent="0.2">
      <c r="A213" s="5">
        <v>41765</v>
      </c>
      <c r="B213" s="6">
        <v>24</v>
      </c>
      <c r="C213" s="6">
        <v>1</v>
      </c>
      <c r="D213" s="6">
        <v>17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</row>
    <row r="214" spans="1:49" x14ac:dyDescent="0.2">
      <c r="A214" s="5">
        <v>41765</v>
      </c>
      <c r="B214" s="6">
        <v>29</v>
      </c>
      <c r="C214" s="6">
        <v>1</v>
      </c>
      <c r="D214" s="6">
        <v>11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</row>
    <row r="215" spans="1:49" x14ac:dyDescent="0.2">
      <c r="A215" s="5">
        <v>41765</v>
      </c>
      <c r="B215" s="6">
        <v>37</v>
      </c>
      <c r="C215" s="6">
        <v>1</v>
      </c>
      <c r="D215" s="6">
        <v>4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</row>
    <row r="216" spans="1:49" x14ac:dyDescent="0.2">
      <c r="A216" s="5">
        <v>41765</v>
      </c>
      <c r="B216" s="6">
        <v>90</v>
      </c>
      <c r="C216" s="6">
        <v>1</v>
      </c>
      <c r="D216" s="6">
        <v>14</v>
      </c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</row>
    <row r="217" spans="1:49" x14ac:dyDescent="0.2">
      <c r="A217" s="5">
        <v>41765</v>
      </c>
      <c r="B217" s="6">
        <v>11</v>
      </c>
      <c r="C217" s="6">
        <v>2</v>
      </c>
      <c r="D217" s="6">
        <v>0</v>
      </c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</row>
    <row r="218" spans="1:49" x14ac:dyDescent="0.2">
      <c r="A218" s="5">
        <v>41765</v>
      </c>
      <c r="B218" s="6">
        <v>31</v>
      </c>
      <c r="C218" s="6">
        <v>2</v>
      </c>
      <c r="D218" s="6">
        <v>14</v>
      </c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</row>
    <row r="219" spans="1:49" x14ac:dyDescent="0.2">
      <c r="A219" s="5">
        <v>41765</v>
      </c>
      <c r="B219" s="6">
        <v>40</v>
      </c>
      <c r="C219" s="6">
        <v>2</v>
      </c>
      <c r="D219" s="6">
        <v>16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</row>
    <row r="220" spans="1:49" x14ac:dyDescent="0.2">
      <c r="A220" s="5">
        <v>41765</v>
      </c>
      <c r="B220" s="6">
        <v>43</v>
      </c>
      <c r="C220" s="6">
        <v>2</v>
      </c>
      <c r="D220" s="6">
        <v>23</v>
      </c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</row>
    <row r="221" spans="1:49" x14ac:dyDescent="0.2">
      <c r="A221" s="5">
        <v>41765</v>
      </c>
      <c r="B221" s="6">
        <v>45</v>
      </c>
      <c r="C221" s="6">
        <v>2</v>
      </c>
      <c r="D221" s="6">
        <v>6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</row>
    <row r="222" spans="1:49" x14ac:dyDescent="0.2">
      <c r="A222" s="5">
        <v>41765</v>
      </c>
      <c r="B222" s="6">
        <v>6</v>
      </c>
      <c r="C222" s="6">
        <v>3</v>
      </c>
      <c r="D222" s="6">
        <v>10</v>
      </c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</row>
    <row r="223" spans="1:49" x14ac:dyDescent="0.2">
      <c r="A223" s="5">
        <v>41765</v>
      </c>
      <c r="B223" s="6">
        <v>13</v>
      </c>
      <c r="C223" s="6">
        <v>3</v>
      </c>
      <c r="D223" s="6">
        <v>11</v>
      </c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</row>
    <row r="224" spans="1:49" x14ac:dyDescent="0.2">
      <c r="A224" s="5">
        <v>41765</v>
      </c>
      <c r="B224" s="6">
        <v>30</v>
      </c>
      <c r="C224" s="6">
        <v>3</v>
      </c>
      <c r="D224" s="6">
        <v>23</v>
      </c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</row>
    <row r="225" spans="1:49" x14ac:dyDescent="0.2">
      <c r="A225" s="5">
        <v>41765</v>
      </c>
      <c r="B225" s="6">
        <v>55</v>
      </c>
      <c r="C225" s="6">
        <v>3</v>
      </c>
      <c r="D225" s="6">
        <v>8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</row>
    <row r="226" spans="1:49" x14ac:dyDescent="0.2">
      <c r="A226" s="5">
        <v>41765</v>
      </c>
      <c r="B226" s="6">
        <v>57</v>
      </c>
      <c r="C226" s="6">
        <v>3</v>
      </c>
      <c r="D226" s="6">
        <v>28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</row>
    <row r="227" spans="1:49" x14ac:dyDescent="0.2">
      <c r="A227" s="5">
        <v>41766</v>
      </c>
      <c r="B227" s="6">
        <v>21</v>
      </c>
      <c r="C227" s="6">
        <v>1</v>
      </c>
      <c r="D227" s="6">
        <v>8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</row>
    <row r="228" spans="1:49" x14ac:dyDescent="0.2">
      <c r="A228" s="5">
        <v>41766</v>
      </c>
      <c r="B228" s="6">
        <v>24</v>
      </c>
      <c r="C228" s="6">
        <v>1</v>
      </c>
      <c r="D228" s="6">
        <v>11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</row>
    <row r="229" spans="1:49" x14ac:dyDescent="0.2">
      <c r="A229" s="5">
        <v>41766</v>
      </c>
      <c r="B229" s="6">
        <v>29</v>
      </c>
      <c r="C229" s="6">
        <v>1</v>
      </c>
      <c r="D229" s="6">
        <v>14</v>
      </c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</row>
    <row r="230" spans="1:49" x14ac:dyDescent="0.2">
      <c r="A230" s="5">
        <v>41766</v>
      </c>
      <c r="B230" s="6">
        <v>37</v>
      </c>
      <c r="C230" s="6">
        <v>1</v>
      </c>
      <c r="D230" s="6">
        <v>0</v>
      </c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</row>
    <row r="231" spans="1:49" x14ac:dyDescent="0.2">
      <c r="A231" s="5">
        <v>41766</v>
      </c>
      <c r="B231" s="6">
        <v>90</v>
      </c>
      <c r="C231" s="6">
        <v>1</v>
      </c>
      <c r="D231" s="6">
        <v>10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</row>
    <row r="232" spans="1:49" x14ac:dyDescent="0.2">
      <c r="A232" s="5">
        <v>41766</v>
      </c>
      <c r="B232" s="6">
        <v>11</v>
      </c>
      <c r="C232" s="6">
        <v>2</v>
      </c>
      <c r="D232" s="6">
        <v>0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</row>
    <row r="233" spans="1:49" x14ac:dyDescent="0.2">
      <c r="A233" s="5">
        <v>41766</v>
      </c>
      <c r="B233" s="6">
        <v>31</v>
      </c>
      <c r="C233" s="6">
        <v>2</v>
      </c>
      <c r="D233" s="6">
        <v>28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</row>
    <row r="234" spans="1:49" x14ac:dyDescent="0.2">
      <c r="A234" s="5">
        <v>41766</v>
      </c>
      <c r="B234" s="6">
        <v>40</v>
      </c>
      <c r="C234" s="6">
        <v>2</v>
      </c>
      <c r="D234" s="6">
        <v>8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</row>
    <row r="235" spans="1:49" x14ac:dyDescent="0.2">
      <c r="A235" s="5">
        <v>41766</v>
      </c>
      <c r="B235" s="6">
        <v>43</v>
      </c>
      <c r="C235" s="6">
        <v>2</v>
      </c>
      <c r="D235" s="6">
        <v>16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</row>
    <row r="236" spans="1:49" x14ac:dyDescent="0.2">
      <c r="A236" s="5">
        <v>41766</v>
      </c>
      <c r="B236" s="6">
        <v>45</v>
      </c>
      <c r="C236" s="6">
        <v>2</v>
      </c>
      <c r="D236" s="6">
        <v>6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</row>
    <row r="237" spans="1:49" x14ac:dyDescent="0.2">
      <c r="A237" s="5">
        <v>41766</v>
      </c>
      <c r="B237" s="6">
        <v>6</v>
      </c>
      <c r="C237" s="6">
        <v>3</v>
      </c>
      <c r="D237" s="6">
        <v>8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</row>
    <row r="238" spans="1:49" x14ac:dyDescent="0.2">
      <c r="A238" s="5">
        <v>41766</v>
      </c>
      <c r="B238" s="6">
        <v>13</v>
      </c>
      <c r="C238" s="6">
        <v>3</v>
      </c>
      <c r="D238" s="6">
        <v>2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</row>
    <row r="239" spans="1:49" x14ac:dyDescent="0.2">
      <c r="A239" s="5">
        <v>41766</v>
      </c>
      <c r="B239" s="6">
        <v>30</v>
      </c>
      <c r="C239" s="6">
        <v>3</v>
      </c>
      <c r="D239" s="6">
        <v>0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</row>
    <row r="240" spans="1:49" x14ac:dyDescent="0.2">
      <c r="A240" s="5">
        <v>41766</v>
      </c>
      <c r="B240" s="6">
        <v>55</v>
      </c>
      <c r="C240" s="6">
        <v>3</v>
      </c>
      <c r="D240" s="6">
        <v>12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</row>
    <row r="241" spans="1:49" x14ac:dyDescent="0.2">
      <c r="A241" s="5">
        <v>41766</v>
      </c>
      <c r="B241" s="6">
        <v>57</v>
      </c>
      <c r="C241" s="6">
        <v>3</v>
      </c>
      <c r="D241" s="6">
        <v>27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</row>
    <row r="242" spans="1:49" x14ac:dyDescent="0.2">
      <c r="A242" s="5">
        <v>41767</v>
      </c>
      <c r="B242" s="6">
        <v>21</v>
      </c>
      <c r="C242" s="6">
        <v>1</v>
      </c>
      <c r="D242" s="6">
        <v>14</v>
      </c>
      <c r="E242" s="9">
        <v>25.1</v>
      </c>
      <c r="F242" s="9">
        <v>13.7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</row>
    <row r="243" spans="1:49" x14ac:dyDescent="0.2">
      <c r="A243" s="5">
        <v>41767</v>
      </c>
      <c r="B243" s="6">
        <v>24</v>
      </c>
      <c r="C243" s="6">
        <v>1</v>
      </c>
      <c r="D243" s="6">
        <v>11</v>
      </c>
      <c r="E243" s="9">
        <v>23.9</v>
      </c>
      <c r="F243" s="9">
        <v>14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</row>
    <row r="244" spans="1:49" x14ac:dyDescent="0.2">
      <c r="A244" s="5">
        <v>41767</v>
      </c>
      <c r="B244" s="6">
        <v>29</v>
      </c>
      <c r="C244" s="6">
        <v>1</v>
      </c>
      <c r="D244" s="6">
        <v>3</v>
      </c>
      <c r="E244" s="9">
        <v>25.5</v>
      </c>
      <c r="F244" s="9">
        <v>13.5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</row>
    <row r="245" spans="1:49" x14ac:dyDescent="0.2">
      <c r="A245" s="5">
        <v>41767</v>
      </c>
      <c r="B245" s="6">
        <v>37</v>
      </c>
      <c r="C245" s="6">
        <v>1</v>
      </c>
      <c r="D245" s="6">
        <v>6</v>
      </c>
      <c r="E245" s="9">
        <v>23.9</v>
      </c>
      <c r="F245" s="9">
        <v>13.5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</row>
    <row r="246" spans="1:49" x14ac:dyDescent="0.2">
      <c r="A246" s="5">
        <v>41767</v>
      </c>
      <c r="B246" s="6">
        <v>90</v>
      </c>
      <c r="C246" s="6">
        <v>1</v>
      </c>
      <c r="D246" s="6">
        <v>12</v>
      </c>
      <c r="E246" s="9">
        <v>28.6</v>
      </c>
      <c r="F246" s="9">
        <v>14.6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</row>
    <row r="247" spans="1:49" x14ac:dyDescent="0.2">
      <c r="A247" s="5">
        <v>41767</v>
      </c>
      <c r="B247" s="6">
        <v>11</v>
      </c>
      <c r="C247" s="6">
        <v>2</v>
      </c>
      <c r="D247" s="6"/>
      <c r="E247" s="9"/>
      <c r="F247" s="9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</row>
    <row r="248" spans="1:49" x14ac:dyDescent="0.2">
      <c r="A248" s="5">
        <v>41767</v>
      </c>
      <c r="B248" s="6">
        <v>31</v>
      </c>
      <c r="C248" s="6">
        <v>2</v>
      </c>
      <c r="D248" s="6">
        <v>12</v>
      </c>
      <c r="E248" s="9">
        <v>27.6</v>
      </c>
      <c r="F248" s="9">
        <v>15.6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</row>
    <row r="249" spans="1:49" x14ac:dyDescent="0.2">
      <c r="A249" s="5">
        <v>41767</v>
      </c>
      <c r="B249" s="6">
        <v>40</v>
      </c>
      <c r="C249" s="6">
        <v>2</v>
      </c>
      <c r="D249" s="6">
        <v>6</v>
      </c>
      <c r="E249" s="9">
        <v>26</v>
      </c>
      <c r="F249" s="9">
        <v>14.4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</row>
    <row r="250" spans="1:49" x14ac:dyDescent="0.2">
      <c r="A250" s="5">
        <v>41767</v>
      </c>
      <c r="B250" s="6">
        <v>43</v>
      </c>
      <c r="C250" s="6">
        <v>2</v>
      </c>
      <c r="D250" s="6">
        <v>7</v>
      </c>
      <c r="E250" s="9">
        <v>6</v>
      </c>
      <c r="F250" s="9">
        <v>15.1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</row>
    <row r="251" spans="1:49" x14ac:dyDescent="0.2">
      <c r="A251" s="5">
        <v>41767</v>
      </c>
      <c r="B251" s="6">
        <v>45</v>
      </c>
      <c r="C251" s="6">
        <v>2</v>
      </c>
      <c r="D251" s="6">
        <v>9</v>
      </c>
      <c r="E251" s="9">
        <v>26.8</v>
      </c>
      <c r="F251" s="9">
        <v>15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</row>
    <row r="252" spans="1:49" x14ac:dyDescent="0.2">
      <c r="A252" s="5">
        <v>41767</v>
      </c>
      <c r="B252" s="6">
        <v>6</v>
      </c>
      <c r="C252" s="6">
        <v>3</v>
      </c>
      <c r="D252" s="6">
        <v>2</v>
      </c>
      <c r="E252" s="9">
        <v>27.2</v>
      </c>
      <c r="F252" s="9">
        <v>15.4</v>
      </c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</row>
    <row r="253" spans="1:49" x14ac:dyDescent="0.2">
      <c r="A253" s="5">
        <v>41767</v>
      </c>
      <c r="B253" s="6">
        <v>13</v>
      </c>
      <c r="C253" s="6">
        <v>3</v>
      </c>
      <c r="D253" s="6">
        <v>0</v>
      </c>
      <c r="E253" s="9">
        <v>25.8</v>
      </c>
      <c r="F253" s="9">
        <v>15.6</v>
      </c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</row>
    <row r="254" spans="1:49" x14ac:dyDescent="0.2">
      <c r="A254" s="5">
        <v>41767</v>
      </c>
      <c r="B254" s="6">
        <v>30</v>
      </c>
      <c r="C254" s="6">
        <v>3</v>
      </c>
      <c r="D254" s="6">
        <v>14</v>
      </c>
      <c r="E254" s="9">
        <v>25.5</v>
      </c>
      <c r="F254" s="9">
        <v>16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</row>
    <row r="255" spans="1:49" x14ac:dyDescent="0.2">
      <c r="A255" s="5">
        <v>41767</v>
      </c>
      <c r="B255" s="6">
        <v>55</v>
      </c>
      <c r="C255" s="6">
        <v>3</v>
      </c>
      <c r="D255" s="6">
        <v>6</v>
      </c>
      <c r="E255" s="9">
        <v>27.4</v>
      </c>
      <c r="F255" s="9">
        <v>15.7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</row>
    <row r="256" spans="1:49" x14ac:dyDescent="0.2">
      <c r="A256" s="5">
        <v>41767</v>
      </c>
      <c r="B256" s="6">
        <v>57</v>
      </c>
      <c r="C256" s="6">
        <v>3</v>
      </c>
      <c r="D256" s="6">
        <v>24</v>
      </c>
      <c r="E256" s="9">
        <v>26.2</v>
      </c>
      <c r="F256" s="9">
        <v>15.7</v>
      </c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</row>
    <row r="257" spans="1:49" x14ac:dyDescent="0.2">
      <c r="A257" s="5">
        <v>41767</v>
      </c>
      <c r="B257" s="6">
        <v>3</v>
      </c>
      <c r="C257" s="6">
        <v>4</v>
      </c>
      <c r="D257" s="6" t="s">
        <v>7</v>
      </c>
      <c r="E257" s="9"/>
      <c r="F257" s="9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</row>
    <row r="258" spans="1:49" x14ac:dyDescent="0.2">
      <c r="A258" s="5">
        <v>41767</v>
      </c>
      <c r="B258" s="6">
        <v>10</v>
      </c>
      <c r="C258" s="6">
        <v>4</v>
      </c>
      <c r="D258" s="6">
        <v>11</v>
      </c>
      <c r="E258" s="9">
        <v>23.4</v>
      </c>
      <c r="F258" s="9">
        <v>12.8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</row>
    <row r="259" spans="1:49" x14ac:dyDescent="0.2">
      <c r="A259" s="5">
        <v>41767</v>
      </c>
      <c r="B259" s="6">
        <v>42</v>
      </c>
      <c r="C259" s="6">
        <v>4</v>
      </c>
      <c r="D259" s="6">
        <v>0</v>
      </c>
      <c r="E259" s="9">
        <v>26.7</v>
      </c>
      <c r="F259" s="9">
        <v>13.5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</row>
    <row r="260" spans="1:49" x14ac:dyDescent="0.2">
      <c r="A260" s="5">
        <v>41767</v>
      </c>
      <c r="B260" s="6">
        <v>44</v>
      </c>
      <c r="C260" s="6">
        <v>4</v>
      </c>
      <c r="D260" s="6" t="s">
        <v>8</v>
      </c>
      <c r="E260" s="9"/>
      <c r="F260" s="9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</row>
    <row r="261" spans="1:49" x14ac:dyDescent="0.2">
      <c r="A261" s="5">
        <v>41767</v>
      </c>
      <c r="B261" s="6">
        <v>89</v>
      </c>
      <c r="C261" s="6">
        <v>4</v>
      </c>
      <c r="D261" s="6">
        <v>15</v>
      </c>
      <c r="E261" s="9">
        <v>29.3</v>
      </c>
      <c r="F261" s="9">
        <v>15.3</v>
      </c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</row>
    <row r="262" spans="1:49" x14ac:dyDescent="0.2">
      <c r="A262" s="5">
        <v>41767</v>
      </c>
      <c r="B262" s="6">
        <v>1</v>
      </c>
      <c r="C262" s="6">
        <v>5</v>
      </c>
      <c r="D262" s="6">
        <v>4</v>
      </c>
      <c r="E262" s="9">
        <v>26.7</v>
      </c>
      <c r="F262" s="9">
        <v>15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</row>
    <row r="263" spans="1:49" x14ac:dyDescent="0.2">
      <c r="A263" s="5">
        <v>41767</v>
      </c>
      <c r="B263" s="6">
        <v>4</v>
      </c>
      <c r="C263" s="6">
        <v>5</v>
      </c>
      <c r="D263" s="6">
        <v>7</v>
      </c>
      <c r="E263" s="9">
        <v>26</v>
      </c>
      <c r="F263" s="9">
        <v>14.5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</row>
    <row r="264" spans="1:49" x14ac:dyDescent="0.2">
      <c r="A264" s="5">
        <v>41767</v>
      </c>
      <c r="B264" s="6">
        <v>46</v>
      </c>
      <c r="C264" s="6">
        <v>5</v>
      </c>
      <c r="D264" s="6">
        <v>12</v>
      </c>
      <c r="E264" s="9">
        <v>26.3</v>
      </c>
      <c r="F264" s="9">
        <v>14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</row>
    <row r="265" spans="1:49" x14ac:dyDescent="0.2">
      <c r="A265" s="5">
        <v>41767</v>
      </c>
      <c r="B265" s="6">
        <v>54</v>
      </c>
      <c r="C265" s="6">
        <v>5</v>
      </c>
      <c r="D265" s="6">
        <v>30</v>
      </c>
      <c r="E265" s="9">
        <v>25.5</v>
      </c>
      <c r="F265" s="9">
        <v>14.3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</row>
    <row r="266" spans="1:49" x14ac:dyDescent="0.2">
      <c r="A266" s="5">
        <v>41767</v>
      </c>
      <c r="B266" s="6">
        <v>88</v>
      </c>
      <c r="C266" s="6">
        <v>5</v>
      </c>
      <c r="D266" s="6">
        <v>16</v>
      </c>
      <c r="E266" s="9">
        <v>28.3</v>
      </c>
      <c r="F266" s="9">
        <v>15.2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</row>
    <row r="267" spans="1:49" x14ac:dyDescent="0.2">
      <c r="A267" s="5">
        <v>41767</v>
      </c>
      <c r="B267" s="6">
        <v>12</v>
      </c>
      <c r="C267" s="6">
        <v>6</v>
      </c>
      <c r="D267" s="6">
        <v>18</v>
      </c>
      <c r="E267" s="9">
        <v>25.1</v>
      </c>
      <c r="F267" s="9">
        <v>15.3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</row>
    <row r="268" spans="1:49" x14ac:dyDescent="0.2">
      <c r="A268" s="5">
        <v>41767</v>
      </c>
      <c r="B268" s="6">
        <v>22</v>
      </c>
      <c r="C268" s="6">
        <v>6</v>
      </c>
      <c r="D268" s="6">
        <v>21</v>
      </c>
      <c r="E268" s="9">
        <v>23.9</v>
      </c>
      <c r="F268" s="9">
        <v>13.4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</row>
    <row r="269" spans="1:49" x14ac:dyDescent="0.2">
      <c r="A269" s="5">
        <v>41767</v>
      </c>
      <c r="B269" s="6">
        <v>51</v>
      </c>
      <c r="C269" s="6">
        <v>6</v>
      </c>
      <c r="D269" s="6">
        <v>34</v>
      </c>
      <c r="E269" s="9">
        <v>23.3</v>
      </c>
      <c r="F269" s="9">
        <v>13.5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</row>
    <row r="270" spans="1:49" x14ac:dyDescent="0.2">
      <c r="A270" s="5">
        <v>41767</v>
      </c>
      <c r="B270" s="6">
        <v>52</v>
      </c>
      <c r="C270" s="6">
        <v>6</v>
      </c>
      <c r="D270" s="6">
        <v>7</v>
      </c>
      <c r="E270" s="9">
        <v>25.1</v>
      </c>
      <c r="F270" s="9">
        <v>14.2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</row>
    <row r="271" spans="1:49" x14ac:dyDescent="0.2">
      <c r="A271" s="5">
        <v>41767</v>
      </c>
      <c r="B271" s="6">
        <v>60</v>
      </c>
      <c r="C271" s="6">
        <v>6</v>
      </c>
      <c r="D271" s="6">
        <v>18</v>
      </c>
      <c r="E271" s="9">
        <v>25.1</v>
      </c>
      <c r="F271" s="9">
        <v>13.7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</row>
    <row r="272" spans="1:49" x14ac:dyDescent="0.2">
      <c r="A272" s="5">
        <v>41767</v>
      </c>
      <c r="B272" s="6">
        <v>9</v>
      </c>
      <c r="C272" s="6">
        <v>7</v>
      </c>
      <c r="D272" s="6"/>
      <c r="E272" s="9">
        <v>24.2</v>
      </c>
      <c r="F272" s="9">
        <v>13.3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</row>
    <row r="273" spans="1:49" x14ac:dyDescent="0.2">
      <c r="A273" s="5">
        <v>41767</v>
      </c>
      <c r="B273" s="6">
        <v>26</v>
      </c>
      <c r="C273" s="6">
        <v>7</v>
      </c>
      <c r="D273" s="6"/>
      <c r="E273" s="9">
        <v>24.5</v>
      </c>
      <c r="F273" s="9">
        <v>14.5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</row>
    <row r="274" spans="1:49" x14ac:dyDescent="0.2">
      <c r="A274" s="5">
        <v>41767</v>
      </c>
      <c r="B274" s="6">
        <v>47</v>
      </c>
      <c r="C274" s="6">
        <v>7</v>
      </c>
      <c r="D274" s="6"/>
      <c r="E274" s="9">
        <v>24.4</v>
      </c>
      <c r="F274" s="9">
        <v>13.4</v>
      </c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</row>
    <row r="275" spans="1:49" x14ac:dyDescent="0.2">
      <c r="A275" s="5">
        <v>41767</v>
      </c>
      <c r="B275" s="6">
        <v>58</v>
      </c>
      <c r="C275" s="6">
        <v>7</v>
      </c>
      <c r="D275" s="6"/>
      <c r="E275" s="9">
        <v>23.2</v>
      </c>
      <c r="F275" s="9">
        <v>14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</row>
    <row r="276" spans="1:49" x14ac:dyDescent="0.2">
      <c r="A276" s="5">
        <v>41767</v>
      </c>
      <c r="B276" s="6">
        <v>87</v>
      </c>
      <c r="C276" s="6">
        <v>7</v>
      </c>
      <c r="D276" s="6"/>
      <c r="E276" s="9">
        <v>27</v>
      </c>
      <c r="F276" s="9">
        <v>17.5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</row>
    <row r="277" spans="1:49" x14ac:dyDescent="0.2">
      <c r="A277" s="5">
        <v>41767</v>
      </c>
      <c r="B277" s="6">
        <v>19</v>
      </c>
      <c r="C277" s="6">
        <v>8</v>
      </c>
      <c r="D277" s="6"/>
      <c r="E277" s="9">
        <v>25.3</v>
      </c>
      <c r="F277" s="9">
        <v>14.8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</row>
    <row r="278" spans="1:49" x14ac:dyDescent="0.2">
      <c r="A278" s="5">
        <v>41767</v>
      </c>
      <c r="B278" s="6">
        <v>28</v>
      </c>
      <c r="C278" s="6">
        <v>8</v>
      </c>
      <c r="D278" s="6"/>
      <c r="E278" s="9">
        <v>26.5</v>
      </c>
      <c r="F278" s="9">
        <v>14.1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</row>
    <row r="279" spans="1:49" x14ac:dyDescent="0.2">
      <c r="A279" s="5">
        <v>41767</v>
      </c>
      <c r="B279" s="6">
        <v>34</v>
      </c>
      <c r="C279" s="6">
        <v>8</v>
      </c>
      <c r="D279" s="6"/>
      <c r="E279" s="9">
        <v>25</v>
      </c>
      <c r="F279" s="9">
        <v>13.5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</row>
    <row r="280" spans="1:49" x14ac:dyDescent="0.2">
      <c r="A280" s="5">
        <v>41767</v>
      </c>
      <c r="B280" s="6">
        <v>35</v>
      </c>
      <c r="C280" s="6">
        <v>8</v>
      </c>
      <c r="D280" s="6"/>
      <c r="E280" s="9">
        <v>28.6</v>
      </c>
      <c r="F280" s="9">
        <v>16.399999999999999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</row>
    <row r="281" spans="1:49" x14ac:dyDescent="0.2">
      <c r="A281" s="5">
        <v>41767</v>
      </c>
      <c r="B281" s="6">
        <v>36</v>
      </c>
      <c r="C281" s="6">
        <v>8</v>
      </c>
      <c r="D281" s="6"/>
      <c r="E281" s="9">
        <v>27.2</v>
      </c>
      <c r="F281" s="9">
        <v>15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</row>
    <row r="282" spans="1:49" x14ac:dyDescent="0.2">
      <c r="A282" s="5">
        <v>41767</v>
      </c>
      <c r="B282" s="6">
        <v>14</v>
      </c>
      <c r="C282" s="6">
        <v>9</v>
      </c>
      <c r="D282" s="6"/>
      <c r="E282" s="9">
        <v>26.5</v>
      </c>
      <c r="F282" s="9">
        <v>16.3</v>
      </c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</row>
    <row r="283" spans="1:49" x14ac:dyDescent="0.2">
      <c r="A283" s="5">
        <v>41767</v>
      </c>
      <c r="B283" s="6">
        <v>48</v>
      </c>
      <c r="C283" s="6">
        <v>9</v>
      </c>
      <c r="D283" s="6"/>
      <c r="E283" s="9">
        <v>26.5</v>
      </c>
      <c r="F283" s="9">
        <v>15.5</v>
      </c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</row>
    <row r="284" spans="1:49" x14ac:dyDescent="0.2">
      <c r="A284" s="5">
        <v>41767</v>
      </c>
      <c r="B284" s="6">
        <v>53</v>
      </c>
      <c r="C284" s="6">
        <v>9</v>
      </c>
      <c r="D284" s="6"/>
      <c r="E284" s="9">
        <v>26</v>
      </c>
      <c r="F284" s="9">
        <v>13.8</v>
      </c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</row>
    <row r="285" spans="1:49" x14ac:dyDescent="0.2">
      <c r="A285" s="5">
        <v>41767</v>
      </c>
      <c r="B285" s="6">
        <v>56</v>
      </c>
      <c r="C285" s="6">
        <v>9</v>
      </c>
      <c r="D285" s="6"/>
      <c r="E285" s="9">
        <v>27.4</v>
      </c>
      <c r="F285" s="9">
        <v>14.5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</row>
    <row r="286" spans="1:49" x14ac:dyDescent="0.2">
      <c r="A286" s="5">
        <v>41767</v>
      </c>
      <c r="B286" s="6">
        <v>59</v>
      </c>
      <c r="C286" s="6">
        <v>9</v>
      </c>
      <c r="D286" s="6"/>
      <c r="E286" s="9">
        <v>26.5</v>
      </c>
      <c r="F286" s="9">
        <v>14.2</v>
      </c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</row>
    <row r="287" spans="1:49" x14ac:dyDescent="0.2">
      <c r="A287" s="5">
        <v>41768</v>
      </c>
      <c r="B287" s="6">
        <v>21</v>
      </c>
      <c r="C287" s="6">
        <v>1</v>
      </c>
      <c r="D287" s="6">
        <v>13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</row>
    <row r="288" spans="1:49" x14ac:dyDescent="0.2">
      <c r="A288" s="5">
        <v>41768</v>
      </c>
      <c r="B288" s="6">
        <v>24</v>
      </c>
      <c r="C288" s="6">
        <v>1</v>
      </c>
      <c r="D288" s="6">
        <v>7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</row>
    <row r="289" spans="1:49" x14ac:dyDescent="0.2">
      <c r="A289" s="5">
        <v>41768</v>
      </c>
      <c r="B289" s="6">
        <v>29</v>
      </c>
      <c r="C289" s="6">
        <v>1</v>
      </c>
      <c r="D289" s="6">
        <v>13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</row>
    <row r="290" spans="1:49" x14ac:dyDescent="0.2">
      <c r="A290" s="5">
        <v>41768</v>
      </c>
      <c r="B290" s="6">
        <v>37</v>
      </c>
      <c r="C290" s="6">
        <v>1</v>
      </c>
      <c r="D290" s="6">
        <v>6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</row>
    <row r="291" spans="1:49" x14ac:dyDescent="0.2">
      <c r="A291" s="5">
        <v>41768</v>
      </c>
      <c r="B291" s="6">
        <v>90</v>
      </c>
      <c r="C291" s="6">
        <v>1</v>
      </c>
      <c r="D291" s="6">
        <v>16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</row>
    <row r="292" spans="1:49" x14ac:dyDescent="0.2">
      <c r="A292" s="5">
        <v>41768</v>
      </c>
      <c r="B292" s="6">
        <v>11</v>
      </c>
      <c r="C292" s="6">
        <v>2</v>
      </c>
      <c r="D292" s="6" t="s">
        <v>7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</row>
    <row r="293" spans="1:49" x14ac:dyDescent="0.2">
      <c r="A293" s="5">
        <v>41768</v>
      </c>
      <c r="B293" s="6">
        <v>31</v>
      </c>
      <c r="C293" s="6">
        <v>2</v>
      </c>
      <c r="D293" s="6">
        <v>12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</row>
    <row r="294" spans="1:49" x14ac:dyDescent="0.2">
      <c r="A294" s="5">
        <v>41768</v>
      </c>
      <c r="B294" s="6">
        <v>40</v>
      </c>
      <c r="C294" s="6">
        <v>2</v>
      </c>
      <c r="D294" s="6">
        <v>6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</row>
    <row r="295" spans="1:49" x14ac:dyDescent="0.2">
      <c r="A295" s="5">
        <v>41768</v>
      </c>
      <c r="B295" s="6">
        <v>43</v>
      </c>
      <c r="C295" s="6">
        <v>2</v>
      </c>
      <c r="D295" s="6">
        <v>19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</row>
    <row r="296" spans="1:49" x14ac:dyDescent="0.2">
      <c r="A296" s="5">
        <v>41768</v>
      </c>
      <c r="B296" s="6">
        <v>45</v>
      </c>
      <c r="C296" s="6">
        <v>2</v>
      </c>
      <c r="D296" s="6">
        <v>14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</row>
    <row r="297" spans="1:49" x14ac:dyDescent="0.2">
      <c r="A297" s="5">
        <v>41768</v>
      </c>
      <c r="B297" s="6">
        <v>6</v>
      </c>
      <c r="C297" s="6">
        <v>3</v>
      </c>
      <c r="D297" s="6">
        <v>7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</row>
    <row r="298" spans="1:49" x14ac:dyDescent="0.2">
      <c r="A298" s="5">
        <v>41768</v>
      </c>
      <c r="B298" s="6">
        <v>13</v>
      </c>
      <c r="C298" s="6">
        <v>3</v>
      </c>
      <c r="D298" s="6">
        <v>9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</row>
    <row r="299" spans="1:49" x14ac:dyDescent="0.2">
      <c r="A299" s="5">
        <v>41768</v>
      </c>
      <c r="B299" s="6">
        <v>30</v>
      </c>
      <c r="C299" s="6">
        <v>3</v>
      </c>
      <c r="D299" s="6">
        <v>21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</row>
    <row r="300" spans="1:49" x14ac:dyDescent="0.2">
      <c r="A300" s="5">
        <v>41768</v>
      </c>
      <c r="B300" s="6">
        <v>55</v>
      </c>
      <c r="C300" s="6">
        <v>3</v>
      </c>
      <c r="D300" s="6">
        <v>4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</row>
    <row r="301" spans="1:49" x14ac:dyDescent="0.2">
      <c r="A301" s="5">
        <v>41768</v>
      </c>
      <c r="B301" s="6">
        <v>57</v>
      </c>
      <c r="C301" s="6">
        <v>3</v>
      </c>
      <c r="D301" s="6">
        <v>13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</row>
    <row r="302" spans="1:49" x14ac:dyDescent="0.2">
      <c r="A302" s="5">
        <v>41769</v>
      </c>
      <c r="B302" s="6">
        <v>21</v>
      </c>
      <c r="C302" s="6">
        <v>1</v>
      </c>
      <c r="D302" s="6">
        <v>13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</row>
    <row r="303" spans="1:49" x14ac:dyDescent="0.2">
      <c r="A303" s="5">
        <v>41769</v>
      </c>
      <c r="B303" s="6">
        <v>24</v>
      </c>
      <c r="C303" s="6">
        <v>1</v>
      </c>
      <c r="D303" s="6">
        <v>5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</row>
    <row r="304" spans="1:49" x14ac:dyDescent="0.2">
      <c r="A304" s="5">
        <v>41769</v>
      </c>
      <c r="B304" s="6">
        <v>29</v>
      </c>
      <c r="C304" s="6">
        <v>1</v>
      </c>
      <c r="D304" s="6">
        <v>4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</row>
    <row r="305" spans="1:49" x14ac:dyDescent="0.2">
      <c r="A305" s="5">
        <v>41769</v>
      </c>
      <c r="B305" s="6">
        <v>37</v>
      </c>
      <c r="C305" s="6">
        <v>1</v>
      </c>
      <c r="D305" s="6">
        <v>0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</row>
    <row r="306" spans="1:49" x14ac:dyDescent="0.2">
      <c r="A306" s="5">
        <v>41769</v>
      </c>
      <c r="B306" s="6">
        <v>90</v>
      </c>
      <c r="C306" s="6">
        <v>1</v>
      </c>
      <c r="D306" s="6">
        <v>17</v>
      </c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</row>
    <row r="307" spans="1:49" x14ac:dyDescent="0.2">
      <c r="A307" s="5">
        <v>41769</v>
      </c>
      <c r="B307" s="6">
        <v>11</v>
      </c>
      <c r="C307" s="6">
        <v>2</v>
      </c>
      <c r="D307" s="6" t="s">
        <v>7</v>
      </c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</row>
    <row r="308" spans="1:49" x14ac:dyDescent="0.2">
      <c r="A308" s="5">
        <v>41769</v>
      </c>
      <c r="B308" s="6">
        <v>31</v>
      </c>
      <c r="C308" s="6">
        <v>2</v>
      </c>
      <c r="D308" s="6">
        <v>16</v>
      </c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</row>
    <row r="309" spans="1:49" x14ac:dyDescent="0.2">
      <c r="A309" s="5">
        <v>41769</v>
      </c>
      <c r="B309" s="6">
        <v>40</v>
      </c>
      <c r="C309" s="6">
        <v>2</v>
      </c>
      <c r="D309" s="6">
        <v>13</v>
      </c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</row>
    <row r="310" spans="1:49" x14ac:dyDescent="0.2">
      <c r="A310" s="5">
        <v>41769</v>
      </c>
      <c r="B310" s="6">
        <v>43</v>
      </c>
      <c r="C310" s="6">
        <v>2</v>
      </c>
      <c r="D310" s="6">
        <v>16</v>
      </c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</row>
    <row r="311" spans="1:49" x14ac:dyDescent="0.2">
      <c r="A311" s="5">
        <v>41769</v>
      </c>
      <c r="B311" s="6">
        <v>45</v>
      </c>
      <c r="C311" s="6">
        <v>2</v>
      </c>
      <c r="D311" s="6">
        <v>12</v>
      </c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</row>
    <row r="312" spans="1:49" x14ac:dyDescent="0.2">
      <c r="A312" s="5">
        <v>41769</v>
      </c>
      <c r="B312" s="6">
        <v>6</v>
      </c>
      <c r="C312" s="6">
        <v>3</v>
      </c>
      <c r="D312" s="6">
        <v>15</v>
      </c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</row>
    <row r="313" spans="1:49" x14ac:dyDescent="0.2">
      <c r="A313" s="5">
        <v>41769</v>
      </c>
      <c r="B313" s="6">
        <v>13</v>
      </c>
      <c r="C313" s="6">
        <v>3</v>
      </c>
      <c r="D313" s="6">
        <v>6</v>
      </c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</row>
    <row r="314" spans="1:49" x14ac:dyDescent="0.2">
      <c r="A314" s="5">
        <v>41769</v>
      </c>
      <c r="B314" s="6">
        <v>30</v>
      </c>
      <c r="C314" s="6">
        <v>3</v>
      </c>
      <c r="D314" s="6">
        <v>8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</row>
    <row r="315" spans="1:49" x14ac:dyDescent="0.2">
      <c r="A315" s="5">
        <v>41769</v>
      </c>
      <c r="B315" s="6">
        <v>55</v>
      </c>
      <c r="C315" s="6">
        <v>3</v>
      </c>
      <c r="D315" s="6">
        <v>4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</row>
    <row r="316" spans="1:49" x14ac:dyDescent="0.2">
      <c r="A316" s="5">
        <v>41769</v>
      </c>
      <c r="B316" s="6">
        <v>57</v>
      </c>
      <c r="C316" s="6">
        <v>3</v>
      </c>
      <c r="D316" s="6">
        <v>26</v>
      </c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</row>
    <row r="317" spans="1:49" x14ac:dyDescent="0.2">
      <c r="A317" s="5">
        <v>41770</v>
      </c>
      <c r="B317" s="6">
        <v>21</v>
      </c>
      <c r="C317" s="6">
        <v>1</v>
      </c>
      <c r="D317" s="6" t="s">
        <v>7</v>
      </c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</row>
    <row r="318" spans="1:49" x14ac:dyDescent="0.2">
      <c r="A318" s="5">
        <v>41770</v>
      </c>
      <c r="B318" s="6">
        <v>24</v>
      </c>
      <c r="C318" s="6">
        <v>1</v>
      </c>
      <c r="D318" s="6" t="s">
        <v>7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</row>
    <row r="319" spans="1:49" x14ac:dyDescent="0.2">
      <c r="A319" s="5">
        <v>41770</v>
      </c>
      <c r="B319" s="6">
        <v>29</v>
      </c>
      <c r="C319" s="6">
        <v>1</v>
      </c>
      <c r="D319" s="6" t="s">
        <v>7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</row>
    <row r="320" spans="1:49" x14ac:dyDescent="0.2">
      <c r="A320" s="5">
        <v>41770</v>
      </c>
      <c r="B320" s="6">
        <v>37</v>
      </c>
      <c r="C320" s="6">
        <v>1</v>
      </c>
      <c r="D320" s="6" t="s">
        <v>7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</row>
    <row r="321" spans="1:49" x14ac:dyDescent="0.2">
      <c r="A321" s="5">
        <v>41770</v>
      </c>
      <c r="B321" s="6">
        <v>90</v>
      </c>
      <c r="C321" s="6">
        <v>1</v>
      </c>
      <c r="D321" s="6" t="s">
        <v>7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</row>
    <row r="322" spans="1:49" x14ac:dyDescent="0.2">
      <c r="A322" s="5">
        <v>41770</v>
      </c>
      <c r="B322" s="6">
        <v>11</v>
      </c>
      <c r="C322" s="6">
        <v>2</v>
      </c>
      <c r="D322" s="6" t="s">
        <v>7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</row>
    <row r="323" spans="1:49" x14ac:dyDescent="0.2">
      <c r="A323" s="5">
        <v>41770</v>
      </c>
      <c r="B323" s="6">
        <v>31</v>
      </c>
      <c r="C323" s="6">
        <v>2</v>
      </c>
      <c r="D323" s="6" t="s">
        <v>7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</row>
    <row r="324" spans="1:49" x14ac:dyDescent="0.2">
      <c r="A324" s="5">
        <v>41770</v>
      </c>
      <c r="B324" s="6">
        <v>40</v>
      </c>
      <c r="C324" s="6">
        <v>2</v>
      </c>
      <c r="D324" s="6" t="s">
        <v>7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</row>
    <row r="325" spans="1:49" x14ac:dyDescent="0.2">
      <c r="A325" s="5">
        <v>41770</v>
      </c>
      <c r="B325" s="6">
        <v>43</v>
      </c>
      <c r="C325" s="6">
        <v>2</v>
      </c>
      <c r="D325" s="6" t="s">
        <v>7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</row>
    <row r="326" spans="1:49" x14ac:dyDescent="0.2">
      <c r="A326" s="5">
        <v>41770</v>
      </c>
      <c r="B326" s="6">
        <v>45</v>
      </c>
      <c r="C326" s="6">
        <v>2</v>
      </c>
      <c r="D326" s="6" t="s">
        <v>7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</row>
    <row r="327" spans="1:49" x14ac:dyDescent="0.2">
      <c r="A327" s="5">
        <v>41770</v>
      </c>
      <c r="B327" s="6">
        <v>6</v>
      </c>
      <c r="C327" s="6">
        <v>3</v>
      </c>
      <c r="D327" s="6" t="s">
        <v>7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</row>
    <row r="328" spans="1:49" x14ac:dyDescent="0.2">
      <c r="A328" s="5">
        <v>41770</v>
      </c>
      <c r="B328" s="6">
        <v>13</v>
      </c>
      <c r="C328" s="6">
        <v>3</v>
      </c>
      <c r="D328" s="6" t="s">
        <v>7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</row>
    <row r="329" spans="1:49" x14ac:dyDescent="0.2">
      <c r="A329" s="5">
        <v>41770</v>
      </c>
      <c r="B329" s="6">
        <v>30</v>
      </c>
      <c r="C329" s="6">
        <v>3</v>
      </c>
      <c r="D329" s="6" t="s">
        <v>7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</row>
    <row r="330" spans="1:49" x14ac:dyDescent="0.2">
      <c r="A330" s="5">
        <v>41770</v>
      </c>
      <c r="B330" s="6">
        <v>55</v>
      </c>
      <c r="C330" s="6">
        <v>3</v>
      </c>
      <c r="D330" s="6" t="s">
        <v>7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</row>
    <row r="331" spans="1:49" x14ac:dyDescent="0.2">
      <c r="A331" s="5">
        <v>41770</v>
      </c>
      <c r="B331" s="6">
        <v>57</v>
      </c>
      <c r="C331" s="6">
        <v>3</v>
      </c>
      <c r="D331" s="6" t="s">
        <v>7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</row>
    <row r="332" spans="1:49" x14ac:dyDescent="0.2">
      <c r="A332" s="5">
        <v>41771</v>
      </c>
      <c r="B332" s="6">
        <v>21</v>
      </c>
      <c r="C332" s="6">
        <v>1</v>
      </c>
      <c r="D332" s="6">
        <v>14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</row>
    <row r="333" spans="1:49" x14ac:dyDescent="0.2">
      <c r="A333" s="5">
        <v>41771</v>
      </c>
      <c r="B333" s="6">
        <v>24</v>
      </c>
      <c r="C333" s="6">
        <v>1</v>
      </c>
      <c r="D333" s="6">
        <v>11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</row>
    <row r="334" spans="1:49" x14ac:dyDescent="0.2">
      <c r="A334" s="5">
        <v>41771</v>
      </c>
      <c r="B334" s="6">
        <v>29</v>
      </c>
      <c r="C334" s="6">
        <v>1</v>
      </c>
      <c r="D334" s="6">
        <v>6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</row>
    <row r="335" spans="1:49" x14ac:dyDescent="0.2">
      <c r="A335" s="5">
        <v>41771</v>
      </c>
      <c r="B335" s="6">
        <v>37</v>
      </c>
      <c r="C335" s="6">
        <v>1</v>
      </c>
      <c r="D335" s="6">
        <v>6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</row>
    <row r="336" spans="1:49" x14ac:dyDescent="0.2">
      <c r="A336" s="5">
        <v>41771</v>
      </c>
      <c r="B336" s="6">
        <v>90</v>
      </c>
      <c r="C336" s="6">
        <v>1</v>
      </c>
      <c r="D336" s="6">
        <v>5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</row>
    <row r="337" spans="1:49" x14ac:dyDescent="0.2">
      <c r="A337" s="5">
        <v>41771</v>
      </c>
      <c r="B337" s="6">
        <v>11</v>
      </c>
      <c r="C337" s="6">
        <v>2</v>
      </c>
      <c r="D337" s="6" t="s">
        <v>7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</row>
    <row r="338" spans="1:49" x14ac:dyDescent="0.2">
      <c r="A338" s="5">
        <v>41771</v>
      </c>
      <c r="B338" s="6">
        <v>31</v>
      </c>
      <c r="C338" s="6">
        <v>2</v>
      </c>
      <c r="D338" s="6">
        <v>31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</row>
    <row r="339" spans="1:49" x14ac:dyDescent="0.2">
      <c r="A339" s="5">
        <v>41771</v>
      </c>
      <c r="B339" s="6">
        <v>40</v>
      </c>
      <c r="C339" s="6">
        <v>2</v>
      </c>
      <c r="D339" s="6">
        <v>25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</row>
    <row r="340" spans="1:49" x14ac:dyDescent="0.2">
      <c r="A340" s="5">
        <v>41771</v>
      </c>
      <c r="B340" s="6">
        <v>43</v>
      </c>
      <c r="C340" s="6">
        <v>2</v>
      </c>
      <c r="D340" s="6">
        <v>8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</row>
    <row r="341" spans="1:49" x14ac:dyDescent="0.2">
      <c r="A341" s="5">
        <v>41771</v>
      </c>
      <c r="B341" s="6">
        <v>45</v>
      </c>
      <c r="C341" s="6">
        <v>2</v>
      </c>
      <c r="D341" s="6">
        <v>18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</row>
    <row r="342" spans="1:49" x14ac:dyDescent="0.2">
      <c r="A342" s="5">
        <v>41771</v>
      </c>
      <c r="B342" s="6">
        <v>6</v>
      </c>
      <c r="C342" s="6">
        <v>3</v>
      </c>
      <c r="D342" s="6">
        <v>14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</row>
    <row r="343" spans="1:49" x14ac:dyDescent="0.2">
      <c r="A343" s="5">
        <v>41771</v>
      </c>
      <c r="B343" s="6">
        <v>13</v>
      </c>
      <c r="C343" s="6">
        <v>3</v>
      </c>
      <c r="D343" s="6">
        <v>21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</row>
    <row r="344" spans="1:49" x14ac:dyDescent="0.2">
      <c r="A344" s="5">
        <v>41771</v>
      </c>
      <c r="B344" s="6">
        <v>30</v>
      </c>
      <c r="C344" s="6">
        <v>3</v>
      </c>
      <c r="D344" s="6">
        <v>9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</row>
    <row r="345" spans="1:49" x14ac:dyDescent="0.2">
      <c r="A345" s="5">
        <v>41771</v>
      </c>
      <c r="B345" s="6">
        <v>55</v>
      </c>
      <c r="C345" s="6">
        <v>3</v>
      </c>
      <c r="D345" s="6">
        <v>10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</row>
    <row r="346" spans="1:49" x14ac:dyDescent="0.2">
      <c r="A346" s="5">
        <v>41771</v>
      </c>
      <c r="B346" s="6">
        <v>57</v>
      </c>
      <c r="C346" s="6">
        <v>3</v>
      </c>
      <c r="D346" s="6">
        <v>7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</row>
    <row r="347" spans="1:49" x14ac:dyDescent="0.2">
      <c r="A347" s="5">
        <v>41772</v>
      </c>
      <c r="B347" s="6">
        <v>21</v>
      </c>
      <c r="C347" s="6">
        <v>1</v>
      </c>
      <c r="D347" s="6">
        <v>9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</row>
    <row r="348" spans="1:49" x14ac:dyDescent="0.2">
      <c r="A348" s="5">
        <v>41772</v>
      </c>
      <c r="B348" s="6">
        <v>24</v>
      </c>
      <c r="C348" s="6">
        <v>1</v>
      </c>
      <c r="D348" s="6">
        <v>18</v>
      </c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</row>
    <row r="349" spans="1:49" x14ac:dyDescent="0.2">
      <c r="A349" s="5">
        <v>41772</v>
      </c>
      <c r="B349" s="6">
        <v>29</v>
      </c>
      <c r="C349" s="6">
        <v>1</v>
      </c>
      <c r="D349" s="6">
        <v>8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</row>
    <row r="350" spans="1:49" x14ac:dyDescent="0.2">
      <c r="A350" s="5">
        <v>41772</v>
      </c>
      <c r="B350" s="6">
        <v>37</v>
      </c>
      <c r="C350" s="6">
        <v>1</v>
      </c>
      <c r="D350" s="6">
        <v>0</v>
      </c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</row>
    <row r="351" spans="1:49" x14ac:dyDescent="0.2">
      <c r="A351" s="5">
        <v>41772</v>
      </c>
      <c r="B351" s="6">
        <v>90</v>
      </c>
      <c r="C351" s="6">
        <v>1</v>
      </c>
      <c r="D351" s="6">
        <v>13</v>
      </c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</row>
    <row r="352" spans="1:49" x14ac:dyDescent="0.2">
      <c r="A352" s="5">
        <v>41772</v>
      </c>
      <c r="B352" s="6">
        <v>11</v>
      </c>
      <c r="C352" s="6">
        <v>2</v>
      </c>
      <c r="D352" s="6" t="s">
        <v>7</v>
      </c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</row>
    <row r="353" spans="1:49" x14ac:dyDescent="0.2">
      <c r="A353" s="5">
        <v>41772</v>
      </c>
      <c r="B353" s="6">
        <v>31</v>
      </c>
      <c r="C353" s="6">
        <v>2</v>
      </c>
      <c r="D353" s="6">
        <v>7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</row>
    <row r="354" spans="1:49" x14ac:dyDescent="0.2">
      <c r="A354" s="5">
        <v>41772</v>
      </c>
      <c r="B354" s="6">
        <v>40</v>
      </c>
      <c r="C354" s="6">
        <v>2</v>
      </c>
      <c r="D354" s="6">
        <v>12</v>
      </c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</row>
    <row r="355" spans="1:49" x14ac:dyDescent="0.2">
      <c r="A355" s="5">
        <v>41772</v>
      </c>
      <c r="B355" s="6">
        <v>43</v>
      </c>
      <c r="C355" s="6">
        <v>2</v>
      </c>
      <c r="D355" s="6">
        <v>17</v>
      </c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</row>
    <row r="356" spans="1:49" x14ac:dyDescent="0.2">
      <c r="A356" s="5">
        <v>41772</v>
      </c>
      <c r="B356" s="6">
        <v>45</v>
      </c>
      <c r="C356" s="6">
        <v>2</v>
      </c>
      <c r="D356" s="6">
        <v>7</v>
      </c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</row>
    <row r="357" spans="1:49" x14ac:dyDescent="0.2">
      <c r="A357" s="5">
        <v>41772</v>
      </c>
      <c r="B357" s="6">
        <v>6</v>
      </c>
      <c r="C357" s="6">
        <v>3</v>
      </c>
      <c r="D357" s="6">
        <v>6</v>
      </c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</row>
    <row r="358" spans="1:49" x14ac:dyDescent="0.2">
      <c r="A358" s="5">
        <v>41772</v>
      </c>
      <c r="B358" s="6">
        <v>13</v>
      </c>
      <c r="C358" s="6">
        <v>3</v>
      </c>
      <c r="D358" s="6">
        <v>6</v>
      </c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</row>
    <row r="359" spans="1:49" x14ac:dyDescent="0.2">
      <c r="A359" s="5">
        <v>41772</v>
      </c>
      <c r="B359" s="6">
        <v>30</v>
      </c>
      <c r="C359" s="6">
        <v>3</v>
      </c>
      <c r="D359" s="6">
        <v>13</v>
      </c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</row>
    <row r="360" spans="1:49" x14ac:dyDescent="0.2">
      <c r="A360" s="5">
        <v>41772</v>
      </c>
      <c r="B360" s="6">
        <v>55</v>
      </c>
      <c r="C360" s="6">
        <v>3</v>
      </c>
      <c r="D360" s="6">
        <v>17</v>
      </c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</row>
    <row r="361" spans="1:49" x14ac:dyDescent="0.2">
      <c r="A361" s="5">
        <v>41772</v>
      </c>
      <c r="B361" s="6">
        <v>57</v>
      </c>
      <c r="C361" s="6">
        <v>3</v>
      </c>
      <c r="D361" s="6">
        <v>14</v>
      </c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</row>
    <row r="362" spans="1:49" x14ac:dyDescent="0.2">
      <c r="A362" s="5">
        <v>41773</v>
      </c>
      <c r="B362" s="6">
        <v>21</v>
      </c>
      <c r="C362" s="6">
        <v>1</v>
      </c>
      <c r="D362" s="6">
        <v>11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</row>
    <row r="363" spans="1:49" x14ac:dyDescent="0.2">
      <c r="A363" s="5">
        <v>41773</v>
      </c>
      <c r="B363" s="6">
        <v>24</v>
      </c>
      <c r="C363" s="6">
        <v>1</v>
      </c>
      <c r="D363" s="6">
        <v>12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</row>
    <row r="364" spans="1:49" x14ac:dyDescent="0.2">
      <c r="A364" s="5">
        <v>41773</v>
      </c>
      <c r="B364" s="6">
        <v>29</v>
      </c>
      <c r="C364" s="6">
        <v>1</v>
      </c>
      <c r="D364" s="6">
        <v>7</v>
      </c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</row>
    <row r="365" spans="1:49" x14ac:dyDescent="0.2">
      <c r="A365" s="5">
        <v>41773</v>
      </c>
      <c r="B365" s="6">
        <v>37</v>
      </c>
      <c r="C365" s="6">
        <v>1</v>
      </c>
      <c r="D365" s="6">
        <v>4</v>
      </c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</row>
    <row r="366" spans="1:49" x14ac:dyDescent="0.2">
      <c r="A366" s="5">
        <v>41773</v>
      </c>
      <c r="B366" s="6">
        <v>90</v>
      </c>
      <c r="C366" s="6">
        <v>1</v>
      </c>
      <c r="D366" s="6">
        <v>5</v>
      </c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</row>
    <row r="367" spans="1:49" x14ac:dyDescent="0.2">
      <c r="A367" s="5">
        <v>41773</v>
      </c>
      <c r="B367" s="6">
        <v>11</v>
      </c>
      <c r="C367" s="6">
        <v>2</v>
      </c>
      <c r="D367" s="6" t="s">
        <v>7</v>
      </c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</row>
    <row r="368" spans="1:49" x14ac:dyDescent="0.2">
      <c r="A368" s="5">
        <v>41773</v>
      </c>
      <c r="B368" s="6">
        <v>31</v>
      </c>
      <c r="C368" s="6">
        <v>2</v>
      </c>
      <c r="D368" s="6">
        <v>23</v>
      </c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</row>
    <row r="369" spans="1:49" x14ac:dyDescent="0.2">
      <c r="A369" s="5">
        <v>41773</v>
      </c>
      <c r="B369" s="6">
        <v>40</v>
      </c>
      <c r="C369" s="6">
        <v>2</v>
      </c>
      <c r="D369" s="6">
        <v>17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</row>
    <row r="370" spans="1:49" x14ac:dyDescent="0.2">
      <c r="A370" s="5">
        <v>41773</v>
      </c>
      <c r="B370" s="6">
        <v>43</v>
      </c>
      <c r="C370" s="6">
        <v>2</v>
      </c>
      <c r="D370" s="6">
        <v>14</v>
      </c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</row>
    <row r="371" spans="1:49" x14ac:dyDescent="0.2">
      <c r="A371" s="5">
        <v>41773</v>
      </c>
      <c r="B371" s="6">
        <v>45</v>
      </c>
      <c r="C371" s="6">
        <v>2</v>
      </c>
      <c r="D371" s="6">
        <v>16</v>
      </c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</row>
    <row r="372" spans="1:49" x14ac:dyDescent="0.2">
      <c r="A372" s="5">
        <v>41773</v>
      </c>
      <c r="B372" s="6">
        <v>6</v>
      </c>
      <c r="C372" s="6">
        <v>3</v>
      </c>
      <c r="D372" s="6">
        <v>7</v>
      </c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</row>
    <row r="373" spans="1:49" x14ac:dyDescent="0.2">
      <c r="A373" s="5">
        <v>41773</v>
      </c>
      <c r="B373" s="6">
        <v>13</v>
      </c>
      <c r="C373" s="6">
        <v>3</v>
      </c>
      <c r="D373" s="6">
        <v>8</v>
      </c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</row>
    <row r="374" spans="1:49" x14ac:dyDescent="0.2">
      <c r="A374" s="5">
        <v>41773</v>
      </c>
      <c r="B374" s="6">
        <v>30</v>
      </c>
      <c r="C374" s="6">
        <v>3</v>
      </c>
      <c r="D374" s="6">
        <v>16</v>
      </c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</row>
    <row r="375" spans="1:49" x14ac:dyDescent="0.2">
      <c r="A375" s="5">
        <v>41773</v>
      </c>
      <c r="B375" s="6">
        <v>55</v>
      </c>
      <c r="C375" s="6">
        <v>3</v>
      </c>
      <c r="D375" s="6">
        <v>5</v>
      </c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</row>
    <row r="376" spans="1:49" x14ac:dyDescent="0.2">
      <c r="A376" s="5">
        <v>41773</v>
      </c>
      <c r="B376" s="6">
        <v>57</v>
      </c>
      <c r="C376" s="6">
        <v>3</v>
      </c>
      <c r="D376" s="6">
        <v>19</v>
      </c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</row>
    <row r="377" spans="1:49" x14ac:dyDescent="0.2">
      <c r="A377" s="5">
        <v>41774</v>
      </c>
      <c r="B377" s="6">
        <v>21</v>
      </c>
      <c r="C377" s="6">
        <v>1</v>
      </c>
      <c r="D377" s="6">
        <v>13</v>
      </c>
      <c r="E377" s="6">
        <v>25.8</v>
      </c>
      <c r="F377" s="6">
        <v>14</v>
      </c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</row>
    <row r="378" spans="1:49" x14ac:dyDescent="0.2">
      <c r="A378" s="5">
        <v>41774</v>
      </c>
      <c r="B378" s="6">
        <v>24</v>
      </c>
      <c r="C378" s="6">
        <v>1</v>
      </c>
      <c r="D378" s="6">
        <v>12</v>
      </c>
      <c r="E378" s="6">
        <v>24.1</v>
      </c>
      <c r="F378" s="6">
        <v>13.7</v>
      </c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</row>
    <row r="379" spans="1:49" x14ac:dyDescent="0.2">
      <c r="A379" s="5">
        <v>41774</v>
      </c>
      <c r="B379" s="6">
        <v>29</v>
      </c>
      <c r="C379" s="6">
        <v>1</v>
      </c>
      <c r="D379" s="6">
        <v>6</v>
      </c>
      <c r="E379" s="6">
        <v>26.3</v>
      </c>
      <c r="F379" s="6">
        <v>13.7</v>
      </c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</row>
    <row r="380" spans="1:49" x14ac:dyDescent="0.2">
      <c r="A380" s="5">
        <v>41774</v>
      </c>
      <c r="B380" s="6">
        <v>37</v>
      </c>
      <c r="C380" s="6">
        <v>1</v>
      </c>
      <c r="D380" s="6">
        <v>8</v>
      </c>
      <c r="E380" s="6">
        <v>24.7</v>
      </c>
      <c r="F380" s="6">
        <v>14.1</v>
      </c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</row>
    <row r="381" spans="1:49" x14ac:dyDescent="0.2">
      <c r="A381" s="5">
        <v>41774</v>
      </c>
      <c r="B381" s="6">
        <v>90</v>
      </c>
      <c r="C381" s="6">
        <v>1</v>
      </c>
      <c r="D381" s="6">
        <v>11</v>
      </c>
      <c r="E381" s="6">
        <v>28.5</v>
      </c>
      <c r="F381" s="6">
        <v>14.9</v>
      </c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</row>
    <row r="382" spans="1:49" x14ac:dyDescent="0.2">
      <c r="A382" s="5">
        <v>41774</v>
      </c>
      <c r="B382" s="6">
        <v>11</v>
      </c>
      <c r="C382" s="6">
        <v>2</v>
      </c>
      <c r="D382" s="6" t="s">
        <v>7</v>
      </c>
      <c r="E382" s="6" t="s">
        <v>7</v>
      </c>
      <c r="F382" s="6" t="s">
        <v>7</v>
      </c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</row>
    <row r="383" spans="1:49" x14ac:dyDescent="0.2">
      <c r="A383" s="5">
        <v>41774</v>
      </c>
      <c r="B383" s="6">
        <v>31</v>
      </c>
      <c r="C383" s="6">
        <v>2</v>
      </c>
      <c r="D383" s="6">
        <v>9</v>
      </c>
      <c r="E383" s="6">
        <v>28.5</v>
      </c>
      <c r="F383" s="6">
        <v>16</v>
      </c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</row>
    <row r="384" spans="1:49" x14ac:dyDescent="0.2">
      <c r="A384" s="5">
        <v>41774</v>
      </c>
      <c r="B384" s="6">
        <v>40</v>
      </c>
      <c r="C384" s="6">
        <v>2</v>
      </c>
      <c r="D384" s="6">
        <v>13</v>
      </c>
      <c r="E384" s="6">
        <v>26.2</v>
      </c>
      <c r="F384" s="6">
        <v>14.5</v>
      </c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</row>
    <row r="385" spans="1:49" x14ac:dyDescent="0.2">
      <c r="A385" s="5">
        <v>41774</v>
      </c>
      <c r="B385" s="6">
        <v>43</v>
      </c>
      <c r="C385" s="6">
        <v>2</v>
      </c>
      <c r="D385" s="6">
        <v>22</v>
      </c>
      <c r="E385" s="6">
        <v>26.6</v>
      </c>
      <c r="F385" s="6">
        <v>15.3</v>
      </c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</row>
    <row r="386" spans="1:49" x14ac:dyDescent="0.2">
      <c r="A386" s="5">
        <v>41774</v>
      </c>
      <c r="B386" s="6">
        <v>45</v>
      </c>
      <c r="C386" s="6">
        <v>2</v>
      </c>
      <c r="D386" s="6">
        <v>10</v>
      </c>
      <c r="E386" s="6">
        <v>26.9</v>
      </c>
      <c r="F386" s="6">
        <v>14.9</v>
      </c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</row>
    <row r="387" spans="1:49" x14ac:dyDescent="0.2">
      <c r="A387" s="5">
        <v>41774</v>
      </c>
      <c r="B387" s="6">
        <v>6</v>
      </c>
      <c r="C387" s="6">
        <v>3</v>
      </c>
      <c r="D387" s="6">
        <v>8</v>
      </c>
      <c r="E387" s="6">
        <v>27.6</v>
      </c>
      <c r="F387" s="6">
        <v>15.3</v>
      </c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</row>
    <row r="388" spans="1:49" x14ac:dyDescent="0.2">
      <c r="A388" s="5">
        <v>41774</v>
      </c>
      <c r="B388" s="6">
        <v>13</v>
      </c>
      <c r="C388" s="6">
        <v>3</v>
      </c>
      <c r="D388" s="6">
        <v>12</v>
      </c>
      <c r="E388" s="6">
        <v>25.9</v>
      </c>
      <c r="F388" s="6">
        <v>15.4</v>
      </c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</row>
    <row r="389" spans="1:49" x14ac:dyDescent="0.2">
      <c r="A389" s="5">
        <v>41774</v>
      </c>
      <c r="B389" s="6">
        <v>30</v>
      </c>
      <c r="C389" s="6">
        <v>3</v>
      </c>
      <c r="D389" s="6">
        <v>110</v>
      </c>
      <c r="E389" s="6">
        <v>26.2</v>
      </c>
      <c r="F389" s="6">
        <v>15.4</v>
      </c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</row>
    <row r="390" spans="1:49" x14ac:dyDescent="0.2">
      <c r="A390" s="5">
        <v>41774</v>
      </c>
      <c r="B390" s="6">
        <v>55</v>
      </c>
      <c r="C390" s="6">
        <v>3</v>
      </c>
      <c r="D390" s="6">
        <v>12</v>
      </c>
      <c r="E390" s="6">
        <v>27.2</v>
      </c>
      <c r="F390" s="6">
        <v>15.9</v>
      </c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</row>
    <row r="391" spans="1:49" x14ac:dyDescent="0.2">
      <c r="A391" s="5">
        <v>41774</v>
      </c>
      <c r="B391" s="6">
        <v>57</v>
      </c>
      <c r="C391" s="6">
        <v>3</v>
      </c>
      <c r="D391" s="6">
        <v>19</v>
      </c>
      <c r="E391" s="6">
        <v>27.1</v>
      </c>
      <c r="F391" s="6">
        <v>15.8</v>
      </c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</row>
    <row r="392" spans="1:49" x14ac:dyDescent="0.2">
      <c r="A392" s="10">
        <v>41774</v>
      </c>
      <c r="B392" s="11">
        <v>3</v>
      </c>
      <c r="C392" s="6">
        <v>4</v>
      </c>
      <c r="D392" s="6" t="s">
        <v>7</v>
      </c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</row>
    <row r="393" spans="1:49" x14ac:dyDescent="0.2">
      <c r="A393" s="10">
        <v>41774</v>
      </c>
      <c r="B393" s="11">
        <v>10</v>
      </c>
      <c r="C393" s="6">
        <v>4</v>
      </c>
      <c r="D393" s="6">
        <v>17</v>
      </c>
      <c r="E393" s="6">
        <v>24.1</v>
      </c>
      <c r="F393" s="6">
        <v>13.3</v>
      </c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</row>
    <row r="394" spans="1:49" x14ac:dyDescent="0.2">
      <c r="A394" s="10">
        <v>41774</v>
      </c>
      <c r="B394" s="11">
        <v>42</v>
      </c>
      <c r="C394" s="6">
        <v>4</v>
      </c>
      <c r="D394" s="6">
        <v>43</v>
      </c>
      <c r="E394" s="6">
        <v>26.9</v>
      </c>
      <c r="F394" s="6">
        <v>14.7</v>
      </c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</row>
    <row r="395" spans="1:49" x14ac:dyDescent="0.2">
      <c r="A395" s="10">
        <v>41774</v>
      </c>
      <c r="B395" s="11">
        <v>44</v>
      </c>
      <c r="C395" s="6">
        <v>4</v>
      </c>
      <c r="D395" s="6" t="s">
        <v>8</v>
      </c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</row>
    <row r="396" spans="1:49" x14ac:dyDescent="0.2">
      <c r="A396" s="10">
        <v>41774</v>
      </c>
      <c r="B396" s="11">
        <v>89</v>
      </c>
      <c r="C396" s="6">
        <v>4</v>
      </c>
      <c r="D396" s="6">
        <v>18</v>
      </c>
      <c r="E396" s="6">
        <v>29.2</v>
      </c>
      <c r="F396" s="6">
        <v>15.4</v>
      </c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</row>
    <row r="397" spans="1:49" x14ac:dyDescent="0.2">
      <c r="A397" s="10">
        <v>41774</v>
      </c>
      <c r="B397" s="11">
        <v>1</v>
      </c>
      <c r="C397" s="6">
        <v>5</v>
      </c>
      <c r="D397" s="6">
        <v>8</v>
      </c>
      <c r="E397" s="6">
        <v>27</v>
      </c>
      <c r="F397" s="6">
        <v>15.8</v>
      </c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</row>
    <row r="398" spans="1:49" x14ac:dyDescent="0.2">
      <c r="A398" s="10">
        <v>41774</v>
      </c>
      <c r="B398" s="11">
        <v>4</v>
      </c>
      <c r="C398" s="6">
        <v>5</v>
      </c>
      <c r="D398" s="6">
        <v>15</v>
      </c>
      <c r="E398" s="6">
        <v>26.4</v>
      </c>
      <c r="F398" s="6">
        <v>14.6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</row>
    <row r="399" spans="1:49" x14ac:dyDescent="0.2">
      <c r="A399" s="10">
        <v>41774</v>
      </c>
      <c r="B399" s="11">
        <v>46</v>
      </c>
      <c r="C399" s="6">
        <v>5</v>
      </c>
      <c r="D399" s="6">
        <v>22</v>
      </c>
      <c r="E399" s="6">
        <v>26.7</v>
      </c>
      <c r="F399" s="6">
        <v>14.5</v>
      </c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</row>
    <row r="400" spans="1:49" x14ac:dyDescent="0.2">
      <c r="A400" s="10">
        <v>41774</v>
      </c>
      <c r="B400" s="11">
        <v>54</v>
      </c>
      <c r="C400" s="6">
        <v>5</v>
      </c>
      <c r="D400" s="6">
        <v>2</v>
      </c>
      <c r="E400" s="6">
        <v>25.4</v>
      </c>
      <c r="F400" s="6">
        <v>14</v>
      </c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</row>
    <row r="401" spans="1:49" x14ac:dyDescent="0.2">
      <c r="A401" s="10">
        <v>41774</v>
      </c>
      <c r="B401" s="11">
        <v>88</v>
      </c>
      <c r="C401" s="6">
        <v>5</v>
      </c>
      <c r="D401" s="6">
        <v>21</v>
      </c>
      <c r="E401" s="6">
        <v>25.8</v>
      </c>
      <c r="F401" s="6">
        <v>15.7</v>
      </c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</row>
    <row r="402" spans="1:49" x14ac:dyDescent="0.2">
      <c r="A402" s="10">
        <v>41774</v>
      </c>
      <c r="B402" s="11">
        <v>12</v>
      </c>
      <c r="C402" s="6">
        <v>6</v>
      </c>
      <c r="D402" s="6">
        <v>17</v>
      </c>
      <c r="E402" s="6">
        <v>26.4</v>
      </c>
      <c r="F402" s="6">
        <v>16</v>
      </c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</row>
    <row r="403" spans="1:49" x14ac:dyDescent="0.2">
      <c r="A403" s="10">
        <v>41774</v>
      </c>
      <c r="B403" s="11">
        <v>22</v>
      </c>
      <c r="C403" s="6">
        <v>6</v>
      </c>
      <c r="D403" s="6">
        <v>24</v>
      </c>
      <c r="E403" s="6">
        <v>24.7</v>
      </c>
      <c r="F403" s="6">
        <v>13.4</v>
      </c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</row>
    <row r="404" spans="1:49" x14ac:dyDescent="0.2">
      <c r="A404" s="10">
        <v>41774</v>
      </c>
      <c r="B404" s="11">
        <v>51</v>
      </c>
      <c r="C404" s="6">
        <v>6</v>
      </c>
      <c r="D404" s="6">
        <v>23</v>
      </c>
      <c r="E404" s="6">
        <v>24</v>
      </c>
      <c r="F404" s="6">
        <v>14.5</v>
      </c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</row>
    <row r="405" spans="1:49" x14ac:dyDescent="0.2">
      <c r="A405" s="10">
        <v>41774</v>
      </c>
      <c r="B405" s="11">
        <v>52</v>
      </c>
      <c r="C405" s="6">
        <v>6</v>
      </c>
      <c r="D405" s="6">
        <v>68</v>
      </c>
      <c r="E405" s="6">
        <v>25.9</v>
      </c>
      <c r="F405" s="6">
        <v>14.7</v>
      </c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</row>
    <row r="406" spans="1:49" x14ac:dyDescent="0.2">
      <c r="A406" s="12">
        <v>41774</v>
      </c>
      <c r="B406" s="6">
        <v>60</v>
      </c>
      <c r="C406" s="6">
        <v>6</v>
      </c>
      <c r="D406" s="6">
        <v>32</v>
      </c>
      <c r="E406" s="6">
        <v>25.7</v>
      </c>
      <c r="F406" s="6">
        <v>13.6</v>
      </c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</row>
    <row r="407" spans="1:49" x14ac:dyDescent="0.2">
      <c r="A407" s="5">
        <v>41774</v>
      </c>
      <c r="B407" s="6">
        <v>9</v>
      </c>
      <c r="C407" s="6">
        <v>7</v>
      </c>
      <c r="D407" s="6"/>
      <c r="E407" s="6">
        <v>25.4</v>
      </c>
      <c r="F407" s="6">
        <v>13.1</v>
      </c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</row>
    <row r="408" spans="1:49" x14ac:dyDescent="0.2">
      <c r="A408" s="5">
        <v>41774</v>
      </c>
      <c r="B408" s="6">
        <v>26</v>
      </c>
      <c r="C408" s="6">
        <v>7</v>
      </c>
      <c r="D408" s="6"/>
      <c r="E408" s="6">
        <v>25.9</v>
      </c>
      <c r="F408" s="6">
        <v>14.6</v>
      </c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</row>
    <row r="409" spans="1:49" x14ac:dyDescent="0.2">
      <c r="A409" s="5">
        <v>41774</v>
      </c>
      <c r="B409" s="6">
        <v>47</v>
      </c>
      <c r="C409" s="6">
        <v>7</v>
      </c>
      <c r="D409" s="6"/>
      <c r="E409" s="6">
        <v>24.6</v>
      </c>
      <c r="F409" s="6">
        <v>13.2</v>
      </c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</row>
    <row r="410" spans="1:49" x14ac:dyDescent="0.2">
      <c r="A410" s="5">
        <v>41774</v>
      </c>
      <c r="B410" s="6">
        <v>58</v>
      </c>
      <c r="C410" s="6">
        <v>7</v>
      </c>
      <c r="D410" s="6"/>
      <c r="E410" s="6">
        <v>24.4</v>
      </c>
      <c r="F410" s="6">
        <v>14.1</v>
      </c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</row>
    <row r="411" spans="1:49" x14ac:dyDescent="0.2">
      <c r="A411" s="5">
        <v>41774</v>
      </c>
      <c r="B411" s="6">
        <v>87</v>
      </c>
      <c r="C411" s="6">
        <v>7</v>
      </c>
      <c r="D411" s="6"/>
      <c r="E411" s="6">
        <v>27.7</v>
      </c>
      <c r="F411" s="6">
        <v>17.600000000000001</v>
      </c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</row>
    <row r="412" spans="1:49" x14ac:dyDescent="0.2">
      <c r="A412" s="5">
        <v>41774</v>
      </c>
      <c r="B412" s="6">
        <v>19</v>
      </c>
      <c r="C412" s="6">
        <v>8</v>
      </c>
      <c r="D412" s="6"/>
      <c r="E412" s="6">
        <v>26.1</v>
      </c>
      <c r="F412" s="6">
        <v>14.7</v>
      </c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</row>
    <row r="413" spans="1:49" x14ac:dyDescent="0.2">
      <c r="A413" s="5">
        <v>41774</v>
      </c>
      <c r="B413" s="6">
        <v>28</v>
      </c>
      <c r="C413" s="6">
        <v>8</v>
      </c>
      <c r="D413" s="6"/>
      <c r="E413" s="6">
        <v>27.3</v>
      </c>
      <c r="F413" s="6">
        <v>14.2</v>
      </c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</row>
    <row r="414" spans="1:49" x14ac:dyDescent="0.2">
      <c r="A414" s="5">
        <v>41774</v>
      </c>
      <c r="B414" s="6">
        <v>34</v>
      </c>
      <c r="C414" s="6">
        <v>8</v>
      </c>
      <c r="D414" s="6"/>
      <c r="E414" s="6">
        <v>26</v>
      </c>
      <c r="F414" s="6">
        <v>14.3</v>
      </c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</row>
    <row r="415" spans="1:49" x14ac:dyDescent="0.2">
      <c r="A415" s="5">
        <v>41774</v>
      </c>
      <c r="B415" s="6">
        <v>35</v>
      </c>
      <c r="C415" s="6">
        <v>8</v>
      </c>
      <c r="D415" s="6"/>
      <c r="E415" s="6">
        <v>29.4</v>
      </c>
      <c r="F415" s="6">
        <v>16.399999999999999</v>
      </c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</row>
    <row r="416" spans="1:49" x14ac:dyDescent="0.2">
      <c r="A416" s="5">
        <v>41774</v>
      </c>
      <c r="B416" s="6">
        <v>36</v>
      </c>
      <c r="C416" s="6">
        <v>8</v>
      </c>
      <c r="D416" s="6"/>
      <c r="E416" s="6">
        <v>27.2</v>
      </c>
      <c r="F416" s="6">
        <v>15.6</v>
      </c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</row>
    <row r="417" spans="1:49" x14ac:dyDescent="0.2">
      <c r="A417" s="5">
        <v>41774</v>
      </c>
      <c r="B417" s="6">
        <v>14</v>
      </c>
      <c r="C417" s="6">
        <v>9</v>
      </c>
      <c r="D417" s="6"/>
      <c r="E417" s="6">
        <v>28.5</v>
      </c>
      <c r="F417" s="6">
        <v>16.2</v>
      </c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</row>
    <row r="418" spans="1:49" x14ac:dyDescent="0.2">
      <c r="A418" s="5">
        <v>41774</v>
      </c>
      <c r="B418" s="6">
        <v>48</v>
      </c>
      <c r="C418" s="6">
        <v>9</v>
      </c>
      <c r="D418" s="6"/>
      <c r="E418" s="6">
        <v>26.5</v>
      </c>
      <c r="F418" s="6">
        <v>14.9</v>
      </c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</row>
    <row r="419" spans="1:49" x14ac:dyDescent="0.2">
      <c r="A419" s="5">
        <v>41774</v>
      </c>
      <c r="B419" s="6">
        <v>53</v>
      </c>
      <c r="C419" s="6">
        <v>9</v>
      </c>
      <c r="D419" s="6"/>
      <c r="E419" s="6">
        <v>26.7</v>
      </c>
      <c r="F419" s="6">
        <v>14</v>
      </c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</row>
    <row r="420" spans="1:49" x14ac:dyDescent="0.2">
      <c r="A420" s="5">
        <v>41774</v>
      </c>
      <c r="B420" s="6">
        <v>56</v>
      </c>
      <c r="C420" s="6">
        <v>9</v>
      </c>
      <c r="D420" s="6"/>
      <c r="E420" s="6">
        <v>28.3</v>
      </c>
      <c r="F420" s="6">
        <v>15</v>
      </c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</row>
    <row r="421" spans="1:49" x14ac:dyDescent="0.2">
      <c r="A421" s="5">
        <v>41774</v>
      </c>
      <c r="B421" s="6">
        <v>59</v>
      </c>
      <c r="C421" s="6">
        <v>9</v>
      </c>
      <c r="D421" s="6"/>
      <c r="E421" s="6">
        <v>27</v>
      </c>
      <c r="F421" s="6">
        <v>14.5</v>
      </c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</row>
    <row r="422" spans="1:49" x14ac:dyDescent="0.2">
      <c r="A422" s="5">
        <v>41775</v>
      </c>
      <c r="B422" s="6">
        <v>21</v>
      </c>
      <c r="C422" s="6">
        <v>1</v>
      </c>
      <c r="D422" s="6">
        <v>16</v>
      </c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</row>
    <row r="423" spans="1:49" x14ac:dyDescent="0.2">
      <c r="A423" s="5">
        <v>41775</v>
      </c>
      <c r="B423" s="6">
        <v>24</v>
      </c>
      <c r="C423" s="6">
        <v>1</v>
      </c>
      <c r="D423" s="6">
        <v>11</v>
      </c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</row>
    <row r="424" spans="1:49" x14ac:dyDescent="0.2">
      <c r="A424" s="5">
        <v>41775</v>
      </c>
      <c r="B424" s="6">
        <v>29</v>
      </c>
      <c r="C424" s="6">
        <v>1</v>
      </c>
      <c r="D424" s="6">
        <v>8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</row>
    <row r="425" spans="1:49" x14ac:dyDescent="0.2">
      <c r="A425" s="5">
        <v>41775</v>
      </c>
      <c r="B425" s="6">
        <v>37</v>
      </c>
      <c r="C425" s="6">
        <v>1</v>
      </c>
      <c r="D425" s="6">
        <v>0</v>
      </c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</row>
    <row r="426" spans="1:49" x14ac:dyDescent="0.2">
      <c r="A426" s="5">
        <v>41775</v>
      </c>
      <c r="B426" s="6">
        <v>90</v>
      </c>
      <c r="C426" s="6">
        <v>1</v>
      </c>
      <c r="D426" s="6">
        <v>12</v>
      </c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</row>
    <row r="427" spans="1:49" x14ac:dyDescent="0.2">
      <c r="A427" s="5">
        <v>41775</v>
      </c>
      <c r="B427" s="6">
        <v>11</v>
      </c>
      <c r="C427" s="6">
        <v>2</v>
      </c>
      <c r="D427" s="6">
        <v>0</v>
      </c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</row>
    <row r="428" spans="1:49" x14ac:dyDescent="0.2">
      <c r="A428" s="5">
        <v>41775</v>
      </c>
      <c r="B428" s="6">
        <v>31</v>
      </c>
      <c r="C428" s="6">
        <v>2</v>
      </c>
      <c r="D428" s="6">
        <v>16</v>
      </c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</row>
    <row r="429" spans="1:49" x14ac:dyDescent="0.2">
      <c r="A429" s="5">
        <v>41775</v>
      </c>
      <c r="B429" s="6">
        <v>40</v>
      </c>
      <c r="C429" s="6">
        <v>2</v>
      </c>
      <c r="D429" s="6">
        <v>16</v>
      </c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</row>
    <row r="430" spans="1:49" x14ac:dyDescent="0.2">
      <c r="A430" s="5">
        <v>41775</v>
      </c>
      <c r="B430" s="6">
        <v>43</v>
      </c>
      <c r="C430" s="6">
        <v>2</v>
      </c>
      <c r="D430" s="6">
        <v>18</v>
      </c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</row>
    <row r="431" spans="1:49" x14ac:dyDescent="0.2">
      <c r="A431" s="5">
        <v>41775</v>
      </c>
      <c r="B431" s="6">
        <v>45</v>
      </c>
      <c r="C431" s="6">
        <v>2</v>
      </c>
      <c r="D431" s="6">
        <v>15</v>
      </c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</row>
    <row r="432" spans="1:49" x14ac:dyDescent="0.2">
      <c r="A432" s="5">
        <v>41775</v>
      </c>
      <c r="B432" s="6">
        <v>6</v>
      </c>
      <c r="C432" s="6">
        <v>3</v>
      </c>
      <c r="D432" s="6">
        <v>19</v>
      </c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</row>
    <row r="433" spans="1:49" x14ac:dyDescent="0.2">
      <c r="A433" s="5">
        <v>41775</v>
      </c>
      <c r="B433" s="6">
        <v>13</v>
      </c>
      <c r="C433" s="6">
        <v>3</v>
      </c>
      <c r="D433" s="6">
        <v>5</v>
      </c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</row>
    <row r="434" spans="1:49" x14ac:dyDescent="0.2">
      <c r="A434" s="5">
        <v>41775</v>
      </c>
      <c r="B434" s="6">
        <v>30</v>
      </c>
      <c r="C434" s="6">
        <v>3</v>
      </c>
      <c r="D434" s="6">
        <v>7</v>
      </c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</row>
    <row r="435" spans="1:49" x14ac:dyDescent="0.2">
      <c r="A435" s="5">
        <v>41775</v>
      </c>
      <c r="B435" s="6">
        <v>55</v>
      </c>
      <c r="C435" s="6">
        <v>3</v>
      </c>
      <c r="D435" s="6">
        <v>4</v>
      </c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</row>
    <row r="436" spans="1:49" x14ac:dyDescent="0.2">
      <c r="A436" s="5">
        <v>41775</v>
      </c>
      <c r="B436" s="6">
        <v>57</v>
      </c>
      <c r="C436" s="6">
        <v>3</v>
      </c>
      <c r="D436" s="6">
        <v>25</v>
      </c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</row>
    <row r="437" spans="1:49" x14ac:dyDescent="0.2">
      <c r="A437" s="5">
        <v>41776</v>
      </c>
      <c r="B437" s="6">
        <v>21</v>
      </c>
      <c r="C437" s="6">
        <v>1</v>
      </c>
      <c r="D437" s="6">
        <v>11</v>
      </c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</row>
    <row r="438" spans="1:49" x14ac:dyDescent="0.2">
      <c r="A438" s="5">
        <v>41776</v>
      </c>
      <c r="B438" s="6">
        <v>24</v>
      </c>
      <c r="C438" s="6">
        <v>1</v>
      </c>
      <c r="D438" s="6">
        <v>4</v>
      </c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</row>
    <row r="439" spans="1:49" x14ac:dyDescent="0.2">
      <c r="A439" s="5">
        <v>41776</v>
      </c>
      <c r="B439" s="6">
        <v>29</v>
      </c>
      <c r="C439" s="6">
        <v>1</v>
      </c>
      <c r="D439" s="6">
        <v>12</v>
      </c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</row>
    <row r="440" spans="1:49" x14ac:dyDescent="0.2">
      <c r="A440" s="5">
        <v>41776</v>
      </c>
      <c r="B440" s="6">
        <v>37</v>
      </c>
      <c r="C440" s="6">
        <v>1</v>
      </c>
      <c r="D440" s="6">
        <v>5</v>
      </c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</row>
    <row r="441" spans="1:49" x14ac:dyDescent="0.2">
      <c r="A441" s="5">
        <v>41776</v>
      </c>
      <c r="B441" s="6">
        <v>90</v>
      </c>
      <c r="C441" s="6">
        <v>1</v>
      </c>
      <c r="D441" s="6">
        <v>5</v>
      </c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</row>
    <row r="442" spans="1:49" x14ac:dyDescent="0.2">
      <c r="A442" s="5">
        <v>41776</v>
      </c>
      <c r="B442" s="6">
        <v>11</v>
      </c>
      <c r="C442" s="6">
        <v>2</v>
      </c>
      <c r="D442" s="6">
        <v>0</v>
      </c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</row>
    <row r="443" spans="1:49" x14ac:dyDescent="0.2">
      <c r="A443" s="5">
        <v>41776</v>
      </c>
      <c r="B443" s="6">
        <v>31</v>
      </c>
      <c r="C443" s="6">
        <v>2</v>
      </c>
      <c r="D443" s="6">
        <v>15</v>
      </c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</row>
    <row r="444" spans="1:49" x14ac:dyDescent="0.2">
      <c r="A444" s="5">
        <v>41776</v>
      </c>
      <c r="B444" s="6">
        <v>40</v>
      </c>
      <c r="C444" s="6">
        <v>2</v>
      </c>
      <c r="D444" s="6">
        <v>14</v>
      </c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</row>
    <row r="445" spans="1:49" x14ac:dyDescent="0.2">
      <c r="A445" s="5">
        <v>41776</v>
      </c>
      <c r="B445" s="6">
        <v>43</v>
      </c>
      <c r="C445" s="6">
        <v>2</v>
      </c>
      <c r="D445" s="6">
        <v>9</v>
      </c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</row>
    <row r="446" spans="1:49" x14ac:dyDescent="0.2">
      <c r="A446" s="5">
        <v>41776</v>
      </c>
      <c r="B446" s="6">
        <v>45</v>
      </c>
      <c r="C446" s="6">
        <v>2</v>
      </c>
      <c r="D446" s="6">
        <v>5</v>
      </c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</row>
    <row r="447" spans="1:49" x14ac:dyDescent="0.2">
      <c r="A447" s="5">
        <v>41776</v>
      </c>
      <c r="B447" s="6">
        <v>6</v>
      </c>
      <c r="C447" s="6">
        <v>3</v>
      </c>
      <c r="D447" s="6">
        <v>13</v>
      </c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</row>
    <row r="448" spans="1:49" x14ac:dyDescent="0.2">
      <c r="A448" s="5">
        <v>41776</v>
      </c>
      <c r="B448" s="6">
        <v>13</v>
      </c>
      <c r="C448" s="6">
        <v>3</v>
      </c>
      <c r="D448" s="6">
        <v>12</v>
      </c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</row>
    <row r="449" spans="1:49" x14ac:dyDescent="0.2">
      <c r="A449" s="5">
        <v>41776</v>
      </c>
      <c r="B449" s="6">
        <v>30</v>
      </c>
      <c r="C449" s="6">
        <v>3</v>
      </c>
      <c r="D449" s="6">
        <v>20</v>
      </c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</row>
    <row r="450" spans="1:49" x14ac:dyDescent="0.2">
      <c r="A450" s="5">
        <v>41776</v>
      </c>
      <c r="B450" s="6">
        <v>55</v>
      </c>
      <c r="C450" s="6">
        <v>3</v>
      </c>
      <c r="D450" s="6">
        <v>21</v>
      </c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</row>
    <row r="451" spans="1:49" x14ac:dyDescent="0.2">
      <c r="A451" s="5">
        <v>41776</v>
      </c>
      <c r="B451" s="6">
        <v>57</v>
      </c>
      <c r="C451" s="6">
        <v>3</v>
      </c>
      <c r="D451" s="6">
        <v>17</v>
      </c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</row>
    <row r="452" spans="1:49" x14ac:dyDescent="0.2">
      <c r="A452" s="5">
        <v>41777</v>
      </c>
      <c r="B452" s="6">
        <v>21</v>
      </c>
      <c r="C452" s="6">
        <v>1</v>
      </c>
      <c r="D452" s="6">
        <v>17</v>
      </c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</row>
    <row r="453" spans="1:49" x14ac:dyDescent="0.2">
      <c r="A453" s="5">
        <v>41777</v>
      </c>
      <c r="B453" s="6">
        <v>24</v>
      </c>
      <c r="C453" s="6">
        <v>1</v>
      </c>
      <c r="D453" s="6">
        <v>15</v>
      </c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</row>
    <row r="454" spans="1:49" x14ac:dyDescent="0.2">
      <c r="A454" s="5">
        <v>41777</v>
      </c>
      <c r="B454" s="6">
        <v>29</v>
      </c>
      <c r="C454" s="6">
        <v>1</v>
      </c>
      <c r="D454" s="6">
        <v>15</v>
      </c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</row>
    <row r="455" spans="1:49" x14ac:dyDescent="0.2">
      <c r="A455" s="5">
        <v>41777</v>
      </c>
      <c r="B455" s="6">
        <v>37</v>
      </c>
      <c r="C455" s="6">
        <v>1</v>
      </c>
      <c r="D455" s="6">
        <v>7</v>
      </c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</row>
    <row r="456" spans="1:49" x14ac:dyDescent="0.2">
      <c r="A456" s="5">
        <v>41777</v>
      </c>
      <c r="B456" s="6">
        <v>90</v>
      </c>
      <c r="C456" s="6">
        <v>1</v>
      </c>
      <c r="D456" s="6">
        <v>14</v>
      </c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</row>
    <row r="457" spans="1:49" x14ac:dyDescent="0.2">
      <c r="A457" s="5">
        <v>41777</v>
      </c>
      <c r="B457" s="6">
        <v>11</v>
      </c>
      <c r="C457" s="6">
        <v>2</v>
      </c>
      <c r="D457" s="6">
        <v>0</v>
      </c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</row>
    <row r="458" spans="1:49" x14ac:dyDescent="0.2">
      <c r="A458" s="5">
        <v>41777</v>
      </c>
      <c r="B458" s="6">
        <v>31</v>
      </c>
      <c r="C458" s="6">
        <v>2</v>
      </c>
      <c r="D458" s="6">
        <v>5</v>
      </c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</row>
    <row r="459" spans="1:49" x14ac:dyDescent="0.2">
      <c r="A459" s="5">
        <v>41777</v>
      </c>
      <c r="B459" s="6">
        <v>40</v>
      </c>
      <c r="C459" s="6">
        <v>2</v>
      </c>
      <c r="D459" s="6">
        <v>23</v>
      </c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</row>
    <row r="460" spans="1:49" x14ac:dyDescent="0.2">
      <c r="A460" s="5">
        <v>41777</v>
      </c>
      <c r="B460" s="6">
        <v>43</v>
      </c>
      <c r="C460" s="6">
        <v>2</v>
      </c>
      <c r="D460" s="6">
        <v>28</v>
      </c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</row>
    <row r="461" spans="1:49" x14ac:dyDescent="0.2">
      <c r="A461" s="5">
        <v>41777</v>
      </c>
      <c r="B461" s="6">
        <v>45</v>
      </c>
      <c r="C461" s="6">
        <v>2</v>
      </c>
      <c r="D461" s="6">
        <v>16</v>
      </c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</row>
    <row r="462" spans="1:49" x14ac:dyDescent="0.2">
      <c r="A462" s="5">
        <v>41777</v>
      </c>
      <c r="B462" s="6">
        <v>6</v>
      </c>
      <c r="C462" s="6">
        <v>3</v>
      </c>
      <c r="D462" s="6">
        <v>19</v>
      </c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</row>
    <row r="463" spans="1:49" x14ac:dyDescent="0.2">
      <c r="A463" s="5">
        <v>41777</v>
      </c>
      <c r="B463" s="6">
        <v>13</v>
      </c>
      <c r="C463" s="6">
        <v>3</v>
      </c>
      <c r="D463" s="6">
        <v>10</v>
      </c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</row>
    <row r="464" spans="1:49" x14ac:dyDescent="0.2">
      <c r="A464" s="5">
        <v>41777</v>
      </c>
      <c r="B464" s="6">
        <v>30</v>
      </c>
      <c r="C464" s="6">
        <v>3</v>
      </c>
      <c r="D464" s="6">
        <v>9</v>
      </c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</row>
    <row r="465" spans="1:49" x14ac:dyDescent="0.2">
      <c r="A465" s="5">
        <v>41777</v>
      </c>
      <c r="B465" s="6">
        <v>55</v>
      </c>
      <c r="C465" s="6">
        <v>3</v>
      </c>
      <c r="D465" s="6">
        <v>8</v>
      </c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</row>
    <row r="466" spans="1:49" x14ac:dyDescent="0.2">
      <c r="A466" s="5">
        <v>41777</v>
      </c>
      <c r="B466" s="6">
        <v>57</v>
      </c>
      <c r="C466" s="6">
        <v>3</v>
      </c>
      <c r="D466" s="6">
        <v>25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</row>
    <row r="467" spans="1:49" x14ac:dyDescent="0.2">
      <c r="A467" s="5">
        <v>41778</v>
      </c>
      <c r="B467" s="6">
        <v>21</v>
      </c>
      <c r="C467" s="6">
        <v>1</v>
      </c>
      <c r="D467" s="6">
        <v>9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</row>
    <row r="468" spans="1:49" x14ac:dyDescent="0.2">
      <c r="A468" s="5">
        <v>41778</v>
      </c>
      <c r="B468" s="6">
        <v>24</v>
      </c>
      <c r="C468" s="6">
        <v>1</v>
      </c>
      <c r="D468" s="6">
        <v>0</v>
      </c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</row>
    <row r="469" spans="1:49" x14ac:dyDescent="0.2">
      <c r="A469" s="5">
        <v>41778</v>
      </c>
      <c r="B469" s="6">
        <v>29</v>
      </c>
      <c r="C469" s="6">
        <v>1</v>
      </c>
      <c r="D469" s="6">
        <v>12</v>
      </c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</row>
    <row r="470" spans="1:49" x14ac:dyDescent="0.2">
      <c r="A470" s="5">
        <v>41778</v>
      </c>
      <c r="B470" s="6">
        <v>37</v>
      </c>
      <c r="C470" s="6">
        <v>1</v>
      </c>
      <c r="D470" s="6">
        <v>11</v>
      </c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</row>
    <row r="471" spans="1:49" x14ac:dyDescent="0.2">
      <c r="A471" s="5">
        <v>41778</v>
      </c>
      <c r="B471" s="6">
        <v>90</v>
      </c>
      <c r="C471" s="6">
        <v>1</v>
      </c>
      <c r="D471" s="6">
        <v>6</v>
      </c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</row>
    <row r="472" spans="1:49" x14ac:dyDescent="0.2">
      <c r="A472" s="5">
        <v>41778</v>
      </c>
      <c r="B472" s="6">
        <v>11</v>
      </c>
      <c r="C472" s="6">
        <v>2</v>
      </c>
      <c r="D472" s="6" t="s">
        <v>7</v>
      </c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</row>
    <row r="473" spans="1:49" x14ac:dyDescent="0.2">
      <c r="A473" s="5">
        <v>41778</v>
      </c>
      <c r="B473" s="6">
        <v>31</v>
      </c>
      <c r="C473" s="6">
        <v>2</v>
      </c>
      <c r="D473" s="6">
        <v>14</v>
      </c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</row>
    <row r="474" spans="1:49" x14ac:dyDescent="0.2">
      <c r="A474" s="5">
        <v>41778</v>
      </c>
      <c r="B474" s="6">
        <v>40</v>
      </c>
      <c r="C474" s="6">
        <v>2</v>
      </c>
      <c r="D474" s="6">
        <v>11</v>
      </c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</row>
    <row r="475" spans="1:49" x14ac:dyDescent="0.2">
      <c r="A475" s="5">
        <v>41778</v>
      </c>
      <c r="B475" s="6">
        <v>43</v>
      </c>
      <c r="C475" s="6">
        <v>2</v>
      </c>
      <c r="D475" s="6">
        <v>6</v>
      </c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</row>
    <row r="476" spans="1:49" x14ac:dyDescent="0.2">
      <c r="A476" s="5">
        <v>41778</v>
      </c>
      <c r="B476" s="6">
        <v>45</v>
      </c>
      <c r="C476" s="6">
        <v>2</v>
      </c>
      <c r="D476" s="6">
        <v>23</v>
      </c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</row>
    <row r="477" spans="1:49" x14ac:dyDescent="0.2">
      <c r="A477" s="5">
        <v>41778</v>
      </c>
      <c r="B477" s="6">
        <v>6</v>
      </c>
      <c r="C477" s="6">
        <v>3</v>
      </c>
      <c r="D477" s="6">
        <v>5</v>
      </c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</row>
    <row r="478" spans="1:49" x14ac:dyDescent="0.2">
      <c r="A478" s="5">
        <v>41778</v>
      </c>
      <c r="B478" s="6">
        <v>13</v>
      </c>
      <c r="C478" s="6">
        <v>3</v>
      </c>
      <c r="D478" s="6">
        <v>2</v>
      </c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</row>
    <row r="479" spans="1:49" x14ac:dyDescent="0.2">
      <c r="A479" s="5">
        <v>41778</v>
      </c>
      <c r="B479" s="6">
        <v>30</v>
      </c>
      <c r="C479" s="6">
        <v>3</v>
      </c>
      <c r="D479" s="6">
        <v>13</v>
      </c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</row>
    <row r="480" spans="1:49" x14ac:dyDescent="0.2">
      <c r="A480" s="5">
        <v>41778</v>
      </c>
      <c r="B480" s="6">
        <v>55</v>
      </c>
      <c r="C480" s="6">
        <v>3</v>
      </c>
      <c r="D480" s="6">
        <v>9</v>
      </c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</row>
    <row r="481" spans="1:49" x14ac:dyDescent="0.2">
      <c r="A481" s="5">
        <v>41778</v>
      </c>
      <c r="B481" s="6">
        <v>57</v>
      </c>
      <c r="C481" s="6">
        <v>3</v>
      </c>
      <c r="D481" s="6">
        <v>8</v>
      </c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</row>
    <row r="482" spans="1:49" x14ac:dyDescent="0.2">
      <c r="A482" s="5">
        <v>41779</v>
      </c>
      <c r="B482" s="6">
        <v>21</v>
      </c>
      <c r="C482" s="6">
        <v>1</v>
      </c>
      <c r="D482" s="6">
        <v>7</v>
      </c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</row>
    <row r="483" spans="1:49" x14ac:dyDescent="0.2">
      <c r="A483" s="5">
        <v>41779</v>
      </c>
      <c r="B483" s="6">
        <v>24</v>
      </c>
      <c r="C483" s="6">
        <v>1</v>
      </c>
      <c r="D483" s="6">
        <v>19</v>
      </c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</row>
    <row r="484" spans="1:49" x14ac:dyDescent="0.2">
      <c r="A484" s="5">
        <v>41779</v>
      </c>
      <c r="B484" s="6">
        <v>29</v>
      </c>
      <c r="C484" s="6">
        <v>1</v>
      </c>
      <c r="D484" s="6">
        <v>0</v>
      </c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</row>
    <row r="485" spans="1:49" x14ac:dyDescent="0.2">
      <c r="A485" s="5">
        <v>41779</v>
      </c>
      <c r="B485" s="6">
        <v>37</v>
      </c>
      <c r="C485" s="6">
        <v>1</v>
      </c>
      <c r="D485" s="6">
        <v>12</v>
      </c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</row>
    <row r="486" spans="1:49" x14ac:dyDescent="0.2">
      <c r="A486" s="5">
        <v>41779</v>
      </c>
      <c r="B486" s="6">
        <v>90</v>
      </c>
      <c r="C486" s="6">
        <v>1</v>
      </c>
      <c r="D486" s="6">
        <v>4</v>
      </c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</row>
    <row r="487" spans="1:49" x14ac:dyDescent="0.2">
      <c r="A487" s="5">
        <v>41779</v>
      </c>
      <c r="B487" s="6">
        <v>11</v>
      </c>
      <c r="C487" s="6">
        <v>2</v>
      </c>
      <c r="D487" s="6" t="s">
        <v>7</v>
      </c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</row>
    <row r="488" spans="1:49" x14ac:dyDescent="0.2">
      <c r="A488" s="5">
        <v>41779</v>
      </c>
      <c r="B488" s="6">
        <v>31</v>
      </c>
      <c r="C488" s="6">
        <v>2</v>
      </c>
      <c r="D488" s="6">
        <v>22</v>
      </c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</row>
    <row r="489" spans="1:49" x14ac:dyDescent="0.2">
      <c r="A489" s="5">
        <v>41779</v>
      </c>
      <c r="B489" s="6">
        <v>40</v>
      </c>
      <c r="C489" s="6">
        <v>2</v>
      </c>
      <c r="D489" s="6">
        <v>23</v>
      </c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</row>
    <row r="490" spans="1:49" x14ac:dyDescent="0.2">
      <c r="A490" s="5">
        <v>41779</v>
      </c>
      <c r="B490" s="6">
        <v>43</v>
      </c>
      <c r="C490" s="6">
        <v>2</v>
      </c>
      <c r="D490" s="6">
        <v>27</v>
      </c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</row>
    <row r="491" spans="1:49" x14ac:dyDescent="0.2">
      <c r="A491" s="5">
        <v>41779</v>
      </c>
      <c r="B491" s="6">
        <v>45</v>
      </c>
      <c r="C491" s="6">
        <v>2</v>
      </c>
      <c r="D491" s="6">
        <v>12</v>
      </c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</row>
    <row r="492" spans="1:49" x14ac:dyDescent="0.2">
      <c r="A492" s="5">
        <v>41779</v>
      </c>
      <c r="B492" s="6">
        <v>6</v>
      </c>
      <c r="C492" s="6">
        <v>3</v>
      </c>
      <c r="D492" s="6">
        <v>21</v>
      </c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</row>
    <row r="493" spans="1:49" x14ac:dyDescent="0.2">
      <c r="A493" s="5">
        <v>41779</v>
      </c>
      <c r="B493" s="6">
        <v>13</v>
      </c>
      <c r="C493" s="6">
        <v>3</v>
      </c>
      <c r="D493" s="6">
        <v>5</v>
      </c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</row>
    <row r="494" spans="1:49" x14ac:dyDescent="0.2">
      <c r="A494" s="5">
        <v>41779</v>
      </c>
      <c r="B494" s="6">
        <v>30</v>
      </c>
      <c r="C494" s="6">
        <v>3</v>
      </c>
      <c r="D494" s="6">
        <v>14</v>
      </c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</row>
    <row r="495" spans="1:49" x14ac:dyDescent="0.2">
      <c r="A495" s="5">
        <v>41779</v>
      </c>
      <c r="B495" s="6">
        <v>55</v>
      </c>
      <c r="C495" s="6">
        <v>3</v>
      </c>
      <c r="D495" s="6">
        <v>8</v>
      </c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</row>
    <row r="496" spans="1:49" x14ac:dyDescent="0.2">
      <c r="A496" s="5">
        <v>41779</v>
      </c>
      <c r="B496" s="6">
        <v>57</v>
      </c>
      <c r="C496" s="6">
        <v>3</v>
      </c>
      <c r="D496" s="6">
        <v>12</v>
      </c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</row>
    <row r="497" spans="1:49" x14ac:dyDescent="0.2">
      <c r="A497" s="5">
        <v>41780</v>
      </c>
      <c r="B497" s="6">
        <v>21</v>
      </c>
      <c r="C497" s="6">
        <v>1</v>
      </c>
      <c r="D497" s="6">
        <v>12</v>
      </c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</row>
    <row r="498" spans="1:49" x14ac:dyDescent="0.2">
      <c r="A498" s="5">
        <v>41780</v>
      </c>
      <c r="B498" s="6">
        <v>24</v>
      </c>
      <c r="C498" s="6">
        <v>1</v>
      </c>
      <c r="D498" s="6">
        <v>23</v>
      </c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</row>
    <row r="499" spans="1:49" x14ac:dyDescent="0.2">
      <c r="A499" s="5">
        <v>41780</v>
      </c>
      <c r="B499" s="6">
        <v>29</v>
      </c>
      <c r="C499" s="6">
        <v>1</v>
      </c>
      <c r="D499" s="6">
        <v>6</v>
      </c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</row>
    <row r="500" spans="1:49" x14ac:dyDescent="0.2">
      <c r="A500" s="5">
        <v>41780</v>
      </c>
      <c r="B500" s="6">
        <v>37</v>
      </c>
      <c r="C500" s="6">
        <v>1</v>
      </c>
      <c r="D500" s="6">
        <v>11</v>
      </c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</row>
    <row r="501" spans="1:49" x14ac:dyDescent="0.2">
      <c r="A501" s="5">
        <v>41780</v>
      </c>
      <c r="B501" s="6">
        <v>90</v>
      </c>
      <c r="C501" s="6">
        <v>1</v>
      </c>
      <c r="D501" s="6">
        <v>3</v>
      </c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</row>
    <row r="502" spans="1:49" x14ac:dyDescent="0.2">
      <c r="A502" s="5">
        <v>41780</v>
      </c>
      <c r="B502" s="6">
        <v>11</v>
      </c>
      <c r="C502" s="6">
        <v>2</v>
      </c>
      <c r="D502" s="6" t="s">
        <v>7</v>
      </c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</row>
    <row r="503" spans="1:49" x14ac:dyDescent="0.2">
      <c r="A503" s="5">
        <v>41780</v>
      </c>
      <c r="B503" s="6">
        <v>31</v>
      </c>
      <c r="C503" s="6">
        <v>2</v>
      </c>
      <c r="D503" s="6">
        <v>27</v>
      </c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</row>
    <row r="504" spans="1:49" x14ac:dyDescent="0.2">
      <c r="A504" s="5">
        <v>41780</v>
      </c>
      <c r="B504" s="6">
        <v>40</v>
      </c>
      <c r="C504" s="6">
        <v>2</v>
      </c>
      <c r="D504" s="6">
        <v>13</v>
      </c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</row>
    <row r="505" spans="1:49" x14ac:dyDescent="0.2">
      <c r="A505" s="5">
        <v>41780</v>
      </c>
      <c r="B505" s="6">
        <v>43</v>
      </c>
      <c r="C505" s="6">
        <v>2</v>
      </c>
      <c r="D505" s="6">
        <v>17</v>
      </c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</row>
    <row r="506" spans="1:49" x14ac:dyDescent="0.2">
      <c r="A506" s="5">
        <v>41780</v>
      </c>
      <c r="B506" s="6">
        <v>45</v>
      </c>
      <c r="C506" s="6">
        <v>2</v>
      </c>
      <c r="D506" s="6">
        <v>18</v>
      </c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</row>
    <row r="507" spans="1:49" x14ac:dyDescent="0.2">
      <c r="A507" s="5">
        <v>41780</v>
      </c>
      <c r="B507" s="6">
        <v>6</v>
      </c>
      <c r="C507" s="6">
        <v>3</v>
      </c>
      <c r="D507" s="6">
        <v>9</v>
      </c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</row>
    <row r="508" spans="1:49" x14ac:dyDescent="0.2">
      <c r="A508" s="5">
        <v>41780</v>
      </c>
      <c r="B508" s="6">
        <v>13</v>
      </c>
      <c r="C508" s="6">
        <v>3</v>
      </c>
      <c r="D508" s="6">
        <v>9</v>
      </c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</row>
    <row r="509" spans="1:49" x14ac:dyDescent="0.2">
      <c r="A509" s="5">
        <v>41780</v>
      </c>
      <c r="B509" s="6">
        <v>30</v>
      </c>
      <c r="C509" s="6">
        <v>3</v>
      </c>
      <c r="D509" s="6">
        <v>12</v>
      </c>
      <c r="E509" s="6"/>
      <c r="F509" s="6"/>
      <c r="G509" s="6"/>
      <c r="H509" s="6"/>
      <c r="I509" s="6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</row>
    <row r="510" spans="1:49" x14ac:dyDescent="0.2">
      <c r="A510" s="5">
        <v>41780</v>
      </c>
      <c r="B510" s="6">
        <v>55</v>
      </c>
      <c r="C510" s="6">
        <v>3</v>
      </c>
      <c r="D510" s="6">
        <v>6</v>
      </c>
      <c r="E510" s="6"/>
      <c r="F510" s="6"/>
      <c r="G510" s="6"/>
      <c r="H510" s="6"/>
      <c r="I510" s="6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</row>
    <row r="511" spans="1:49" x14ac:dyDescent="0.2">
      <c r="A511" s="5">
        <v>41780</v>
      </c>
      <c r="B511" s="6">
        <v>57</v>
      </c>
      <c r="C511" s="6">
        <v>3</v>
      </c>
      <c r="D511" s="6">
        <v>14</v>
      </c>
      <c r="E511" s="6"/>
      <c r="F511" s="6"/>
      <c r="G511" s="6"/>
      <c r="H511" s="6"/>
      <c r="I511" s="6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</row>
    <row r="512" spans="1:49" x14ac:dyDescent="0.2">
      <c r="A512" s="5">
        <v>41781</v>
      </c>
      <c r="B512" s="6">
        <v>21</v>
      </c>
      <c r="C512" s="6">
        <v>1</v>
      </c>
      <c r="D512" s="6">
        <v>9</v>
      </c>
      <c r="E512" s="6">
        <v>27</v>
      </c>
      <c r="F512" s="6">
        <v>15.5</v>
      </c>
      <c r="G512" s="6"/>
      <c r="H512" s="6"/>
      <c r="I512" s="6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</row>
    <row r="513" spans="1:49" x14ac:dyDescent="0.2">
      <c r="A513" s="5">
        <v>41781</v>
      </c>
      <c r="B513" s="6">
        <v>24</v>
      </c>
      <c r="C513" s="6">
        <v>1</v>
      </c>
      <c r="D513" s="6">
        <v>10</v>
      </c>
      <c r="E513" s="6">
        <v>24.8</v>
      </c>
      <c r="F513" s="6">
        <v>14.3</v>
      </c>
      <c r="G513" s="6"/>
      <c r="H513" s="6"/>
      <c r="I513" s="6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</row>
    <row r="514" spans="1:49" x14ac:dyDescent="0.2">
      <c r="A514" s="5">
        <v>41781</v>
      </c>
      <c r="B514" s="6">
        <v>29</v>
      </c>
      <c r="C514" s="6">
        <v>1</v>
      </c>
      <c r="D514" s="6">
        <v>11</v>
      </c>
      <c r="E514" s="6">
        <v>27.4</v>
      </c>
      <c r="F514" s="6">
        <v>14.1</v>
      </c>
      <c r="G514" s="6"/>
      <c r="H514" s="6"/>
      <c r="I514" s="6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</row>
    <row r="515" spans="1:49" x14ac:dyDescent="0.2">
      <c r="A515" s="5">
        <v>41781</v>
      </c>
      <c r="B515" s="6">
        <v>37</v>
      </c>
      <c r="C515" s="6">
        <v>1</v>
      </c>
      <c r="D515" s="6">
        <v>9</v>
      </c>
      <c r="E515" s="6">
        <v>26.2</v>
      </c>
      <c r="F515" s="6">
        <v>15.3</v>
      </c>
      <c r="G515" s="6"/>
      <c r="H515" s="6"/>
      <c r="I515" s="6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</row>
    <row r="516" spans="1:49" x14ac:dyDescent="0.2">
      <c r="A516" s="5">
        <v>41781</v>
      </c>
      <c r="B516" s="6">
        <v>90</v>
      </c>
      <c r="C516" s="6">
        <v>1</v>
      </c>
      <c r="D516" s="6">
        <v>3</v>
      </c>
      <c r="E516" s="6">
        <v>28.5</v>
      </c>
      <c r="F516" s="6">
        <v>14.8</v>
      </c>
      <c r="G516" s="6"/>
      <c r="H516" s="6"/>
      <c r="I516" s="6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</row>
    <row r="517" spans="1:49" x14ac:dyDescent="0.2">
      <c r="A517" s="5">
        <v>41781</v>
      </c>
      <c r="B517" s="6">
        <v>11</v>
      </c>
      <c r="C517" s="6">
        <v>2</v>
      </c>
      <c r="D517" s="6" t="s">
        <v>7</v>
      </c>
      <c r="E517" s="6" t="s">
        <v>7</v>
      </c>
      <c r="F517" s="6" t="s">
        <v>7</v>
      </c>
      <c r="G517" s="6"/>
      <c r="H517" s="6"/>
      <c r="I517" s="6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</row>
    <row r="518" spans="1:49" x14ac:dyDescent="0.2">
      <c r="A518" s="5">
        <v>41781</v>
      </c>
      <c r="B518" s="6">
        <v>31</v>
      </c>
      <c r="C518" s="6">
        <v>2</v>
      </c>
      <c r="D518" s="6">
        <v>20</v>
      </c>
      <c r="E518" s="6">
        <v>29.4</v>
      </c>
      <c r="F518" s="6">
        <v>16.7</v>
      </c>
      <c r="G518" s="6"/>
      <c r="H518" s="6"/>
      <c r="I518" s="6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</row>
    <row r="519" spans="1:49" x14ac:dyDescent="0.2">
      <c r="A519" s="5">
        <v>41781</v>
      </c>
      <c r="B519" s="6">
        <v>40</v>
      </c>
      <c r="C519" s="6">
        <v>2</v>
      </c>
      <c r="D519" s="6">
        <v>16</v>
      </c>
      <c r="E519" s="6">
        <v>27.1</v>
      </c>
      <c r="F519" s="6">
        <v>15</v>
      </c>
      <c r="G519" s="6"/>
      <c r="H519" s="6"/>
      <c r="I519" s="6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</row>
    <row r="520" spans="1:49" x14ac:dyDescent="0.2">
      <c r="A520" s="5">
        <v>41781</v>
      </c>
      <c r="B520" s="6">
        <v>43</v>
      </c>
      <c r="C520" s="6">
        <v>2</v>
      </c>
      <c r="D520" s="6">
        <v>4</v>
      </c>
      <c r="E520" s="6">
        <v>27.8</v>
      </c>
      <c r="F520" s="6">
        <v>15.9</v>
      </c>
      <c r="G520" s="6"/>
      <c r="H520" s="6"/>
      <c r="I520" s="6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</row>
    <row r="521" spans="1:49" x14ac:dyDescent="0.2">
      <c r="A521" s="5">
        <v>41781</v>
      </c>
      <c r="B521" s="6">
        <v>45</v>
      </c>
      <c r="C521" s="6">
        <v>2</v>
      </c>
      <c r="D521" s="6">
        <v>8</v>
      </c>
      <c r="E521" s="6">
        <v>27.4</v>
      </c>
      <c r="F521" s="6">
        <v>15</v>
      </c>
      <c r="G521" s="6"/>
      <c r="H521" s="6"/>
      <c r="I521" s="6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</row>
    <row r="522" spans="1:49" x14ac:dyDescent="0.2">
      <c r="A522" s="5">
        <v>41781</v>
      </c>
      <c r="B522" s="6">
        <v>6</v>
      </c>
      <c r="C522" s="6">
        <v>3</v>
      </c>
      <c r="D522" s="6">
        <v>14</v>
      </c>
      <c r="E522" s="6">
        <v>28.3</v>
      </c>
      <c r="F522" s="6">
        <v>15.6</v>
      </c>
      <c r="G522" s="6"/>
      <c r="H522" s="6"/>
      <c r="I522" s="6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</row>
    <row r="523" spans="1:49" x14ac:dyDescent="0.2">
      <c r="A523" s="5">
        <v>41781</v>
      </c>
      <c r="B523" s="6">
        <v>13</v>
      </c>
      <c r="C523" s="6">
        <v>3</v>
      </c>
      <c r="D523" s="6">
        <v>5</v>
      </c>
      <c r="E523" s="6">
        <v>26.5</v>
      </c>
      <c r="F523" s="6">
        <v>15.6</v>
      </c>
      <c r="G523" s="6"/>
      <c r="H523" s="6"/>
      <c r="I523" s="6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</row>
    <row r="524" spans="1:49" x14ac:dyDescent="0.2">
      <c r="A524" s="5">
        <v>41781</v>
      </c>
      <c r="B524" s="6">
        <v>30</v>
      </c>
      <c r="C524" s="6">
        <v>3</v>
      </c>
      <c r="D524" s="6">
        <v>11</v>
      </c>
      <c r="E524" s="6">
        <v>26.8</v>
      </c>
      <c r="F524" s="6">
        <v>15.8</v>
      </c>
      <c r="G524" s="6"/>
      <c r="H524" s="6"/>
      <c r="I524" s="6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</row>
    <row r="525" spans="1:49" x14ac:dyDescent="0.2">
      <c r="A525" s="5">
        <v>41781</v>
      </c>
      <c r="B525" s="6">
        <v>55</v>
      </c>
      <c r="C525" s="6">
        <v>3</v>
      </c>
      <c r="D525" s="6">
        <v>3</v>
      </c>
      <c r="E525" s="6">
        <v>27.6</v>
      </c>
      <c r="F525" s="6">
        <v>16</v>
      </c>
      <c r="G525" s="6"/>
      <c r="H525" s="6"/>
      <c r="I525" s="6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</row>
    <row r="526" spans="1:49" x14ac:dyDescent="0.2">
      <c r="A526" s="5">
        <v>41781</v>
      </c>
      <c r="B526" s="6">
        <v>57</v>
      </c>
      <c r="C526" s="6">
        <v>3</v>
      </c>
      <c r="D526" s="6">
        <v>17</v>
      </c>
      <c r="E526" s="6">
        <v>28</v>
      </c>
      <c r="F526" s="6">
        <v>16.2</v>
      </c>
      <c r="G526" s="6"/>
      <c r="H526" s="6"/>
      <c r="I526" s="6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</row>
    <row r="527" spans="1:49" x14ac:dyDescent="0.2">
      <c r="A527" s="5">
        <v>41781</v>
      </c>
      <c r="B527" s="6">
        <v>3</v>
      </c>
      <c r="C527" s="6">
        <v>4</v>
      </c>
      <c r="D527" s="6" t="s">
        <v>7</v>
      </c>
      <c r="E527" s="6"/>
      <c r="F527" s="6"/>
      <c r="G527" s="6"/>
      <c r="H527" s="6"/>
      <c r="I527" s="6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</row>
    <row r="528" spans="1:49" x14ac:dyDescent="0.2">
      <c r="A528" s="5">
        <v>41781</v>
      </c>
      <c r="B528" s="6">
        <v>10</v>
      </c>
      <c r="C528" s="6">
        <v>4</v>
      </c>
      <c r="D528" s="6">
        <v>14</v>
      </c>
      <c r="E528" s="6">
        <v>25.3</v>
      </c>
      <c r="F528" s="6">
        <v>14</v>
      </c>
      <c r="G528" s="6"/>
      <c r="H528" s="6"/>
      <c r="I528" s="6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</row>
    <row r="529" spans="1:49" x14ac:dyDescent="0.2">
      <c r="A529" s="5">
        <v>41781</v>
      </c>
      <c r="B529" s="6">
        <v>42</v>
      </c>
      <c r="C529" s="6">
        <v>4</v>
      </c>
      <c r="D529" s="6">
        <v>22</v>
      </c>
      <c r="E529" s="6">
        <v>27.6</v>
      </c>
      <c r="F529" s="6">
        <v>14.9</v>
      </c>
      <c r="G529" s="6"/>
      <c r="H529" s="6"/>
      <c r="I529" s="6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</row>
    <row r="530" spans="1:49" x14ac:dyDescent="0.2">
      <c r="A530" s="5">
        <v>41781</v>
      </c>
      <c r="B530" s="6">
        <v>44</v>
      </c>
      <c r="C530" s="6">
        <v>4</v>
      </c>
      <c r="D530" s="6" t="s">
        <v>8</v>
      </c>
      <c r="E530" s="6"/>
      <c r="F530" s="6"/>
      <c r="G530" s="6"/>
      <c r="H530" s="6"/>
      <c r="I530" s="6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</row>
    <row r="531" spans="1:49" x14ac:dyDescent="0.2">
      <c r="A531" s="5">
        <v>41781</v>
      </c>
      <c r="B531" s="6">
        <v>89</v>
      </c>
      <c r="C531" s="6">
        <v>4</v>
      </c>
      <c r="D531" s="6">
        <v>4</v>
      </c>
      <c r="E531" s="6">
        <v>29.8</v>
      </c>
      <c r="F531" s="6">
        <v>15.4</v>
      </c>
      <c r="G531" s="6"/>
      <c r="H531" s="6"/>
      <c r="I531" s="6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</row>
    <row r="532" spans="1:49" x14ac:dyDescent="0.2">
      <c r="A532" s="5">
        <v>41781</v>
      </c>
      <c r="B532" s="6">
        <v>1</v>
      </c>
      <c r="C532" s="6">
        <v>5</v>
      </c>
      <c r="D532" s="6">
        <v>38</v>
      </c>
      <c r="E532" s="6">
        <v>28.4</v>
      </c>
      <c r="F532" s="6">
        <v>16.600000000000001</v>
      </c>
      <c r="G532" s="6"/>
      <c r="H532" s="6"/>
      <c r="I532" s="6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</row>
    <row r="533" spans="1:49" x14ac:dyDescent="0.2">
      <c r="A533" s="5">
        <v>41781</v>
      </c>
      <c r="B533" s="6">
        <v>4</v>
      </c>
      <c r="C533" s="6">
        <v>5</v>
      </c>
      <c r="D533" s="6">
        <v>0</v>
      </c>
      <c r="E533" s="6">
        <v>27.5</v>
      </c>
      <c r="F533" s="6">
        <v>15.4</v>
      </c>
      <c r="G533" s="6"/>
      <c r="H533" s="6"/>
      <c r="I533" s="6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</row>
    <row r="534" spans="1:49" x14ac:dyDescent="0.2">
      <c r="A534" s="5">
        <v>41781</v>
      </c>
      <c r="B534" s="6">
        <v>46</v>
      </c>
      <c r="C534" s="6">
        <v>5</v>
      </c>
      <c r="D534" s="6">
        <v>40</v>
      </c>
      <c r="E534" s="6">
        <v>27</v>
      </c>
      <c r="F534" s="6">
        <v>14.9</v>
      </c>
      <c r="G534" s="6"/>
      <c r="H534" s="6"/>
      <c r="I534" s="6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</row>
    <row r="535" spans="1:49" x14ac:dyDescent="0.2">
      <c r="A535" s="5">
        <v>41781</v>
      </c>
      <c r="B535" s="6">
        <v>54</v>
      </c>
      <c r="C535" s="6">
        <v>5</v>
      </c>
      <c r="D535" s="6">
        <v>0</v>
      </c>
      <c r="E535" s="6" t="s">
        <v>7</v>
      </c>
      <c r="F535" s="6" t="s">
        <v>7</v>
      </c>
      <c r="G535" s="6"/>
      <c r="H535" s="6"/>
      <c r="I535" s="6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</row>
    <row r="536" spans="1:49" x14ac:dyDescent="0.2">
      <c r="A536" s="5">
        <v>41781</v>
      </c>
      <c r="B536" s="6">
        <v>88</v>
      </c>
      <c r="C536" s="6">
        <v>5</v>
      </c>
      <c r="D536" s="6">
        <v>30</v>
      </c>
      <c r="E536" s="6">
        <v>29.4</v>
      </c>
      <c r="F536" s="6">
        <v>16.2</v>
      </c>
      <c r="G536" s="6"/>
      <c r="H536" s="6"/>
      <c r="I536" s="6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</row>
    <row r="537" spans="1:49" x14ac:dyDescent="0.2">
      <c r="A537" s="5">
        <v>41781</v>
      </c>
      <c r="B537" s="6">
        <v>12</v>
      </c>
      <c r="C537" s="6">
        <v>6</v>
      </c>
      <c r="D537" s="6">
        <v>15</v>
      </c>
      <c r="E537" s="6">
        <v>28</v>
      </c>
      <c r="F537" s="6">
        <v>16.899999999999999</v>
      </c>
      <c r="G537" s="6"/>
      <c r="H537" s="6"/>
      <c r="I537" s="6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</row>
    <row r="538" spans="1:49" x14ac:dyDescent="0.2">
      <c r="A538" s="5">
        <v>41781</v>
      </c>
      <c r="B538" s="6">
        <v>22</v>
      </c>
      <c r="C538" s="6">
        <v>6</v>
      </c>
      <c r="D538" s="6">
        <v>9</v>
      </c>
      <c r="E538" s="6">
        <v>26</v>
      </c>
      <c r="F538" s="6">
        <v>14.4</v>
      </c>
      <c r="G538" s="6"/>
      <c r="H538" s="6"/>
      <c r="I538" s="6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</row>
    <row r="539" spans="1:49" x14ac:dyDescent="0.2">
      <c r="A539" s="5">
        <v>41781</v>
      </c>
      <c r="B539" s="6">
        <v>51</v>
      </c>
      <c r="C539" s="6">
        <v>6</v>
      </c>
      <c r="D539" s="6">
        <v>11</v>
      </c>
      <c r="E539" s="6">
        <v>25.5</v>
      </c>
      <c r="F539" s="6">
        <v>15.4</v>
      </c>
      <c r="G539" s="6"/>
      <c r="H539" s="6"/>
      <c r="I539" s="6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</row>
    <row r="540" spans="1:49" x14ac:dyDescent="0.2">
      <c r="A540" s="5">
        <v>41781</v>
      </c>
      <c r="B540" s="6">
        <v>52</v>
      </c>
      <c r="C540" s="6">
        <v>6</v>
      </c>
      <c r="D540" s="6">
        <v>48</v>
      </c>
      <c r="E540" s="6">
        <v>27</v>
      </c>
      <c r="F540" s="6">
        <v>15.5</v>
      </c>
      <c r="G540" s="6"/>
      <c r="H540" s="6"/>
      <c r="I540" s="6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</row>
    <row r="541" spans="1:49" x14ac:dyDescent="0.2">
      <c r="A541" s="5">
        <v>41781</v>
      </c>
      <c r="B541" s="6">
        <v>60</v>
      </c>
      <c r="C541" s="6">
        <v>6</v>
      </c>
      <c r="D541" s="6">
        <v>54</v>
      </c>
      <c r="E541" s="6">
        <v>26.6</v>
      </c>
      <c r="F541" s="6">
        <v>14.1</v>
      </c>
      <c r="G541" s="6"/>
      <c r="H541" s="6"/>
      <c r="I541" s="6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</row>
    <row r="542" spans="1:49" x14ac:dyDescent="0.2">
      <c r="A542" s="5">
        <v>41781</v>
      </c>
      <c r="B542" s="6">
        <v>9</v>
      </c>
      <c r="C542" s="6">
        <v>7</v>
      </c>
      <c r="D542" s="6"/>
      <c r="E542" s="6">
        <v>26.3</v>
      </c>
      <c r="F542" s="6">
        <v>14.1</v>
      </c>
      <c r="G542" s="6"/>
      <c r="H542" s="6"/>
      <c r="I542" s="6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</row>
    <row r="543" spans="1:49" x14ac:dyDescent="0.2">
      <c r="A543" s="5">
        <v>41781</v>
      </c>
      <c r="B543" s="6">
        <v>26</v>
      </c>
      <c r="C543" s="6">
        <v>7</v>
      </c>
      <c r="D543" s="6"/>
      <c r="E543" s="6">
        <v>27.1</v>
      </c>
      <c r="F543" s="6">
        <v>14.8</v>
      </c>
      <c r="G543" s="6"/>
      <c r="H543" s="6"/>
      <c r="I543" s="6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</row>
    <row r="544" spans="1:49" x14ac:dyDescent="0.2">
      <c r="A544" s="5">
        <v>41781</v>
      </c>
      <c r="B544" s="6">
        <v>47</v>
      </c>
      <c r="C544" s="6">
        <v>7</v>
      </c>
      <c r="D544" s="6"/>
      <c r="E544" s="6">
        <v>26</v>
      </c>
      <c r="F544" s="6">
        <v>14.6</v>
      </c>
      <c r="G544" s="6"/>
      <c r="H544" s="6"/>
      <c r="I544" s="6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</row>
    <row r="545" spans="1:49" x14ac:dyDescent="0.2">
      <c r="A545" s="5">
        <v>41781</v>
      </c>
      <c r="B545" s="6">
        <v>58</v>
      </c>
      <c r="C545" s="6">
        <v>7</v>
      </c>
      <c r="D545" s="6"/>
      <c r="E545" s="6">
        <v>25.4</v>
      </c>
      <c r="F545" s="6">
        <v>15.1</v>
      </c>
      <c r="G545" s="6"/>
      <c r="H545" s="6"/>
      <c r="I545" s="6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</row>
    <row r="546" spans="1:49" x14ac:dyDescent="0.2">
      <c r="A546" s="5">
        <v>41781</v>
      </c>
      <c r="B546" s="6">
        <v>87</v>
      </c>
      <c r="C546" s="6">
        <v>7</v>
      </c>
      <c r="D546" s="6"/>
      <c r="E546" s="6">
        <v>28.7</v>
      </c>
      <c r="F546" s="6">
        <v>19.399999999999999</v>
      </c>
      <c r="G546" s="6"/>
      <c r="H546" s="6"/>
      <c r="I546" s="6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</row>
    <row r="547" spans="1:49" x14ac:dyDescent="0.2">
      <c r="A547" s="5">
        <v>41781</v>
      </c>
      <c r="B547" s="6">
        <v>19</v>
      </c>
      <c r="C547" s="6">
        <v>8</v>
      </c>
      <c r="D547" s="6"/>
      <c r="E547" s="6">
        <v>26.1</v>
      </c>
      <c r="F547" s="6">
        <v>15.1</v>
      </c>
      <c r="G547" s="6"/>
      <c r="H547" s="6"/>
      <c r="I547" s="6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</row>
    <row r="548" spans="1:49" x14ac:dyDescent="0.2">
      <c r="A548" s="5">
        <v>41781</v>
      </c>
      <c r="B548" s="6">
        <v>28</v>
      </c>
      <c r="C548" s="6">
        <v>8</v>
      </c>
      <c r="D548" s="6"/>
      <c r="E548" s="6">
        <v>28.2</v>
      </c>
      <c r="F548" s="6">
        <v>15.8</v>
      </c>
      <c r="G548" s="6"/>
      <c r="H548" s="6"/>
      <c r="I548" s="6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</row>
    <row r="549" spans="1:49" x14ac:dyDescent="0.2">
      <c r="A549" s="5">
        <v>41781</v>
      </c>
      <c r="B549" s="6">
        <v>34</v>
      </c>
      <c r="C549" s="6">
        <v>8</v>
      </c>
      <c r="D549" s="6"/>
      <c r="E549" s="6">
        <v>26.5</v>
      </c>
      <c r="F549" s="6">
        <v>14.9</v>
      </c>
      <c r="G549" s="6"/>
      <c r="H549" s="6"/>
      <c r="I549" s="6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</row>
    <row r="550" spans="1:49" x14ac:dyDescent="0.2">
      <c r="A550" s="5">
        <v>41781</v>
      </c>
      <c r="B550" s="6">
        <v>35</v>
      </c>
      <c r="C550" s="6">
        <v>8</v>
      </c>
      <c r="D550" s="6"/>
      <c r="E550" s="6">
        <v>30.1</v>
      </c>
      <c r="F550" s="6">
        <v>16.899999999999999</v>
      </c>
      <c r="G550" s="6"/>
      <c r="H550" s="6"/>
      <c r="I550" s="6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</row>
    <row r="551" spans="1:49" x14ac:dyDescent="0.2">
      <c r="A551" s="5">
        <v>41781</v>
      </c>
      <c r="B551" s="6">
        <v>36</v>
      </c>
      <c r="C551" s="6">
        <v>8</v>
      </c>
      <c r="D551" s="6"/>
      <c r="E551" s="6">
        <v>29</v>
      </c>
      <c r="F551" s="6">
        <v>15.8</v>
      </c>
      <c r="G551" s="6"/>
      <c r="H551" s="6"/>
      <c r="I551" s="6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</row>
    <row r="552" spans="1:49" x14ac:dyDescent="0.2">
      <c r="A552" s="5">
        <v>41781</v>
      </c>
      <c r="B552" s="6">
        <v>14</v>
      </c>
      <c r="C552" s="6">
        <v>9</v>
      </c>
      <c r="D552" s="6"/>
      <c r="E552" s="6">
        <v>26.9</v>
      </c>
      <c r="F552" s="6">
        <v>17.600000000000001</v>
      </c>
      <c r="G552" s="6"/>
      <c r="H552" s="6"/>
      <c r="I552" s="6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</row>
    <row r="553" spans="1:49" x14ac:dyDescent="0.2">
      <c r="A553" s="5">
        <v>41781</v>
      </c>
      <c r="B553" s="6">
        <v>48</v>
      </c>
      <c r="C553" s="6">
        <v>9</v>
      </c>
      <c r="D553" s="6"/>
      <c r="E553" s="6">
        <v>27.3</v>
      </c>
      <c r="F553" s="6">
        <v>14.9</v>
      </c>
      <c r="G553" s="6"/>
      <c r="H553" s="6"/>
      <c r="I553" s="6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</row>
    <row r="554" spans="1:49" x14ac:dyDescent="0.2">
      <c r="A554" s="5">
        <v>41781</v>
      </c>
      <c r="B554" s="6">
        <v>53</v>
      </c>
      <c r="C554" s="6">
        <v>9</v>
      </c>
      <c r="D554" s="6"/>
      <c r="E554" s="6">
        <v>28.4</v>
      </c>
      <c r="F554" s="6">
        <v>14.8</v>
      </c>
      <c r="G554" s="6"/>
      <c r="H554" s="6"/>
      <c r="I554" s="6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</row>
    <row r="555" spans="1:49" x14ac:dyDescent="0.2">
      <c r="A555" s="5">
        <v>41781</v>
      </c>
      <c r="B555" s="6">
        <v>56</v>
      </c>
      <c r="C555" s="6">
        <v>9</v>
      </c>
      <c r="D555" s="6"/>
      <c r="E555" s="6">
        <v>29.8</v>
      </c>
      <c r="F555" s="6">
        <v>16</v>
      </c>
      <c r="G555" s="6"/>
      <c r="H555" s="6"/>
      <c r="I555" s="6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</row>
    <row r="556" spans="1:49" x14ac:dyDescent="0.2">
      <c r="A556" s="5">
        <v>41781</v>
      </c>
      <c r="B556" s="6">
        <v>59</v>
      </c>
      <c r="C556" s="6">
        <v>9</v>
      </c>
      <c r="D556" s="6"/>
      <c r="E556" s="6">
        <v>28.5</v>
      </c>
      <c r="F556" s="6">
        <v>14.9</v>
      </c>
      <c r="G556" s="6"/>
      <c r="H556" s="6"/>
      <c r="I556" s="6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</row>
    <row r="557" spans="1:49" x14ac:dyDescent="0.2">
      <c r="A557" s="5">
        <v>41782</v>
      </c>
      <c r="B557" s="6">
        <v>21</v>
      </c>
      <c r="C557" s="6">
        <v>1</v>
      </c>
      <c r="D557" s="6">
        <v>6</v>
      </c>
      <c r="E557" s="6"/>
      <c r="F557" s="6"/>
      <c r="G557" s="6"/>
      <c r="H557" s="6"/>
      <c r="I557" s="6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</row>
    <row r="558" spans="1:49" x14ac:dyDescent="0.2">
      <c r="A558" s="5">
        <v>41782</v>
      </c>
      <c r="B558" s="6">
        <v>24</v>
      </c>
      <c r="C558" s="6">
        <v>1</v>
      </c>
      <c r="D558" s="6">
        <v>12</v>
      </c>
      <c r="E558" s="6"/>
      <c r="F558" s="6"/>
      <c r="G558" s="6"/>
      <c r="H558" s="6"/>
      <c r="I558" s="6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</row>
    <row r="559" spans="1:49" x14ac:dyDescent="0.2">
      <c r="A559" s="5">
        <v>41782</v>
      </c>
      <c r="B559" s="6">
        <v>29</v>
      </c>
      <c r="C559" s="6">
        <v>1</v>
      </c>
      <c r="D559" s="6">
        <v>2</v>
      </c>
      <c r="E559" s="6"/>
      <c r="F559" s="6"/>
      <c r="G559" s="6"/>
      <c r="H559" s="6"/>
      <c r="I559" s="6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</row>
    <row r="560" spans="1:49" x14ac:dyDescent="0.2">
      <c r="A560" s="5">
        <v>41782</v>
      </c>
      <c r="B560" s="6">
        <v>37</v>
      </c>
      <c r="C560" s="6">
        <v>1</v>
      </c>
      <c r="D560" s="6">
        <v>8</v>
      </c>
      <c r="E560" s="6"/>
      <c r="F560" s="6"/>
      <c r="G560" s="6"/>
      <c r="H560" s="6"/>
      <c r="I560" s="6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</row>
    <row r="561" spans="1:49" x14ac:dyDescent="0.2">
      <c r="A561" s="5">
        <v>41782</v>
      </c>
      <c r="B561" s="6">
        <v>90</v>
      </c>
      <c r="C561" s="6">
        <v>1</v>
      </c>
      <c r="D561" s="6">
        <v>2</v>
      </c>
      <c r="E561" s="6"/>
      <c r="F561" s="6"/>
      <c r="G561" s="6"/>
      <c r="H561" s="6"/>
      <c r="I561" s="6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</row>
    <row r="562" spans="1:49" x14ac:dyDescent="0.2">
      <c r="A562" s="5">
        <v>41782</v>
      </c>
      <c r="B562" s="6">
        <v>11</v>
      </c>
      <c r="C562" s="6">
        <v>2</v>
      </c>
      <c r="D562" s="6" t="s">
        <v>7</v>
      </c>
      <c r="E562" s="6"/>
      <c r="F562" s="6"/>
      <c r="G562" s="6"/>
      <c r="H562" s="6"/>
      <c r="I562" s="6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</row>
    <row r="563" spans="1:49" x14ac:dyDescent="0.2">
      <c r="A563" s="5">
        <v>41782</v>
      </c>
      <c r="B563" s="6">
        <v>31</v>
      </c>
      <c r="C563" s="6">
        <v>2</v>
      </c>
      <c r="D563" s="6">
        <v>5</v>
      </c>
      <c r="E563" s="6"/>
      <c r="F563" s="6"/>
      <c r="G563" s="6"/>
      <c r="H563" s="6"/>
      <c r="I563" s="6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</row>
    <row r="564" spans="1:49" x14ac:dyDescent="0.2">
      <c r="A564" s="5">
        <v>41782</v>
      </c>
      <c r="B564" s="6">
        <v>40</v>
      </c>
      <c r="C564" s="6">
        <v>2</v>
      </c>
      <c r="D564" s="6">
        <v>9</v>
      </c>
      <c r="E564" s="6"/>
      <c r="F564" s="6"/>
      <c r="G564" s="6"/>
      <c r="H564" s="6"/>
      <c r="I564" s="6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</row>
    <row r="565" spans="1:49" x14ac:dyDescent="0.2">
      <c r="A565" s="5">
        <v>41782</v>
      </c>
      <c r="B565" s="6">
        <v>43</v>
      </c>
      <c r="C565" s="6">
        <v>2</v>
      </c>
      <c r="D565" s="6">
        <v>10</v>
      </c>
      <c r="E565" s="6"/>
      <c r="F565" s="6"/>
      <c r="G565" s="6"/>
      <c r="H565" s="6"/>
      <c r="I565" s="6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</row>
    <row r="566" spans="1:49" x14ac:dyDescent="0.2">
      <c r="A566" s="5">
        <v>41782</v>
      </c>
      <c r="B566" s="6">
        <v>45</v>
      </c>
      <c r="C566" s="6">
        <v>2</v>
      </c>
      <c r="D566" s="6">
        <v>6</v>
      </c>
      <c r="E566" s="6"/>
      <c r="F566" s="6"/>
      <c r="G566" s="6"/>
      <c r="H566" s="6"/>
      <c r="I566" s="6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</row>
    <row r="567" spans="1:49" x14ac:dyDescent="0.2">
      <c r="A567" s="5">
        <v>41782</v>
      </c>
      <c r="B567" s="6">
        <v>6</v>
      </c>
      <c r="C567" s="6">
        <v>3</v>
      </c>
      <c r="D567" s="6">
        <v>7</v>
      </c>
      <c r="E567" s="6"/>
      <c r="F567" s="6"/>
      <c r="G567" s="6"/>
      <c r="H567" s="6"/>
      <c r="I567" s="6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</row>
    <row r="568" spans="1:49" x14ac:dyDescent="0.2">
      <c r="A568" s="5">
        <v>41782</v>
      </c>
      <c r="B568" s="6">
        <v>13</v>
      </c>
      <c r="C568" s="6">
        <v>3</v>
      </c>
      <c r="D568" s="6">
        <v>8</v>
      </c>
      <c r="E568" s="6"/>
      <c r="F568" s="6"/>
      <c r="G568" s="6"/>
      <c r="H568" s="6"/>
      <c r="I568" s="6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</row>
    <row r="569" spans="1:49" x14ac:dyDescent="0.2">
      <c r="A569" s="5">
        <v>41782</v>
      </c>
      <c r="B569" s="6">
        <v>30</v>
      </c>
      <c r="C569" s="6">
        <v>3</v>
      </c>
      <c r="D569" s="6">
        <v>5</v>
      </c>
      <c r="E569" s="6"/>
      <c r="F569" s="6"/>
      <c r="G569" s="6"/>
      <c r="H569" s="6"/>
      <c r="I569" s="6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</row>
    <row r="570" spans="1:49" x14ac:dyDescent="0.2">
      <c r="A570" s="5">
        <v>41782</v>
      </c>
      <c r="B570" s="6">
        <v>55</v>
      </c>
      <c r="C570" s="6">
        <v>3</v>
      </c>
      <c r="D570" s="6">
        <v>12</v>
      </c>
      <c r="E570" s="6"/>
      <c r="F570" s="6"/>
      <c r="G570" s="6"/>
      <c r="H570" s="6"/>
      <c r="I570" s="6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</row>
    <row r="571" spans="1:49" x14ac:dyDescent="0.2">
      <c r="A571" s="5">
        <v>41782</v>
      </c>
      <c r="B571" s="6">
        <v>57</v>
      </c>
      <c r="C571" s="6">
        <v>3</v>
      </c>
      <c r="D571" s="6">
        <v>7</v>
      </c>
      <c r="E571" s="6"/>
      <c r="F571" s="6"/>
      <c r="G571" s="6"/>
      <c r="H571" s="6"/>
      <c r="I571" s="6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</row>
    <row r="572" spans="1:49" x14ac:dyDescent="0.2">
      <c r="A572" s="5">
        <v>41783</v>
      </c>
      <c r="B572" s="6">
        <v>21</v>
      </c>
      <c r="C572" s="6">
        <v>1</v>
      </c>
      <c r="D572" s="6"/>
      <c r="E572" s="6">
        <v>27.3</v>
      </c>
      <c r="F572" s="6">
        <v>15.2</v>
      </c>
      <c r="G572" s="6">
        <v>11.1</v>
      </c>
      <c r="H572" s="6"/>
      <c r="I572" s="6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</row>
    <row r="573" spans="1:49" x14ac:dyDescent="0.2">
      <c r="A573" s="5">
        <v>41783</v>
      </c>
      <c r="B573" s="6">
        <v>24</v>
      </c>
      <c r="C573" s="6">
        <v>1</v>
      </c>
      <c r="D573" s="6"/>
      <c r="E573" s="6">
        <v>24.9</v>
      </c>
      <c r="F573" s="6">
        <v>14.5</v>
      </c>
      <c r="G573" s="6">
        <v>10.4</v>
      </c>
      <c r="H573" s="6"/>
      <c r="I573" s="6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</row>
    <row r="574" spans="1:49" x14ac:dyDescent="0.2">
      <c r="A574" s="5">
        <v>41783</v>
      </c>
      <c r="B574" s="6">
        <v>29</v>
      </c>
      <c r="C574" s="6">
        <v>1</v>
      </c>
      <c r="D574" s="6"/>
      <c r="E574" s="6">
        <v>27.6</v>
      </c>
      <c r="F574" s="6">
        <v>14.5</v>
      </c>
      <c r="G574" s="6">
        <v>11.4</v>
      </c>
      <c r="H574" s="6"/>
      <c r="I574" s="6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</row>
    <row r="575" spans="1:49" x14ac:dyDescent="0.2">
      <c r="A575" s="5">
        <v>41783</v>
      </c>
      <c r="B575" s="6">
        <v>37</v>
      </c>
      <c r="C575" s="6">
        <v>1</v>
      </c>
      <c r="D575" s="6"/>
      <c r="E575" s="6">
        <v>26.4</v>
      </c>
      <c r="F575" s="6">
        <v>15.6</v>
      </c>
      <c r="G575" s="6">
        <v>11.8</v>
      </c>
      <c r="H575" s="6"/>
      <c r="I575" s="6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</row>
    <row r="576" spans="1:49" x14ac:dyDescent="0.2">
      <c r="A576" s="5">
        <v>41783</v>
      </c>
      <c r="B576" s="6">
        <v>90</v>
      </c>
      <c r="C576" s="6">
        <v>1</v>
      </c>
      <c r="D576" s="6"/>
      <c r="E576" s="6">
        <v>28.8</v>
      </c>
      <c r="F576" s="6">
        <v>15</v>
      </c>
      <c r="G576" s="6">
        <v>12</v>
      </c>
      <c r="H576" s="6"/>
      <c r="I576" s="6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</row>
    <row r="577" spans="1:49" x14ac:dyDescent="0.2">
      <c r="A577" s="5">
        <v>41783</v>
      </c>
      <c r="B577" s="6">
        <v>11</v>
      </c>
      <c r="C577" s="6">
        <v>2</v>
      </c>
      <c r="D577" s="6" t="s">
        <v>9</v>
      </c>
      <c r="E577" s="6"/>
      <c r="F577" s="6"/>
      <c r="G577" s="6"/>
      <c r="H577" s="6"/>
      <c r="I577" s="6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</row>
    <row r="578" spans="1:49" x14ac:dyDescent="0.2">
      <c r="A578" s="5">
        <v>41783</v>
      </c>
      <c r="B578" s="6">
        <v>31</v>
      </c>
      <c r="C578" s="6">
        <v>2</v>
      </c>
      <c r="D578" s="6" t="s">
        <v>8</v>
      </c>
      <c r="E578" s="6"/>
      <c r="F578" s="6"/>
      <c r="G578" s="6"/>
      <c r="H578" s="6"/>
      <c r="I578" s="6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</row>
    <row r="579" spans="1:49" x14ac:dyDescent="0.2">
      <c r="A579" s="5">
        <v>41783</v>
      </c>
      <c r="B579" s="6">
        <v>40</v>
      </c>
      <c r="C579" s="6">
        <v>2</v>
      </c>
      <c r="D579" s="6"/>
      <c r="E579" s="6">
        <v>27.4</v>
      </c>
      <c r="F579" s="6">
        <v>15.1</v>
      </c>
      <c r="G579" s="6">
        <v>11.2</v>
      </c>
      <c r="H579" s="6"/>
      <c r="I579" s="6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</row>
    <row r="580" spans="1:49" x14ac:dyDescent="0.2">
      <c r="A580" s="5">
        <v>41783</v>
      </c>
      <c r="B580" s="6">
        <v>43</v>
      </c>
      <c r="C580" s="6">
        <v>2</v>
      </c>
      <c r="D580" s="6"/>
      <c r="E580" s="6">
        <v>27.8</v>
      </c>
      <c r="F580" s="6">
        <v>16</v>
      </c>
      <c r="G580" s="6">
        <v>12.8</v>
      </c>
      <c r="H580" s="6"/>
      <c r="I580" s="6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</row>
    <row r="581" spans="1:49" x14ac:dyDescent="0.2">
      <c r="A581" s="5">
        <v>41783</v>
      </c>
      <c r="B581" s="6">
        <v>45</v>
      </c>
      <c r="C581" s="6">
        <v>2</v>
      </c>
      <c r="D581" s="6"/>
      <c r="E581" s="6">
        <v>27.4</v>
      </c>
      <c r="F581" s="6">
        <v>15</v>
      </c>
      <c r="G581" s="6">
        <v>11.1</v>
      </c>
      <c r="H581" s="6"/>
      <c r="I581" s="6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</row>
    <row r="582" spans="1:49" x14ac:dyDescent="0.2">
      <c r="A582" s="5">
        <v>41783</v>
      </c>
      <c r="B582" s="6">
        <v>6</v>
      </c>
      <c r="C582" s="6">
        <v>3</v>
      </c>
      <c r="D582" s="6"/>
      <c r="E582" s="6">
        <v>28.5</v>
      </c>
      <c r="F582" s="6">
        <v>15.8</v>
      </c>
      <c r="G582" s="6">
        <v>11.7</v>
      </c>
      <c r="H582" s="6"/>
      <c r="I582" s="6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</row>
    <row r="583" spans="1:49" x14ac:dyDescent="0.2">
      <c r="A583" s="5">
        <v>41783</v>
      </c>
      <c r="B583" s="6">
        <v>13</v>
      </c>
      <c r="C583" s="6">
        <v>3</v>
      </c>
      <c r="D583" s="6"/>
      <c r="E583" s="6">
        <v>26.7</v>
      </c>
      <c r="F583" s="6">
        <v>15.5</v>
      </c>
      <c r="G583" s="6">
        <v>11</v>
      </c>
      <c r="H583" s="6"/>
      <c r="I583" s="6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</row>
    <row r="584" spans="1:49" x14ac:dyDescent="0.2">
      <c r="A584" s="5">
        <v>41783</v>
      </c>
      <c r="B584" s="6">
        <v>30</v>
      </c>
      <c r="C584" s="6">
        <v>3</v>
      </c>
      <c r="D584" s="6"/>
      <c r="E584" s="6">
        <v>27</v>
      </c>
      <c r="F584" s="6">
        <v>15.9</v>
      </c>
      <c r="G584" s="6">
        <v>12.1</v>
      </c>
      <c r="H584" s="6"/>
      <c r="I584" s="6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</row>
    <row r="585" spans="1:49" x14ac:dyDescent="0.2">
      <c r="A585" s="5">
        <v>41783</v>
      </c>
      <c r="B585" s="6">
        <v>55</v>
      </c>
      <c r="C585" s="6">
        <v>3</v>
      </c>
      <c r="D585" s="6"/>
      <c r="E585" s="6">
        <v>27.6</v>
      </c>
      <c r="F585" s="6">
        <v>16.100000000000001</v>
      </c>
      <c r="G585" s="6">
        <v>10.9</v>
      </c>
      <c r="H585" s="6"/>
      <c r="I585" s="6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</row>
    <row r="586" spans="1:49" x14ac:dyDescent="0.2">
      <c r="A586" s="5">
        <v>41783</v>
      </c>
      <c r="B586" s="6">
        <v>57</v>
      </c>
      <c r="C586" s="6">
        <v>3</v>
      </c>
      <c r="D586" s="6"/>
      <c r="E586" s="6">
        <v>28.1</v>
      </c>
      <c r="F586" s="6">
        <v>16.2</v>
      </c>
      <c r="G586" s="6">
        <v>12.1</v>
      </c>
      <c r="H586" s="6"/>
      <c r="I586" s="6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</row>
    <row r="587" spans="1:49" x14ac:dyDescent="0.2">
      <c r="A587" s="5">
        <v>41783</v>
      </c>
      <c r="B587" s="6">
        <v>3</v>
      </c>
      <c r="C587" s="6">
        <v>4</v>
      </c>
      <c r="D587" s="6" t="s">
        <v>9</v>
      </c>
      <c r="E587" s="6"/>
      <c r="F587" s="6"/>
      <c r="G587" s="6"/>
      <c r="H587" s="6"/>
      <c r="I587" s="6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</row>
    <row r="588" spans="1:49" x14ac:dyDescent="0.2">
      <c r="A588" s="5">
        <v>41783</v>
      </c>
      <c r="B588" s="6">
        <v>10</v>
      </c>
      <c r="C588" s="6">
        <v>4</v>
      </c>
      <c r="D588" s="6"/>
      <c r="E588" s="6">
        <v>25.4</v>
      </c>
      <c r="F588" s="6">
        <v>14</v>
      </c>
      <c r="G588" s="6">
        <v>10.9</v>
      </c>
      <c r="H588" s="6"/>
      <c r="I588" s="6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</row>
    <row r="589" spans="1:49" x14ac:dyDescent="0.2">
      <c r="A589" s="5">
        <v>41783</v>
      </c>
      <c r="B589" s="6">
        <v>42</v>
      </c>
      <c r="C589" s="6">
        <v>4</v>
      </c>
      <c r="D589" s="6"/>
      <c r="E589" s="6">
        <v>27.8</v>
      </c>
      <c r="F589" s="6">
        <v>15</v>
      </c>
      <c r="G589" s="6">
        <v>10.8</v>
      </c>
      <c r="H589" s="6"/>
      <c r="I589" s="6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</row>
    <row r="590" spans="1:49" x14ac:dyDescent="0.2">
      <c r="A590" s="5">
        <v>41783</v>
      </c>
      <c r="B590" s="6">
        <v>44</v>
      </c>
      <c r="C590" s="6">
        <v>4</v>
      </c>
      <c r="D590" s="6" t="s">
        <v>8</v>
      </c>
      <c r="E590" s="6"/>
      <c r="F590" s="6"/>
      <c r="G590" s="6"/>
      <c r="H590" s="6"/>
      <c r="I590" s="6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</row>
    <row r="591" spans="1:49" x14ac:dyDescent="0.2">
      <c r="A591" s="5">
        <v>41783</v>
      </c>
      <c r="B591" s="6">
        <v>89</v>
      </c>
      <c r="C591" s="6">
        <v>4</v>
      </c>
      <c r="D591" s="6"/>
      <c r="E591" s="6">
        <v>30</v>
      </c>
      <c r="F591" s="6">
        <v>15.5</v>
      </c>
      <c r="G591" s="6">
        <v>11.9</v>
      </c>
      <c r="H591" s="6"/>
      <c r="I591" s="6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</row>
    <row r="592" spans="1:49" x14ac:dyDescent="0.2">
      <c r="A592" s="5">
        <v>41783</v>
      </c>
      <c r="B592" s="6">
        <v>1</v>
      </c>
      <c r="C592" s="6">
        <v>5</v>
      </c>
      <c r="D592" s="6"/>
      <c r="E592" s="6">
        <v>28.3</v>
      </c>
      <c r="F592" s="6">
        <v>16.600000000000001</v>
      </c>
      <c r="G592" s="6">
        <v>12</v>
      </c>
      <c r="H592" s="6"/>
      <c r="I592" s="6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</row>
    <row r="593" spans="1:49" x14ac:dyDescent="0.2">
      <c r="A593" s="5">
        <v>41783</v>
      </c>
      <c r="B593" s="6">
        <v>4</v>
      </c>
      <c r="C593" s="6">
        <v>5</v>
      </c>
      <c r="D593" s="6"/>
      <c r="E593" s="6">
        <v>27.5</v>
      </c>
      <c r="F593" s="6">
        <v>15.5</v>
      </c>
      <c r="G593" s="6">
        <v>10.9</v>
      </c>
      <c r="H593" s="6"/>
      <c r="I593" s="6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</row>
    <row r="594" spans="1:49" x14ac:dyDescent="0.2">
      <c r="A594" s="5">
        <v>41783</v>
      </c>
      <c r="B594" s="6">
        <v>46</v>
      </c>
      <c r="C594" s="6">
        <v>5</v>
      </c>
      <c r="D594" s="6"/>
      <c r="E594" s="6">
        <v>27.1</v>
      </c>
      <c r="F594" s="6">
        <v>14.9</v>
      </c>
      <c r="G594" s="6">
        <v>10.7</v>
      </c>
      <c r="H594" s="6"/>
      <c r="I594" s="6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</row>
    <row r="595" spans="1:49" x14ac:dyDescent="0.2">
      <c r="A595" s="5">
        <v>41783</v>
      </c>
      <c r="B595" s="6">
        <v>54</v>
      </c>
      <c r="C595" s="6">
        <v>5</v>
      </c>
      <c r="D595" s="6" t="s">
        <v>9</v>
      </c>
      <c r="E595" s="6"/>
      <c r="F595" s="6"/>
      <c r="G595" s="6"/>
      <c r="H595" s="6"/>
      <c r="I595" s="6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</row>
    <row r="596" spans="1:49" x14ac:dyDescent="0.2">
      <c r="A596" s="5">
        <v>41783</v>
      </c>
      <c r="B596" s="6">
        <v>88</v>
      </c>
      <c r="C596" s="6">
        <v>5</v>
      </c>
      <c r="D596" s="6"/>
      <c r="E596" s="6">
        <v>29.5</v>
      </c>
      <c r="F596" s="6">
        <v>16.3</v>
      </c>
      <c r="G596" s="6">
        <v>12.3</v>
      </c>
      <c r="H596" s="6"/>
      <c r="I596" s="6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</row>
    <row r="597" spans="1:49" x14ac:dyDescent="0.2">
      <c r="A597" s="5">
        <v>41783</v>
      </c>
      <c r="B597" s="6">
        <v>12</v>
      </c>
      <c r="C597" s="6">
        <v>6</v>
      </c>
      <c r="D597" s="6"/>
      <c r="E597" s="6">
        <v>28.5</v>
      </c>
      <c r="F597" s="6">
        <v>17.2</v>
      </c>
      <c r="G597" s="6">
        <v>10.6</v>
      </c>
      <c r="H597" s="6"/>
      <c r="I597" s="6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</row>
    <row r="598" spans="1:49" x14ac:dyDescent="0.2">
      <c r="A598" s="5">
        <v>41783</v>
      </c>
      <c r="B598" s="6">
        <v>22</v>
      </c>
      <c r="C598" s="6">
        <v>6</v>
      </c>
      <c r="D598" s="6"/>
      <c r="E598" s="6">
        <v>26.1</v>
      </c>
      <c r="F598" s="6">
        <v>14.5</v>
      </c>
      <c r="G598" s="6">
        <v>10.9</v>
      </c>
      <c r="H598" s="6"/>
      <c r="I598" s="6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</row>
    <row r="599" spans="1:49" x14ac:dyDescent="0.2">
      <c r="A599" s="5">
        <v>41783</v>
      </c>
      <c r="B599" s="6">
        <v>51</v>
      </c>
      <c r="C599" s="6">
        <v>6</v>
      </c>
      <c r="D599" s="6"/>
      <c r="E599" s="6">
        <v>25.8</v>
      </c>
      <c r="F599" s="6">
        <v>15.3</v>
      </c>
      <c r="G599" s="6">
        <v>10.8</v>
      </c>
      <c r="H599" s="6"/>
      <c r="I599" s="6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</row>
    <row r="600" spans="1:49" x14ac:dyDescent="0.2">
      <c r="A600" s="5">
        <v>41783</v>
      </c>
      <c r="B600" s="6">
        <v>52</v>
      </c>
      <c r="C600" s="6">
        <v>6</v>
      </c>
      <c r="D600" s="6"/>
      <c r="E600" s="6">
        <v>27.2</v>
      </c>
      <c r="F600" s="6">
        <v>15.6</v>
      </c>
      <c r="G600" s="6">
        <v>10.7</v>
      </c>
      <c r="H600" s="6"/>
      <c r="I600" s="6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</row>
    <row r="601" spans="1:49" x14ac:dyDescent="0.2">
      <c r="A601" s="5">
        <v>41783</v>
      </c>
      <c r="B601" s="6">
        <v>60</v>
      </c>
      <c r="C601" s="6">
        <v>6</v>
      </c>
      <c r="D601" s="6"/>
      <c r="E601" s="6">
        <v>26.6</v>
      </c>
      <c r="F601" s="6">
        <v>14.3</v>
      </c>
      <c r="G601" s="6">
        <v>11.2</v>
      </c>
      <c r="H601" s="6"/>
      <c r="I601" s="6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</row>
    <row r="602" spans="1:49" x14ac:dyDescent="0.2">
      <c r="A602" s="5">
        <v>41783</v>
      </c>
      <c r="B602" s="6">
        <v>9</v>
      </c>
      <c r="C602" s="6">
        <v>7</v>
      </c>
      <c r="D602" s="6"/>
      <c r="E602" s="6">
        <v>26.4</v>
      </c>
      <c r="F602" s="6">
        <v>14.2</v>
      </c>
      <c r="G602" s="6">
        <v>10.6</v>
      </c>
      <c r="H602" s="6"/>
      <c r="I602" s="6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</row>
    <row r="603" spans="1:49" x14ac:dyDescent="0.2">
      <c r="A603" s="5">
        <v>41783</v>
      </c>
      <c r="B603" s="6">
        <v>26</v>
      </c>
      <c r="C603" s="6">
        <v>7</v>
      </c>
      <c r="D603" s="6"/>
      <c r="E603" s="6">
        <v>27.3</v>
      </c>
      <c r="F603" s="6">
        <v>15.9</v>
      </c>
      <c r="G603" s="6">
        <v>11</v>
      </c>
      <c r="H603" s="6"/>
      <c r="I603" s="6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</row>
    <row r="604" spans="1:49" x14ac:dyDescent="0.2">
      <c r="A604" s="5">
        <v>41783</v>
      </c>
      <c r="B604" s="6">
        <v>47</v>
      </c>
      <c r="C604" s="6">
        <v>7</v>
      </c>
      <c r="D604" s="6"/>
      <c r="E604" s="6">
        <v>26.1</v>
      </c>
      <c r="F604" s="6">
        <v>14.3</v>
      </c>
      <c r="G604" s="6">
        <v>11.4</v>
      </c>
      <c r="H604" s="6"/>
      <c r="I604" s="6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</row>
    <row r="605" spans="1:49" x14ac:dyDescent="0.2">
      <c r="A605" s="5">
        <v>41783</v>
      </c>
      <c r="B605" s="6">
        <v>58</v>
      </c>
      <c r="C605" s="6">
        <v>7</v>
      </c>
      <c r="D605" s="6"/>
      <c r="E605" s="6">
        <v>25.5</v>
      </c>
      <c r="F605" s="6">
        <v>14.8</v>
      </c>
      <c r="G605" s="6">
        <v>10.4</v>
      </c>
      <c r="H605" s="6"/>
      <c r="I605" s="6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</row>
    <row r="606" spans="1:49" x14ac:dyDescent="0.2">
      <c r="A606" s="5">
        <v>41783</v>
      </c>
      <c r="B606" s="6">
        <v>87</v>
      </c>
      <c r="C606" s="6">
        <v>7</v>
      </c>
      <c r="D606" s="6"/>
      <c r="E606" s="6">
        <v>28.7</v>
      </c>
      <c r="F606" s="6">
        <v>16.7</v>
      </c>
      <c r="G606" s="6">
        <v>11.4</v>
      </c>
      <c r="H606" s="6"/>
      <c r="I606" s="6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</row>
    <row r="607" spans="1:49" x14ac:dyDescent="0.2">
      <c r="A607" s="5">
        <v>41783</v>
      </c>
      <c r="B607" s="6">
        <v>19</v>
      </c>
      <c r="C607" s="6">
        <v>8</v>
      </c>
      <c r="D607" s="6" t="s">
        <v>8</v>
      </c>
      <c r="E607" s="6">
        <v>27.2</v>
      </c>
      <c r="F607" s="6">
        <v>16.2</v>
      </c>
      <c r="G607" s="6">
        <v>12.5</v>
      </c>
      <c r="H607" s="6"/>
      <c r="I607" s="6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</row>
    <row r="608" spans="1:49" x14ac:dyDescent="0.2">
      <c r="A608" s="5">
        <v>41783</v>
      </c>
      <c r="B608" s="6">
        <v>28</v>
      </c>
      <c r="C608" s="6">
        <v>8</v>
      </c>
      <c r="D608" s="6"/>
      <c r="E608" s="6">
        <v>28.7</v>
      </c>
      <c r="F608" s="6">
        <v>15.6</v>
      </c>
      <c r="G608" s="6">
        <v>11.5</v>
      </c>
      <c r="H608" s="6"/>
      <c r="I608" s="6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</row>
    <row r="609" spans="1:49" x14ac:dyDescent="0.2">
      <c r="A609" s="5">
        <v>41783</v>
      </c>
      <c r="B609" s="6">
        <v>34</v>
      </c>
      <c r="C609" s="6">
        <v>8</v>
      </c>
      <c r="D609" s="6"/>
      <c r="E609" s="6">
        <v>27</v>
      </c>
      <c r="F609" s="6">
        <v>14.9</v>
      </c>
      <c r="G609" s="6">
        <v>10.3</v>
      </c>
      <c r="H609" s="6"/>
      <c r="I609" s="6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</row>
    <row r="610" spans="1:49" x14ac:dyDescent="0.2">
      <c r="A610" s="5">
        <v>41783</v>
      </c>
      <c r="B610" s="6">
        <v>35</v>
      </c>
      <c r="C610" s="6">
        <v>8</v>
      </c>
      <c r="D610" s="6"/>
      <c r="E610" s="6">
        <v>30.9</v>
      </c>
      <c r="F610" s="6">
        <v>17.5</v>
      </c>
      <c r="G610" s="6">
        <v>11.6</v>
      </c>
      <c r="H610" s="6"/>
      <c r="I610" s="6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</row>
    <row r="611" spans="1:49" x14ac:dyDescent="0.2">
      <c r="A611" s="5">
        <v>41783</v>
      </c>
      <c r="B611" s="6">
        <v>36</v>
      </c>
      <c r="C611" s="6">
        <v>8</v>
      </c>
      <c r="D611" s="6"/>
      <c r="E611" s="6">
        <v>29.2</v>
      </c>
      <c r="F611" s="6">
        <v>16.5</v>
      </c>
      <c r="G611" s="6">
        <v>11.9</v>
      </c>
      <c r="H611" s="6"/>
      <c r="I611" s="6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</row>
    <row r="612" spans="1:49" x14ac:dyDescent="0.2">
      <c r="A612" s="5">
        <v>41783</v>
      </c>
      <c r="B612" s="6">
        <v>14</v>
      </c>
      <c r="C612" s="6">
        <v>9</v>
      </c>
      <c r="D612" s="6"/>
      <c r="E612" s="6">
        <v>30.2</v>
      </c>
      <c r="F612" s="6">
        <v>17.7</v>
      </c>
      <c r="G612" s="6">
        <v>11.5</v>
      </c>
      <c r="H612" s="6"/>
      <c r="I612" s="6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</row>
    <row r="613" spans="1:49" x14ac:dyDescent="0.2">
      <c r="A613" s="5">
        <v>41783</v>
      </c>
      <c r="B613" s="6">
        <v>48</v>
      </c>
      <c r="C613" s="6">
        <v>9</v>
      </c>
      <c r="D613" s="6"/>
      <c r="E613" s="6">
        <v>27.3</v>
      </c>
      <c r="F613" s="6">
        <v>15</v>
      </c>
      <c r="G613" s="6">
        <v>11.3</v>
      </c>
      <c r="H613" s="6"/>
      <c r="I613" s="6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</row>
    <row r="614" spans="1:49" x14ac:dyDescent="0.2">
      <c r="A614" s="5">
        <v>41783</v>
      </c>
      <c r="B614" s="6">
        <v>53</v>
      </c>
      <c r="C614" s="6">
        <v>9</v>
      </c>
      <c r="D614" s="6"/>
      <c r="E614" s="6">
        <v>28.4</v>
      </c>
      <c r="F614" s="6">
        <v>15.1</v>
      </c>
      <c r="G614" s="6">
        <v>11.6</v>
      </c>
      <c r="H614" s="6"/>
      <c r="I614" s="6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</row>
    <row r="615" spans="1:49" x14ac:dyDescent="0.2">
      <c r="A615" s="5">
        <v>41783</v>
      </c>
      <c r="B615" s="6">
        <v>56</v>
      </c>
      <c r="C615" s="6">
        <v>9</v>
      </c>
      <c r="D615" s="6"/>
      <c r="E615" s="6">
        <v>30.1</v>
      </c>
      <c r="F615" s="6">
        <v>16.2</v>
      </c>
      <c r="G615" s="6">
        <v>13</v>
      </c>
      <c r="H615" s="6"/>
      <c r="I615" s="6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</row>
    <row r="616" spans="1:49" x14ac:dyDescent="0.2">
      <c r="A616" s="5">
        <v>41783</v>
      </c>
      <c r="B616" s="6">
        <v>59</v>
      </c>
      <c r="C616" s="6">
        <v>9</v>
      </c>
      <c r="D616" s="6"/>
      <c r="E616" s="6">
        <v>28.6</v>
      </c>
      <c r="F616" s="6">
        <v>15.1</v>
      </c>
      <c r="G616" s="6">
        <v>12</v>
      </c>
      <c r="H616" s="6"/>
      <c r="I616" s="6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</row>
    <row r="617" spans="1:49" x14ac:dyDescent="0.2">
      <c r="A617" s="11"/>
      <c r="B617" s="6"/>
      <c r="C617" s="6"/>
      <c r="D617" s="6"/>
      <c r="E617" s="6"/>
      <c r="F617" s="6"/>
      <c r="G617" s="6"/>
      <c r="H617" s="6"/>
      <c r="I617" s="6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</row>
    <row r="618" spans="1:49" x14ac:dyDescent="0.2">
      <c r="A618" s="11"/>
      <c r="B618" s="6"/>
      <c r="C618" s="6"/>
      <c r="D618" s="6"/>
      <c r="E618" s="6"/>
      <c r="F618" s="6"/>
      <c r="G618" s="6"/>
      <c r="H618" s="6"/>
      <c r="I618" s="6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</row>
    <row r="619" spans="1:49" x14ac:dyDescent="0.2">
      <c r="A619" s="11"/>
      <c r="B619" s="6"/>
      <c r="C619" s="6"/>
      <c r="D619" s="6"/>
      <c r="E619" s="6"/>
      <c r="F619" s="6"/>
      <c r="G619" s="6"/>
      <c r="H619" s="6"/>
      <c r="I619" s="6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</row>
    <row r="620" spans="1:49" x14ac:dyDescent="0.2">
      <c r="A620" s="11"/>
      <c r="B620" s="6"/>
      <c r="C620" s="6"/>
      <c r="D620" s="6"/>
      <c r="E620" s="6"/>
      <c r="F620" s="6"/>
      <c r="G620" s="6"/>
      <c r="H620" s="6"/>
      <c r="I620" s="6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</row>
    <row r="621" spans="1:49" x14ac:dyDescent="0.2">
      <c r="A621" s="11"/>
      <c r="B621" s="6"/>
      <c r="C621" s="6"/>
      <c r="D621" s="6"/>
      <c r="E621" s="6"/>
      <c r="F621" s="6"/>
      <c r="G621" s="6"/>
      <c r="H621" s="6"/>
      <c r="I621" s="6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</row>
    <row r="622" spans="1:49" x14ac:dyDescent="0.2">
      <c r="A622" s="11"/>
      <c r="B622" s="6"/>
      <c r="C622" s="6"/>
      <c r="D622" s="6"/>
      <c r="E622" s="6"/>
      <c r="F622" s="6"/>
      <c r="G622" s="6"/>
      <c r="H622" s="6"/>
      <c r="I622" s="6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</row>
    <row r="623" spans="1:49" x14ac:dyDescent="0.2">
      <c r="A623" s="11"/>
      <c r="B623" s="6"/>
      <c r="C623" s="6"/>
      <c r="D623" s="6"/>
      <c r="E623" s="6"/>
      <c r="F623" s="6"/>
      <c r="G623" s="6"/>
      <c r="H623" s="6"/>
      <c r="I623" s="6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</row>
    <row r="624" spans="1:49" x14ac:dyDescent="0.2">
      <c r="A624" s="11"/>
      <c r="B624" s="6"/>
      <c r="C624" s="6"/>
      <c r="D624" s="6"/>
      <c r="E624" s="6"/>
      <c r="F624" s="6"/>
      <c r="G624" s="6"/>
      <c r="H624" s="6"/>
      <c r="I624" s="6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</row>
    <row r="625" spans="1:49" x14ac:dyDescent="0.2">
      <c r="A625" s="11"/>
      <c r="B625" s="6"/>
      <c r="C625" s="6"/>
      <c r="D625" s="6"/>
      <c r="E625" s="6"/>
      <c r="F625" s="6"/>
      <c r="G625" s="6"/>
      <c r="H625" s="6"/>
      <c r="I625" s="6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</row>
    <row r="626" spans="1:49" x14ac:dyDescent="0.2">
      <c r="A626" s="11"/>
      <c r="B626" s="6"/>
      <c r="C626" s="6"/>
      <c r="D626" s="6"/>
      <c r="E626" s="6"/>
      <c r="F626" s="6"/>
      <c r="G626" s="6"/>
      <c r="H626" s="6"/>
      <c r="I626" s="6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</row>
    <row r="627" spans="1:49" x14ac:dyDescent="0.2">
      <c r="A627" s="11"/>
      <c r="B627" s="6"/>
      <c r="C627" s="6"/>
      <c r="D627" s="6"/>
      <c r="E627" s="6"/>
      <c r="F627" s="6"/>
      <c r="G627" s="6"/>
      <c r="H627" s="6"/>
      <c r="I627" s="6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</row>
    <row r="628" spans="1:49" x14ac:dyDescent="0.2">
      <c r="A628" s="11"/>
      <c r="B628" s="6"/>
      <c r="C628" s="6"/>
      <c r="D628" s="6"/>
      <c r="E628" s="6"/>
      <c r="F628" s="6"/>
      <c r="G628" s="6"/>
      <c r="H628" s="6"/>
      <c r="I628" s="6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</row>
    <row r="629" spans="1:49" x14ac:dyDescent="0.2">
      <c r="A629" s="11"/>
      <c r="B629" s="6"/>
      <c r="C629" s="6"/>
      <c r="D629" s="6"/>
      <c r="E629" s="6"/>
      <c r="F629" s="6"/>
      <c r="G629" s="6"/>
      <c r="H629" s="6"/>
      <c r="I629" s="6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</row>
    <row r="630" spans="1:49" x14ac:dyDescent="0.2">
      <c r="A630" s="11"/>
      <c r="B630" s="6"/>
      <c r="C630" s="6"/>
      <c r="D630" s="6"/>
      <c r="E630" s="6"/>
      <c r="F630" s="6"/>
      <c r="G630" s="6"/>
      <c r="H630" s="6"/>
      <c r="I630" s="6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</row>
    <row r="631" spans="1:49" x14ac:dyDescent="0.2">
      <c r="A631" s="11"/>
      <c r="B631" s="6"/>
      <c r="C631" s="6"/>
      <c r="D631" s="6"/>
      <c r="E631" s="6"/>
      <c r="F631" s="6"/>
      <c r="G631" s="6"/>
      <c r="H631" s="6"/>
      <c r="I631" s="6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</row>
    <row r="632" spans="1:49" x14ac:dyDescent="0.2">
      <c r="A632" s="11"/>
      <c r="B632" s="6"/>
      <c r="C632" s="6"/>
      <c r="D632" s="6"/>
      <c r="E632" s="6"/>
      <c r="F632" s="6"/>
      <c r="G632" s="6"/>
      <c r="H632" s="6"/>
      <c r="I632" s="6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</row>
    <row r="633" spans="1:49" x14ac:dyDescent="0.2">
      <c r="A633" s="11"/>
      <c r="B633" s="6"/>
      <c r="C633" s="6"/>
      <c r="D633" s="6"/>
      <c r="E633" s="6"/>
      <c r="F633" s="6"/>
      <c r="G633" s="6"/>
      <c r="H633" s="6"/>
      <c r="I633" s="6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</row>
    <row r="634" spans="1:49" x14ac:dyDescent="0.2">
      <c r="A634" s="11"/>
      <c r="B634" s="6"/>
      <c r="C634" s="6"/>
      <c r="D634" s="6"/>
      <c r="E634" s="6"/>
      <c r="F634" s="6"/>
      <c r="G634" s="6"/>
      <c r="H634" s="6"/>
      <c r="I634" s="6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</row>
    <row r="635" spans="1:49" x14ac:dyDescent="0.2">
      <c r="A635" s="11"/>
      <c r="B635" s="6"/>
      <c r="C635" s="6"/>
      <c r="D635" s="6"/>
      <c r="E635" s="6"/>
      <c r="F635" s="6"/>
      <c r="G635" s="6"/>
      <c r="H635" s="6"/>
      <c r="I635" s="6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</row>
    <row r="636" spans="1:49" x14ac:dyDescent="0.2">
      <c r="A636" s="11"/>
      <c r="B636" s="6"/>
      <c r="C636" s="6"/>
      <c r="D636" s="6"/>
      <c r="E636" s="6"/>
      <c r="F636" s="6"/>
      <c r="G636" s="6"/>
      <c r="H636" s="6"/>
      <c r="I636" s="6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</row>
    <row r="637" spans="1:49" x14ac:dyDescent="0.2">
      <c r="A637" s="11"/>
      <c r="B637" s="6"/>
      <c r="C637" s="6"/>
      <c r="D637" s="6"/>
      <c r="E637" s="6"/>
      <c r="F637" s="6"/>
      <c r="G637" s="6"/>
      <c r="H637" s="6"/>
      <c r="I637" s="6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</row>
    <row r="638" spans="1:49" x14ac:dyDescent="0.2">
      <c r="A638" s="11"/>
      <c r="B638" s="6"/>
      <c r="C638" s="6"/>
      <c r="D638" s="6"/>
      <c r="E638" s="6"/>
      <c r="F638" s="6"/>
      <c r="G638" s="6"/>
      <c r="H638" s="6"/>
      <c r="I638" s="6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</row>
    <row r="639" spans="1:49" x14ac:dyDescent="0.2">
      <c r="A639" s="11"/>
      <c r="B639" s="6"/>
      <c r="C639" s="6"/>
      <c r="D639" s="6"/>
      <c r="E639" s="6"/>
      <c r="F639" s="6"/>
      <c r="G639" s="6"/>
      <c r="H639" s="6"/>
      <c r="I639" s="6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</row>
    <row r="640" spans="1:49" x14ac:dyDescent="0.2">
      <c r="A640" s="11"/>
      <c r="B640" s="6"/>
      <c r="C640" s="6"/>
      <c r="D640" s="6"/>
      <c r="E640" s="6"/>
      <c r="F640" s="6"/>
      <c r="G640" s="6"/>
      <c r="H640" s="6"/>
      <c r="I640" s="6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</row>
    <row r="641" spans="1:49" x14ac:dyDescent="0.2">
      <c r="A641" s="11"/>
      <c r="B641" s="6"/>
      <c r="C641" s="6"/>
      <c r="D641" s="6"/>
      <c r="E641" s="6"/>
      <c r="F641" s="6"/>
      <c r="G641" s="6"/>
      <c r="H641" s="6"/>
      <c r="I641" s="6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</row>
    <row r="642" spans="1:49" x14ac:dyDescent="0.2">
      <c r="A642" s="11"/>
      <c r="B642" s="6"/>
      <c r="C642" s="6"/>
      <c r="D642" s="6"/>
      <c r="E642" s="6"/>
      <c r="F642" s="6"/>
      <c r="G642" s="6"/>
      <c r="H642" s="6"/>
      <c r="I642" s="6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</row>
    <row r="643" spans="1:49" x14ac:dyDescent="0.2">
      <c r="A643" s="11"/>
      <c r="B643" s="6"/>
      <c r="C643" s="6"/>
      <c r="D643" s="6"/>
      <c r="E643" s="6"/>
      <c r="F643" s="6"/>
      <c r="G643" s="6"/>
      <c r="H643" s="6"/>
      <c r="I643" s="6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</row>
    <row r="644" spans="1:49" x14ac:dyDescent="0.2">
      <c r="A644" s="11"/>
      <c r="B644" s="6"/>
      <c r="C644" s="6"/>
      <c r="D644" s="6"/>
      <c r="E644" s="6"/>
      <c r="F644" s="6"/>
      <c r="G644" s="6"/>
      <c r="H644" s="6"/>
      <c r="I644" s="6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</row>
    <row r="645" spans="1:49" x14ac:dyDescent="0.2">
      <c r="A645" s="11"/>
      <c r="B645" s="6"/>
      <c r="C645" s="6"/>
      <c r="D645" s="6"/>
      <c r="E645" s="6"/>
      <c r="F645" s="6"/>
      <c r="G645" s="6"/>
      <c r="H645" s="6"/>
      <c r="I645" s="6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</row>
    <row r="646" spans="1:49" x14ac:dyDescent="0.2">
      <c r="A646" s="11"/>
      <c r="B646" s="6"/>
      <c r="C646" s="6"/>
      <c r="D646" s="6"/>
      <c r="E646" s="6"/>
      <c r="F646" s="6"/>
      <c r="G646" s="6"/>
      <c r="H646" s="6"/>
      <c r="I646" s="6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</row>
    <row r="647" spans="1:49" x14ac:dyDescent="0.2">
      <c r="A647" s="11"/>
      <c r="B647" s="6"/>
      <c r="C647" s="6"/>
      <c r="D647" s="6"/>
      <c r="E647" s="6"/>
      <c r="F647" s="6"/>
      <c r="G647" s="6"/>
      <c r="H647" s="6"/>
      <c r="I647" s="6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</row>
    <row r="648" spans="1:49" x14ac:dyDescent="0.2">
      <c r="A648" s="11"/>
      <c r="B648" s="6"/>
      <c r="C648" s="6"/>
      <c r="D648" s="6"/>
      <c r="E648" s="6"/>
      <c r="F648" s="6"/>
      <c r="G648" s="6"/>
      <c r="H648" s="6"/>
      <c r="I648" s="6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</row>
    <row r="649" spans="1:49" x14ac:dyDescent="0.2">
      <c r="A649" s="11"/>
      <c r="B649" s="6"/>
      <c r="C649" s="6"/>
      <c r="D649" s="6"/>
      <c r="E649" s="6"/>
      <c r="F649" s="6"/>
      <c r="G649" s="6"/>
      <c r="H649" s="6"/>
      <c r="I649" s="6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</row>
    <row r="650" spans="1:49" x14ac:dyDescent="0.2">
      <c r="A650" s="11"/>
      <c r="B650" s="6"/>
      <c r="C650" s="6"/>
      <c r="D650" s="6"/>
      <c r="E650" s="6"/>
      <c r="F650" s="6"/>
      <c r="G650" s="6"/>
      <c r="H650" s="6"/>
      <c r="I650" s="6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</row>
    <row r="651" spans="1:49" x14ac:dyDescent="0.2">
      <c r="A651" s="11"/>
      <c r="B651" s="6"/>
      <c r="C651" s="6"/>
      <c r="D651" s="6"/>
      <c r="E651" s="6"/>
      <c r="F651" s="6"/>
      <c r="G651" s="6"/>
      <c r="H651" s="6"/>
      <c r="I651" s="6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</row>
    <row r="652" spans="1:49" x14ac:dyDescent="0.2">
      <c r="A652" s="11"/>
      <c r="B652" s="6"/>
      <c r="C652" s="6"/>
      <c r="D652" s="6"/>
      <c r="E652" s="6"/>
      <c r="F652" s="6"/>
      <c r="G652" s="6"/>
      <c r="H652" s="6"/>
      <c r="I652" s="6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</row>
    <row r="653" spans="1:49" x14ac:dyDescent="0.2">
      <c r="A653" s="11"/>
      <c r="B653" s="6"/>
      <c r="C653" s="6"/>
      <c r="D653" s="6"/>
      <c r="E653" s="6"/>
      <c r="F653" s="6"/>
      <c r="G653" s="6"/>
      <c r="H653" s="6"/>
      <c r="I653" s="6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</row>
    <row r="654" spans="1:49" x14ac:dyDescent="0.2">
      <c r="A654" s="11"/>
      <c r="B654" s="6"/>
      <c r="C654" s="6"/>
      <c r="D654" s="6"/>
      <c r="E654" s="6"/>
      <c r="F654" s="6"/>
      <c r="G654" s="6"/>
      <c r="H654" s="6"/>
      <c r="I654" s="6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</row>
    <row r="655" spans="1:49" x14ac:dyDescent="0.2">
      <c r="A655" s="11"/>
      <c r="B655" s="6"/>
      <c r="C655" s="6"/>
      <c r="D655" s="6"/>
      <c r="E655" s="6"/>
      <c r="F655" s="6"/>
      <c r="G655" s="6"/>
      <c r="H655" s="6"/>
      <c r="I655" s="6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</row>
    <row r="656" spans="1:49" x14ac:dyDescent="0.2">
      <c r="A656" s="11"/>
      <c r="B656" s="6"/>
      <c r="C656" s="6"/>
      <c r="D656" s="6"/>
      <c r="E656" s="6"/>
      <c r="F656" s="6"/>
      <c r="G656" s="6"/>
      <c r="H656" s="6"/>
      <c r="I656" s="6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</row>
    <row r="657" spans="1:49" x14ac:dyDescent="0.2">
      <c r="A657" s="11"/>
      <c r="B657" s="6"/>
      <c r="C657" s="6"/>
      <c r="D657" s="6"/>
      <c r="E657" s="6"/>
      <c r="F657" s="6"/>
      <c r="G657" s="6"/>
      <c r="H657" s="6"/>
      <c r="I657" s="6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</row>
    <row r="658" spans="1:49" x14ac:dyDescent="0.2">
      <c r="A658" s="11"/>
      <c r="B658" s="6"/>
      <c r="C658" s="6"/>
      <c r="D658" s="6"/>
      <c r="E658" s="6"/>
      <c r="F658" s="6"/>
      <c r="G658" s="6"/>
      <c r="H658" s="6"/>
      <c r="I658" s="6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AB37" sqref="AB37"/>
    </sheetView>
  </sheetViews>
  <sheetFormatPr baseColWidth="10" defaultRowHeight="16" x14ac:dyDescent="0.2"/>
  <cols>
    <col min="18" max="20" width="0" hidden="1" customWidth="1"/>
    <col min="26" max="26" width="16" hidden="1" customWidth="1"/>
    <col min="27" max="27" width="23.5" hidden="1" customWidth="1"/>
    <col min="28" max="28" width="23.5" customWidth="1"/>
  </cols>
  <sheetData>
    <row r="1" spans="1:30" x14ac:dyDescent="0.2">
      <c r="A1" t="s">
        <v>11</v>
      </c>
      <c r="B1" t="s">
        <v>12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s="28" t="s">
        <v>64</v>
      </c>
      <c r="K1" t="s">
        <v>65</v>
      </c>
      <c r="L1" t="s">
        <v>66</v>
      </c>
      <c r="M1" s="28" t="s">
        <v>67</v>
      </c>
      <c r="N1" t="s">
        <v>68</v>
      </c>
      <c r="O1" t="s">
        <v>69</v>
      </c>
      <c r="P1" t="s">
        <v>70</v>
      </c>
      <c r="Q1" t="s">
        <v>71</v>
      </c>
      <c r="R1" s="29" t="s">
        <v>72</v>
      </c>
      <c r="S1" s="29" t="s">
        <v>73</v>
      </c>
      <c r="T1" s="29" t="s">
        <v>74</v>
      </c>
      <c r="U1" s="30" t="s">
        <v>75</v>
      </c>
      <c r="V1" s="30" t="s">
        <v>76</v>
      </c>
      <c r="W1" s="30" t="s">
        <v>77</v>
      </c>
      <c r="X1" s="30" t="s">
        <v>78</v>
      </c>
      <c r="Y1" s="30" t="s">
        <v>125</v>
      </c>
      <c r="Z1" s="31" t="s">
        <v>55</v>
      </c>
      <c r="AA1" s="31" t="s">
        <v>56</v>
      </c>
      <c r="AB1" s="31"/>
      <c r="AC1" s="30" t="s">
        <v>119</v>
      </c>
      <c r="AD1" s="30" t="s">
        <v>120</v>
      </c>
    </row>
    <row r="2" spans="1:30" x14ac:dyDescent="0.2">
      <c r="A2">
        <v>21</v>
      </c>
      <c r="B2">
        <v>1</v>
      </c>
      <c r="C2" t="s">
        <v>32</v>
      </c>
      <c r="D2">
        <v>24.7</v>
      </c>
      <c r="E2">
        <v>13.4</v>
      </c>
      <c r="F2">
        <v>9.6999999999999993</v>
      </c>
      <c r="G2">
        <v>24.8</v>
      </c>
      <c r="H2">
        <v>13.5</v>
      </c>
      <c r="I2">
        <v>25.1</v>
      </c>
      <c r="J2">
        <v>13.7</v>
      </c>
      <c r="K2">
        <v>25.8</v>
      </c>
      <c r="L2">
        <v>14</v>
      </c>
      <c r="M2">
        <v>27</v>
      </c>
      <c r="N2">
        <v>15.5</v>
      </c>
      <c r="O2">
        <v>27.3</v>
      </c>
      <c r="P2">
        <v>15.2</v>
      </c>
      <c r="Q2">
        <v>11.1</v>
      </c>
      <c r="R2">
        <f>O2-D2</f>
        <v>2.6000000000000014</v>
      </c>
      <c r="S2">
        <f>P2-E2</f>
        <v>1.7999999999999989</v>
      </c>
      <c r="T2">
        <f>Q2-F2</f>
        <v>1.4000000000000004</v>
      </c>
      <c r="U2">
        <f>G2-D2</f>
        <v>0.10000000000000142</v>
      </c>
      <c r="V2">
        <f>I2-G2</f>
        <v>0.30000000000000071</v>
      </c>
      <c r="W2">
        <f>K2-I2</f>
        <v>0.69999999999999929</v>
      </c>
      <c r="X2">
        <f>M2-K2</f>
        <v>1.1999999999999993</v>
      </c>
      <c r="Y2">
        <f>O2-M2</f>
        <v>0.30000000000000071</v>
      </c>
      <c r="Z2">
        <f>((P2-E2)/E2)*100</f>
        <v>13.432835820895514</v>
      </c>
      <c r="AA2">
        <f>((Q2-F2)/F2)*100</f>
        <v>14.432989690721653</v>
      </c>
    </row>
    <row r="3" spans="1:30" x14ac:dyDescent="0.2">
      <c r="A3">
        <v>24</v>
      </c>
      <c r="B3">
        <v>1</v>
      </c>
      <c r="C3" t="s">
        <v>32</v>
      </c>
      <c r="D3">
        <v>23.9</v>
      </c>
      <c r="E3">
        <v>13.8</v>
      </c>
      <c r="F3">
        <v>9.8000000000000007</v>
      </c>
      <c r="G3">
        <v>23.8</v>
      </c>
      <c r="H3">
        <v>13.9</v>
      </c>
      <c r="I3">
        <v>23.9</v>
      </c>
      <c r="J3">
        <v>14</v>
      </c>
      <c r="K3">
        <v>24.1</v>
      </c>
      <c r="L3">
        <v>13.7</v>
      </c>
      <c r="M3">
        <v>24.8</v>
      </c>
      <c r="N3">
        <v>14.3</v>
      </c>
      <c r="O3">
        <v>24.9</v>
      </c>
      <c r="P3">
        <v>14.5</v>
      </c>
      <c r="Q3">
        <v>10.4</v>
      </c>
      <c r="R3">
        <f>O3-D3</f>
        <v>1</v>
      </c>
      <c r="S3">
        <f>P3-E3</f>
        <v>0.69999999999999929</v>
      </c>
      <c r="T3">
        <f>Q3-F3</f>
        <v>0.59999999999999964</v>
      </c>
      <c r="U3">
        <f>G3-D3</f>
        <v>-9.9999999999997868E-2</v>
      </c>
      <c r="V3">
        <f>I3-G3</f>
        <v>9.9999999999997868E-2</v>
      </c>
      <c r="W3">
        <f>K3-I3</f>
        <v>0.20000000000000284</v>
      </c>
      <c r="X3">
        <f>M3-K3</f>
        <v>0.69999999999999929</v>
      </c>
      <c r="Y3">
        <f t="shared" ref="Y3:Y40" si="0">O3-M3</f>
        <v>9.9999999999997868E-2</v>
      </c>
      <c r="Z3">
        <f>((P3-E3)/E3)*100</f>
        <v>5.072463768115937</v>
      </c>
      <c r="AA3">
        <f>((Q3-F3)/F3)*100</f>
        <v>6.122448979591832</v>
      </c>
    </row>
    <row r="4" spans="1:30" x14ac:dyDescent="0.2">
      <c r="A4">
        <v>29</v>
      </c>
      <c r="B4">
        <v>1</v>
      </c>
      <c r="C4" t="s">
        <v>32</v>
      </c>
      <c r="D4">
        <v>24.9</v>
      </c>
      <c r="E4">
        <v>13.1</v>
      </c>
      <c r="F4">
        <v>9.6999999999999993</v>
      </c>
      <c r="G4">
        <v>24.8</v>
      </c>
      <c r="H4">
        <v>13.1</v>
      </c>
      <c r="I4">
        <v>25.5</v>
      </c>
      <c r="J4">
        <v>13.5</v>
      </c>
      <c r="K4">
        <v>26.3</v>
      </c>
      <c r="L4">
        <v>13.7</v>
      </c>
      <c r="M4">
        <v>27.4</v>
      </c>
      <c r="N4">
        <v>14.1</v>
      </c>
      <c r="O4">
        <v>27.6</v>
      </c>
      <c r="P4">
        <v>14.5</v>
      </c>
      <c r="Q4">
        <v>11.4</v>
      </c>
      <c r="R4">
        <f>O4-D4</f>
        <v>2.7000000000000028</v>
      </c>
      <c r="S4">
        <f>P4-E4</f>
        <v>1.4000000000000004</v>
      </c>
      <c r="T4">
        <f>Q4-F4</f>
        <v>1.7000000000000011</v>
      </c>
      <c r="U4">
        <f>G4-D4</f>
        <v>-9.9999999999997868E-2</v>
      </c>
      <c r="V4">
        <f>I4-G4</f>
        <v>0.69999999999999929</v>
      </c>
      <c r="W4">
        <f>K4-I4</f>
        <v>0.80000000000000071</v>
      </c>
      <c r="X4">
        <f>M4-K4</f>
        <v>1.0999999999999979</v>
      </c>
      <c r="Y4">
        <f t="shared" si="0"/>
        <v>0.20000000000000284</v>
      </c>
      <c r="Z4">
        <f>((P4-E4)/E4)*100</f>
        <v>10.687022900763361</v>
      </c>
      <c r="AA4">
        <f>((Q4-F4)/F4)*100</f>
        <v>17.525773195876301</v>
      </c>
    </row>
    <row r="5" spans="1:30" x14ac:dyDescent="0.2">
      <c r="A5">
        <v>37</v>
      </c>
      <c r="B5">
        <v>1</v>
      </c>
      <c r="C5" t="s">
        <v>32</v>
      </c>
      <c r="D5">
        <v>23.3</v>
      </c>
      <c r="E5">
        <v>13</v>
      </c>
      <c r="F5">
        <v>10.1</v>
      </c>
      <c r="G5">
        <v>23.4</v>
      </c>
      <c r="H5">
        <v>12.2</v>
      </c>
      <c r="I5">
        <v>23.9</v>
      </c>
      <c r="J5">
        <v>13.5</v>
      </c>
      <c r="K5">
        <v>24.7</v>
      </c>
      <c r="L5">
        <v>14.1</v>
      </c>
      <c r="M5">
        <v>26.2</v>
      </c>
      <c r="N5">
        <v>15.3</v>
      </c>
      <c r="O5">
        <v>26.4</v>
      </c>
      <c r="P5">
        <v>15.6</v>
      </c>
      <c r="Q5">
        <v>11.8</v>
      </c>
      <c r="R5">
        <f>O5-D5</f>
        <v>3.0999999999999979</v>
      </c>
      <c r="S5">
        <f>P5-E5</f>
        <v>2.5999999999999996</v>
      </c>
      <c r="T5">
        <f>Q5-F5</f>
        <v>1.7000000000000011</v>
      </c>
      <c r="U5">
        <f>G5-D5</f>
        <v>9.9999999999997868E-2</v>
      </c>
      <c r="V5">
        <f>I5-G5</f>
        <v>0.5</v>
      </c>
      <c r="W5">
        <f>K5-I5</f>
        <v>0.80000000000000071</v>
      </c>
      <c r="X5">
        <f>M5-K5</f>
        <v>1.5</v>
      </c>
      <c r="Y5">
        <f t="shared" si="0"/>
        <v>0.19999999999999929</v>
      </c>
      <c r="Z5">
        <f>((P5-E5)/E5)*100</f>
        <v>20</v>
      </c>
      <c r="AA5">
        <f>((Q5-F5)/F5)*100</f>
        <v>16.831683168316843</v>
      </c>
    </row>
    <row r="6" spans="1:30" x14ac:dyDescent="0.2">
      <c r="A6">
        <v>90</v>
      </c>
      <c r="B6">
        <v>1</v>
      </c>
      <c r="C6" t="s">
        <v>32</v>
      </c>
      <c r="D6">
        <v>28.2</v>
      </c>
      <c r="E6">
        <v>14.7</v>
      </c>
      <c r="F6">
        <v>11.9</v>
      </c>
      <c r="G6">
        <v>28.4</v>
      </c>
      <c r="H6">
        <v>14.1</v>
      </c>
      <c r="I6">
        <v>28.6</v>
      </c>
      <c r="J6">
        <v>14.6</v>
      </c>
      <c r="K6">
        <v>28.5</v>
      </c>
      <c r="L6">
        <v>14.9</v>
      </c>
      <c r="M6">
        <v>28.5</v>
      </c>
      <c r="N6">
        <v>14.8</v>
      </c>
      <c r="O6">
        <v>28.8</v>
      </c>
      <c r="P6">
        <v>15</v>
      </c>
      <c r="Q6">
        <v>12</v>
      </c>
      <c r="R6">
        <f>O6-D6</f>
        <v>0.60000000000000142</v>
      </c>
      <c r="S6">
        <f>P6-E6</f>
        <v>0.30000000000000071</v>
      </c>
      <c r="T6">
        <f>Q6-F6</f>
        <v>9.9999999999999645E-2</v>
      </c>
      <c r="U6">
        <f>G6-D6</f>
        <v>0.19999999999999929</v>
      </c>
      <c r="V6">
        <f>I6-G6</f>
        <v>0.20000000000000284</v>
      </c>
      <c r="W6">
        <f>K6-I6</f>
        <v>-0.10000000000000142</v>
      </c>
      <c r="X6">
        <f>M6-K6</f>
        <v>0</v>
      </c>
      <c r="Y6">
        <f t="shared" si="0"/>
        <v>0.30000000000000071</v>
      </c>
      <c r="Z6">
        <f>((P6-E6)/E6)*100</f>
        <v>2.0408163265306172</v>
      </c>
      <c r="AA6">
        <f>((Q6-F6)/F6)*100</f>
        <v>0.84033613445377853</v>
      </c>
    </row>
    <row r="7" spans="1:30" x14ac:dyDescent="0.2">
      <c r="A7">
        <v>40</v>
      </c>
      <c r="B7">
        <v>2</v>
      </c>
      <c r="C7" t="s">
        <v>32</v>
      </c>
      <c r="D7">
        <v>25.5</v>
      </c>
      <c r="E7">
        <v>14.1</v>
      </c>
      <c r="F7">
        <v>10</v>
      </c>
      <c r="G7">
        <v>25.2</v>
      </c>
      <c r="H7">
        <v>14.5</v>
      </c>
      <c r="I7">
        <v>26</v>
      </c>
      <c r="J7">
        <v>14.4</v>
      </c>
      <c r="K7">
        <v>26.2</v>
      </c>
      <c r="L7">
        <v>14.5</v>
      </c>
      <c r="M7">
        <v>27.1</v>
      </c>
      <c r="N7">
        <v>15</v>
      </c>
      <c r="O7">
        <v>27.4</v>
      </c>
      <c r="P7">
        <v>15.1</v>
      </c>
      <c r="Q7">
        <v>11.2</v>
      </c>
      <c r="R7">
        <f>O7-D7</f>
        <v>1.8999999999999986</v>
      </c>
      <c r="S7">
        <f>P7-E7</f>
        <v>1</v>
      </c>
      <c r="T7">
        <f>Q7-F7</f>
        <v>1.1999999999999993</v>
      </c>
      <c r="U7">
        <f>G7-D7</f>
        <v>-0.30000000000000071</v>
      </c>
      <c r="V7">
        <f>I7-G7</f>
        <v>0.80000000000000071</v>
      </c>
      <c r="W7">
        <f>K7-I7</f>
        <v>0.19999999999999929</v>
      </c>
      <c r="X7">
        <f>M7-K7</f>
        <v>0.90000000000000213</v>
      </c>
      <c r="Y7">
        <f t="shared" si="0"/>
        <v>0.29999999999999716</v>
      </c>
      <c r="Z7">
        <f>((P7-E7)/E7)*100</f>
        <v>7.0921985815602842</v>
      </c>
      <c r="AA7">
        <f>((Q7-F7)/F7)*100</f>
        <v>11.999999999999993</v>
      </c>
    </row>
    <row r="8" spans="1:30" x14ac:dyDescent="0.2">
      <c r="A8">
        <v>43</v>
      </c>
      <c r="B8">
        <v>2</v>
      </c>
      <c r="C8" t="s">
        <v>32</v>
      </c>
      <c r="D8">
        <v>25.4</v>
      </c>
      <c r="E8">
        <v>14.7</v>
      </c>
      <c r="F8">
        <v>10.3</v>
      </c>
      <c r="G8">
        <v>25</v>
      </c>
      <c r="H8">
        <v>14.8</v>
      </c>
      <c r="I8">
        <v>26</v>
      </c>
      <c r="J8">
        <v>15.1</v>
      </c>
      <c r="K8">
        <v>26.6</v>
      </c>
      <c r="L8">
        <v>15.3</v>
      </c>
      <c r="M8">
        <v>27.8</v>
      </c>
      <c r="N8">
        <v>15.9</v>
      </c>
      <c r="O8">
        <v>27.8</v>
      </c>
      <c r="P8">
        <v>16</v>
      </c>
      <c r="Q8">
        <v>12.8</v>
      </c>
      <c r="R8">
        <f>O8-D8</f>
        <v>2.4000000000000021</v>
      </c>
      <c r="S8">
        <f>P8-E8</f>
        <v>1.3000000000000007</v>
      </c>
      <c r="T8">
        <f>Q8-F8</f>
        <v>2.5</v>
      </c>
      <c r="U8">
        <f>G8-D8</f>
        <v>-0.39999999999999858</v>
      </c>
      <c r="V8">
        <f>I8-G8</f>
        <v>1</v>
      </c>
      <c r="W8">
        <f>K8-I8</f>
        <v>0.60000000000000142</v>
      </c>
      <c r="X8">
        <f>M8-K8</f>
        <v>1.1999999999999993</v>
      </c>
      <c r="Y8">
        <f t="shared" si="0"/>
        <v>0</v>
      </c>
      <c r="Z8">
        <f>((P8-E8)/E8)*100</f>
        <v>8.8435374149659918</v>
      </c>
      <c r="AA8">
        <f>((Q8-F8)/F8)*100</f>
        <v>24.271844660194173</v>
      </c>
      <c r="AC8" t="s">
        <v>121</v>
      </c>
    </row>
    <row r="9" spans="1:30" x14ac:dyDescent="0.2">
      <c r="A9">
        <v>45</v>
      </c>
      <c r="B9">
        <v>2</v>
      </c>
      <c r="C9" t="s">
        <v>32</v>
      </c>
      <c r="D9">
        <v>26.7</v>
      </c>
      <c r="E9">
        <v>14.8</v>
      </c>
      <c r="F9">
        <v>10.7</v>
      </c>
      <c r="G9">
        <v>26.9</v>
      </c>
      <c r="H9">
        <v>15.2</v>
      </c>
      <c r="I9">
        <v>26.8</v>
      </c>
      <c r="J9">
        <v>15</v>
      </c>
      <c r="K9">
        <v>26.9</v>
      </c>
      <c r="L9">
        <v>14.9</v>
      </c>
      <c r="M9">
        <v>27.4</v>
      </c>
      <c r="N9">
        <v>15</v>
      </c>
      <c r="O9">
        <v>27.4</v>
      </c>
      <c r="P9">
        <v>15</v>
      </c>
      <c r="Q9">
        <v>11.1</v>
      </c>
      <c r="R9">
        <f>O9-D9</f>
        <v>0.69999999999999929</v>
      </c>
      <c r="S9">
        <f>P9-E9</f>
        <v>0.19999999999999929</v>
      </c>
      <c r="T9">
        <f>Q9-F9</f>
        <v>0.40000000000000036</v>
      </c>
      <c r="U9">
        <f>G9-D9</f>
        <v>0.19999999999999929</v>
      </c>
      <c r="V9">
        <f>I9-G9</f>
        <v>-9.9999999999997868E-2</v>
      </c>
      <c r="W9">
        <f>K9-I9</f>
        <v>9.9999999999997868E-2</v>
      </c>
      <c r="X9">
        <f>M9-K9</f>
        <v>0.5</v>
      </c>
      <c r="Y9">
        <f t="shared" si="0"/>
        <v>0</v>
      </c>
      <c r="Z9">
        <f>((P9-E9)/E9)*100</f>
        <v>1.3513513513513467</v>
      </c>
      <c r="AA9">
        <f>((Q9-F9)/F9)*100</f>
        <v>3.7383177570093498</v>
      </c>
    </row>
    <row r="10" spans="1:30" x14ac:dyDescent="0.2">
      <c r="A10">
        <v>6</v>
      </c>
      <c r="B10">
        <v>3</v>
      </c>
      <c r="C10" t="s">
        <v>32</v>
      </c>
      <c r="D10">
        <v>27</v>
      </c>
      <c r="E10">
        <v>15.3</v>
      </c>
      <c r="F10">
        <v>10.7</v>
      </c>
      <c r="G10">
        <v>27</v>
      </c>
      <c r="H10">
        <v>15.2</v>
      </c>
      <c r="I10">
        <v>27.2</v>
      </c>
      <c r="J10">
        <v>15.4</v>
      </c>
      <c r="K10">
        <v>27.6</v>
      </c>
      <c r="L10">
        <v>15.3</v>
      </c>
      <c r="M10">
        <v>28.3</v>
      </c>
      <c r="N10">
        <v>15.6</v>
      </c>
      <c r="O10">
        <v>28.5</v>
      </c>
      <c r="P10">
        <v>15.8</v>
      </c>
      <c r="Q10">
        <v>11.7</v>
      </c>
      <c r="R10">
        <f>O10-D10</f>
        <v>1.5</v>
      </c>
      <c r="S10">
        <f>P10-E10</f>
        <v>0.5</v>
      </c>
      <c r="T10">
        <f>Q10-F10</f>
        <v>1</v>
      </c>
      <c r="U10">
        <f>G10-D10</f>
        <v>0</v>
      </c>
      <c r="V10">
        <f>I10-G10</f>
        <v>0.19999999999999929</v>
      </c>
      <c r="W10">
        <f>K10-I10</f>
        <v>0.40000000000000213</v>
      </c>
      <c r="X10">
        <f>M10-K10</f>
        <v>0.69999999999999929</v>
      </c>
      <c r="Y10">
        <f t="shared" si="0"/>
        <v>0.19999999999999929</v>
      </c>
      <c r="Z10">
        <f>((P10-E10)/E10)*100</f>
        <v>3.2679738562091507</v>
      </c>
      <c r="AA10">
        <f>((Q10-F10)/F10)*100</f>
        <v>9.3457943925233664</v>
      </c>
    </row>
    <row r="11" spans="1:30" x14ac:dyDescent="0.2">
      <c r="A11">
        <v>13</v>
      </c>
      <c r="B11">
        <v>3</v>
      </c>
      <c r="C11" t="s">
        <v>32</v>
      </c>
      <c r="D11" s="35">
        <v>25.5</v>
      </c>
      <c r="E11">
        <v>15.2</v>
      </c>
      <c r="F11">
        <v>10.4</v>
      </c>
      <c r="G11" s="35">
        <v>25</v>
      </c>
      <c r="H11">
        <v>15.2</v>
      </c>
      <c r="I11" s="35">
        <v>25.8</v>
      </c>
      <c r="J11">
        <v>15.6</v>
      </c>
      <c r="K11" s="35">
        <v>25.9</v>
      </c>
      <c r="L11">
        <v>15.4</v>
      </c>
      <c r="M11" s="35">
        <v>26.5</v>
      </c>
      <c r="N11">
        <v>15.6</v>
      </c>
      <c r="O11" s="35">
        <v>26.7</v>
      </c>
      <c r="P11">
        <v>15.5</v>
      </c>
      <c r="Q11">
        <v>11</v>
      </c>
      <c r="R11">
        <f>O11-D11</f>
        <v>1.1999999999999993</v>
      </c>
      <c r="S11">
        <f>P11-E11</f>
        <v>0.30000000000000071</v>
      </c>
      <c r="T11">
        <f>Q11-F11</f>
        <v>0.59999999999999964</v>
      </c>
      <c r="U11">
        <f>G11-D11</f>
        <v>-0.5</v>
      </c>
      <c r="V11">
        <f>I11-G11</f>
        <v>0.80000000000000071</v>
      </c>
      <c r="W11">
        <f>K11-I11</f>
        <v>9.9999999999997868E-2</v>
      </c>
      <c r="X11">
        <f>M11-K11</f>
        <v>0.60000000000000142</v>
      </c>
      <c r="Y11">
        <f t="shared" si="0"/>
        <v>0.19999999999999929</v>
      </c>
      <c r="Z11">
        <f>((P11-E11)/E11)*100</f>
        <v>1.9736842105263206</v>
      </c>
      <c r="AA11">
        <f>((Q11-F11)/F11)*100</f>
        <v>5.7692307692307656</v>
      </c>
      <c r="AB11" t="s">
        <v>124</v>
      </c>
    </row>
    <row r="12" spans="1:30" x14ac:dyDescent="0.2">
      <c r="A12">
        <v>30</v>
      </c>
      <c r="B12">
        <v>3</v>
      </c>
      <c r="C12" t="s">
        <v>32</v>
      </c>
      <c r="D12">
        <v>26.1</v>
      </c>
      <c r="E12">
        <v>15.3</v>
      </c>
      <c r="F12">
        <v>11.2</v>
      </c>
      <c r="G12">
        <v>25.9</v>
      </c>
      <c r="H12">
        <v>15.2</v>
      </c>
      <c r="I12">
        <v>25.5</v>
      </c>
      <c r="J12">
        <v>16</v>
      </c>
      <c r="K12">
        <v>26.2</v>
      </c>
      <c r="L12">
        <v>15.4</v>
      </c>
      <c r="M12">
        <v>26.8</v>
      </c>
      <c r="N12">
        <v>15.8</v>
      </c>
      <c r="O12">
        <v>27</v>
      </c>
      <c r="P12">
        <v>15.9</v>
      </c>
      <c r="Q12">
        <v>12.1</v>
      </c>
      <c r="R12">
        <f>O12-D12</f>
        <v>0.89999999999999858</v>
      </c>
      <c r="S12">
        <f>P12-E12</f>
        <v>0.59999999999999964</v>
      </c>
      <c r="T12">
        <f>Q12-F12</f>
        <v>0.90000000000000036</v>
      </c>
      <c r="U12">
        <f>G12-D12</f>
        <v>-0.20000000000000284</v>
      </c>
      <c r="V12">
        <f>I12-G12</f>
        <v>-0.39999999999999858</v>
      </c>
      <c r="W12">
        <f>K12-I12</f>
        <v>0.69999999999999929</v>
      </c>
      <c r="X12">
        <f>M12-K12</f>
        <v>0.60000000000000142</v>
      </c>
      <c r="Y12">
        <f t="shared" si="0"/>
        <v>0.19999999999999929</v>
      </c>
      <c r="Z12">
        <f>((P12-E12)/E12)*100</f>
        <v>3.9215686274509776</v>
      </c>
      <c r="AA12">
        <f>((Q12-F12)/F12)*100</f>
        <v>8.0357142857142883</v>
      </c>
    </row>
    <row r="13" spans="1:30" x14ac:dyDescent="0.2">
      <c r="A13">
        <v>55</v>
      </c>
      <c r="B13">
        <v>3</v>
      </c>
      <c r="C13" t="s">
        <v>32</v>
      </c>
      <c r="D13">
        <v>27</v>
      </c>
      <c r="E13">
        <v>15.8</v>
      </c>
      <c r="F13">
        <v>10.4</v>
      </c>
      <c r="G13">
        <v>27.1</v>
      </c>
      <c r="H13">
        <v>16</v>
      </c>
      <c r="I13">
        <v>27.4</v>
      </c>
      <c r="J13">
        <v>15.7</v>
      </c>
      <c r="K13">
        <v>27.2</v>
      </c>
      <c r="L13">
        <v>15.9</v>
      </c>
      <c r="M13">
        <v>27.6</v>
      </c>
      <c r="N13">
        <v>16</v>
      </c>
      <c r="O13">
        <v>27.6</v>
      </c>
      <c r="P13">
        <v>16.100000000000001</v>
      </c>
      <c r="Q13">
        <v>10.9</v>
      </c>
      <c r="R13">
        <f>O13-D13</f>
        <v>0.60000000000000142</v>
      </c>
      <c r="S13">
        <f>P13-E13</f>
        <v>0.30000000000000071</v>
      </c>
      <c r="T13">
        <f>Q13-F13</f>
        <v>0.5</v>
      </c>
      <c r="U13">
        <f>G13-D13</f>
        <v>0.10000000000000142</v>
      </c>
      <c r="V13">
        <f>I13-G13</f>
        <v>0.29999999999999716</v>
      </c>
      <c r="W13">
        <f>K13-I13</f>
        <v>-0.19999999999999929</v>
      </c>
      <c r="X13">
        <f>M13-K13</f>
        <v>0.40000000000000213</v>
      </c>
      <c r="Y13">
        <f t="shared" si="0"/>
        <v>0</v>
      </c>
      <c r="Z13">
        <f>((P13-E13)/E13)*100</f>
        <v>1.8987341772151944</v>
      </c>
      <c r="AA13">
        <f>((Q13-F13)/F13)*100</f>
        <v>4.8076923076923075</v>
      </c>
      <c r="AC13" t="s">
        <v>114</v>
      </c>
    </row>
    <row r="14" spans="1:30" x14ac:dyDescent="0.2">
      <c r="A14">
        <v>57</v>
      </c>
      <c r="B14">
        <v>3</v>
      </c>
      <c r="C14" t="s">
        <v>32</v>
      </c>
      <c r="D14">
        <v>26.5</v>
      </c>
      <c r="E14">
        <v>15.5</v>
      </c>
      <c r="F14">
        <v>11.2</v>
      </c>
      <c r="G14">
        <v>26.9</v>
      </c>
      <c r="H14">
        <v>15.6</v>
      </c>
      <c r="I14">
        <v>26.2</v>
      </c>
      <c r="J14">
        <v>15.7</v>
      </c>
      <c r="K14">
        <v>27.1</v>
      </c>
      <c r="L14">
        <v>15.8</v>
      </c>
      <c r="M14">
        <v>28</v>
      </c>
      <c r="N14">
        <v>16.2</v>
      </c>
      <c r="O14">
        <v>28.1</v>
      </c>
      <c r="P14">
        <v>16.2</v>
      </c>
      <c r="Q14">
        <v>12.1</v>
      </c>
      <c r="R14">
        <f>O14-D14</f>
        <v>1.6000000000000014</v>
      </c>
      <c r="S14">
        <f>P14-E14</f>
        <v>0.69999999999999929</v>
      </c>
      <c r="T14">
        <f>Q14-F14</f>
        <v>0.90000000000000036</v>
      </c>
      <c r="U14">
        <f>G14-D14</f>
        <v>0.39999999999999858</v>
      </c>
      <c r="V14">
        <f>I14-G14</f>
        <v>-0.69999999999999929</v>
      </c>
      <c r="W14">
        <f>K14-I14</f>
        <v>0.90000000000000213</v>
      </c>
      <c r="X14">
        <f>M14-K14</f>
        <v>0.89999999999999858</v>
      </c>
      <c r="Y14">
        <f t="shared" si="0"/>
        <v>0.10000000000000142</v>
      </c>
      <c r="Z14">
        <f>((P14-E14)/E14)*100</f>
        <v>4.5161290322580605</v>
      </c>
      <c r="AA14">
        <f>((Q14-F14)/F14)*100</f>
        <v>8.0357142857142883</v>
      </c>
    </row>
    <row r="15" spans="1:30" x14ac:dyDescent="0.2">
      <c r="A15">
        <v>10</v>
      </c>
      <c r="B15">
        <v>4</v>
      </c>
      <c r="C15" t="s">
        <v>33</v>
      </c>
      <c r="D15">
        <v>23</v>
      </c>
      <c r="E15">
        <v>12.7</v>
      </c>
      <c r="F15">
        <v>9.6999999999999993</v>
      </c>
      <c r="G15">
        <v>23.2</v>
      </c>
      <c r="H15">
        <v>13</v>
      </c>
      <c r="I15">
        <v>23.4</v>
      </c>
      <c r="J15">
        <v>12.8</v>
      </c>
      <c r="K15">
        <v>24.1</v>
      </c>
      <c r="L15">
        <v>13.3</v>
      </c>
      <c r="M15">
        <v>25.3</v>
      </c>
      <c r="N15">
        <v>14</v>
      </c>
      <c r="O15">
        <v>25.4</v>
      </c>
      <c r="P15">
        <v>14</v>
      </c>
      <c r="Q15">
        <v>10.9</v>
      </c>
      <c r="R15">
        <f>O15-D15</f>
        <v>2.3999999999999986</v>
      </c>
      <c r="S15">
        <f>P15-E15</f>
        <v>1.3000000000000007</v>
      </c>
      <c r="T15">
        <f>Q15-F15</f>
        <v>1.2000000000000011</v>
      </c>
      <c r="U15">
        <f>G15-D15</f>
        <v>0.19999999999999929</v>
      </c>
      <c r="V15">
        <f>I15-G15</f>
        <v>0.19999999999999929</v>
      </c>
      <c r="W15">
        <f>K15-I15</f>
        <v>0.70000000000000284</v>
      </c>
      <c r="X15">
        <f>M15-K15</f>
        <v>1.1999999999999993</v>
      </c>
      <c r="Y15">
        <f t="shared" si="0"/>
        <v>9.9999999999997868E-2</v>
      </c>
      <c r="Z15">
        <f>((P15-E15)/E15)*100</f>
        <v>10.236220472440952</v>
      </c>
      <c r="AA15">
        <f>((Q15-F15)/F15)*100</f>
        <v>12.371134020618568</v>
      </c>
    </row>
    <row r="16" spans="1:30" x14ac:dyDescent="0.2">
      <c r="A16">
        <v>42</v>
      </c>
      <c r="B16">
        <v>4</v>
      </c>
      <c r="C16" t="s">
        <v>33</v>
      </c>
      <c r="D16">
        <v>27</v>
      </c>
      <c r="E16">
        <v>14.6</v>
      </c>
      <c r="F16">
        <v>10.3</v>
      </c>
      <c r="G16">
        <v>26.8</v>
      </c>
      <c r="H16">
        <v>14.8</v>
      </c>
      <c r="I16">
        <v>26.7</v>
      </c>
      <c r="J16">
        <v>13.5</v>
      </c>
      <c r="K16">
        <v>26.9</v>
      </c>
      <c r="L16">
        <v>14.7</v>
      </c>
      <c r="M16">
        <v>27.6</v>
      </c>
      <c r="N16">
        <v>14.9</v>
      </c>
      <c r="O16">
        <v>27.8</v>
      </c>
      <c r="P16">
        <v>15</v>
      </c>
      <c r="Q16">
        <v>10.8</v>
      </c>
      <c r="R16">
        <f>O16-D16</f>
        <v>0.80000000000000071</v>
      </c>
      <c r="S16">
        <f>P16-E16</f>
        <v>0.40000000000000036</v>
      </c>
      <c r="T16">
        <f>Q16-F16</f>
        <v>0.5</v>
      </c>
      <c r="U16">
        <f>G16-D16</f>
        <v>-0.19999999999999929</v>
      </c>
      <c r="V16">
        <f>I16-G16</f>
        <v>-0.10000000000000142</v>
      </c>
      <c r="W16">
        <f>K16-I16</f>
        <v>0.19999999999999929</v>
      </c>
      <c r="X16">
        <f>M16-K16</f>
        <v>0.70000000000000284</v>
      </c>
      <c r="Y16">
        <f t="shared" si="0"/>
        <v>0.19999999999999929</v>
      </c>
      <c r="Z16">
        <f>((P16-E16)/E16)*100</f>
        <v>2.7397260273972628</v>
      </c>
      <c r="AA16">
        <f>((Q16-F16)/F16)*100</f>
        <v>4.8543689320388346</v>
      </c>
    </row>
    <row r="17" spans="1:29" x14ac:dyDescent="0.2">
      <c r="A17">
        <v>89</v>
      </c>
      <c r="B17">
        <v>4</v>
      </c>
      <c r="C17" t="s">
        <v>33</v>
      </c>
      <c r="D17">
        <v>28.9</v>
      </c>
      <c r="E17">
        <v>15</v>
      </c>
      <c r="F17">
        <v>11.4</v>
      </c>
      <c r="G17">
        <v>29.1</v>
      </c>
      <c r="H17">
        <v>15</v>
      </c>
      <c r="I17">
        <v>29.3</v>
      </c>
      <c r="J17">
        <v>15.3</v>
      </c>
      <c r="K17">
        <v>29.2</v>
      </c>
      <c r="L17">
        <v>15.4</v>
      </c>
      <c r="M17">
        <v>29.8</v>
      </c>
      <c r="N17">
        <v>15.4</v>
      </c>
      <c r="O17">
        <v>30</v>
      </c>
      <c r="P17">
        <v>15.5</v>
      </c>
      <c r="Q17">
        <v>11.9</v>
      </c>
      <c r="R17">
        <f>O17-D17</f>
        <v>1.1000000000000014</v>
      </c>
      <c r="S17">
        <f>P17-E17</f>
        <v>0.5</v>
      </c>
      <c r="T17">
        <f>Q17-F17</f>
        <v>0.5</v>
      </c>
      <c r="U17">
        <f>G17-D17</f>
        <v>0.20000000000000284</v>
      </c>
      <c r="V17">
        <f>I17-G17</f>
        <v>0.19999999999999929</v>
      </c>
      <c r="W17">
        <f>K17-I17</f>
        <v>-0.10000000000000142</v>
      </c>
      <c r="X17">
        <f>M17-K17</f>
        <v>0.60000000000000142</v>
      </c>
      <c r="Y17">
        <f t="shared" si="0"/>
        <v>0.19999999999999929</v>
      </c>
      <c r="Z17">
        <f>((P17-E17)/E17)*100</f>
        <v>3.3333333333333335</v>
      </c>
      <c r="AA17">
        <f>((Q17-F17)/F17)*100</f>
        <v>4.3859649122807012</v>
      </c>
    </row>
    <row r="18" spans="1:29" x14ac:dyDescent="0.2">
      <c r="A18">
        <v>1</v>
      </c>
      <c r="B18">
        <v>5</v>
      </c>
      <c r="C18" t="s">
        <v>33</v>
      </c>
      <c r="D18">
        <v>26.3</v>
      </c>
      <c r="E18">
        <v>15.6</v>
      </c>
      <c r="F18">
        <v>10.6</v>
      </c>
      <c r="G18">
        <v>26.3</v>
      </c>
      <c r="H18">
        <v>15.7</v>
      </c>
      <c r="I18">
        <v>26.7</v>
      </c>
      <c r="J18">
        <v>15</v>
      </c>
      <c r="K18">
        <v>27</v>
      </c>
      <c r="L18">
        <v>15.8</v>
      </c>
      <c r="M18">
        <v>28.4</v>
      </c>
      <c r="N18">
        <v>16.600000000000001</v>
      </c>
      <c r="O18">
        <v>28.3</v>
      </c>
      <c r="P18">
        <v>16.600000000000001</v>
      </c>
      <c r="Q18">
        <v>12</v>
      </c>
      <c r="R18">
        <f>O18-D18</f>
        <v>2</v>
      </c>
      <c r="S18">
        <f>P18-E18</f>
        <v>1.0000000000000018</v>
      </c>
      <c r="T18">
        <f>Q18-F18</f>
        <v>1.4000000000000004</v>
      </c>
      <c r="U18">
        <f>G18-D18</f>
        <v>0</v>
      </c>
      <c r="V18">
        <f>I18-G18</f>
        <v>0.39999999999999858</v>
      </c>
      <c r="W18">
        <f>K18-I18</f>
        <v>0.30000000000000071</v>
      </c>
      <c r="X18">
        <f>M18-K18</f>
        <v>1.3999999999999986</v>
      </c>
      <c r="Y18">
        <f t="shared" si="0"/>
        <v>-9.9999999999997868E-2</v>
      </c>
      <c r="Z18">
        <f>((P18-E18)/E18)*100</f>
        <v>6.4102564102564221</v>
      </c>
      <c r="AA18">
        <f>((Q18-F18)/F18)*100</f>
        <v>13.207547169811324</v>
      </c>
    </row>
    <row r="19" spans="1:29" x14ac:dyDescent="0.2">
      <c r="A19">
        <v>4</v>
      </c>
      <c r="B19">
        <v>5</v>
      </c>
      <c r="C19" t="s">
        <v>33</v>
      </c>
      <c r="D19">
        <v>25.4</v>
      </c>
      <c r="E19">
        <v>14.5</v>
      </c>
      <c r="F19">
        <v>9.9</v>
      </c>
      <c r="G19">
        <v>25.5</v>
      </c>
      <c r="H19">
        <v>14.8</v>
      </c>
      <c r="I19">
        <v>26</v>
      </c>
      <c r="J19">
        <v>14.5</v>
      </c>
      <c r="K19">
        <v>26.4</v>
      </c>
      <c r="L19">
        <v>14.6</v>
      </c>
      <c r="M19">
        <v>27.5</v>
      </c>
      <c r="N19">
        <v>15.4</v>
      </c>
      <c r="O19">
        <v>27.5</v>
      </c>
      <c r="P19">
        <v>15.5</v>
      </c>
      <c r="Q19">
        <v>10.9</v>
      </c>
      <c r="R19">
        <f>O19-D19</f>
        <v>2.1000000000000014</v>
      </c>
      <c r="S19">
        <f>P19-E19</f>
        <v>1</v>
      </c>
      <c r="T19">
        <f>Q19-F19</f>
        <v>1</v>
      </c>
      <c r="U19">
        <f>G19-D19</f>
        <v>0.10000000000000142</v>
      </c>
      <c r="V19">
        <f>I19-G19</f>
        <v>0.5</v>
      </c>
      <c r="W19">
        <f>K19-I19</f>
        <v>0.39999999999999858</v>
      </c>
      <c r="X19">
        <f>M19-K19</f>
        <v>1.1000000000000014</v>
      </c>
      <c r="Y19">
        <f t="shared" si="0"/>
        <v>0</v>
      </c>
      <c r="Z19">
        <f>((P19-E19)/E19)*100</f>
        <v>6.8965517241379306</v>
      </c>
      <c r="AA19">
        <f>((Q19-F19)/F19)*100</f>
        <v>10.1010101010101</v>
      </c>
    </row>
    <row r="20" spans="1:29" x14ac:dyDescent="0.2">
      <c r="A20">
        <v>46</v>
      </c>
      <c r="B20">
        <v>5</v>
      </c>
      <c r="C20" t="s">
        <v>33</v>
      </c>
      <c r="D20">
        <v>25.9</v>
      </c>
      <c r="E20">
        <v>14.1</v>
      </c>
      <c r="F20">
        <v>10</v>
      </c>
      <c r="G20">
        <v>25.8</v>
      </c>
      <c r="H20">
        <v>14.1</v>
      </c>
      <c r="I20">
        <v>26.3</v>
      </c>
      <c r="J20">
        <v>14</v>
      </c>
      <c r="K20">
        <v>26.7</v>
      </c>
      <c r="L20">
        <v>14.5</v>
      </c>
      <c r="M20">
        <v>27</v>
      </c>
      <c r="N20">
        <v>14.9</v>
      </c>
      <c r="O20">
        <v>27.1</v>
      </c>
      <c r="P20">
        <v>14.9</v>
      </c>
      <c r="Q20">
        <v>10.7</v>
      </c>
      <c r="R20">
        <f>O20-D20</f>
        <v>1.2000000000000028</v>
      </c>
      <c r="S20">
        <f>P20-E20</f>
        <v>0.80000000000000071</v>
      </c>
      <c r="T20">
        <f>Q20-F20</f>
        <v>0.69999999999999929</v>
      </c>
      <c r="U20">
        <f>G20-D20</f>
        <v>-9.9999999999997868E-2</v>
      </c>
      <c r="V20">
        <f>I20-G20</f>
        <v>0.5</v>
      </c>
      <c r="W20">
        <f>K20-I20</f>
        <v>0.39999999999999858</v>
      </c>
      <c r="X20">
        <f>M20-K20</f>
        <v>0.30000000000000071</v>
      </c>
      <c r="Y20">
        <f t="shared" si="0"/>
        <v>0.10000000000000142</v>
      </c>
      <c r="Z20">
        <f>((P20-E20)/E20)*100</f>
        <v>5.6737588652482325</v>
      </c>
      <c r="AA20">
        <f>((Q20-F20)/F20)*100</f>
        <v>6.999999999999992</v>
      </c>
    </row>
    <row r="21" spans="1:29" x14ac:dyDescent="0.2">
      <c r="A21">
        <v>12</v>
      </c>
      <c r="B21">
        <v>6</v>
      </c>
      <c r="C21" t="s">
        <v>33</v>
      </c>
      <c r="D21">
        <v>24.2</v>
      </c>
      <c r="E21">
        <v>14.9</v>
      </c>
      <c r="F21">
        <v>9</v>
      </c>
      <c r="G21">
        <v>24.5</v>
      </c>
      <c r="H21">
        <v>15</v>
      </c>
      <c r="I21">
        <v>25.1</v>
      </c>
      <c r="J21">
        <v>15.3</v>
      </c>
      <c r="K21">
        <v>26.4</v>
      </c>
      <c r="L21">
        <v>16</v>
      </c>
      <c r="M21">
        <v>28</v>
      </c>
      <c r="N21">
        <v>16.899999999999999</v>
      </c>
      <c r="O21">
        <v>28.5</v>
      </c>
      <c r="P21">
        <v>17.2</v>
      </c>
      <c r="Q21">
        <v>10.6</v>
      </c>
      <c r="R21">
        <f>O21-D21</f>
        <v>4.3000000000000007</v>
      </c>
      <c r="S21">
        <f>P21-E21</f>
        <v>2.2999999999999989</v>
      </c>
      <c r="T21">
        <f>Q21-F21</f>
        <v>1.5999999999999996</v>
      </c>
      <c r="U21">
        <f>G21-D21</f>
        <v>0.30000000000000071</v>
      </c>
      <c r="V21">
        <f>I21-G21</f>
        <v>0.60000000000000142</v>
      </c>
      <c r="W21">
        <f>K21-I21</f>
        <v>1.2999999999999972</v>
      </c>
      <c r="X21">
        <f>M21-K21</f>
        <v>1.6000000000000014</v>
      </c>
      <c r="Y21">
        <f t="shared" si="0"/>
        <v>0.5</v>
      </c>
      <c r="Z21">
        <f>((P21-E21)/E21)*100</f>
        <v>15.436241610738247</v>
      </c>
      <c r="AA21">
        <f>((Q21-F21)/F21)*100</f>
        <v>17.777777777777771</v>
      </c>
    </row>
    <row r="22" spans="1:29" x14ac:dyDescent="0.2">
      <c r="A22">
        <v>22</v>
      </c>
      <c r="B22">
        <v>6</v>
      </c>
      <c r="C22" t="s">
        <v>33</v>
      </c>
      <c r="D22">
        <v>23.9</v>
      </c>
      <c r="E22">
        <v>13.2</v>
      </c>
      <c r="F22">
        <v>9.5</v>
      </c>
      <c r="G22">
        <v>23.8</v>
      </c>
      <c r="H22">
        <v>13.2</v>
      </c>
      <c r="I22">
        <v>23.9</v>
      </c>
      <c r="J22">
        <v>13.4</v>
      </c>
      <c r="K22">
        <v>24.7</v>
      </c>
      <c r="L22">
        <v>13.4</v>
      </c>
      <c r="M22">
        <v>26</v>
      </c>
      <c r="N22">
        <v>14.4</v>
      </c>
      <c r="O22">
        <v>26.1</v>
      </c>
      <c r="P22">
        <v>14.5</v>
      </c>
      <c r="Q22">
        <v>10.9</v>
      </c>
      <c r="R22">
        <f>O22-D22</f>
        <v>2.2000000000000028</v>
      </c>
      <c r="S22">
        <f>P22-E22</f>
        <v>1.3000000000000007</v>
      </c>
      <c r="T22">
        <f>Q22-F22</f>
        <v>1.4000000000000004</v>
      </c>
      <c r="U22">
        <f>G22-D22</f>
        <v>-9.9999999999997868E-2</v>
      </c>
      <c r="V22">
        <f>I22-G22</f>
        <v>9.9999999999997868E-2</v>
      </c>
      <c r="W22">
        <f>K22-I22</f>
        <v>0.80000000000000071</v>
      </c>
      <c r="X22">
        <f>M22-K22</f>
        <v>1.3000000000000007</v>
      </c>
      <c r="Y22">
        <f t="shared" si="0"/>
        <v>0.10000000000000142</v>
      </c>
      <c r="Z22">
        <f>((P22-E22)/E22)*100</f>
        <v>9.8484848484848548</v>
      </c>
      <c r="AA22">
        <f>((Q22-F22)/F22)*100</f>
        <v>14.736842105263163</v>
      </c>
    </row>
    <row r="23" spans="1:29" x14ac:dyDescent="0.2">
      <c r="A23">
        <v>51</v>
      </c>
      <c r="B23">
        <v>6</v>
      </c>
      <c r="C23" t="s">
        <v>33</v>
      </c>
      <c r="D23">
        <v>22.3</v>
      </c>
      <c r="E23">
        <v>13.5</v>
      </c>
      <c r="F23">
        <v>9.3000000000000007</v>
      </c>
      <c r="G23">
        <v>22.3</v>
      </c>
      <c r="H23">
        <v>14.4</v>
      </c>
      <c r="I23">
        <v>23.3</v>
      </c>
      <c r="J23">
        <v>13.5</v>
      </c>
      <c r="K23">
        <v>24</v>
      </c>
      <c r="L23">
        <v>14.5</v>
      </c>
      <c r="M23">
        <v>25.5</v>
      </c>
      <c r="N23">
        <v>15.4</v>
      </c>
      <c r="O23">
        <v>25.8</v>
      </c>
      <c r="P23">
        <v>15.3</v>
      </c>
      <c r="Q23">
        <v>10.8</v>
      </c>
      <c r="R23">
        <f>O23-D23</f>
        <v>3.5</v>
      </c>
      <c r="S23">
        <f>P23-E23</f>
        <v>1.8000000000000007</v>
      </c>
      <c r="T23">
        <f>Q23-F23</f>
        <v>1.5</v>
      </c>
      <c r="U23">
        <f>G23-D23</f>
        <v>0</v>
      </c>
      <c r="V23">
        <f>I23-G23</f>
        <v>1</v>
      </c>
      <c r="W23">
        <f>K23-I23</f>
        <v>0.69999999999999929</v>
      </c>
      <c r="X23">
        <f>M23-K23</f>
        <v>1.5</v>
      </c>
      <c r="Y23">
        <f t="shared" si="0"/>
        <v>0.30000000000000071</v>
      </c>
      <c r="Z23">
        <f>((P23-E23)/E23)*100</f>
        <v>13.333333333333339</v>
      </c>
      <c r="AA23">
        <f>((Q23-F23)/F23)*100</f>
        <v>16.129032258064516</v>
      </c>
    </row>
    <row r="24" spans="1:29" x14ac:dyDescent="0.2">
      <c r="A24">
        <v>52</v>
      </c>
      <c r="B24">
        <v>6</v>
      </c>
      <c r="C24" t="s">
        <v>33</v>
      </c>
      <c r="D24">
        <v>24.5</v>
      </c>
      <c r="E24">
        <v>14</v>
      </c>
      <c r="F24">
        <v>9.5</v>
      </c>
      <c r="G24">
        <v>24.4</v>
      </c>
      <c r="H24">
        <v>13.8</v>
      </c>
      <c r="I24">
        <v>25.1</v>
      </c>
      <c r="J24">
        <v>14.2</v>
      </c>
      <c r="K24">
        <v>25.9</v>
      </c>
      <c r="L24">
        <v>14.7</v>
      </c>
      <c r="M24">
        <v>27</v>
      </c>
      <c r="N24">
        <v>15.5</v>
      </c>
      <c r="O24">
        <v>27.2</v>
      </c>
      <c r="P24">
        <v>15.6</v>
      </c>
      <c r="Q24">
        <v>10.7</v>
      </c>
      <c r="R24">
        <f>O24-D24</f>
        <v>2.6999999999999993</v>
      </c>
      <c r="S24">
        <f>P24-E24</f>
        <v>1.5999999999999996</v>
      </c>
      <c r="T24">
        <f>Q24-F24</f>
        <v>1.1999999999999993</v>
      </c>
      <c r="U24">
        <f>G24-D24</f>
        <v>-0.10000000000000142</v>
      </c>
      <c r="V24">
        <f>I24-G24</f>
        <v>0.70000000000000284</v>
      </c>
      <c r="W24">
        <f>K24-I24</f>
        <v>0.79999999999999716</v>
      </c>
      <c r="X24">
        <f>M24-K24</f>
        <v>1.1000000000000014</v>
      </c>
      <c r="Y24">
        <f t="shared" si="0"/>
        <v>0.19999999999999929</v>
      </c>
      <c r="Z24">
        <f>((P24-E24)/E24)*100</f>
        <v>11.428571428571425</v>
      </c>
      <c r="AA24">
        <f>((Q24-F24)/F24)*100</f>
        <v>12.631578947368412</v>
      </c>
    </row>
    <row r="25" spans="1:29" x14ac:dyDescent="0.2">
      <c r="A25">
        <v>60</v>
      </c>
      <c r="B25">
        <v>6</v>
      </c>
      <c r="C25" t="s">
        <v>33</v>
      </c>
      <c r="D25">
        <v>24.7</v>
      </c>
      <c r="E25">
        <v>13.2</v>
      </c>
      <c r="F25">
        <v>10.3</v>
      </c>
      <c r="G25">
        <v>24.4</v>
      </c>
      <c r="H25">
        <v>12.8</v>
      </c>
      <c r="I25">
        <v>25.1</v>
      </c>
      <c r="J25">
        <v>13.7</v>
      </c>
      <c r="K25">
        <v>25.7</v>
      </c>
      <c r="L25">
        <v>13.6</v>
      </c>
      <c r="M25">
        <v>26.6</v>
      </c>
      <c r="N25">
        <v>14.1</v>
      </c>
      <c r="O25">
        <v>26.6</v>
      </c>
      <c r="P25">
        <v>14.3</v>
      </c>
      <c r="Q25">
        <v>11.2</v>
      </c>
      <c r="R25">
        <f>O25-D25</f>
        <v>1.9000000000000021</v>
      </c>
      <c r="S25">
        <f>P25-E25</f>
        <v>1.1000000000000014</v>
      </c>
      <c r="T25">
        <f>Q25-F25</f>
        <v>0.89999999999999858</v>
      </c>
      <c r="U25">
        <f>G25-D25</f>
        <v>-0.30000000000000071</v>
      </c>
      <c r="V25">
        <f>I25-G25</f>
        <v>0.70000000000000284</v>
      </c>
      <c r="W25">
        <f>K25-I25</f>
        <v>0.59999999999999787</v>
      </c>
      <c r="X25">
        <f>M25-K25</f>
        <v>0.90000000000000213</v>
      </c>
      <c r="Y25">
        <f t="shared" si="0"/>
        <v>0</v>
      </c>
      <c r="Z25">
        <f>((P25-E25)/E25)*100</f>
        <v>8.3333333333333446</v>
      </c>
      <c r="AA25">
        <f>((Q25-F25)/F25)*100</f>
        <v>8.7378640776698884</v>
      </c>
    </row>
    <row r="26" spans="1:29" x14ac:dyDescent="0.2">
      <c r="A26">
        <v>9</v>
      </c>
      <c r="B26">
        <v>7</v>
      </c>
      <c r="C26" t="s">
        <v>34</v>
      </c>
      <c r="D26" s="35">
        <v>24.5</v>
      </c>
      <c r="E26">
        <v>13.3</v>
      </c>
      <c r="F26">
        <v>9.6</v>
      </c>
      <c r="G26" s="35">
        <v>23.6</v>
      </c>
      <c r="H26">
        <v>13.3</v>
      </c>
      <c r="I26" s="35">
        <v>24.2</v>
      </c>
      <c r="J26">
        <v>13.3</v>
      </c>
      <c r="K26" s="35">
        <v>25.4</v>
      </c>
      <c r="L26">
        <v>13.1</v>
      </c>
      <c r="M26" s="35">
        <v>26.3</v>
      </c>
      <c r="N26">
        <v>14.1</v>
      </c>
      <c r="O26" s="35">
        <v>26.4</v>
      </c>
      <c r="P26">
        <v>14.2</v>
      </c>
      <c r="Q26">
        <v>10.6</v>
      </c>
      <c r="R26">
        <f>O26-D26</f>
        <v>1.8999999999999986</v>
      </c>
      <c r="S26">
        <f>P26-E26</f>
        <v>0.89999999999999858</v>
      </c>
      <c r="T26">
        <f>Q26-F26</f>
        <v>1</v>
      </c>
      <c r="U26">
        <f>G26-D26</f>
        <v>-0.89999999999999858</v>
      </c>
      <c r="V26">
        <f>I26-G26</f>
        <v>0.59999999999999787</v>
      </c>
      <c r="W26">
        <f>K26-I26</f>
        <v>1.1999999999999993</v>
      </c>
      <c r="X26">
        <f>M26-K26</f>
        <v>0.90000000000000213</v>
      </c>
      <c r="Y26">
        <f t="shared" si="0"/>
        <v>9.9999999999997868E-2</v>
      </c>
      <c r="Z26">
        <f>((P26-E26)/E26)*100</f>
        <v>6.766917293233071</v>
      </c>
      <c r="AA26">
        <f>((Q26-F26)/F26)*100</f>
        <v>10.416666666666668</v>
      </c>
      <c r="AB26" t="s">
        <v>124</v>
      </c>
      <c r="AC26" t="s">
        <v>115</v>
      </c>
    </row>
    <row r="27" spans="1:29" x14ac:dyDescent="0.2">
      <c r="A27">
        <v>26</v>
      </c>
      <c r="B27">
        <v>7</v>
      </c>
      <c r="C27" t="s">
        <v>34</v>
      </c>
      <c r="D27">
        <v>24</v>
      </c>
      <c r="E27">
        <v>13.9</v>
      </c>
      <c r="F27">
        <v>9.6999999999999993</v>
      </c>
      <c r="G27">
        <v>24</v>
      </c>
      <c r="H27">
        <v>13.5</v>
      </c>
      <c r="I27">
        <v>24.5</v>
      </c>
      <c r="J27">
        <v>14.5</v>
      </c>
      <c r="K27">
        <v>25.9</v>
      </c>
      <c r="L27">
        <v>14.6</v>
      </c>
      <c r="M27">
        <v>27.1</v>
      </c>
      <c r="N27">
        <v>14.8</v>
      </c>
      <c r="O27">
        <v>27.3</v>
      </c>
      <c r="P27">
        <v>15.9</v>
      </c>
      <c r="Q27">
        <v>11</v>
      </c>
      <c r="R27">
        <f>O27-D27</f>
        <v>3.3000000000000007</v>
      </c>
      <c r="S27">
        <f>P27-E27</f>
        <v>2</v>
      </c>
      <c r="T27">
        <f>Q27-F27</f>
        <v>1.3000000000000007</v>
      </c>
      <c r="U27">
        <f>G27-D27</f>
        <v>0</v>
      </c>
      <c r="V27">
        <f>I27-G27</f>
        <v>0.5</v>
      </c>
      <c r="W27">
        <f>K27-I27</f>
        <v>1.3999999999999986</v>
      </c>
      <c r="X27">
        <f>M27-K27</f>
        <v>1.2000000000000028</v>
      </c>
      <c r="Y27">
        <f t="shared" si="0"/>
        <v>0.19999999999999929</v>
      </c>
      <c r="Z27">
        <f>((P27-E27)/E27)*100</f>
        <v>14.388489208633093</v>
      </c>
      <c r="AA27">
        <f>((Q27-F27)/F27)*100</f>
        <v>13.402061855670111</v>
      </c>
    </row>
    <row r="28" spans="1:29" x14ac:dyDescent="0.2">
      <c r="A28">
        <v>47</v>
      </c>
      <c r="B28">
        <v>7</v>
      </c>
      <c r="C28" t="s">
        <v>34</v>
      </c>
      <c r="D28">
        <v>24.4</v>
      </c>
      <c r="E28">
        <v>13.6</v>
      </c>
      <c r="F28">
        <v>10.4</v>
      </c>
      <c r="G28">
        <v>24.7</v>
      </c>
      <c r="H28">
        <v>13.4</v>
      </c>
      <c r="I28">
        <v>24.4</v>
      </c>
      <c r="J28">
        <v>13.4</v>
      </c>
      <c r="K28">
        <v>24.6</v>
      </c>
      <c r="L28">
        <v>13.2</v>
      </c>
      <c r="M28">
        <v>26</v>
      </c>
      <c r="N28">
        <v>14.6</v>
      </c>
      <c r="O28">
        <v>26.1</v>
      </c>
      <c r="P28">
        <v>14.3</v>
      </c>
      <c r="Q28">
        <v>11.4</v>
      </c>
      <c r="R28">
        <f>O28-D28</f>
        <v>1.7000000000000028</v>
      </c>
      <c r="S28">
        <f>P28-E28</f>
        <v>0.70000000000000107</v>
      </c>
      <c r="T28">
        <f>Q28-F28</f>
        <v>1</v>
      </c>
      <c r="U28">
        <f>G28-D28</f>
        <v>0.30000000000000071</v>
      </c>
      <c r="V28">
        <f>I28-G28</f>
        <v>-0.30000000000000071</v>
      </c>
      <c r="W28">
        <f>K28-I28</f>
        <v>0.20000000000000284</v>
      </c>
      <c r="X28">
        <f>M28-K28</f>
        <v>1.3999999999999986</v>
      </c>
      <c r="Y28">
        <f t="shared" si="0"/>
        <v>0.10000000000000142</v>
      </c>
      <c r="Z28">
        <f>((P28-E28)/E28)*100</f>
        <v>5.1470588235294201</v>
      </c>
      <c r="AA28">
        <f>((Q28-F28)/F28)*100</f>
        <v>9.615384615384615</v>
      </c>
    </row>
    <row r="29" spans="1:29" x14ac:dyDescent="0.2">
      <c r="A29">
        <v>58</v>
      </c>
      <c r="B29">
        <v>7</v>
      </c>
      <c r="C29" t="s">
        <v>34</v>
      </c>
      <c r="D29">
        <v>23</v>
      </c>
      <c r="E29">
        <v>13.3</v>
      </c>
      <c r="F29">
        <v>9.1999999999999993</v>
      </c>
      <c r="G29">
        <v>23.1</v>
      </c>
      <c r="H29">
        <v>13.4</v>
      </c>
      <c r="I29">
        <v>23.2</v>
      </c>
      <c r="J29">
        <v>14</v>
      </c>
      <c r="K29">
        <v>24.4</v>
      </c>
      <c r="L29">
        <v>14.1</v>
      </c>
      <c r="M29">
        <v>25.4</v>
      </c>
      <c r="N29">
        <v>15.1</v>
      </c>
      <c r="O29">
        <v>25.5</v>
      </c>
      <c r="P29">
        <v>14.8</v>
      </c>
      <c r="Q29">
        <v>10.4</v>
      </c>
      <c r="R29">
        <f>O29-D29</f>
        <v>2.5</v>
      </c>
      <c r="S29">
        <f>P29-E29</f>
        <v>1.5</v>
      </c>
      <c r="T29">
        <f>Q29-F29</f>
        <v>1.2000000000000011</v>
      </c>
      <c r="U29">
        <f>G29-D29</f>
        <v>0.10000000000000142</v>
      </c>
      <c r="V29">
        <f>I29-G29</f>
        <v>9.9999999999997868E-2</v>
      </c>
      <c r="W29">
        <f>K29-I29</f>
        <v>1.1999999999999993</v>
      </c>
      <c r="X29">
        <f>M29-K29</f>
        <v>1</v>
      </c>
      <c r="Y29">
        <f t="shared" si="0"/>
        <v>0.10000000000000142</v>
      </c>
      <c r="Z29">
        <f>((P29-E29)/E29)*100</f>
        <v>11.278195488721805</v>
      </c>
      <c r="AA29">
        <f>((Q29-F29)/F29)*100</f>
        <v>13.043478260869579</v>
      </c>
    </row>
    <row r="30" spans="1:29" x14ac:dyDescent="0.2">
      <c r="A30">
        <v>87</v>
      </c>
      <c r="B30">
        <v>7</v>
      </c>
      <c r="C30" t="s">
        <v>34</v>
      </c>
      <c r="D30" s="35">
        <v>27.9</v>
      </c>
      <c r="E30">
        <v>16.3</v>
      </c>
      <c r="F30">
        <v>10.9</v>
      </c>
      <c r="G30" s="35">
        <v>27</v>
      </c>
      <c r="H30">
        <v>15.6</v>
      </c>
      <c r="I30" s="35">
        <v>27</v>
      </c>
      <c r="J30">
        <v>17.5</v>
      </c>
      <c r="K30" s="35">
        <v>27.7</v>
      </c>
      <c r="L30">
        <v>17.600000000000001</v>
      </c>
      <c r="M30" s="35">
        <v>28.7</v>
      </c>
      <c r="N30">
        <v>19.399999999999999</v>
      </c>
      <c r="O30" s="35">
        <v>28.7</v>
      </c>
      <c r="P30">
        <v>16.7</v>
      </c>
      <c r="Q30">
        <v>11.4</v>
      </c>
      <c r="R30">
        <f>O30-D30</f>
        <v>0.80000000000000071</v>
      </c>
      <c r="S30">
        <f>P30-E30</f>
        <v>0.39999999999999858</v>
      </c>
      <c r="T30">
        <f>Q30-F30</f>
        <v>0.5</v>
      </c>
      <c r="U30">
        <f>G30-D30</f>
        <v>-0.89999999999999858</v>
      </c>
      <c r="V30">
        <f>I30-G30</f>
        <v>0</v>
      </c>
      <c r="W30">
        <f>K30-I30</f>
        <v>0.69999999999999929</v>
      </c>
      <c r="X30">
        <f>M30-K30</f>
        <v>1</v>
      </c>
      <c r="Y30">
        <f t="shared" si="0"/>
        <v>0</v>
      </c>
      <c r="Z30">
        <f>((P30-E30)/E30)*100</f>
        <v>2.4539877300613409</v>
      </c>
      <c r="AA30">
        <f>((Q30-F30)/F30)*100</f>
        <v>4.5871559633027514</v>
      </c>
      <c r="AB30" t="s">
        <v>124</v>
      </c>
    </row>
    <row r="31" spans="1:29" x14ac:dyDescent="0.2">
      <c r="A31">
        <v>19</v>
      </c>
      <c r="B31">
        <v>8</v>
      </c>
      <c r="C31" t="s">
        <v>34</v>
      </c>
      <c r="D31">
        <v>25.4</v>
      </c>
      <c r="E31">
        <v>15.3</v>
      </c>
      <c r="F31">
        <v>10.4</v>
      </c>
      <c r="G31">
        <v>25.3</v>
      </c>
      <c r="H31">
        <v>15.4</v>
      </c>
      <c r="I31">
        <v>25.3</v>
      </c>
      <c r="J31">
        <v>14.8</v>
      </c>
      <c r="K31">
        <v>26.1</v>
      </c>
      <c r="L31">
        <v>14.7</v>
      </c>
      <c r="M31">
        <v>26.1</v>
      </c>
      <c r="N31">
        <v>15.1</v>
      </c>
      <c r="O31">
        <v>27.2</v>
      </c>
      <c r="P31">
        <v>16.2</v>
      </c>
      <c r="Q31">
        <v>12.5</v>
      </c>
      <c r="R31">
        <f>O31-D31</f>
        <v>1.8000000000000007</v>
      </c>
      <c r="S31">
        <f>P31-E31</f>
        <v>0.89999999999999858</v>
      </c>
      <c r="T31">
        <f>Q31-F31</f>
        <v>2.0999999999999996</v>
      </c>
      <c r="U31">
        <f>G31-D31</f>
        <v>-9.9999999999997868E-2</v>
      </c>
      <c r="V31">
        <f>I31-G31</f>
        <v>0</v>
      </c>
      <c r="W31">
        <f>K31-I31</f>
        <v>0.80000000000000071</v>
      </c>
      <c r="X31">
        <f>M31-K31</f>
        <v>0</v>
      </c>
      <c r="Y31">
        <f t="shared" si="0"/>
        <v>1.0999999999999979</v>
      </c>
      <c r="Z31">
        <f>((P31-E31)/E31)*100</f>
        <v>5.8823529411764603</v>
      </c>
      <c r="AA31">
        <f>((Q31-F31)/F31)*100</f>
        <v>20.192307692307686</v>
      </c>
      <c r="AB31" t="s">
        <v>123</v>
      </c>
    </row>
    <row r="32" spans="1:29" x14ac:dyDescent="0.2">
      <c r="A32">
        <v>28</v>
      </c>
      <c r="B32">
        <v>8</v>
      </c>
      <c r="C32" t="s">
        <v>34</v>
      </c>
      <c r="D32">
        <v>26.2</v>
      </c>
      <c r="E32">
        <v>13.7</v>
      </c>
      <c r="F32">
        <v>10.3</v>
      </c>
      <c r="G32">
        <v>25.8</v>
      </c>
      <c r="H32">
        <v>13.6</v>
      </c>
      <c r="I32">
        <v>26.5</v>
      </c>
      <c r="J32">
        <v>14.1</v>
      </c>
      <c r="K32">
        <v>27.3</v>
      </c>
      <c r="L32">
        <v>14.2</v>
      </c>
      <c r="M32">
        <v>28.2</v>
      </c>
      <c r="N32">
        <v>15.8</v>
      </c>
      <c r="O32">
        <v>28.7</v>
      </c>
      <c r="P32">
        <v>15.6</v>
      </c>
      <c r="Q32">
        <v>11.5</v>
      </c>
      <c r="R32">
        <f>O32-D32</f>
        <v>2.5</v>
      </c>
      <c r="S32">
        <f>P32-E32</f>
        <v>1.9000000000000004</v>
      </c>
      <c r="T32">
        <f>Q32-F32</f>
        <v>1.1999999999999993</v>
      </c>
      <c r="U32">
        <f>G32-D32</f>
        <v>-0.39999999999999858</v>
      </c>
      <c r="V32">
        <f>I32-G32</f>
        <v>0.69999999999999929</v>
      </c>
      <c r="W32">
        <f>K32-I32</f>
        <v>0.80000000000000071</v>
      </c>
      <c r="X32">
        <f>M32-K32</f>
        <v>0.89999999999999858</v>
      </c>
      <c r="Y32">
        <f t="shared" si="0"/>
        <v>0.5</v>
      </c>
      <c r="Z32">
        <f>((P32-E32)/E32)*100</f>
        <v>13.868613138686134</v>
      </c>
      <c r="AA32">
        <f>((Q32-F32)/F32)*100</f>
        <v>11.650485436893195</v>
      </c>
    </row>
    <row r="33" spans="1:29" x14ac:dyDescent="0.2">
      <c r="A33">
        <v>34</v>
      </c>
      <c r="B33">
        <v>8</v>
      </c>
      <c r="C33" t="s">
        <v>34</v>
      </c>
      <c r="D33">
        <v>25</v>
      </c>
      <c r="E33">
        <v>13.9</v>
      </c>
      <c r="F33">
        <v>9.3000000000000007</v>
      </c>
      <c r="G33">
        <v>25.1</v>
      </c>
      <c r="H33">
        <v>14.4</v>
      </c>
      <c r="I33">
        <v>25</v>
      </c>
      <c r="J33">
        <v>13.5</v>
      </c>
      <c r="K33">
        <v>26</v>
      </c>
      <c r="L33">
        <v>14.3</v>
      </c>
      <c r="M33">
        <v>26.5</v>
      </c>
      <c r="N33">
        <v>14.9</v>
      </c>
      <c r="O33">
        <v>27</v>
      </c>
      <c r="P33">
        <v>14.9</v>
      </c>
      <c r="Q33">
        <v>10.3</v>
      </c>
      <c r="R33">
        <f>O33-D33</f>
        <v>2</v>
      </c>
      <c r="S33">
        <f>P33-E33</f>
        <v>1</v>
      </c>
      <c r="T33">
        <f>Q33-F33</f>
        <v>1</v>
      </c>
      <c r="U33">
        <f>G33-D33</f>
        <v>0.10000000000000142</v>
      </c>
      <c r="V33">
        <f>I33-G33</f>
        <v>-0.10000000000000142</v>
      </c>
      <c r="W33">
        <f>K33-I33</f>
        <v>1</v>
      </c>
      <c r="X33">
        <f>M33-K33</f>
        <v>0.5</v>
      </c>
      <c r="Y33">
        <f t="shared" si="0"/>
        <v>0.5</v>
      </c>
      <c r="Z33">
        <f>((P33-E33)/E33)*100</f>
        <v>7.1942446043165464</v>
      </c>
      <c r="AA33">
        <f>((Q33-F33)/F33)*100</f>
        <v>10.75268817204301</v>
      </c>
    </row>
    <row r="34" spans="1:29" x14ac:dyDescent="0.2">
      <c r="A34">
        <v>35</v>
      </c>
      <c r="B34">
        <v>8</v>
      </c>
      <c r="C34" t="s">
        <v>34</v>
      </c>
      <c r="D34">
        <v>27.9</v>
      </c>
      <c r="E34">
        <v>15.8</v>
      </c>
      <c r="F34">
        <v>10.5</v>
      </c>
      <c r="G34">
        <v>28</v>
      </c>
      <c r="H34">
        <v>16</v>
      </c>
      <c r="I34">
        <v>28.6</v>
      </c>
      <c r="J34">
        <v>16.399999999999999</v>
      </c>
      <c r="K34">
        <v>29.4</v>
      </c>
      <c r="L34">
        <v>16.399999999999999</v>
      </c>
      <c r="M34">
        <v>30.1</v>
      </c>
      <c r="N34">
        <v>16.899999999999999</v>
      </c>
      <c r="O34">
        <v>30.9</v>
      </c>
      <c r="P34">
        <v>17.5</v>
      </c>
      <c r="Q34">
        <v>11.6</v>
      </c>
      <c r="R34">
        <f>O34-D34</f>
        <v>3</v>
      </c>
      <c r="S34">
        <f>P34-E34</f>
        <v>1.6999999999999993</v>
      </c>
      <c r="T34">
        <f>Q34-F34</f>
        <v>1.0999999999999996</v>
      </c>
      <c r="U34">
        <f>G34-D34</f>
        <v>0.10000000000000142</v>
      </c>
      <c r="V34">
        <f>I34-G34</f>
        <v>0.60000000000000142</v>
      </c>
      <c r="W34">
        <f>K34-I34</f>
        <v>0.79999999999999716</v>
      </c>
      <c r="X34">
        <f>M34-K34</f>
        <v>0.70000000000000284</v>
      </c>
      <c r="Y34">
        <f t="shared" si="0"/>
        <v>0.79999999999999716</v>
      </c>
      <c r="Z34">
        <f>((P34-E34)/E34)*100</f>
        <v>10.759493670886071</v>
      </c>
      <c r="AA34">
        <f>((Q34-F34)/F34)*100</f>
        <v>10.476190476190473</v>
      </c>
      <c r="AB34" t="s">
        <v>123</v>
      </c>
    </row>
    <row r="35" spans="1:29" x14ac:dyDescent="0.2">
      <c r="A35">
        <v>36</v>
      </c>
      <c r="B35">
        <v>8</v>
      </c>
      <c r="C35" t="s">
        <v>34</v>
      </c>
      <c r="D35">
        <v>26.3</v>
      </c>
      <c r="E35">
        <v>15.1</v>
      </c>
      <c r="F35">
        <v>10.9</v>
      </c>
      <c r="G35">
        <v>26.1</v>
      </c>
      <c r="H35">
        <v>14.7</v>
      </c>
      <c r="I35">
        <v>27.2</v>
      </c>
      <c r="J35">
        <v>15</v>
      </c>
      <c r="K35">
        <v>27.2</v>
      </c>
      <c r="L35">
        <v>15.6</v>
      </c>
      <c r="M35">
        <v>29</v>
      </c>
      <c r="N35">
        <v>15.8</v>
      </c>
      <c r="O35">
        <v>29.2</v>
      </c>
      <c r="P35">
        <v>16.5</v>
      </c>
      <c r="Q35">
        <v>11.9</v>
      </c>
      <c r="R35">
        <f>O35-D35</f>
        <v>2.8999999999999986</v>
      </c>
      <c r="S35">
        <f>P35-E35</f>
        <v>1.4000000000000004</v>
      </c>
      <c r="T35">
        <f>Q35-F35</f>
        <v>1</v>
      </c>
      <c r="U35">
        <f>G35-D35</f>
        <v>-0.19999999999999929</v>
      </c>
      <c r="V35">
        <f>I35-G35</f>
        <v>1.0999999999999979</v>
      </c>
      <c r="W35">
        <f>K35-I35</f>
        <v>0</v>
      </c>
      <c r="X35">
        <f>M35-K35</f>
        <v>1.8000000000000007</v>
      </c>
      <c r="Y35">
        <f t="shared" si="0"/>
        <v>0.19999999999999929</v>
      </c>
      <c r="Z35">
        <f>((P35-E35)/E35)*100</f>
        <v>9.27152317880795</v>
      </c>
      <c r="AA35">
        <f>((Q35-F35)/F35)*100</f>
        <v>9.1743119266055029</v>
      </c>
    </row>
    <row r="36" spans="1:29" x14ac:dyDescent="0.2">
      <c r="A36">
        <v>14</v>
      </c>
      <c r="B36">
        <v>9</v>
      </c>
      <c r="C36" t="s">
        <v>34</v>
      </c>
      <c r="D36">
        <v>27.5</v>
      </c>
      <c r="E36">
        <v>16.2</v>
      </c>
      <c r="F36">
        <v>10.4</v>
      </c>
      <c r="G36">
        <v>27.4</v>
      </c>
      <c r="H36">
        <v>16.2</v>
      </c>
      <c r="I36" s="35">
        <v>26.5</v>
      </c>
      <c r="J36">
        <v>16.3</v>
      </c>
      <c r="K36" s="35">
        <v>28.5</v>
      </c>
      <c r="L36">
        <v>16.2</v>
      </c>
      <c r="M36" s="35">
        <v>26.9</v>
      </c>
      <c r="N36">
        <v>17.600000000000001</v>
      </c>
      <c r="O36" s="35">
        <v>30.2</v>
      </c>
      <c r="P36">
        <v>17.7</v>
      </c>
      <c r="Q36">
        <v>11.5</v>
      </c>
      <c r="R36">
        <f>O36-D36</f>
        <v>2.6999999999999993</v>
      </c>
      <c r="S36">
        <f>P36-E36</f>
        <v>1.5</v>
      </c>
      <c r="T36">
        <f>Q36-F36</f>
        <v>1.0999999999999996</v>
      </c>
      <c r="U36">
        <f>G36-D36</f>
        <v>-0.10000000000000142</v>
      </c>
      <c r="V36">
        <f>I36-G36</f>
        <v>-0.89999999999999858</v>
      </c>
      <c r="W36" s="35">
        <f>K36-I36</f>
        <v>2</v>
      </c>
      <c r="X36">
        <f>M36-K36</f>
        <v>-1.6000000000000014</v>
      </c>
      <c r="Y36">
        <f t="shared" si="0"/>
        <v>3.3000000000000007</v>
      </c>
      <c r="Z36">
        <f>((P36-E36)/E36)*100</f>
        <v>9.2592592592592595</v>
      </c>
      <c r="AA36">
        <f>((Q36-F36)/F36)*100</f>
        <v>10.576923076923073</v>
      </c>
      <c r="AB36" t="s">
        <v>131</v>
      </c>
      <c r="AC36" t="s">
        <v>122</v>
      </c>
    </row>
    <row r="37" spans="1:29" x14ac:dyDescent="0.2">
      <c r="A37">
        <v>48</v>
      </c>
      <c r="B37">
        <v>9</v>
      </c>
      <c r="C37" t="s">
        <v>34</v>
      </c>
      <c r="D37" s="35">
        <v>26.6</v>
      </c>
      <c r="E37">
        <v>14.5</v>
      </c>
      <c r="F37">
        <v>10.7</v>
      </c>
      <c r="G37" s="35">
        <v>26.2</v>
      </c>
      <c r="H37">
        <v>14.3</v>
      </c>
      <c r="I37" s="35">
        <v>26.5</v>
      </c>
      <c r="J37">
        <v>15.5</v>
      </c>
      <c r="K37" s="35">
        <v>26.5</v>
      </c>
      <c r="L37">
        <v>14.9</v>
      </c>
      <c r="M37" s="35">
        <v>27.3</v>
      </c>
      <c r="N37">
        <v>14.9</v>
      </c>
      <c r="O37" s="35">
        <v>27.3</v>
      </c>
      <c r="P37">
        <v>15</v>
      </c>
      <c r="Q37">
        <v>11.3</v>
      </c>
      <c r="R37">
        <f>O37-D37</f>
        <v>0.69999999999999929</v>
      </c>
      <c r="S37">
        <f>P37-E37</f>
        <v>0.5</v>
      </c>
      <c r="T37">
        <f>Q37-F37</f>
        <v>0.60000000000000142</v>
      </c>
      <c r="U37">
        <f>G37-D37</f>
        <v>-0.40000000000000213</v>
      </c>
      <c r="V37">
        <f>I37-G37</f>
        <v>0.30000000000000071</v>
      </c>
      <c r="W37">
        <f>K37-I37</f>
        <v>0</v>
      </c>
      <c r="X37">
        <f>M37-K37</f>
        <v>0.80000000000000071</v>
      </c>
      <c r="Y37">
        <f t="shared" si="0"/>
        <v>0</v>
      </c>
      <c r="Z37">
        <f>((P37-E37)/E37)*100</f>
        <v>3.4482758620689653</v>
      </c>
      <c r="AA37">
        <f>((Q37-F37)/F37)*100</f>
        <v>5.6074766355140326</v>
      </c>
      <c r="AB37" t="s">
        <v>124</v>
      </c>
    </row>
    <row r="38" spans="1:29" x14ac:dyDescent="0.2">
      <c r="A38">
        <v>53</v>
      </c>
      <c r="B38">
        <v>9</v>
      </c>
      <c r="C38" t="s">
        <v>34</v>
      </c>
      <c r="D38">
        <v>26.5</v>
      </c>
      <c r="E38">
        <v>14.1</v>
      </c>
      <c r="F38">
        <v>10.5</v>
      </c>
      <c r="G38">
        <v>26.4</v>
      </c>
      <c r="H38">
        <v>14.2</v>
      </c>
      <c r="I38">
        <v>26</v>
      </c>
      <c r="J38">
        <v>13.8</v>
      </c>
      <c r="K38">
        <v>26.7</v>
      </c>
      <c r="L38">
        <v>14</v>
      </c>
      <c r="M38">
        <v>28.4</v>
      </c>
      <c r="N38">
        <v>14.8</v>
      </c>
      <c r="O38">
        <v>28.4</v>
      </c>
      <c r="P38">
        <v>15.1</v>
      </c>
      <c r="Q38">
        <v>11.6</v>
      </c>
      <c r="R38">
        <f>O38-D38</f>
        <v>1.8999999999999986</v>
      </c>
      <c r="S38">
        <f>P38-E38</f>
        <v>1</v>
      </c>
      <c r="T38">
        <f>Q38-F38</f>
        <v>1.0999999999999996</v>
      </c>
      <c r="U38">
        <f>G38-D38</f>
        <v>-0.10000000000000142</v>
      </c>
      <c r="V38">
        <f>I38-G38</f>
        <v>-0.39999999999999858</v>
      </c>
      <c r="W38">
        <f>K38-I38</f>
        <v>0.69999999999999929</v>
      </c>
      <c r="X38">
        <f>M38-K38</f>
        <v>1.6999999999999993</v>
      </c>
      <c r="Y38">
        <f t="shared" si="0"/>
        <v>0</v>
      </c>
      <c r="Z38">
        <f>((P38-E38)/E38)*100</f>
        <v>7.0921985815602842</v>
      </c>
      <c r="AA38">
        <f>((Q38-F38)/F38)*100</f>
        <v>10.476190476190473</v>
      </c>
    </row>
    <row r="39" spans="1:29" x14ac:dyDescent="0.2">
      <c r="A39">
        <v>56</v>
      </c>
      <c r="B39">
        <v>9</v>
      </c>
      <c r="C39" t="s">
        <v>34</v>
      </c>
      <c r="D39">
        <v>27</v>
      </c>
      <c r="E39">
        <v>14.5</v>
      </c>
      <c r="F39">
        <v>11.4</v>
      </c>
      <c r="G39">
        <v>26.8</v>
      </c>
      <c r="H39">
        <v>14.7</v>
      </c>
      <c r="I39">
        <v>27.4</v>
      </c>
      <c r="J39">
        <v>14.5</v>
      </c>
      <c r="K39">
        <v>28.3</v>
      </c>
      <c r="L39">
        <v>15</v>
      </c>
      <c r="M39">
        <v>29.8</v>
      </c>
      <c r="N39">
        <v>16</v>
      </c>
      <c r="O39">
        <v>30.1</v>
      </c>
      <c r="P39">
        <v>16.2</v>
      </c>
      <c r="Q39">
        <v>13</v>
      </c>
      <c r="R39">
        <f>O39-D39</f>
        <v>3.1000000000000014</v>
      </c>
      <c r="S39">
        <f>P39-E39</f>
        <v>1.6999999999999993</v>
      </c>
      <c r="T39">
        <f>Q39-F39</f>
        <v>1.5999999999999996</v>
      </c>
      <c r="U39">
        <f>G39-D39</f>
        <v>-0.19999999999999929</v>
      </c>
      <c r="V39">
        <f>I39-G39</f>
        <v>0.59999999999999787</v>
      </c>
      <c r="W39">
        <f>K39-I39</f>
        <v>0.90000000000000213</v>
      </c>
      <c r="X39">
        <f>M39-K39</f>
        <v>1.5</v>
      </c>
      <c r="Y39">
        <f t="shared" si="0"/>
        <v>0.30000000000000071</v>
      </c>
      <c r="Z39">
        <f>((P39-E39)/E39)*100</f>
        <v>11.724137931034479</v>
      </c>
      <c r="AA39">
        <f>((Q39-F39)/F39)*100</f>
        <v>14.035087719298241</v>
      </c>
    </row>
    <row r="40" spans="1:29" x14ac:dyDescent="0.2">
      <c r="A40">
        <v>59</v>
      </c>
      <c r="B40">
        <v>9</v>
      </c>
      <c r="C40" t="s">
        <v>34</v>
      </c>
      <c r="D40">
        <v>26.5</v>
      </c>
      <c r="E40">
        <v>14.3</v>
      </c>
      <c r="F40">
        <v>10.9</v>
      </c>
      <c r="G40">
        <v>26.5</v>
      </c>
      <c r="H40">
        <v>14.8</v>
      </c>
      <c r="I40">
        <v>26.5</v>
      </c>
      <c r="J40">
        <v>14.2</v>
      </c>
      <c r="K40">
        <v>27</v>
      </c>
      <c r="L40">
        <v>14.5</v>
      </c>
      <c r="M40">
        <v>28.5</v>
      </c>
      <c r="N40">
        <v>14.9</v>
      </c>
      <c r="O40">
        <v>28.6</v>
      </c>
      <c r="P40">
        <v>15.1</v>
      </c>
      <c r="Q40">
        <v>12</v>
      </c>
      <c r="R40">
        <f>O40-D40</f>
        <v>2.1000000000000014</v>
      </c>
      <c r="S40">
        <f>P40-E40</f>
        <v>0.79999999999999893</v>
      </c>
      <c r="T40">
        <f>Q40-F40</f>
        <v>1.0999999999999996</v>
      </c>
      <c r="U40">
        <f>G40-D40</f>
        <v>0</v>
      </c>
      <c r="V40">
        <f>I40-G40</f>
        <v>0</v>
      </c>
      <c r="W40">
        <f>K40-I40</f>
        <v>0.5</v>
      </c>
      <c r="X40">
        <f>M40-K40</f>
        <v>1.5</v>
      </c>
      <c r="Y40">
        <f t="shared" si="0"/>
        <v>0.10000000000000142</v>
      </c>
      <c r="Z40">
        <f>((P40-E40)/E40)*100</f>
        <v>5.594405594405587</v>
      </c>
      <c r="AA40">
        <f>((Q40-F40)/F40)*100</f>
        <v>10.091743119266052</v>
      </c>
    </row>
    <row r="42" spans="1:29" x14ac:dyDescent="0.2">
      <c r="U42" t="s">
        <v>116</v>
      </c>
    </row>
    <row r="43" spans="1:29" x14ac:dyDescent="0.2">
      <c r="U43" t="s">
        <v>117</v>
      </c>
    </row>
    <row r="44" spans="1:29" x14ac:dyDescent="0.2">
      <c r="U44" t="s">
        <v>118</v>
      </c>
    </row>
  </sheetData>
  <conditionalFormatting sqref="U2:Y40">
    <cfRule type="cellIs" dxfId="1" priority="1" operator="lessThan">
      <formula>-0.4</formula>
    </cfRule>
    <cfRule type="cellIs" dxfId="0" priority="2" operator="greaterThan">
      <formula>0.4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</vt:lpstr>
      <vt:lpstr>Daily byssal and week msrmnts</vt:lpstr>
      <vt:lpstr>Initial LHW</vt:lpstr>
      <vt:lpstr>bouyant_length.csv</vt:lpstr>
      <vt:lpstr>Sheet1</vt:lpstr>
      <vt:lpstr>Graphs</vt:lpstr>
      <vt:lpstr>thread_number.csv</vt:lpstr>
      <vt:lpstr>daily data(all)</vt:lpstr>
      <vt:lpstr>Height_width.csv</vt:lpstr>
      <vt:lpstr>tissue.csv</vt:lpstr>
      <vt:lpstr>Mollys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LaFramboise</dc:creator>
  <cp:lastModifiedBy>Microsoft Office User</cp:lastModifiedBy>
  <dcterms:created xsi:type="dcterms:W3CDTF">2014-05-31T16:23:29Z</dcterms:created>
  <dcterms:modified xsi:type="dcterms:W3CDTF">2017-08-29T04:24:42Z</dcterms:modified>
</cp:coreProperties>
</file>