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omas/Documents/github/imbie_partitioning/aux/iom_datasets/"/>
    </mc:Choice>
  </mc:AlternateContent>
  <xr:revisionPtr revIDLastSave="0" documentId="13_ncr:1_{5077BC70-4396-1B44-86FE-F35EC10C81C4}" xr6:coauthVersionLast="47" xr6:coauthVersionMax="47" xr10:uidLastSave="{00000000-0000-0000-0000-000000000000}"/>
  <bookViews>
    <workbookView xWindow="0" yWindow="500" windowWidth="51200" windowHeight="28300" tabRatio="500" activeTab="2" xr2:uid="{00000000-000D-0000-FFFF-FFFF00000000}"/>
  </bookViews>
  <sheets>
    <sheet name="Dataset_S1_PNAS_2018" sheetId="2" r:id="rId1"/>
    <sheet name="basins_discharge_1992_2017" sheetId="3" r:id="rId2"/>
    <sheet name="basins_smb_ref_1992_2017" sheetId="4" r:id="rId3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3" l="1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B18" i="4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B18" i="3"/>
  <c r="B17" i="4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B17" i="3"/>
  <c r="B15" i="4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B15" i="3"/>
  <c r="B10" i="4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B10" i="3"/>
  <c r="B9" i="4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B9" i="3"/>
  <c r="B4" i="4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B4" i="3"/>
  <c r="B19" i="4"/>
  <c r="B16" i="4"/>
  <c r="B14" i="4"/>
  <c r="B13" i="4"/>
  <c r="B12" i="4"/>
  <c r="B11" i="4"/>
  <c r="B8" i="4"/>
  <c r="B7" i="4"/>
  <c r="B6" i="4"/>
  <c r="B5" i="4"/>
  <c r="B3" i="4"/>
  <c r="B2" i="4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B19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B16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B14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B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B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B11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B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B7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B6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B5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B3" i="3"/>
  <c r="A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B2" i="3"/>
  <c r="AW202" i="2"/>
  <c r="AV202" i="2"/>
  <c r="G99" i="2"/>
  <c r="G191" i="2" s="1"/>
  <c r="G155" i="2"/>
  <c r="G185" i="2"/>
  <c r="G49" i="2"/>
  <c r="G98" i="2" s="1"/>
  <c r="G90" i="2"/>
  <c r="G12" i="2"/>
  <c r="G30" i="2"/>
  <c r="G48" i="2" s="1"/>
  <c r="K191" i="2"/>
  <c r="K193" i="2" s="1"/>
  <c r="K98" i="2"/>
  <c r="K48" i="2"/>
  <c r="L191" i="2"/>
  <c r="L98" i="2"/>
  <c r="L48" i="2"/>
  <c r="M191" i="2"/>
  <c r="M98" i="2"/>
  <c r="M48" i="2"/>
  <c r="N191" i="2"/>
  <c r="N98" i="2"/>
  <c r="N48" i="2"/>
  <c r="O191" i="2"/>
  <c r="O98" i="2"/>
  <c r="O48" i="2"/>
  <c r="P191" i="2"/>
  <c r="P98" i="2"/>
  <c r="P48" i="2"/>
  <c r="Q191" i="2"/>
  <c r="Q193" i="2" s="1"/>
  <c r="Q98" i="2"/>
  <c r="Q48" i="2"/>
  <c r="R191" i="2"/>
  <c r="R98" i="2"/>
  <c r="R48" i="2"/>
  <c r="S191" i="2"/>
  <c r="S193" i="2" s="1"/>
  <c r="S98" i="2"/>
  <c r="S48" i="2"/>
  <c r="T191" i="2"/>
  <c r="T98" i="2"/>
  <c r="T48" i="2"/>
  <c r="U191" i="2"/>
  <c r="U98" i="2"/>
  <c r="U48" i="2"/>
  <c r="V191" i="2"/>
  <c r="V193" i="2" s="1"/>
  <c r="V98" i="2"/>
  <c r="V48" i="2"/>
  <c r="W191" i="2"/>
  <c r="W193" i="2" s="1"/>
  <c r="W98" i="2"/>
  <c r="W48" i="2"/>
  <c r="X191" i="2"/>
  <c r="X193" i="2" s="1"/>
  <c r="X98" i="2"/>
  <c r="X48" i="2"/>
  <c r="Y191" i="2"/>
  <c r="Y98" i="2"/>
  <c r="Y48" i="2"/>
  <c r="Z191" i="2"/>
  <c r="Z98" i="2"/>
  <c r="Z48" i="2"/>
  <c r="AA191" i="2"/>
  <c r="AA98" i="2"/>
  <c r="AA48" i="2"/>
  <c r="AB191" i="2"/>
  <c r="AB98" i="2"/>
  <c r="AB48" i="2"/>
  <c r="AC191" i="2"/>
  <c r="AC98" i="2"/>
  <c r="AC48" i="2"/>
  <c r="AD191" i="2"/>
  <c r="AD98" i="2"/>
  <c r="AD48" i="2"/>
  <c r="AE191" i="2"/>
  <c r="AE98" i="2"/>
  <c r="AE48" i="2"/>
  <c r="AF191" i="2"/>
  <c r="AF193" i="2" s="1"/>
  <c r="AF98" i="2"/>
  <c r="AF48" i="2"/>
  <c r="AG191" i="2"/>
  <c r="AG98" i="2"/>
  <c r="AG48" i="2"/>
  <c r="AH191" i="2"/>
  <c r="AH98" i="2"/>
  <c r="AH48" i="2"/>
  <c r="AI191" i="2"/>
  <c r="AI98" i="2"/>
  <c r="AI48" i="2"/>
  <c r="AJ191" i="2"/>
  <c r="AJ98" i="2"/>
  <c r="AJ48" i="2"/>
  <c r="AK191" i="2"/>
  <c r="AK98" i="2"/>
  <c r="AK193" i="2" s="1"/>
  <c r="AK48" i="2"/>
  <c r="AL191" i="2"/>
  <c r="AL98" i="2"/>
  <c r="AL48" i="2"/>
  <c r="AM191" i="2"/>
  <c r="AM98" i="2"/>
  <c r="AM48" i="2"/>
  <c r="AN191" i="2"/>
  <c r="AN98" i="2"/>
  <c r="AN48" i="2"/>
  <c r="AO191" i="2"/>
  <c r="AO98" i="2"/>
  <c r="AO48" i="2"/>
  <c r="AP191" i="2"/>
  <c r="AP98" i="2"/>
  <c r="AP48" i="2"/>
  <c r="AQ191" i="2"/>
  <c r="AQ98" i="2"/>
  <c r="AQ48" i="2"/>
  <c r="AR191" i="2"/>
  <c r="AR98" i="2"/>
  <c r="AR48" i="2"/>
  <c r="AS191" i="2"/>
  <c r="AS98" i="2"/>
  <c r="AS48" i="2"/>
  <c r="AT191" i="2"/>
  <c r="AT98" i="2"/>
  <c r="AT48" i="2"/>
  <c r="AU191" i="2"/>
  <c r="AU98" i="2"/>
  <c r="AU48" i="2"/>
  <c r="AV191" i="2"/>
  <c r="AV98" i="2"/>
  <c r="AV48" i="2"/>
  <c r="AW191" i="2"/>
  <c r="AW98" i="2"/>
  <c r="AW48" i="2"/>
  <c r="AW193" i="2" s="1"/>
  <c r="AX193" i="2"/>
  <c r="I191" i="2"/>
  <c r="I98" i="2"/>
  <c r="I48" i="2"/>
  <c r="H100" i="2"/>
  <c r="H101" i="2"/>
  <c r="H102" i="2"/>
  <c r="H103" i="2"/>
  <c r="H104" i="2"/>
  <c r="H105" i="2"/>
  <c r="H111" i="2"/>
  <c r="H112" i="2"/>
  <c r="H116" i="2"/>
  <c r="H118" i="2"/>
  <c r="H121" i="2"/>
  <c r="H122" i="2"/>
  <c r="H123" i="2"/>
  <c r="H124" i="2"/>
  <c r="H127" i="2"/>
  <c r="H128" i="2"/>
  <c r="H134" i="2"/>
  <c r="H135" i="2"/>
  <c r="H137" i="2"/>
  <c r="H139" i="2"/>
  <c r="H140" i="2"/>
  <c r="H141" i="2"/>
  <c r="H144" i="2"/>
  <c r="H145" i="2"/>
  <c r="H146" i="2"/>
  <c r="H147" i="2"/>
  <c r="H148" i="2"/>
  <c r="H149" i="2"/>
  <c r="H151" i="2"/>
  <c r="H152" i="2"/>
  <c r="H155" i="2"/>
  <c r="H161" i="2"/>
  <c r="H162" i="2"/>
  <c r="H164" i="2"/>
  <c r="H165" i="2"/>
  <c r="H166" i="2"/>
  <c r="H168" i="2"/>
  <c r="H169" i="2"/>
  <c r="H172" i="2"/>
  <c r="H177" i="2"/>
  <c r="H181" i="2"/>
  <c r="H183" i="2"/>
  <c r="H184" i="2"/>
  <c r="H188" i="2"/>
  <c r="H185" i="2" s="1"/>
  <c r="H50" i="2"/>
  <c r="H55" i="2"/>
  <c r="H56" i="2"/>
  <c r="H60" i="2"/>
  <c r="H62" i="2"/>
  <c r="H63" i="2"/>
  <c r="H67" i="2"/>
  <c r="H68" i="2"/>
  <c r="H69" i="2"/>
  <c r="H79" i="2"/>
  <c r="H80" i="2"/>
  <c r="H83" i="2"/>
  <c r="H87" i="2"/>
  <c r="H88" i="2"/>
  <c r="H89" i="2"/>
  <c r="H90" i="2"/>
  <c r="H5" i="2"/>
  <c r="H6" i="2"/>
  <c r="H7" i="2"/>
  <c r="H8" i="2"/>
  <c r="H9" i="2"/>
  <c r="H10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3" i="2"/>
  <c r="H30" i="2" s="1"/>
  <c r="H36" i="2"/>
  <c r="H37" i="2"/>
  <c r="H38" i="2"/>
  <c r="H39" i="2"/>
  <c r="H40" i="2"/>
  <c r="H41" i="2"/>
  <c r="H45" i="2"/>
  <c r="F191" i="2"/>
  <c r="F98" i="2"/>
  <c r="F48" i="2"/>
  <c r="E99" i="2"/>
  <c r="E191" i="2" s="1"/>
  <c r="E155" i="2"/>
  <c r="E49" i="2"/>
  <c r="E90" i="2"/>
  <c r="AY185" i="2"/>
  <c r="AZ185" i="2" s="1"/>
  <c r="AY184" i="2"/>
  <c r="AZ184" i="2" s="1"/>
  <c r="AY183" i="2"/>
  <c r="AZ183" i="2" s="1"/>
  <c r="AY182" i="2"/>
  <c r="AZ182" i="2" s="1"/>
  <c r="AY181" i="2"/>
  <c r="AZ181" i="2" s="1"/>
  <c r="AY180" i="2"/>
  <c r="AZ180" i="2"/>
  <c r="AY179" i="2"/>
  <c r="AZ179" i="2" s="1"/>
  <c r="AY178" i="2"/>
  <c r="AZ178" i="2" s="1"/>
  <c r="AY177" i="2"/>
  <c r="AZ177" i="2" s="1"/>
  <c r="AY176" i="2"/>
  <c r="AZ176" i="2" s="1"/>
  <c r="AY175" i="2"/>
  <c r="AZ175" i="2" s="1"/>
  <c r="AY174" i="2"/>
  <c r="AZ174" i="2" s="1"/>
  <c r="AY173" i="2"/>
  <c r="AZ173" i="2" s="1"/>
  <c r="AY172" i="2"/>
  <c r="AZ172" i="2" s="1"/>
  <c r="AY171" i="2"/>
  <c r="AZ171" i="2"/>
  <c r="AY170" i="2"/>
  <c r="AZ170" i="2" s="1"/>
  <c r="AY169" i="2"/>
  <c r="AZ169" i="2" s="1"/>
  <c r="AY168" i="2"/>
  <c r="AZ168" i="2" s="1"/>
  <c r="AY167" i="2"/>
  <c r="AZ167" i="2" s="1"/>
  <c r="AY166" i="2"/>
  <c r="AZ166" i="2" s="1"/>
  <c r="AY165" i="2"/>
  <c r="AZ165" i="2" s="1"/>
  <c r="AY164" i="2"/>
  <c r="AZ164" i="2" s="1"/>
  <c r="AY163" i="2"/>
  <c r="AZ163" i="2" s="1"/>
  <c r="AY162" i="2"/>
  <c r="AZ162" i="2" s="1"/>
  <c r="AY161" i="2"/>
  <c r="AZ161" i="2" s="1"/>
  <c r="AY155" i="2"/>
  <c r="AZ155" i="2" s="1"/>
  <c r="AY154" i="2"/>
  <c r="AZ154" i="2"/>
  <c r="AY153" i="2"/>
  <c r="AZ153" i="2" s="1"/>
  <c r="AY152" i="2"/>
  <c r="AZ152" i="2" s="1"/>
  <c r="AY151" i="2"/>
  <c r="AZ151" i="2" s="1"/>
  <c r="AY150" i="2"/>
  <c r="AZ150" i="2" s="1"/>
  <c r="AY149" i="2"/>
  <c r="AZ149" i="2" s="1"/>
  <c r="AY148" i="2"/>
  <c r="AZ148" i="2"/>
  <c r="AY147" i="2"/>
  <c r="AZ147" i="2" s="1"/>
  <c r="AY146" i="2"/>
  <c r="AZ146" i="2" s="1"/>
  <c r="AY145" i="2"/>
  <c r="AZ145" i="2" s="1"/>
  <c r="AY144" i="2"/>
  <c r="AZ144" i="2" s="1"/>
  <c r="AY143" i="2"/>
  <c r="AZ143" i="2" s="1"/>
  <c r="AY142" i="2"/>
  <c r="AZ142" i="2" s="1"/>
  <c r="AY141" i="2"/>
  <c r="AZ141" i="2" s="1"/>
  <c r="AY140" i="2"/>
  <c r="AZ140" i="2" s="1"/>
  <c r="AY139" i="2"/>
  <c r="AZ139" i="2" s="1"/>
  <c r="AY138" i="2"/>
  <c r="AZ138" i="2" s="1"/>
  <c r="AY137" i="2"/>
  <c r="AZ137" i="2" s="1"/>
  <c r="AY136" i="2"/>
  <c r="AZ136" i="2" s="1"/>
  <c r="AY135" i="2"/>
  <c r="AZ135" i="2" s="1"/>
  <c r="AY134" i="2"/>
  <c r="AZ134" i="2" s="1"/>
  <c r="AY133" i="2"/>
  <c r="AZ133" i="2" s="1"/>
  <c r="AY132" i="2"/>
  <c r="AZ132" i="2" s="1"/>
  <c r="AY131" i="2"/>
  <c r="AZ131" i="2" s="1"/>
  <c r="AY130" i="2"/>
  <c r="AZ130" i="2"/>
  <c r="AY129" i="2"/>
  <c r="AZ129" i="2" s="1"/>
  <c r="AY128" i="2"/>
  <c r="AZ128" i="2" s="1"/>
  <c r="AY127" i="2"/>
  <c r="AZ127" i="2" s="1"/>
  <c r="AY126" i="2"/>
  <c r="AZ126" i="2" s="1"/>
  <c r="AY125" i="2"/>
  <c r="AZ125" i="2" s="1"/>
  <c r="AY124" i="2"/>
  <c r="AZ124" i="2" s="1"/>
  <c r="AY123" i="2"/>
  <c r="AZ123" i="2" s="1"/>
  <c r="AY122" i="2"/>
  <c r="AZ122" i="2" s="1"/>
  <c r="AY121" i="2"/>
  <c r="AZ121" i="2" s="1"/>
  <c r="AY120" i="2"/>
  <c r="AZ120" i="2" s="1"/>
  <c r="AY119" i="2"/>
  <c r="AZ119" i="2" s="1"/>
  <c r="AY118" i="2"/>
  <c r="AZ118" i="2"/>
  <c r="AY117" i="2"/>
  <c r="AZ117" i="2" s="1"/>
  <c r="AY116" i="2"/>
  <c r="AZ116" i="2" s="1"/>
  <c r="AY99" i="2"/>
  <c r="AZ99" i="2" s="1"/>
  <c r="AY90" i="2"/>
  <c r="AZ90" i="2" s="1"/>
  <c r="AY89" i="2"/>
  <c r="AZ89" i="2" s="1"/>
  <c r="AY88" i="2"/>
  <c r="AZ88" i="2" s="1"/>
  <c r="AY87" i="2"/>
  <c r="AZ87" i="2" s="1"/>
  <c r="AY86" i="2"/>
  <c r="AZ86" i="2" s="1"/>
  <c r="AY85" i="2"/>
  <c r="AZ85" i="2" s="1"/>
  <c r="AY84" i="2"/>
  <c r="AZ84" i="2" s="1"/>
  <c r="AY83" i="2"/>
  <c r="AZ83" i="2" s="1"/>
  <c r="AY82" i="2"/>
  <c r="AZ82" i="2" s="1"/>
  <c r="AY81" i="2"/>
  <c r="AZ81" i="2" s="1"/>
  <c r="AY80" i="2"/>
  <c r="AZ80" i="2"/>
  <c r="AY79" i="2"/>
  <c r="AZ79" i="2" s="1"/>
  <c r="AY78" i="2"/>
  <c r="AZ78" i="2" s="1"/>
  <c r="AY77" i="2"/>
  <c r="AZ77" i="2" s="1"/>
  <c r="AY76" i="2"/>
  <c r="AZ76" i="2" s="1"/>
  <c r="AY75" i="2"/>
  <c r="AZ75" i="2" s="1"/>
  <c r="AY74" i="2"/>
  <c r="AZ74" i="2" s="1"/>
  <c r="AY73" i="2"/>
  <c r="AZ73" i="2" s="1"/>
  <c r="AY72" i="2"/>
  <c r="AZ72" i="2" s="1"/>
  <c r="AY71" i="2"/>
  <c r="AZ71" i="2" s="1"/>
  <c r="AY70" i="2"/>
  <c r="AZ70" i="2" s="1"/>
  <c r="AY69" i="2"/>
  <c r="AZ69" i="2" s="1"/>
  <c r="AY68" i="2"/>
  <c r="AZ68" i="2"/>
  <c r="AY67" i="2"/>
  <c r="AZ67" i="2" s="1"/>
  <c r="AY66" i="2"/>
  <c r="AZ66" i="2" s="1"/>
  <c r="AY65" i="2"/>
  <c r="AZ65" i="2" s="1"/>
  <c r="AY64" i="2"/>
  <c r="AZ64" i="2" s="1"/>
  <c r="AY63" i="2"/>
  <c r="AZ63" i="2" s="1"/>
  <c r="AY62" i="2"/>
  <c r="AZ62" i="2"/>
  <c r="AY61" i="2"/>
  <c r="AZ61" i="2" s="1"/>
  <c r="AY60" i="2"/>
  <c r="AZ60" i="2" s="1"/>
  <c r="AY49" i="2"/>
  <c r="AZ49" i="2" s="1"/>
  <c r="AY47" i="2"/>
  <c r="AZ47" i="2" s="1"/>
  <c r="AY46" i="2"/>
  <c r="AZ46" i="2" s="1"/>
  <c r="AY45" i="2"/>
  <c r="AZ45" i="2" s="1"/>
  <c r="AY44" i="2"/>
  <c r="AZ44" i="2" s="1"/>
  <c r="AY43" i="2"/>
  <c r="AZ43" i="2" s="1"/>
  <c r="AY42" i="2"/>
  <c r="AZ42" i="2" s="1"/>
  <c r="AY41" i="2"/>
  <c r="AZ41" i="2" s="1"/>
  <c r="AY40" i="2"/>
  <c r="AZ40" i="2"/>
  <c r="AY39" i="2"/>
  <c r="AZ39" i="2" s="1"/>
  <c r="AY38" i="2"/>
  <c r="AZ38" i="2" s="1"/>
  <c r="AY37" i="2"/>
  <c r="AZ37" i="2" s="1"/>
  <c r="AY36" i="2"/>
  <c r="AZ36" i="2" s="1"/>
  <c r="AY30" i="2"/>
  <c r="AZ30" i="2" s="1"/>
  <c r="E30" i="2"/>
  <c r="AY29" i="2"/>
  <c r="AZ29" i="2" s="1"/>
  <c r="AY28" i="2"/>
  <c r="AZ28" i="2" s="1"/>
  <c r="AY27" i="2"/>
  <c r="AZ27" i="2" s="1"/>
  <c r="AY12" i="2"/>
  <c r="AZ12" i="2" s="1"/>
  <c r="E12" i="2"/>
  <c r="AY11" i="2"/>
  <c r="AZ11" i="2" s="1"/>
  <c r="AY10" i="2"/>
  <c r="AZ10" i="2"/>
  <c r="AY9" i="2"/>
  <c r="AZ9" i="2" s="1"/>
  <c r="AY8" i="2"/>
  <c r="AZ8" i="2" s="1"/>
  <c r="AY7" i="2"/>
  <c r="AZ7" i="2" s="1"/>
  <c r="AY6" i="2"/>
  <c r="AZ6" i="2" s="1"/>
  <c r="AY5" i="2"/>
  <c r="AZ5" i="2" s="1"/>
  <c r="R193" i="2" l="1"/>
  <c r="Y193" i="2"/>
  <c r="AN193" i="2"/>
  <c r="AL193" i="2"/>
  <c r="AG193" i="2"/>
  <c r="L193" i="2"/>
  <c r="AY191" i="2"/>
  <c r="AZ191" i="2" s="1"/>
  <c r="F193" i="2"/>
  <c r="AP193" i="2"/>
  <c r="AE193" i="2"/>
  <c r="AC193" i="2"/>
  <c r="P193" i="2"/>
  <c r="M193" i="2"/>
  <c r="AU193" i="2"/>
  <c r="AM193" i="2"/>
  <c r="AH193" i="2"/>
  <c r="H12" i="2"/>
  <c r="E98" i="2"/>
  <c r="AT193" i="2"/>
  <c r="AR193" i="2"/>
  <c r="AB193" i="2"/>
  <c r="Z193" i="2"/>
  <c r="N193" i="2"/>
  <c r="E193" i="2"/>
  <c r="H99" i="2"/>
  <c r="H191" i="2" s="1"/>
  <c r="AQ193" i="2"/>
  <c r="AO193" i="2"/>
  <c r="AJ193" i="2"/>
  <c r="U193" i="2"/>
  <c r="I193" i="2"/>
  <c r="AV193" i="2"/>
  <c r="AI193" i="2"/>
  <c r="AD193" i="2"/>
  <c r="T193" i="2"/>
  <c r="H49" i="2"/>
  <c r="H98" i="2" s="1"/>
  <c r="AS193" i="2"/>
  <c r="AA193" i="2"/>
  <c r="O193" i="2"/>
  <c r="H48" i="2"/>
  <c r="H193" i="2" s="1"/>
  <c r="G193" i="2"/>
  <c r="AY98" i="2"/>
  <c r="AZ98" i="2" s="1"/>
  <c r="AY48" i="2"/>
  <c r="AZ48" i="2" s="1"/>
  <c r="AY193" i="2" l="1"/>
  <c r="AZ193" i="2" s="1"/>
</calcChain>
</file>

<file path=xl/sharedStrings.xml><?xml version="1.0" encoding="utf-8"?>
<sst xmlns="http://schemas.openxmlformats.org/spreadsheetml/2006/main" count="1316" uniqueCount="363">
  <si>
    <t>Riiser-Larsen</t>
  </si>
  <si>
    <t>Ronne</t>
  </si>
  <si>
    <t>Filchner</t>
  </si>
  <si>
    <t>Thwaites</t>
  </si>
  <si>
    <t>Abbot</t>
  </si>
  <si>
    <t>West</t>
  </si>
  <si>
    <t>Jelbart</t>
  </si>
  <si>
    <t>Totten</t>
  </si>
  <si>
    <t>Getz</t>
  </si>
  <si>
    <t>Gt/yr</t>
  </si>
  <si>
    <t>Venable</t>
  </si>
  <si>
    <t>Stange</t>
  </si>
  <si>
    <t>Mertz</t>
  </si>
  <si>
    <t>Cosgrove</t>
  </si>
  <si>
    <t>Hull</t>
  </si>
  <si>
    <t>Mendelssohn</t>
  </si>
  <si>
    <t>Verdi</t>
  </si>
  <si>
    <t>Tucker</t>
  </si>
  <si>
    <t>Slava</t>
  </si>
  <si>
    <t>Hamilton</t>
  </si>
  <si>
    <t>Frost</t>
  </si>
  <si>
    <t>Richter</t>
  </si>
  <si>
    <t>Matusevitch</t>
  </si>
  <si>
    <t>Voyeykov</t>
  </si>
  <si>
    <t>Atka</t>
  </si>
  <si>
    <t>Sulzberger</t>
  </si>
  <si>
    <t>Dibble</t>
  </si>
  <si>
    <t>Holmes</t>
  </si>
  <si>
    <t xml:space="preserve"> </t>
  </si>
  <si>
    <t>Haynes</t>
  </si>
  <si>
    <t>Islands</t>
  </si>
  <si>
    <t>Brahms</t>
  </si>
  <si>
    <t>B-C</t>
  </si>
  <si>
    <t>Lauritzen</t>
  </si>
  <si>
    <t>Campbell-Tinker</t>
  </si>
  <si>
    <t>F-G</t>
  </si>
  <si>
    <t>G-H</t>
  </si>
  <si>
    <t>King</t>
  </si>
  <si>
    <t>Cooke</t>
  </si>
  <si>
    <t>Fox</t>
  </si>
  <si>
    <t>Thomson</t>
  </si>
  <si>
    <t>K-A</t>
  </si>
  <si>
    <t>AP</t>
  </si>
  <si>
    <t>WAIS</t>
  </si>
  <si>
    <t>EAIS</t>
  </si>
  <si>
    <t>[1]</t>
  </si>
  <si>
    <t>[2]</t>
  </si>
  <si>
    <t>[0]</t>
  </si>
  <si>
    <t>[4]</t>
  </si>
  <si>
    <t>[3]</t>
  </si>
  <si>
    <t>dV/V</t>
  </si>
  <si>
    <t>LarsenG</t>
  </si>
  <si>
    <t>LarsenF</t>
  </si>
  <si>
    <t>LarsenE</t>
  </si>
  <si>
    <t>LarsenD</t>
  </si>
  <si>
    <t>LarsenC</t>
  </si>
  <si>
    <t>LarsenB</t>
  </si>
  <si>
    <t>West_Graham_Land</t>
  </si>
  <si>
    <t>Drygalski_Headland</t>
  </si>
  <si>
    <t>Rydberg_Peninsula</t>
  </si>
  <si>
    <t>Zonda_Eureka</t>
  </si>
  <si>
    <t>Cape_Jeremy</t>
  </si>
  <si>
    <t>Wilkins_George_VI</t>
  </si>
  <si>
    <t>Walgreen_Coast</t>
  </si>
  <si>
    <t>Lucchitta_Velasco</t>
  </si>
  <si>
    <t>Pine_Island</t>
  </si>
  <si>
    <t>Saunders_Coast</t>
  </si>
  <si>
    <t>Shirase_Coast</t>
  </si>
  <si>
    <t>Icebreaker-Fitzgerald</t>
  </si>
  <si>
    <t>Adelie_Coast</t>
  </si>
  <si>
    <t>Clarie_Coast</t>
  </si>
  <si>
    <t>Moscow</t>
  </si>
  <si>
    <t>Law_Dome</t>
  </si>
  <si>
    <t>Vincennes_Bay</t>
  </si>
  <si>
    <t>Budd_Coast</t>
  </si>
  <si>
    <t>Conger_Glenzer</t>
  </si>
  <si>
    <t>Tracy_Tremenchus</t>
  </si>
  <si>
    <t>Knox_Coast</t>
  </si>
  <si>
    <t>Ingrid_Christensen_Coast</t>
  </si>
  <si>
    <t>Enderby_Land</t>
  </si>
  <si>
    <t>Edward_VIII</t>
  </si>
  <si>
    <t>Rayner_Thyer</t>
  </si>
  <si>
    <t>Prince_Olav_Coast</t>
  </si>
  <si>
    <t>Mawson_Coast</t>
  </si>
  <si>
    <t>Coats_Coast</t>
  </si>
  <si>
    <t>George_VI</t>
  </si>
  <si>
    <t>Jackson-Perkins</t>
  </si>
  <si>
    <t>Frostman-Lord-Shuman-Anandakri</t>
  </si>
  <si>
    <t>Shirase_Glacier</t>
  </si>
  <si>
    <t>Peninsula</t>
  </si>
  <si>
    <t>East</t>
  </si>
  <si>
    <t>Subregion</t>
  </si>
  <si>
    <t>Graham_Land</t>
  </si>
  <si>
    <t>Eastern_Graham_Land</t>
  </si>
  <si>
    <t>Wordie_Ice_Shelf</t>
  </si>
  <si>
    <t>Wilkins_Ice_Shelf</t>
  </si>
  <si>
    <t>Mendelssohn_Ice_Shelf</t>
  </si>
  <si>
    <t>Bach_Ice_Shelf</t>
  </si>
  <si>
    <t>Brahms_Ice_Shelf</t>
  </si>
  <si>
    <t>Verdi_Ice_Shelf</t>
  </si>
  <si>
    <t>George_VI_Ice_Shelf</t>
  </si>
  <si>
    <t>Stange_Ice_Shelf</t>
  </si>
  <si>
    <t>Ronne_Ice_Shelf</t>
  </si>
  <si>
    <t>Bryan_Coast</t>
  </si>
  <si>
    <t>Eights_Coast</t>
  </si>
  <si>
    <t>Alison</t>
  </si>
  <si>
    <t>Ferrigno_Ice_Shelf</t>
  </si>
  <si>
    <t>Venable_Ice_Shelf</t>
  </si>
  <si>
    <t>Abbot_Ice_Shelf</t>
  </si>
  <si>
    <t>Pine_Island_Shelf</t>
  </si>
  <si>
    <t>Thwaites_Ice_Shelf</t>
  </si>
  <si>
    <t>Pine_Island_Ice_Shelf</t>
  </si>
  <si>
    <t>Crosson_Ice_Shelf</t>
  </si>
  <si>
    <t>Dotson_Ice_Shelf</t>
  </si>
  <si>
    <t>Getz_Ice_Shelf</t>
  </si>
  <si>
    <t>Land</t>
  </si>
  <si>
    <t>Hull_Ice_Shelf</t>
  </si>
  <si>
    <t>Ross_West_Ice_Shelf</t>
  </si>
  <si>
    <t>Rupper_Coast</t>
  </si>
  <si>
    <t>Hamilton_Ice_Shelf</t>
  </si>
  <si>
    <t>Richter_Ice_Shelf</t>
  </si>
  <si>
    <t>Withrow_Ice_Shelf</t>
  </si>
  <si>
    <t>Swinburne_Ice_Shelf</t>
  </si>
  <si>
    <t>Butler-Swinburne</t>
  </si>
  <si>
    <t>Sultzberger_Ice_Shelf</t>
  </si>
  <si>
    <t>Nickerson_Ice_Shelf</t>
  </si>
  <si>
    <t>Ross_East_Ice_Shelf</t>
  </si>
  <si>
    <t>David</t>
  </si>
  <si>
    <t>David_Ice_Shelf</t>
  </si>
  <si>
    <t>Dry_Valleys</t>
  </si>
  <si>
    <t>Nansen_Ice_Shelf</t>
  </si>
  <si>
    <t>Victoria_Land</t>
  </si>
  <si>
    <t>Lillie_Ice_Shelf</t>
  </si>
  <si>
    <t>Rennick_Ice_Shelf</t>
  </si>
  <si>
    <t>Lauritzen_Ice_Shelf</t>
  </si>
  <si>
    <t>Oates_Coast</t>
  </si>
  <si>
    <t>Matusevitch_Ice_Shelf</t>
  </si>
  <si>
    <t>Cook_Ice_Shelf</t>
  </si>
  <si>
    <t>Ninnis_Ice_Shelf</t>
  </si>
  <si>
    <t>Mertz_Ice_Shelf</t>
  </si>
  <si>
    <t>Filchner_Ice_Shelf</t>
  </si>
  <si>
    <t>Stancomb_Wills_Ice_Shelf</t>
  </si>
  <si>
    <t>Riiser-Larsen_Ice_Shelf</t>
  </si>
  <si>
    <t>Jelbart_Ice_Shelf</t>
  </si>
  <si>
    <t>Fimbul_Ice_Shelf</t>
  </si>
  <si>
    <t>Vigrid_Ice_Shelf</t>
  </si>
  <si>
    <t>Nivl_Ice_Shelf</t>
  </si>
  <si>
    <t>Lazarev_Ice_Shelf</t>
  </si>
  <si>
    <t>Baudouin_Ice_Shelf</t>
  </si>
  <si>
    <t>Borchgrevink_Ice_Shelf</t>
  </si>
  <si>
    <t>Atka_Ice_Shelf</t>
  </si>
  <si>
    <t>Ekstrom_Ice_Shelf</t>
  </si>
  <si>
    <t>Quar_Ice_Shelf</t>
  </si>
  <si>
    <t>Princess_Astrid_Coast</t>
  </si>
  <si>
    <t>Princess_Martha_Coast</t>
  </si>
  <si>
    <t>Frost_Ice_Shelf</t>
  </si>
  <si>
    <t>Holmes_Ice_Shelf</t>
  </si>
  <si>
    <t>Voyeykov_Ice_Shelf</t>
  </si>
  <si>
    <t>Moscow_Ice_Shelf</t>
  </si>
  <si>
    <t>Totten_Ice_Shelf</t>
  </si>
  <si>
    <t>Sabrina_Coast</t>
  </si>
  <si>
    <t>Dibble_Ice_Shelf</t>
  </si>
  <si>
    <t>Wilkes_Land</t>
  </si>
  <si>
    <t>Conger_Glenzer_Ice_Shelf</t>
  </si>
  <si>
    <t>West_Ice_Shelf</t>
  </si>
  <si>
    <t>Publications_Ice_Shelf</t>
  </si>
  <si>
    <t>Amery_Ice_Shelf</t>
  </si>
  <si>
    <t>WilmaRobertDowner_Ice_Shelf</t>
  </si>
  <si>
    <t>Rayner_Thyer_Ice_Shelf</t>
  </si>
  <si>
    <t>Shirase_Ice_Shelf</t>
  </si>
  <si>
    <t>Prince_Harald_Ice_Shelf</t>
  </si>
  <si>
    <t>Prince_Harald_Coast</t>
  </si>
  <si>
    <t>Edward_VIII_Ice_Shelf</t>
  </si>
  <si>
    <t>Tracy_Tremenchus_Ice_Shelf</t>
  </si>
  <si>
    <t>Denman</t>
  </si>
  <si>
    <t>Shackleton_Ice_Shelf</t>
  </si>
  <si>
    <t>Jutulstraumen</t>
  </si>
  <si>
    <t>SLE</t>
  </si>
  <si>
    <t>LarsenG_Ice_Shelf</t>
  </si>
  <si>
    <t>LarsenF_Ice_Shelf</t>
  </si>
  <si>
    <t>LarsenE_Ice_Shelf</t>
  </si>
  <si>
    <t>LarsenD_Ice_Shelf</t>
  </si>
  <si>
    <t>LarsenC_Ice_Shelf</t>
  </si>
  <si>
    <t>LarsenB_Ice_Shelf</t>
  </si>
  <si>
    <t>LarsenA_Ice_Shelf</t>
  </si>
  <si>
    <t>Ruppert_Coast</t>
  </si>
  <si>
    <t>Wilhelm_II_Coast</t>
  </si>
  <si>
    <t>Wilkins_Island</t>
  </si>
  <si>
    <t>Shirases_Coast</t>
  </si>
  <si>
    <t>Princess_Astrid</t>
  </si>
  <si>
    <t>Princess_Martha</t>
  </si>
  <si>
    <t>LarsenA</t>
  </si>
  <si>
    <t>Drygalski_Ice_Shelf</t>
  </si>
  <si>
    <t>LarsenA_Headland</t>
  </si>
  <si>
    <t>Wilma_Robert_Downer</t>
  </si>
  <si>
    <t>Stancomb_Wills</t>
  </si>
  <si>
    <t>Prietsley-Rieves</t>
  </si>
  <si>
    <t>[5]</t>
  </si>
  <si>
    <t>1979-2008</t>
  </si>
  <si>
    <t>Wordie</t>
  </si>
  <si>
    <t>Bach</t>
  </si>
  <si>
    <t>Ferrigno</t>
  </si>
  <si>
    <t>Crosson</t>
  </si>
  <si>
    <t>Dotson</t>
  </si>
  <si>
    <t>Nickerson</t>
  </si>
  <si>
    <t>Withrow</t>
  </si>
  <si>
    <t>Ross West</t>
  </si>
  <si>
    <t>Ross East</t>
  </si>
  <si>
    <t>Aviator</t>
  </si>
  <si>
    <t>Mariner</t>
  </si>
  <si>
    <t>Lillie</t>
  </si>
  <si>
    <t>Rennick</t>
  </si>
  <si>
    <t>Cook</t>
  </si>
  <si>
    <t>Ninnis</t>
  </si>
  <si>
    <t>Publications</t>
  </si>
  <si>
    <t>Baudouin</t>
  </si>
  <si>
    <t>Borchgrevink</t>
  </si>
  <si>
    <t>Lazarev</t>
  </si>
  <si>
    <t>Nivl</t>
  </si>
  <si>
    <t>Vigrid</t>
  </si>
  <si>
    <t>Ekstrom</t>
  </si>
  <si>
    <t>Quar</t>
  </si>
  <si>
    <t>TOTAL SURVEYED</t>
  </si>
  <si>
    <t>σ SMB</t>
  </si>
  <si>
    <t>Basin</t>
  </si>
  <si>
    <t>square km</t>
  </si>
  <si>
    <t>Scaling factor for ice fluxes</t>
  </si>
  <si>
    <t>REFERENCE</t>
  </si>
  <si>
    <t>Region</t>
  </si>
  <si>
    <t xml:space="preserve">   Hektoria_Headland</t>
  </si>
  <si>
    <t xml:space="preserve">   Hektoria_Green_Evans</t>
  </si>
  <si>
    <t xml:space="preserve">   Evans_Headland</t>
  </si>
  <si>
    <t xml:space="preserve">   Punchbowl</t>
  </si>
  <si>
    <t xml:space="preserve">   Jorum</t>
  </si>
  <si>
    <t xml:space="preserve">   Crane</t>
  </si>
  <si>
    <t xml:space="preserve">   Mapple</t>
  </si>
  <si>
    <t xml:space="preserve">   Melville</t>
  </si>
  <si>
    <t xml:space="preserve">   Pequod</t>
  </si>
  <si>
    <t xml:space="preserve">   Starbuck</t>
  </si>
  <si>
    <t xml:space="preserve">   Stubb</t>
  </si>
  <si>
    <t xml:space="preserve">   Flask</t>
  </si>
  <si>
    <t xml:space="preserve">   Leppard</t>
  </si>
  <si>
    <t xml:space="preserve">   Jason_Peninsula</t>
  </si>
  <si>
    <t xml:space="preserve">   Harriott_Ice_Shelf</t>
  </si>
  <si>
    <t xml:space="preserve">   Airy_Rotz_Seller</t>
  </si>
  <si>
    <t xml:space="preserve">   Harriott_Headland</t>
  </si>
  <si>
    <t xml:space="preserve">   Prospect</t>
  </si>
  <si>
    <t xml:space="preserve">   Fleming</t>
  </si>
  <si>
    <t xml:space="preserve">   D_Orville_Coast</t>
  </si>
  <si>
    <t xml:space="preserve">   Evans</t>
  </si>
  <si>
    <t xml:space="preserve">   Carlson</t>
  </si>
  <si>
    <t xml:space="preserve">   Rutford</t>
  </si>
  <si>
    <t xml:space="preserve">   Minnesota</t>
  </si>
  <si>
    <t xml:space="preserve">   Hercules</t>
  </si>
  <si>
    <t xml:space="preserve">   Union</t>
  </si>
  <si>
    <t xml:space="preserve">   Institute</t>
  </si>
  <si>
    <t xml:space="preserve">   Moller</t>
  </si>
  <si>
    <t xml:space="preserve">   Foundation</t>
  </si>
  <si>
    <t xml:space="preserve">   Prestud</t>
  </si>
  <si>
    <t xml:space="preserve">   MacAyeal</t>
  </si>
  <si>
    <t xml:space="preserve">   Echelmeyer</t>
  </si>
  <si>
    <t xml:space="preserve">   Bindschadler</t>
  </si>
  <si>
    <t xml:space="preserve">   Kamb</t>
  </si>
  <si>
    <t xml:space="preserve">   Whillans</t>
  </si>
  <si>
    <t xml:space="preserve">   Mercer</t>
  </si>
  <si>
    <t xml:space="preserve">   Leverett</t>
  </si>
  <si>
    <t xml:space="preserve">   Scott</t>
  </si>
  <si>
    <t xml:space="preserve">   Amundsen</t>
  </si>
  <si>
    <t xml:space="preserve">   Bowman_Strom_Live_Axel-Heigerg</t>
  </si>
  <si>
    <t xml:space="preserve">   Ross_East1</t>
  </si>
  <si>
    <t xml:space="preserve">   Shackleton</t>
  </si>
  <si>
    <t xml:space="preserve">   Ross_East2</t>
  </si>
  <si>
    <t xml:space="preserve">   Beardmore</t>
  </si>
  <si>
    <t xml:space="preserve">   Lennox-King</t>
  </si>
  <si>
    <t xml:space="preserve">   Ross_East3</t>
  </si>
  <si>
    <t xml:space="preserve">   Nimrod</t>
  </si>
  <si>
    <t xml:space="preserve">   Ross_East4</t>
  </si>
  <si>
    <t xml:space="preserve">   Ross_East5</t>
  </si>
  <si>
    <t xml:space="preserve">   Byrd</t>
  </si>
  <si>
    <t xml:space="preserve">   Mulock</t>
  </si>
  <si>
    <t xml:space="preserve">   Skelton</t>
  </si>
  <si>
    <t xml:space="preserve">   MacRobertson_Land</t>
  </si>
  <si>
    <t xml:space="preserve">   Lambert</t>
  </si>
  <si>
    <t xml:space="preserve">   Mellor</t>
  </si>
  <si>
    <t xml:space="preserve">   Fisher</t>
  </si>
  <si>
    <t xml:space="preserve">   American_HighLand</t>
  </si>
  <si>
    <t xml:space="preserve">   Academy</t>
  </si>
  <si>
    <t xml:space="preserve">   Support_Force</t>
  </si>
  <si>
    <t xml:space="preserve">   Recovery</t>
  </si>
  <si>
    <t xml:space="preserve">   Slessor</t>
  </si>
  <si>
    <t xml:space="preserve">   Bailey</t>
  </si>
  <si>
    <t>σ D</t>
  </si>
  <si>
    <t>D type</t>
  </si>
  <si>
    <t>m</t>
  </si>
  <si>
    <t>D</t>
  </si>
  <si>
    <t>Name</t>
  </si>
  <si>
    <t>[0-5]</t>
  </si>
  <si>
    <t>Glacier name</t>
  </si>
  <si>
    <t>Green color = no ice shelf</t>
  </si>
  <si>
    <t>Grey = part of a larger basin</t>
  </si>
  <si>
    <t>I"J</t>
  </si>
  <si>
    <t>I-I"</t>
  </si>
  <si>
    <t>H'-I</t>
  </si>
  <si>
    <t>J-J"</t>
  </si>
  <si>
    <t>H-H'</t>
  </si>
  <si>
    <t>E'-F</t>
  </si>
  <si>
    <t>E-E'</t>
  </si>
  <si>
    <t>D'-E</t>
  </si>
  <si>
    <t>D-D'</t>
  </si>
  <si>
    <t>C'-D</t>
  </si>
  <si>
    <t>C-C'</t>
  </si>
  <si>
    <t>A'-B</t>
  </si>
  <si>
    <t>A-A'</t>
  </si>
  <si>
    <t>J"-K</t>
  </si>
  <si>
    <t>E'-F'</t>
  </si>
  <si>
    <t>F'-G</t>
  </si>
  <si>
    <t xml:space="preserve">I-I' </t>
  </si>
  <si>
    <t>I'-I"</t>
  </si>
  <si>
    <t>I"-J</t>
  </si>
  <si>
    <t>K-K'</t>
  </si>
  <si>
    <t>K'-A</t>
  </si>
  <si>
    <t xml:space="preserve">Uncertainty in SMB from RACMO2.3 </t>
  </si>
  <si>
    <t>Cumul Balance</t>
  </si>
  <si>
    <t xml:space="preserve"> Gt</t>
  </si>
  <si>
    <t>Cumul SLR</t>
  </si>
  <si>
    <t xml:space="preserve">mm </t>
  </si>
  <si>
    <t>SMB</t>
  </si>
  <si>
    <t>2007-2008</t>
  </si>
  <si>
    <t>[0] Balance flux ; [1] BEDMAP-2; [2] MC</t>
  </si>
  <si>
    <t xml:space="preserve">[3] Griggs; [4] Balance+speed; [5] TDX    </t>
  </si>
  <si>
    <t>A</t>
  </si>
  <si>
    <t>B</t>
  </si>
  <si>
    <t xml:space="preserve">Region  (A-K) </t>
  </si>
  <si>
    <t>C</t>
  </si>
  <si>
    <t>East, West, Antarctica Peninsula or Islands</t>
  </si>
  <si>
    <t>Subregion name</t>
  </si>
  <si>
    <t>E</t>
  </si>
  <si>
    <t xml:space="preserve">Drainage basin in square km </t>
  </si>
  <si>
    <t xml:space="preserve">F </t>
  </si>
  <si>
    <t xml:space="preserve">Standard deviation of the average SMB for the reference period 1979-2008, See B197-C216. </t>
  </si>
  <si>
    <t>G</t>
  </si>
  <si>
    <t>Average SMB for the reference period 1979-2008, See B197-C216. Gt/yr (billions tons per year).</t>
  </si>
  <si>
    <t>H</t>
  </si>
  <si>
    <t>Reference ice discharge D for the reference velocity map. See I197-AW374 for scaling factors. Gt/yr (billions tons per year).</t>
  </si>
  <si>
    <t>I</t>
  </si>
  <si>
    <t>Standard deviation of the reference ice discharge D for the reference velocity map. Gt/yr (billions tons per year).</t>
  </si>
  <si>
    <t>J</t>
  </si>
  <si>
    <t>Ice thickness data:  [0] Balance flux, [1] BEDMAP-2; [2] MC; [3] Griggs; [4] Balance flux with speed change; and [5] TDX</t>
  </si>
  <si>
    <t>K to AW</t>
  </si>
  <si>
    <t xml:space="preserve">Annual ice discharge, D, in Gt/yr (billion tons per year). </t>
  </si>
  <si>
    <t>L</t>
  </si>
  <si>
    <t>Sea level equivalent contained in the basin in m of global sea level rise</t>
  </si>
  <si>
    <t>M</t>
  </si>
  <si>
    <t>Cumulative mass loss from 1979 to 2017 in Gt/yr (billions tons per year).</t>
  </si>
  <si>
    <t>N</t>
  </si>
  <si>
    <t>Cumulative sea level rise from 1979 to 2017 in millimeter. 1 mm of SLE equals 360 Gt/yr of mass loss.</t>
  </si>
  <si>
    <t>* Uncertainty in SMB from RACMO2.3 in B197-C216 list errors applied in Column F</t>
  </si>
  <si>
    <t>* Scaling factor for ice fluxes in I197-AW374 are applied on reference flux (column J) to get other fluxes in columns K-AW.</t>
  </si>
  <si>
    <t>* Names in faint color are sub-divisions of larger basins. E.g. Prestrud glacier is part of "Ross West"</t>
  </si>
  <si>
    <t xml:space="preserve">* For SLE (sea level rise equivalent, column L) only the large basins are counted. </t>
  </si>
  <si>
    <t>Basin name</t>
  </si>
  <si>
    <t>Average discharge (Gt/yr)</t>
  </si>
  <si>
    <t>SMB_ref (Gt/yr)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</si>
</sst>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0" x14ac:knownFonts="1">
    <font>
      <sz val="10"/>
      <name val="Arial"/>
    </font>
    <font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4"/>
      <color indexed="46"/>
      <name val="Arial"/>
      <family val="2"/>
    </font>
    <font>
      <b/>
      <sz val="16"/>
      <color indexed="16"/>
      <name val="Arial"/>
      <family val="2"/>
    </font>
    <font>
      <b/>
      <sz val="14"/>
      <color indexed="57"/>
      <name val="Arial"/>
      <family val="2"/>
    </font>
    <font>
      <b/>
      <sz val="12"/>
      <color indexed="57"/>
      <name val="Arial"/>
      <family val="2"/>
    </font>
    <font>
      <b/>
      <sz val="14"/>
      <name val="Arial"/>
      <family val="2"/>
    </font>
    <font>
      <sz val="14"/>
      <color indexed="17"/>
      <name val="Calibri"/>
      <family val="2"/>
    </font>
    <font>
      <b/>
      <sz val="14"/>
      <color indexed="61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rgb="FF008000"/>
      <name val="Arial"/>
      <family val="2"/>
    </font>
    <font>
      <b/>
      <sz val="16"/>
      <color rgb="FF0070C0"/>
      <name val="Arial"/>
      <family val="2"/>
    </font>
    <font>
      <b/>
      <sz val="16"/>
      <color rgb="FFFF0000"/>
      <name val="Arial"/>
      <family val="2"/>
    </font>
    <font>
      <sz val="14"/>
      <color theme="1" tint="0.499984740745262"/>
      <name val="Arial"/>
      <family val="2"/>
    </font>
    <font>
      <sz val="14"/>
      <color rgb="FF00B050"/>
      <name val="Arial"/>
      <family val="2"/>
    </font>
    <font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4"/>
      <color rgb="FF0070C0"/>
      <name val="Arial"/>
      <family val="2"/>
    </font>
    <font>
      <sz val="14"/>
      <color rgb="FF0070C0"/>
      <name val="Arial"/>
      <family val="2"/>
    </font>
    <font>
      <sz val="14"/>
      <color rgb="FF008000"/>
      <name val="Arial"/>
      <family val="2"/>
    </font>
    <font>
      <sz val="14"/>
      <color rgb="FFFF0000"/>
      <name val="Arial"/>
      <family val="2"/>
    </font>
    <font>
      <b/>
      <sz val="16"/>
      <color theme="1"/>
      <name val="Arial"/>
      <family val="2"/>
    </font>
    <font>
      <b/>
      <sz val="14"/>
      <color rgb="FF188F22"/>
      <name val="Arial"/>
      <family val="2"/>
    </font>
    <font>
      <b/>
      <sz val="14"/>
      <color theme="4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4"/>
      <color rgb="FF188F22"/>
      <name val="Arial"/>
      <family val="2"/>
    </font>
    <font>
      <sz val="12"/>
      <color rgb="FF0070C0"/>
      <name val="Arial"/>
      <family val="2"/>
    </font>
    <font>
      <sz val="12"/>
      <color rgb="FFFF0000"/>
      <name val="Arial"/>
      <family val="2"/>
    </font>
    <font>
      <sz val="12"/>
      <color rgb="FF008000"/>
      <name val="Arial"/>
      <family val="2"/>
    </font>
    <font>
      <sz val="12"/>
      <color rgb="FF188F22"/>
      <name val="Arial"/>
      <family val="2"/>
    </font>
    <font>
      <b/>
      <sz val="14"/>
      <color theme="9" tint="-0.249977111117893"/>
      <name val="Arial"/>
      <family val="2"/>
    </font>
    <font>
      <b/>
      <sz val="16"/>
      <color indexed="8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4"/>
      <color indexed="16"/>
      <name val="Arial"/>
      <family val="2"/>
    </font>
    <font>
      <sz val="14"/>
      <color rgb="FFC00000"/>
      <name val="Arial"/>
      <family val="2"/>
    </font>
    <font>
      <sz val="14"/>
      <color theme="0" tint="-0.34998626667073579"/>
      <name val="Arial"/>
      <family val="2"/>
    </font>
    <font>
      <b/>
      <sz val="16"/>
      <color indexed="17"/>
      <name val="Helvetica"/>
      <family val="2"/>
    </font>
    <font>
      <sz val="16"/>
      <color indexed="17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593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1" fillId="2" borderId="4" xfId="0" applyFont="1" applyFill="1" applyBorder="1"/>
    <xf numFmtId="0" fontId="1" fillId="0" borderId="3" xfId="0" applyFont="1" applyBorder="1"/>
    <xf numFmtId="0" fontId="1" fillId="2" borderId="2" xfId="0" applyFont="1" applyFill="1" applyBorder="1"/>
    <xf numFmtId="0" fontId="8" fillId="0" borderId="0" xfId="0" applyFont="1"/>
    <xf numFmtId="164" fontId="8" fillId="0" borderId="1" xfId="0" applyNumberFormat="1" applyFont="1" applyBorder="1" applyAlignment="1">
      <alignment horizontal="center"/>
    </xf>
    <xf numFmtId="2" fontId="11" fillId="0" borderId="0" xfId="0" applyNumberFormat="1" applyFont="1"/>
    <xf numFmtId="0" fontId="1" fillId="0" borderId="2" xfId="0" applyFont="1" applyBorder="1"/>
    <xf numFmtId="2" fontId="6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1" fillId="2" borderId="5" xfId="0" applyFont="1" applyFill="1" applyBorder="1"/>
    <xf numFmtId="2" fontId="11" fillId="2" borderId="5" xfId="0" applyNumberFormat="1" applyFont="1" applyFill="1" applyBorder="1"/>
    <xf numFmtId="1" fontId="11" fillId="0" borderId="0" xfId="0" applyNumberFormat="1" applyFont="1"/>
    <xf numFmtId="164" fontId="8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1" fillId="2" borderId="1" xfId="0" applyFont="1" applyFill="1" applyBorder="1"/>
    <xf numFmtId="1" fontId="12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164" fontId="19" fillId="0" borderId="1" xfId="0" applyNumberFormat="1" applyFont="1" applyBorder="1" applyAlignment="1">
      <alignment horizontal="center"/>
    </xf>
    <xf numFmtId="1" fontId="23" fillId="0" borderId="0" xfId="0" applyNumberFormat="1" applyFont="1"/>
    <xf numFmtId="1" fontId="3" fillId="6" borderId="5" xfId="0" applyNumberFormat="1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164" fontId="25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/>
    </xf>
    <xf numFmtId="164" fontId="27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2" fontId="7" fillId="4" borderId="0" xfId="0" applyNumberFormat="1" applyFont="1" applyFill="1" applyAlignment="1">
      <alignment horizontal="center"/>
    </xf>
    <xf numFmtId="164" fontId="17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28" fillId="0" borderId="0" xfId="0" applyNumberFormat="1" applyFont="1"/>
    <xf numFmtId="2" fontId="28" fillId="0" borderId="0" xfId="0" applyNumberFormat="1" applyFont="1" applyAlignment="1">
      <alignment horizontal="center"/>
    </xf>
    <xf numFmtId="2" fontId="0" fillId="0" borderId="0" xfId="0" applyNumberFormat="1"/>
    <xf numFmtId="2" fontId="10" fillId="0" borderId="0" xfId="0" applyNumberFormat="1" applyFont="1" applyAlignment="1">
      <alignment horizontal="center"/>
    </xf>
    <xf numFmtId="2" fontId="20" fillId="0" borderId="0" xfId="0" applyNumberFormat="1" applyFont="1"/>
    <xf numFmtId="164" fontId="0" fillId="0" borderId="0" xfId="0" applyNumberFormat="1"/>
    <xf numFmtId="166" fontId="31" fillId="0" borderId="0" xfId="0" applyNumberFormat="1" applyFont="1"/>
    <xf numFmtId="1" fontId="33" fillId="0" borderId="0" xfId="0" applyNumberFormat="1" applyFont="1"/>
    <xf numFmtId="2" fontId="15" fillId="0" borderId="0" xfId="0" applyNumberFormat="1" applyFont="1" applyAlignment="1">
      <alignment horizontal="center"/>
    </xf>
    <xf numFmtId="2" fontId="26" fillId="0" borderId="0" xfId="0" applyNumberFormat="1" applyFont="1" applyAlignment="1">
      <alignment horizontal="center"/>
    </xf>
    <xf numFmtId="2" fontId="29" fillId="0" borderId="0" xfId="0" applyNumberFormat="1" applyFont="1" applyAlignment="1">
      <alignment horizontal="center"/>
    </xf>
    <xf numFmtId="2" fontId="24" fillId="0" borderId="0" xfId="0" applyNumberFormat="1" applyFont="1" applyAlignment="1">
      <alignment horizontal="center"/>
    </xf>
    <xf numFmtId="2" fontId="25" fillId="0" borderId="0" xfId="0" applyNumberFormat="1" applyFont="1" applyAlignment="1">
      <alignment horizontal="center"/>
    </xf>
    <xf numFmtId="2" fontId="34" fillId="0" borderId="0" xfId="0" applyNumberFormat="1" applyFont="1" applyAlignment="1">
      <alignment horizontal="center"/>
    </xf>
    <xf numFmtId="2" fontId="27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38" fillId="0" borderId="0" xfId="0" applyNumberFormat="1" applyFont="1" applyAlignment="1">
      <alignment horizontal="center"/>
    </xf>
    <xf numFmtId="2" fontId="35" fillId="0" borderId="0" xfId="0" applyNumberFormat="1" applyFont="1" applyAlignment="1">
      <alignment horizontal="center"/>
    </xf>
    <xf numFmtId="2" fontId="36" fillId="0" borderId="0" xfId="0" applyNumberFormat="1" applyFont="1" applyAlignment="1">
      <alignment horizontal="center"/>
    </xf>
    <xf numFmtId="2" fontId="37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left" indent="1"/>
    </xf>
    <xf numFmtId="2" fontId="29" fillId="0" borderId="0" xfId="0" applyNumberFormat="1" applyFont="1" applyAlignment="1">
      <alignment horizontal="center" wrapText="1"/>
    </xf>
    <xf numFmtId="2" fontId="21" fillId="0" borderId="0" xfId="0" applyNumberFormat="1" applyFont="1" applyAlignment="1">
      <alignment horizontal="left"/>
    </xf>
    <xf numFmtId="164" fontId="1" fillId="5" borderId="5" xfId="0" applyNumberFormat="1" applyFont="1" applyFill="1" applyBorder="1" applyAlignment="1">
      <alignment horizontal="center"/>
    </xf>
    <xf numFmtId="164" fontId="3" fillId="5" borderId="5" xfId="0" applyNumberFormat="1" applyFont="1" applyFill="1" applyBorder="1" applyAlignment="1">
      <alignment horizontal="center"/>
    </xf>
    <xf numFmtId="164" fontId="5" fillId="5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39" fillId="0" borderId="0" xfId="0" applyNumberFormat="1" applyFont="1" applyAlignment="1">
      <alignment horizontal="center"/>
    </xf>
    <xf numFmtId="0" fontId="18" fillId="10" borderId="0" xfId="0" applyFont="1" applyFill="1"/>
    <xf numFmtId="0" fontId="18" fillId="11" borderId="0" xfId="0" applyFon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10" fontId="0" fillId="0" borderId="0" xfId="0" applyNumberFormat="1"/>
    <xf numFmtId="0" fontId="22" fillId="0" borderId="1" xfId="0" applyFont="1" applyBorder="1" applyAlignment="1">
      <alignment horizontal="center"/>
    </xf>
    <xf numFmtId="1" fontId="8" fillId="0" borderId="0" xfId="0" applyNumberFormat="1" applyFont="1"/>
    <xf numFmtId="1" fontId="22" fillId="0" borderId="0" xfId="0" applyNumberFormat="1" applyFont="1"/>
    <xf numFmtId="165" fontId="31" fillId="0" borderId="0" xfId="0" applyNumberFormat="1" applyFont="1"/>
    <xf numFmtId="2" fontId="32" fillId="0" borderId="0" xfId="0" applyNumberFormat="1" applyFont="1"/>
    <xf numFmtId="164" fontId="32" fillId="0" borderId="0" xfId="0" applyNumberFormat="1" applyFont="1"/>
    <xf numFmtId="0" fontId="31" fillId="0" borderId="0" xfId="0" applyFont="1"/>
    <xf numFmtId="164" fontId="16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2" fontId="40" fillId="0" borderId="0" xfId="0" applyNumberFormat="1" applyFont="1"/>
    <xf numFmtId="2" fontId="41" fillId="6" borderId="5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4" xfId="0" applyNumberFormat="1" applyFont="1" applyBorder="1" applyAlignment="1">
      <alignment horizontal="center"/>
    </xf>
    <xf numFmtId="2" fontId="22" fillId="0" borderId="1" xfId="0" applyNumberFormat="1" applyFont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2" fontId="17" fillId="6" borderId="5" xfId="0" applyNumberFormat="1" applyFont="1" applyFill="1" applyBorder="1" applyAlignment="1">
      <alignment horizontal="center"/>
    </xf>
    <xf numFmtId="2" fontId="43" fillId="0" borderId="0" xfId="0" applyNumberFormat="1" applyFont="1" applyAlignment="1">
      <alignment horizontal="center"/>
    </xf>
    <xf numFmtId="2" fontId="44" fillId="0" borderId="0" xfId="0" applyNumberFormat="1" applyFont="1" applyAlignment="1">
      <alignment horizontal="center"/>
    </xf>
    <xf numFmtId="0" fontId="0" fillId="9" borderId="0" xfId="0" applyFill="1" applyAlignment="1">
      <alignment horizontal="center"/>
    </xf>
    <xf numFmtId="164" fontId="8" fillId="9" borderId="0" xfId="0" applyNumberFormat="1" applyFont="1" applyFill="1" applyAlignment="1">
      <alignment horizontal="center"/>
    </xf>
    <xf numFmtId="164" fontId="1" fillId="9" borderId="0" xfId="0" applyNumberFormat="1" applyFont="1" applyFill="1" applyAlignment="1">
      <alignment horizontal="center"/>
    </xf>
    <xf numFmtId="164" fontId="21" fillId="9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8" fillId="8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2" fontId="21" fillId="8" borderId="0" xfId="0" applyNumberFormat="1" applyFont="1" applyFill="1" applyAlignment="1">
      <alignment horizontal="center"/>
    </xf>
    <xf numFmtId="2" fontId="1" fillId="0" borderId="5" xfId="0" applyNumberFormat="1" applyFont="1" applyBorder="1" applyAlignment="1">
      <alignment horizontal="center"/>
    </xf>
    <xf numFmtId="1" fontId="3" fillId="6" borderId="4" xfId="0" applyNumberFormat="1" applyFont="1" applyFill="1" applyBorder="1" applyAlignment="1">
      <alignment horizontal="center"/>
    </xf>
    <xf numFmtId="2" fontId="3" fillId="6" borderId="4" xfId="0" applyNumberFormat="1" applyFont="1" applyFill="1" applyBorder="1" applyAlignment="1">
      <alignment horizontal="center"/>
    </xf>
    <xf numFmtId="2" fontId="28" fillId="6" borderId="4" xfId="0" applyNumberFormat="1" applyFont="1" applyFill="1" applyBorder="1" applyAlignment="1">
      <alignment horizontal="center"/>
    </xf>
    <xf numFmtId="1" fontId="28" fillId="6" borderId="1" xfId="0" applyNumberFormat="1" applyFont="1" applyFill="1" applyBorder="1" applyAlignment="1">
      <alignment horizontal="center"/>
    </xf>
    <xf numFmtId="1" fontId="42" fillId="6" borderId="1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45" fillId="0" borderId="0" xfId="0" applyFont="1"/>
    <xf numFmtId="0" fontId="8" fillId="0" borderId="0" xfId="0" applyFont="1" applyAlignment="1">
      <alignment horizontal="center"/>
    </xf>
    <xf numFmtId="165" fontId="46" fillId="0" borderId="0" xfId="0" applyNumberFormat="1" applyFont="1" applyAlignment="1">
      <alignment horizontal="center"/>
    </xf>
    <xf numFmtId="2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65" fontId="47" fillId="3" borderId="0" xfId="0" applyNumberFormat="1" applyFont="1" applyFill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45" fillId="0" borderId="0" xfId="0" applyNumberFormat="1" applyFont="1" applyAlignment="1">
      <alignment horizontal="center"/>
    </xf>
    <xf numFmtId="2" fontId="1" fillId="7" borderId="0" xfId="0" applyNumberFormat="1" applyFont="1" applyFill="1"/>
    <xf numFmtId="2" fontId="2" fillId="0" borderId="0" xfId="0" applyNumberFormat="1" applyFont="1"/>
    <xf numFmtId="0" fontId="8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8" xfId="0" applyFont="1" applyBorder="1"/>
    <xf numFmtId="10" fontId="2" fillId="0" borderId="9" xfId="0" applyNumberFormat="1" applyFont="1" applyBorder="1"/>
    <xf numFmtId="0" fontId="2" fillId="0" borderId="10" xfId="0" applyFont="1" applyBorder="1"/>
    <xf numFmtId="10" fontId="2" fillId="0" borderId="11" xfId="0" applyNumberFormat="1" applyFont="1" applyBorder="1"/>
    <xf numFmtId="2" fontId="8" fillId="8" borderId="6" xfId="0" applyNumberFormat="1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2" fontId="8" fillId="8" borderId="10" xfId="0" applyNumberFormat="1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64" fontId="41" fillId="6" borderId="5" xfId="0" applyNumberFormat="1" applyFont="1" applyFill="1" applyBorder="1" applyAlignment="1">
      <alignment horizontal="center"/>
    </xf>
    <xf numFmtId="164" fontId="34" fillId="0" borderId="0" xfId="0" applyNumberFormat="1" applyFont="1" applyAlignment="1">
      <alignment horizontal="center"/>
    </xf>
    <xf numFmtId="0" fontId="2" fillId="0" borderId="0" xfId="0" applyFont="1"/>
    <xf numFmtId="0" fontId="48" fillId="0" borderId="0" xfId="0" applyFont="1"/>
    <xf numFmtId="0" fontId="49" fillId="0" borderId="0" xfId="0" applyFont="1"/>
  </cellXfs>
  <cellStyles count="5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88F22"/>
      <color rgb="FF3AC62C"/>
      <color rgb="FF91EFAB"/>
      <color rgb="FF4D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74"/>
  <sheetViews>
    <sheetView topLeftCell="A152" zoomScale="92" workbookViewId="0">
      <selection activeCell="B99" sqref="B99"/>
    </sheetView>
  </sheetViews>
  <sheetFormatPr baseColWidth="10" defaultColWidth="11.5" defaultRowHeight="18" x14ac:dyDescent="0.2"/>
  <cols>
    <col min="1" max="1" width="38" bestFit="1" customWidth="1"/>
    <col min="2" max="2" width="12.6640625" bestFit="1" customWidth="1"/>
    <col min="3" max="3" width="11.33203125" bestFit="1" customWidth="1"/>
    <col min="4" max="4" width="27.1640625" customWidth="1"/>
    <col min="5" max="5" width="13.1640625" customWidth="1"/>
    <col min="6" max="6" width="13.1640625" bestFit="1" customWidth="1"/>
    <col min="7" max="7" width="13.1640625" customWidth="1"/>
    <col min="8" max="8" width="17.5" customWidth="1"/>
    <col min="9" max="9" width="24.33203125" customWidth="1"/>
    <col min="10" max="10" width="10.83203125" customWidth="1"/>
    <col min="11" max="11" width="12.1640625" customWidth="1"/>
    <col min="12" max="12" width="14.1640625" customWidth="1"/>
    <col min="13" max="13" width="11.1640625" customWidth="1"/>
    <col min="18" max="18" width="11" bestFit="1" customWidth="1"/>
    <col min="19" max="19" width="10.1640625" customWidth="1"/>
    <col min="20" max="20" width="12.33203125" customWidth="1"/>
    <col min="21" max="21" width="10.83203125" customWidth="1"/>
    <col min="22" max="30" width="9.5" customWidth="1"/>
    <col min="31" max="31" width="11" customWidth="1"/>
    <col min="32" max="49" width="9.5" customWidth="1"/>
    <col min="50" max="50" width="9.5" style="66" customWidth="1"/>
    <col min="51" max="51" width="18.33203125" style="66" customWidth="1"/>
    <col min="52" max="52" width="15.33203125" style="66" customWidth="1"/>
    <col min="53" max="55" width="9.5" customWidth="1"/>
    <col min="56" max="56" width="15.6640625" customWidth="1"/>
    <col min="57" max="57" width="9.5" customWidth="1"/>
    <col min="58" max="58" width="16.6640625" customWidth="1"/>
    <col min="59" max="59" width="9.5" customWidth="1"/>
    <col min="60" max="60" width="10.83203125" style="5"/>
  </cols>
  <sheetData>
    <row r="1" spans="1:64" ht="21" x14ac:dyDescent="0.25">
      <c r="A1" s="113" t="s">
        <v>297</v>
      </c>
      <c r="B1" s="107" t="s">
        <v>224</v>
      </c>
      <c r="C1" s="107" t="s">
        <v>228</v>
      </c>
      <c r="D1" s="107" t="s">
        <v>91</v>
      </c>
      <c r="E1" s="107" t="s">
        <v>224</v>
      </c>
      <c r="F1" s="109" t="s">
        <v>223</v>
      </c>
      <c r="G1" s="131" t="s">
        <v>326</v>
      </c>
      <c r="H1" s="110" t="s">
        <v>294</v>
      </c>
      <c r="I1" s="108" t="s">
        <v>291</v>
      </c>
      <c r="J1" s="111" t="s">
        <v>292</v>
      </c>
      <c r="K1" s="25">
        <v>1979</v>
      </c>
      <c r="L1" s="25">
        <v>1980</v>
      </c>
      <c r="M1" s="25">
        <v>1981</v>
      </c>
      <c r="N1" s="25">
        <v>1982</v>
      </c>
      <c r="O1" s="25">
        <v>1983</v>
      </c>
      <c r="P1" s="25">
        <v>1984</v>
      </c>
      <c r="Q1" s="25">
        <v>1985</v>
      </c>
      <c r="R1" s="25">
        <v>1986</v>
      </c>
      <c r="S1" s="25">
        <v>1987</v>
      </c>
      <c r="T1" s="25">
        <v>1988</v>
      </c>
      <c r="U1" s="25">
        <v>1989</v>
      </c>
      <c r="V1" s="25">
        <v>1990</v>
      </c>
      <c r="W1" s="25">
        <v>1991</v>
      </c>
      <c r="X1" s="25">
        <v>1992</v>
      </c>
      <c r="Y1" s="25">
        <v>1993</v>
      </c>
      <c r="Z1" s="25">
        <v>1994</v>
      </c>
      <c r="AA1" s="25">
        <v>1995</v>
      </c>
      <c r="AB1" s="25">
        <v>1996</v>
      </c>
      <c r="AC1" s="25">
        <v>1997</v>
      </c>
      <c r="AD1" s="25">
        <v>1998</v>
      </c>
      <c r="AE1" s="25">
        <v>1999</v>
      </c>
      <c r="AF1" s="25">
        <v>2000</v>
      </c>
      <c r="AG1" s="25">
        <v>2001</v>
      </c>
      <c r="AH1" s="25">
        <v>2002</v>
      </c>
      <c r="AI1" s="25">
        <v>2003</v>
      </c>
      <c r="AJ1" s="25">
        <v>2004</v>
      </c>
      <c r="AK1" s="25">
        <v>2005</v>
      </c>
      <c r="AL1" s="25">
        <v>2006</v>
      </c>
      <c r="AM1" s="25">
        <v>2007</v>
      </c>
      <c r="AN1" s="25">
        <v>2008</v>
      </c>
      <c r="AO1" s="25">
        <v>2009</v>
      </c>
      <c r="AP1" s="25">
        <v>2010</v>
      </c>
      <c r="AQ1" s="25">
        <v>2011</v>
      </c>
      <c r="AR1" s="25">
        <v>2012</v>
      </c>
      <c r="AS1" s="25">
        <v>2013</v>
      </c>
      <c r="AT1" s="25">
        <v>2014</v>
      </c>
      <c r="AU1" s="25">
        <v>2015</v>
      </c>
      <c r="AV1" s="25">
        <v>2016</v>
      </c>
      <c r="AW1" s="25">
        <v>2017</v>
      </c>
      <c r="AX1" s="125" t="s">
        <v>177</v>
      </c>
      <c r="AY1" s="126" t="s">
        <v>322</v>
      </c>
      <c r="AZ1" s="127" t="s">
        <v>324</v>
      </c>
      <c r="BH1"/>
      <c r="BI1" s="69"/>
      <c r="BL1" s="35"/>
    </row>
    <row r="2" spans="1:64" ht="19" thickBot="1" x14ac:dyDescent="0.25">
      <c r="A2" s="22" t="s">
        <v>298</v>
      </c>
      <c r="B2" s="6" t="s">
        <v>295</v>
      </c>
      <c r="C2" s="6" t="s">
        <v>295</v>
      </c>
      <c r="D2" s="6" t="s">
        <v>295</v>
      </c>
      <c r="E2" s="70" t="s">
        <v>225</v>
      </c>
      <c r="F2" s="84" t="s">
        <v>9</v>
      </c>
      <c r="G2" s="84" t="s">
        <v>9</v>
      </c>
      <c r="H2" s="70" t="s">
        <v>9</v>
      </c>
      <c r="I2" s="112" t="s">
        <v>9</v>
      </c>
      <c r="J2" s="9" t="s">
        <v>296</v>
      </c>
      <c r="K2" s="10" t="s">
        <v>9</v>
      </c>
      <c r="L2" s="10" t="s">
        <v>9</v>
      </c>
      <c r="M2" s="10" t="s">
        <v>9</v>
      </c>
      <c r="N2" s="10" t="s">
        <v>9</v>
      </c>
      <c r="O2" s="10" t="s">
        <v>9</v>
      </c>
      <c r="P2" s="10" t="s">
        <v>9</v>
      </c>
      <c r="Q2" s="10" t="s">
        <v>9</v>
      </c>
      <c r="R2" s="10" t="s">
        <v>9</v>
      </c>
      <c r="S2" s="10" t="s">
        <v>9</v>
      </c>
      <c r="T2" s="10" t="s">
        <v>9</v>
      </c>
      <c r="U2" s="10" t="s">
        <v>9</v>
      </c>
      <c r="V2" s="10" t="s">
        <v>9</v>
      </c>
      <c r="W2" s="10" t="s">
        <v>9</v>
      </c>
      <c r="X2" s="10" t="s">
        <v>9</v>
      </c>
      <c r="Y2" s="10" t="s">
        <v>9</v>
      </c>
      <c r="Z2" s="10" t="s">
        <v>9</v>
      </c>
      <c r="AA2" s="10" t="s">
        <v>9</v>
      </c>
      <c r="AB2" s="10" t="s">
        <v>9</v>
      </c>
      <c r="AC2" s="10" t="s">
        <v>9</v>
      </c>
      <c r="AD2" s="10" t="s">
        <v>9</v>
      </c>
      <c r="AE2" s="10" t="s">
        <v>9</v>
      </c>
      <c r="AF2" s="10" t="s">
        <v>9</v>
      </c>
      <c r="AG2" s="10" t="s">
        <v>9</v>
      </c>
      <c r="AH2" s="10" t="s">
        <v>9</v>
      </c>
      <c r="AI2" s="10" t="s">
        <v>9</v>
      </c>
      <c r="AJ2" s="10" t="s">
        <v>9</v>
      </c>
      <c r="AK2" s="10" t="s">
        <v>9</v>
      </c>
      <c r="AL2" s="10" t="s">
        <v>9</v>
      </c>
      <c r="AM2" s="10" t="s">
        <v>9</v>
      </c>
      <c r="AN2" s="10" t="s">
        <v>9</v>
      </c>
      <c r="AO2" s="10" t="s">
        <v>9</v>
      </c>
      <c r="AP2" s="10" t="s">
        <v>9</v>
      </c>
      <c r="AQ2" s="10" t="s">
        <v>9</v>
      </c>
      <c r="AR2" s="10" t="s">
        <v>9</v>
      </c>
      <c r="AS2" s="10" t="s">
        <v>9</v>
      </c>
      <c r="AT2" s="10" t="s">
        <v>9</v>
      </c>
      <c r="AU2" s="10" t="s">
        <v>9</v>
      </c>
      <c r="AV2" s="10" t="s">
        <v>9</v>
      </c>
      <c r="AW2" s="10" t="s">
        <v>9</v>
      </c>
      <c r="AX2" s="128" t="s">
        <v>293</v>
      </c>
      <c r="AY2" s="129" t="s">
        <v>323</v>
      </c>
      <c r="AZ2" s="130" t="s">
        <v>325</v>
      </c>
      <c r="BH2"/>
      <c r="BI2" s="69"/>
      <c r="BL2" s="35"/>
    </row>
    <row r="3" spans="1:64" x14ac:dyDescent="0.2">
      <c r="A3" s="114" t="s">
        <v>299</v>
      </c>
      <c r="B3" s="14"/>
      <c r="C3" s="14"/>
      <c r="D3" s="14"/>
      <c r="E3" s="15"/>
      <c r="F3" s="36" t="s">
        <v>198</v>
      </c>
      <c r="G3" s="36" t="s">
        <v>198</v>
      </c>
      <c r="H3" s="36" t="s">
        <v>327</v>
      </c>
      <c r="I3" s="16"/>
      <c r="J3" s="30" t="s">
        <v>328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 t="s">
        <v>28</v>
      </c>
      <c r="V3" s="16"/>
      <c r="W3" s="16"/>
      <c r="X3" s="16" t="s">
        <v>28</v>
      </c>
      <c r="Y3" s="16" t="s">
        <v>28</v>
      </c>
      <c r="Z3" s="16" t="s">
        <v>28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96"/>
      <c r="AY3" s="89"/>
      <c r="AZ3" s="89"/>
      <c r="BH3"/>
      <c r="BI3" s="69"/>
      <c r="BL3" s="35"/>
    </row>
    <row r="4" spans="1:64" x14ac:dyDescent="0.2">
      <c r="A4" s="28" t="s">
        <v>28</v>
      </c>
      <c r="B4" s="14"/>
      <c r="C4" s="14"/>
      <c r="D4" s="14"/>
      <c r="E4" s="15"/>
      <c r="F4" s="36"/>
      <c r="G4" s="32"/>
      <c r="H4" s="15"/>
      <c r="I4" s="16"/>
      <c r="J4" s="30" t="s">
        <v>329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 t="s">
        <v>28</v>
      </c>
      <c r="V4" s="16"/>
      <c r="W4" s="16"/>
      <c r="X4" s="16" t="s">
        <v>28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96"/>
      <c r="AY4" s="89"/>
      <c r="AZ4" s="89"/>
      <c r="BH4"/>
      <c r="BI4" s="69"/>
      <c r="BL4" s="35"/>
    </row>
    <row r="5" spans="1:64" ht="20" x14ac:dyDescent="0.2">
      <c r="A5" s="1" t="s">
        <v>51</v>
      </c>
      <c r="B5" s="7" t="s">
        <v>300</v>
      </c>
      <c r="C5" s="7" t="s">
        <v>89</v>
      </c>
      <c r="D5" s="7" t="s">
        <v>178</v>
      </c>
      <c r="E5" s="13">
        <v>3677.9385000000002</v>
      </c>
      <c r="F5" s="87">
        <v>0.16635849999999999</v>
      </c>
      <c r="G5" s="79">
        <v>1.1473</v>
      </c>
      <c r="H5" s="77">
        <f t="shared" ref="H5:H10" si="0">G5</f>
        <v>1.1473</v>
      </c>
      <c r="I5" s="42">
        <v>8.5000000000000006E-2</v>
      </c>
      <c r="J5" s="26" t="s">
        <v>47</v>
      </c>
      <c r="K5" s="44">
        <v>1.1473</v>
      </c>
      <c r="L5" s="44">
        <v>1.1473</v>
      </c>
      <c r="M5" s="44">
        <v>1.1473</v>
      </c>
      <c r="N5" s="44">
        <v>1.1473</v>
      </c>
      <c r="O5" s="44">
        <v>1.1473</v>
      </c>
      <c r="P5" s="44">
        <v>1.1473</v>
      </c>
      <c r="Q5" s="44">
        <v>1.1473</v>
      </c>
      <c r="R5" s="44">
        <v>1.1473</v>
      </c>
      <c r="S5" s="44">
        <v>1.1473</v>
      </c>
      <c r="T5" s="44">
        <v>1.1473</v>
      </c>
      <c r="U5" s="44">
        <v>1.1473</v>
      </c>
      <c r="V5" s="44">
        <v>1.1473</v>
      </c>
      <c r="W5" s="44">
        <v>1.1473</v>
      </c>
      <c r="X5" s="44">
        <v>1.1473</v>
      </c>
      <c r="Y5" s="44">
        <v>1.1473</v>
      </c>
      <c r="Z5" s="44">
        <v>1.1473</v>
      </c>
      <c r="AA5" s="44">
        <v>1.1473</v>
      </c>
      <c r="AB5" s="44">
        <v>1.1473</v>
      </c>
      <c r="AC5" s="44">
        <v>1.1473</v>
      </c>
      <c r="AD5" s="44">
        <v>1.1473</v>
      </c>
      <c r="AE5" s="44">
        <v>1.1473</v>
      </c>
      <c r="AF5" s="44">
        <v>1.1473</v>
      </c>
      <c r="AG5" s="44">
        <v>1.1473</v>
      </c>
      <c r="AH5" s="44">
        <v>1.1473</v>
      </c>
      <c r="AI5" s="44">
        <v>1.1473</v>
      </c>
      <c r="AJ5" s="44">
        <v>1.1473</v>
      </c>
      <c r="AK5" s="44">
        <v>1.1473</v>
      </c>
      <c r="AL5" s="44">
        <v>1.1473</v>
      </c>
      <c r="AM5" s="44">
        <v>1.1473</v>
      </c>
      <c r="AN5" s="44">
        <v>1.1473</v>
      </c>
      <c r="AO5" s="44">
        <v>1.1473</v>
      </c>
      <c r="AP5" s="44">
        <v>1.1473</v>
      </c>
      <c r="AQ5" s="44">
        <v>1.1473</v>
      </c>
      <c r="AR5" s="44">
        <v>1.1473</v>
      </c>
      <c r="AS5" s="44">
        <v>1.1473</v>
      </c>
      <c r="AT5" s="44">
        <v>1.1473</v>
      </c>
      <c r="AU5" s="44">
        <v>1.1473</v>
      </c>
      <c r="AV5" s="44">
        <v>1.1473</v>
      </c>
      <c r="AW5" s="44">
        <v>1.1473</v>
      </c>
      <c r="AX5" s="96">
        <v>5.6999999999999998E-4</v>
      </c>
      <c r="AY5" s="90">
        <f t="shared" ref="AY5:AY12" si="1">G5*(2017-1979+1)-SUM(K5:AW5)</f>
        <v>0</v>
      </c>
      <c r="AZ5" s="90">
        <f>-AY5/360</f>
        <v>0</v>
      </c>
      <c r="BH5"/>
      <c r="BI5" s="69"/>
      <c r="BL5" s="35"/>
    </row>
    <row r="6" spans="1:64" ht="20" x14ac:dyDescent="0.2">
      <c r="A6" s="1" t="s">
        <v>52</v>
      </c>
      <c r="B6" s="7" t="s">
        <v>300</v>
      </c>
      <c r="C6" s="7" t="s">
        <v>89</v>
      </c>
      <c r="D6" s="7" t="s">
        <v>179</v>
      </c>
      <c r="E6" s="13">
        <v>5267.7138000000004</v>
      </c>
      <c r="F6" s="87">
        <v>7.2499999999999995E-2</v>
      </c>
      <c r="G6" s="79">
        <v>1.6768000000000001</v>
      </c>
      <c r="H6" s="77">
        <f t="shared" si="0"/>
        <v>1.6768000000000001</v>
      </c>
      <c r="I6" s="42">
        <v>0.183</v>
      </c>
      <c r="J6" s="26" t="s">
        <v>47</v>
      </c>
      <c r="K6" s="44">
        <v>1.6768000000000001</v>
      </c>
      <c r="L6" s="44">
        <v>1.6768000000000001</v>
      </c>
      <c r="M6" s="44">
        <v>1.6768000000000001</v>
      </c>
      <c r="N6" s="44">
        <v>1.6768000000000001</v>
      </c>
      <c r="O6" s="44">
        <v>1.6768000000000001</v>
      </c>
      <c r="P6" s="44">
        <v>1.6768000000000001</v>
      </c>
      <c r="Q6" s="44">
        <v>1.6768000000000001</v>
      </c>
      <c r="R6" s="44">
        <v>1.6768000000000001</v>
      </c>
      <c r="S6" s="44">
        <v>1.6768000000000001</v>
      </c>
      <c r="T6" s="44">
        <v>1.6768000000000001</v>
      </c>
      <c r="U6" s="44">
        <v>1.6768000000000001</v>
      </c>
      <c r="V6" s="44">
        <v>1.6768000000000001</v>
      </c>
      <c r="W6" s="44">
        <v>1.6768000000000001</v>
      </c>
      <c r="X6" s="44">
        <v>1.6768000000000001</v>
      </c>
      <c r="Y6" s="44">
        <v>1.6768000000000001</v>
      </c>
      <c r="Z6" s="44">
        <v>1.6768000000000001</v>
      </c>
      <c r="AA6" s="44">
        <v>1.6768000000000001</v>
      </c>
      <c r="AB6" s="44">
        <v>1.6768000000000001</v>
      </c>
      <c r="AC6" s="44">
        <v>1.6768000000000001</v>
      </c>
      <c r="AD6" s="44">
        <v>1.6768000000000001</v>
      </c>
      <c r="AE6" s="44">
        <v>1.6768000000000001</v>
      </c>
      <c r="AF6" s="44">
        <v>1.6768000000000001</v>
      </c>
      <c r="AG6" s="44">
        <v>1.6768000000000001</v>
      </c>
      <c r="AH6" s="44">
        <v>1.6768000000000001</v>
      </c>
      <c r="AI6" s="44">
        <v>1.6768000000000001</v>
      </c>
      <c r="AJ6" s="44">
        <v>1.6768000000000001</v>
      </c>
      <c r="AK6" s="44">
        <v>1.6768000000000001</v>
      </c>
      <c r="AL6" s="44">
        <v>1.6768000000000001</v>
      </c>
      <c r="AM6" s="44">
        <v>1.6768000000000001</v>
      </c>
      <c r="AN6" s="44">
        <v>1.6768000000000001</v>
      </c>
      <c r="AO6" s="44">
        <v>1.6768000000000001</v>
      </c>
      <c r="AP6" s="44">
        <v>1.6768000000000001</v>
      </c>
      <c r="AQ6" s="44">
        <v>1.6768000000000001</v>
      </c>
      <c r="AR6" s="44">
        <v>1.6768000000000001</v>
      </c>
      <c r="AS6" s="44">
        <v>1.6768000000000001</v>
      </c>
      <c r="AT6" s="44">
        <v>1.6768000000000001</v>
      </c>
      <c r="AU6" s="44">
        <v>1.6768000000000001</v>
      </c>
      <c r="AV6" s="44">
        <v>1.6768000000000001</v>
      </c>
      <c r="AW6" s="44">
        <v>1.6768000000000001</v>
      </c>
      <c r="AX6" s="96">
        <v>3.0600000000000002E-3</v>
      </c>
      <c r="AY6" s="90">
        <f t="shared" si="1"/>
        <v>0</v>
      </c>
      <c r="AZ6" s="90">
        <f t="shared" ref="AZ6:AZ12" si="2">-AY6/360</f>
        <v>0</v>
      </c>
      <c r="BH6"/>
      <c r="BI6" s="69"/>
      <c r="BL6" s="35"/>
    </row>
    <row r="7" spans="1:64" ht="20" x14ac:dyDescent="0.2">
      <c r="A7" s="1" t="s">
        <v>53</v>
      </c>
      <c r="B7" s="7" t="s">
        <v>300</v>
      </c>
      <c r="C7" s="7" t="s">
        <v>89</v>
      </c>
      <c r="D7" s="7" t="s">
        <v>180</v>
      </c>
      <c r="E7" s="13">
        <v>11347.8691</v>
      </c>
      <c r="F7" s="87">
        <v>0.33639999999999998</v>
      </c>
      <c r="G7" s="79">
        <v>4.2828999999999997</v>
      </c>
      <c r="H7" s="77">
        <f t="shared" si="0"/>
        <v>4.2828999999999997</v>
      </c>
      <c r="I7" s="42">
        <v>0.16800000000000001</v>
      </c>
      <c r="J7" s="26" t="s">
        <v>47</v>
      </c>
      <c r="K7" s="44">
        <v>4.2828999999999997</v>
      </c>
      <c r="L7" s="44">
        <v>4.2828999999999997</v>
      </c>
      <c r="M7" s="44">
        <v>4.2828999999999997</v>
      </c>
      <c r="N7" s="44">
        <v>4.2828999999999997</v>
      </c>
      <c r="O7" s="44">
        <v>4.2828999999999997</v>
      </c>
      <c r="P7" s="44">
        <v>4.2828999999999997</v>
      </c>
      <c r="Q7" s="44">
        <v>4.2828999999999997</v>
      </c>
      <c r="R7" s="44">
        <v>4.2828999999999997</v>
      </c>
      <c r="S7" s="44">
        <v>4.2828999999999997</v>
      </c>
      <c r="T7" s="44">
        <v>4.2828999999999997</v>
      </c>
      <c r="U7" s="44">
        <v>4.2828999999999997</v>
      </c>
      <c r="V7" s="44">
        <v>4.2828999999999997</v>
      </c>
      <c r="W7" s="44">
        <v>4.2828999999999997</v>
      </c>
      <c r="X7" s="44">
        <v>4.2828999999999997</v>
      </c>
      <c r="Y7" s="44">
        <v>4.2828999999999997</v>
      </c>
      <c r="Z7" s="44">
        <v>4.2828999999999997</v>
      </c>
      <c r="AA7" s="44">
        <v>4.2828999999999997</v>
      </c>
      <c r="AB7" s="44">
        <v>4.2828999999999997</v>
      </c>
      <c r="AC7" s="44">
        <v>4.2828999999999997</v>
      </c>
      <c r="AD7" s="44">
        <v>4.2828999999999997</v>
      </c>
      <c r="AE7" s="44">
        <v>4.2828999999999997</v>
      </c>
      <c r="AF7" s="44">
        <v>4.2828999999999997</v>
      </c>
      <c r="AG7" s="44">
        <v>4.2828999999999997</v>
      </c>
      <c r="AH7" s="44">
        <v>4.2828999999999997</v>
      </c>
      <c r="AI7" s="44">
        <v>4.2828999999999997</v>
      </c>
      <c r="AJ7" s="44">
        <v>4.2828999999999997</v>
      </c>
      <c r="AK7" s="44">
        <v>4.2828999999999997</v>
      </c>
      <c r="AL7" s="44">
        <v>4.2828999999999997</v>
      </c>
      <c r="AM7" s="44">
        <v>4.2828999999999997</v>
      </c>
      <c r="AN7" s="44">
        <v>4.2828999999999997</v>
      </c>
      <c r="AO7" s="44">
        <v>4.2828999999999997</v>
      </c>
      <c r="AP7" s="44">
        <v>4.2828999999999997</v>
      </c>
      <c r="AQ7" s="44">
        <v>4.2828999999999997</v>
      </c>
      <c r="AR7" s="44">
        <v>4.2828999999999997</v>
      </c>
      <c r="AS7" s="44">
        <v>4.2828999999999997</v>
      </c>
      <c r="AT7" s="44">
        <v>4.2828999999999997</v>
      </c>
      <c r="AU7" s="44">
        <v>4.2828999999999997</v>
      </c>
      <c r="AV7" s="44">
        <v>4.2828999999999997</v>
      </c>
      <c r="AW7" s="44">
        <v>4.2828999999999997</v>
      </c>
      <c r="AX7" s="96">
        <v>7.8100000000000001E-3</v>
      </c>
      <c r="AY7" s="90">
        <f t="shared" si="1"/>
        <v>0</v>
      </c>
      <c r="AZ7" s="90">
        <f t="shared" si="2"/>
        <v>0</v>
      </c>
      <c r="BH7"/>
      <c r="BI7" s="69"/>
      <c r="BL7" s="35"/>
    </row>
    <row r="8" spans="1:64" ht="20" x14ac:dyDescent="0.2">
      <c r="A8" s="1" t="s">
        <v>54</v>
      </c>
      <c r="B8" s="7" t="s">
        <v>300</v>
      </c>
      <c r="C8" s="7" t="s">
        <v>89</v>
      </c>
      <c r="D8" s="7" t="s">
        <v>181</v>
      </c>
      <c r="E8" s="13">
        <v>41385.781499999997</v>
      </c>
      <c r="F8" s="87">
        <v>2.3721999999999999</v>
      </c>
      <c r="G8" s="79">
        <v>17.730699999999999</v>
      </c>
      <c r="H8" s="77">
        <f t="shared" si="0"/>
        <v>17.730699999999999</v>
      </c>
      <c r="I8" s="42">
        <v>1.73</v>
      </c>
      <c r="J8" s="26" t="s">
        <v>47</v>
      </c>
      <c r="K8" s="44">
        <v>17.730699999999999</v>
      </c>
      <c r="L8" s="44">
        <v>17.730699999999999</v>
      </c>
      <c r="M8" s="44">
        <v>17.730699999999999</v>
      </c>
      <c r="N8" s="44">
        <v>17.730699999999999</v>
      </c>
      <c r="O8" s="44">
        <v>17.730699999999999</v>
      </c>
      <c r="P8" s="44">
        <v>17.730699999999999</v>
      </c>
      <c r="Q8" s="44">
        <v>17.730699999999999</v>
      </c>
      <c r="R8" s="44">
        <v>17.730699999999999</v>
      </c>
      <c r="S8" s="44">
        <v>17.730699999999999</v>
      </c>
      <c r="T8" s="44">
        <v>17.730699999999999</v>
      </c>
      <c r="U8" s="44">
        <v>17.730699999999999</v>
      </c>
      <c r="V8" s="44">
        <v>17.730699999999999</v>
      </c>
      <c r="W8" s="44">
        <v>17.730699999999999</v>
      </c>
      <c r="X8" s="44">
        <v>17.730699999999999</v>
      </c>
      <c r="Y8" s="44">
        <v>17.730699999999999</v>
      </c>
      <c r="Z8" s="44">
        <v>17.730699999999999</v>
      </c>
      <c r="AA8" s="44">
        <v>17.730699999999999</v>
      </c>
      <c r="AB8" s="44">
        <v>17.730699999999999</v>
      </c>
      <c r="AC8" s="44">
        <v>17.730699999999999</v>
      </c>
      <c r="AD8" s="44">
        <v>17.730699999999999</v>
      </c>
      <c r="AE8" s="44">
        <v>17.730699999999999</v>
      </c>
      <c r="AF8" s="44">
        <v>17.730699999999999</v>
      </c>
      <c r="AG8" s="44">
        <v>17.730699999999999</v>
      </c>
      <c r="AH8" s="44">
        <v>17.730699999999999</v>
      </c>
      <c r="AI8" s="44">
        <v>17.730699999999999</v>
      </c>
      <c r="AJ8" s="44">
        <v>17.730699999999999</v>
      </c>
      <c r="AK8" s="44">
        <v>17.730699999999999</v>
      </c>
      <c r="AL8" s="44">
        <v>17.730699999999999</v>
      </c>
      <c r="AM8" s="44">
        <v>17.730699999999999</v>
      </c>
      <c r="AN8" s="44">
        <v>17.730699999999999</v>
      </c>
      <c r="AO8" s="44">
        <v>17.730699999999999</v>
      </c>
      <c r="AP8" s="44">
        <v>17.730699999999999</v>
      </c>
      <c r="AQ8" s="44">
        <v>17.730699999999999</v>
      </c>
      <c r="AR8" s="44">
        <v>17.730699999999999</v>
      </c>
      <c r="AS8" s="44">
        <v>17.730699999999999</v>
      </c>
      <c r="AT8" s="44">
        <v>17.730699999999999</v>
      </c>
      <c r="AU8" s="44">
        <v>17.730699999999999</v>
      </c>
      <c r="AV8" s="44">
        <v>17.730699999999999</v>
      </c>
      <c r="AW8" s="44">
        <v>17.730699999999999</v>
      </c>
      <c r="AX8" s="96">
        <v>4.0460000000000003E-2</v>
      </c>
      <c r="AY8" s="90">
        <f t="shared" si="1"/>
        <v>0</v>
      </c>
      <c r="AZ8" s="90">
        <f t="shared" si="2"/>
        <v>0</v>
      </c>
      <c r="BH8"/>
      <c r="BI8" s="69"/>
      <c r="BL8" s="35"/>
    </row>
    <row r="9" spans="1:64" ht="20" x14ac:dyDescent="0.2">
      <c r="A9" s="20" t="s">
        <v>57</v>
      </c>
      <c r="B9" s="7" t="s">
        <v>301</v>
      </c>
      <c r="C9" s="7" t="s">
        <v>89</v>
      </c>
      <c r="D9" s="7" t="s">
        <v>92</v>
      </c>
      <c r="E9" s="13">
        <v>25156.3452</v>
      </c>
      <c r="F9" s="87">
        <v>10.39584</v>
      </c>
      <c r="G9" s="79">
        <v>89.570899999999995</v>
      </c>
      <c r="H9" s="77">
        <f t="shared" si="0"/>
        <v>89.570899999999995</v>
      </c>
      <c r="I9" s="42">
        <v>5</v>
      </c>
      <c r="J9" s="26" t="s">
        <v>48</v>
      </c>
      <c r="K9" s="44">
        <v>89.570899999999995</v>
      </c>
      <c r="L9" s="48">
        <v>89.708701384615381</v>
      </c>
      <c r="M9" s="48">
        <v>89.846502769230767</v>
      </c>
      <c r="N9" s="48">
        <v>89.984304153846153</v>
      </c>
      <c r="O9" s="48">
        <v>90.12210553846154</v>
      </c>
      <c r="P9" s="48">
        <v>90.259906923076926</v>
      </c>
      <c r="Q9" s="48">
        <v>90.397708307692312</v>
      </c>
      <c r="R9" s="48">
        <v>90.535509692307699</v>
      </c>
      <c r="S9" s="48">
        <v>90.673311076923085</v>
      </c>
      <c r="T9" s="48">
        <v>90.811112461538471</v>
      </c>
      <c r="U9" s="48">
        <v>90.948913846153857</v>
      </c>
      <c r="V9" s="48">
        <v>91.086715230769244</v>
      </c>
      <c r="W9" s="48">
        <v>91.22451661538463</v>
      </c>
      <c r="X9" s="48">
        <v>91.362318000000016</v>
      </c>
      <c r="Y9" s="48">
        <v>91.500119384615402</v>
      </c>
      <c r="Z9" s="48">
        <v>91.637920769230789</v>
      </c>
      <c r="AA9" s="48">
        <v>91.775722153846175</v>
      </c>
      <c r="AB9" s="48">
        <v>91.913523538461561</v>
      </c>
      <c r="AC9" s="48">
        <v>92.051324923076947</v>
      </c>
      <c r="AD9" s="48">
        <v>92.189126307692334</v>
      </c>
      <c r="AE9" s="48">
        <v>92.32692769230772</v>
      </c>
      <c r="AF9" s="48">
        <v>92.464729076923106</v>
      </c>
      <c r="AG9" s="48">
        <v>92.602530461538493</v>
      </c>
      <c r="AH9" s="48">
        <v>92.740331846153879</v>
      </c>
      <c r="AI9" s="48">
        <v>92.878133230769265</v>
      </c>
      <c r="AJ9" s="48">
        <v>93.015934615384651</v>
      </c>
      <c r="AK9" s="43">
        <v>93.153735999999995</v>
      </c>
      <c r="AL9" s="48">
        <v>93.748189973017745</v>
      </c>
      <c r="AM9" s="48">
        <v>94.342643946035494</v>
      </c>
      <c r="AN9" s="48">
        <v>94.937097919053244</v>
      </c>
      <c r="AO9" s="48">
        <v>95.531551892070993</v>
      </c>
      <c r="AP9" s="48">
        <v>96.126005865088743</v>
      </c>
      <c r="AQ9" s="48">
        <v>96.720459838106493</v>
      </c>
      <c r="AR9" s="48">
        <v>97.314913811124242</v>
      </c>
      <c r="AS9" s="48">
        <v>97.909367784141992</v>
      </c>
      <c r="AT9" s="48">
        <v>98.503821757159741</v>
      </c>
      <c r="AU9" s="48">
        <v>99.098275730177491</v>
      </c>
      <c r="AV9" s="56">
        <v>100.60603488</v>
      </c>
      <c r="AW9" s="56">
        <v>101.24804517085917</v>
      </c>
      <c r="AX9" s="96">
        <v>8.4700000000000001E-3</v>
      </c>
      <c r="AY9" s="90">
        <f t="shared" si="1"/>
        <v>-139.60389456683561</v>
      </c>
      <c r="AZ9" s="90">
        <f t="shared" si="2"/>
        <v>0.3877885960189878</v>
      </c>
      <c r="BH9"/>
      <c r="BI9" s="69"/>
      <c r="BL9" s="35"/>
    </row>
    <row r="10" spans="1:64" ht="20" x14ac:dyDescent="0.2">
      <c r="A10" s="20" t="s">
        <v>93</v>
      </c>
      <c r="B10" s="7" t="s">
        <v>301</v>
      </c>
      <c r="C10" s="7" t="s">
        <v>89</v>
      </c>
      <c r="D10" s="7" t="s">
        <v>92</v>
      </c>
      <c r="E10" s="13">
        <v>4448.4344000000001</v>
      </c>
      <c r="F10" s="87">
        <v>1.79928</v>
      </c>
      <c r="G10" s="79">
        <v>3.3227000000000002</v>
      </c>
      <c r="H10" s="77">
        <f t="shared" si="0"/>
        <v>3.3227000000000002</v>
      </c>
      <c r="I10" s="42">
        <v>0.1472</v>
      </c>
      <c r="J10" s="26" t="s">
        <v>47</v>
      </c>
      <c r="K10" s="44">
        <v>3.3227000000000002</v>
      </c>
      <c r="L10" s="44">
        <v>3.3227000000000002</v>
      </c>
      <c r="M10" s="44">
        <v>3.3227000000000002</v>
      </c>
      <c r="N10" s="44">
        <v>3.3227000000000002</v>
      </c>
      <c r="O10" s="44">
        <v>3.3227000000000002</v>
      </c>
      <c r="P10" s="44">
        <v>3.3227000000000002</v>
      </c>
      <c r="Q10" s="44">
        <v>3.3227000000000002</v>
      </c>
      <c r="R10" s="44">
        <v>3.3227000000000002</v>
      </c>
      <c r="S10" s="44">
        <v>3.3227000000000002</v>
      </c>
      <c r="T10" s="44">
        <v>3.3227000000000002</v>
      </c>
      <c r="U10" s="44">
        <v>3.3227000000000002</v>
      </c>
      <c r="V10" s="44">
        <v>3.3227000000000002</v>
      </c>
      <c r="W10" s="44">
        <v>3.3227000000000002</v>
      </c>
      <c r="X10" s="44">
        <v>3.3227000000000002</v>
      </c>
      <c r="Y10" s="44">
        <v>3.3227000000000002</v>
      </c>
      <c r="Z10" s="44">
        <v>3.3227000000000002</v>
      </c>
      <c r="AA10" s="44">
        <v>3.3227000000000002</v>
      </c>
      <c r="AB10" s="44">
        <v>3.3227000000000002</v>
      </c>
      <c r="AC10" s="44">
        <v>3.3227000000000002</v>
      </c>
      <c r="AD10" s="44">
        <v>3.3227000000000002</v>
      </c>
      <c r="AE10" s="44">
        <v>3.3227000000000002</v>
      </c>
      <c r="AF10" s="44">
        <v>3.3227000000000002</v>
      </c>
      <c r="AG10" s="44">
        <v>3.3227000000000002</v>
      </c>
      <c r="AH10" s="44">
        <v>3.3227000000000002</v>
      </c>
      <c r="AI10" s="44">
        <v>3.3227000000000002</v>
      </c>
      <c r="AJ10" s="44">
        <v>3.3227000000000002</v>
      </c>
      <c r="AK10" s="44">
        <v>3.3227000000000002</v>
      </c>
      <c r="AL10" s="44">
        <v>3.3227000000000002</v>
      </c>
      <c r="AM10" s="44">
        <v>3.3227000000000002</v>
      </c>
      <c r="AN10" s="44">
        <v>3.3227000000000002</v>
      </c>
      <c r="AO10" s="44">
        <v>3.3227000000000002</v>
      </c>
      <c r="AP10" s="44">
        <v>3.3227000000000002</v>
      </c>
      <c r="AQ10" s="44">
        <v>3.3227000000000002</v>
      </c>
      <c r="AR10" s="44">
        <v>3.3227000000000002</v>
      </c>
      <c r="AS10" s="44">
        <v>3.3227000000000002</v>
      </c>
      <c r="AT10" s="44">
        <v>3.3227000000000002</v>
      </c>
      <c r="AU10" s="44">
        <v>3.3227000000000002</v>
      </c>
      <c r="AV10" s="44">
        <v>3.3227000000000002</v>
      </c>
      <c r="AW10" s="44">
        <v>3.3227000000000002</v>
      </c>
      <c r="AX10" s="96">
        <v>1.5499999999999999E-3</v>
      </c>
      <c r="AY10" s="90">
        <f t="shared" si="1"/>
        <v>0</v>
      </c>
      <c r="AZ10" s="90">
        <f t="shared" si="2"/>
        <v>0</v>
      </c>
      <c r="BH10"/>
      <c r="BL10" s="35"/>
    </row>
    <row r="11" spans="1:64" ht="20" x14ac:dyDescent="0.2">
      <c r="A11" s="1" t="s">
        <v>55</v>
      </c>
      <c r="B11" s="7" t="s">
        <v>301</v>
      </c>
      <c r="C11" s="7" t="s">
        <v>89</v>
      </c>
      <c r="D11" s="7" t="s">
        <v>182</v>
      </c>
      <c r="E11" s="13">
        <v>18114.6921</v>
      </c>
      <c r="F11" s="87">
        <v>2.0785800000000001</v>
      </c>
      <c r="G11" s="79">
        <v>14.5306</v>
      </c>
      <c r="H11" s="31">
        <v>14.7</v>
      </c>
      <c r="I11" s="42">
        <v>2</v>
      </c>
      <c r="J11" s="27" t="s">
        <v>49</v>
      </c>
      <c r="K11" s="44">
        <v>14.5306</v>
      </c>
      <c r="L11" s="48">
        <v>14.62878745348219</v>
      </c>
      <c r="M11" s="48">
        <v>14.726974906964379</v>
      </c>
      <c r="N11" s="48">
        <v>14.825162360446569</v>
      </c>
      <c r="O11" s="48">
        <v>14.923349813928759</v>
      </c>
      <c r="P11" s="48">
        <v>15.021537267410949</v>
      </c>
      <c r="Q11" s="48">
        <v>15.119724720893139</v>
      </c>
      <c r="R11" s="48">
        <v>15.217912174375329</v>
      </c>
      <c r="S11" s="48">
        <v>15.316099627857518</v>
      </c>
      <c r="T11" s="48">
        <v>15.414287081339708</v>
      </c>
      <c r="U11" s="48">
        <v>15.512474534821898</v>
      </c>
      <c r="V11" s="48">
        <v>15.610661988304088</v>
      </c>
      <c r="W11" s="48">
        <v>15.708849441786278</v>
      </c>
      <c r="X11" s="48">
        <v>15.807036895268467</v>
      </c>
      <c r="Y11" s="48">
        <v>15.905224348750657</v>
      </c>
      <c r="Z11" s="48">
        <v>16.003411802232847</v>
      </c>
      <c r="AA11" s="48">
        <v>16.101599255715037</v>
      </c>
      <c r="AB11" s="48">
        <v>16.199786709197227</v>
      </c>
      <c r="AC11" s="48">
        <v>16.297974162679417</v>
      </c>
      <c r="AD11" s="43">
        <v>16.396161616161621</v>
      </c>
      <c r="AE11" s="48">
        <v>15.955724410774414</v>
      </c>
      <c r="AF11" s="48">
        <v>15.515287205387207</v>
      </c>
      <c r="AG11" s="43">
        <v>15.074850000000001</v>
      </c>
      <c r="AH11" s="48">
        <v>15.094975252525254</v>
      </c>
      <c r="AI11" s="48">
        <v>15.115100505050506</v>
      </c>
      <c r="AJ11" s="48">
        <v>15.135225757575759</v>
      </c>
      <c r="AK11" s="48">
        <v>15.155351010101011</v>
      </c>
      <c r="AL11" s="43">
        <v>15.175476262626264</v>
      </c>
      <c r="AM11" s="43">
        <v>14.654380202020203</v>
      </c>
      <c r="AN11" s="43">
        <v>14.702991565656568</v>
      </c>
      <c r="AO11" s="43">
        <v>15.357639393939396</v>
      </c>
      <c r="AP11" s="48">
        <v>15.525596464646465</v>
      </c>
      <c r="AQ11" s="43">
        <v>15.693553535353535</v>
      </c>
      <c r="AR11" s="48">
        <v>15.554970454545455</v>
      </c>
      <c r="AS11" s="43">
        <v>15.416387373737376</v>
      </c>
      <c r="AT11" s="43">
        <v>15.296523737373739</v>
      </c>
      <c r="AU11" s="43">
        <v>14.892390909090912</v>
      </c>
      <c r="AV11" s="43">
        <v>14.797979797979799</v>
      </c>
      <c r="AW11" s="43">
        <v>14.982066666666668</v>
      </c>
      <c r="AX11" s="96">
        <v>9.2099999999999994E-3</v>
      </c>
      <c r="AY11" s="90">
        <f t="shared" si="1"/>
        <v>-31.670686666666597</v>
      </c>
      <c r="AZ11" s="90">
        <f t="shared" si="2"/>
        <v>8.7974129629629444E-2</v>
      </c>
      <c r="BH11"/>
      <c r="BL11" s="35"/>
    </row>
    <row r="12" spans="1:64" ht="20" x14ac:dyDescent="0.2">
      <c r="A12" s="1" t="s">
        <v>56</v>
      </c>
      <c r="B12" s="7" t="s">
        <v>301</v>
      </c>
      <c r="C12" s="7" t="s">
        <v>89</v>
      </c>
      <c r="D12" s="7" t="s">
        <v>183</v>
      </c>
      <c r="E12" s="18">
        <f>SUM(E13:E26)</f>
        <v>8992.9669000000013</v>
      </c>
      <c r="F12" s="87">
        <v>0.88788</v>
      </c>
      <c r="G12" s="33">
        <f>SUM(G13:G26)</f>
        <v>6.4027999999999992</v>
      </c>
      <c r="H12" s="78">
        <f>SUM(H13:H26)</f>
        <v>6.4027999999999992</v>
      </c>
      <c r="I12" s="42">
        <v>1.4</v>
      </c>
      <c r="J12" s="26" t="s">
        <v>28</v>
      </c>
      <c r="K12" s="48">
        <v>7.3289999999999988</v>
      </c>
      <c r="L12" s="48">
        <v>7.3289999999999988</v>
      </c>
      <c r="M12" s="48">
        <v>7.3289999999999988</v>
      </c>
      <c r="N12" s="48">
        <v>7.3289999999999988</v>
      </c>
      <c r="O12" s="48">
        <v>7.3289999999999988</v>
      </c>
      <c r="P12" s="48">
        <v>7.3289999999999988</v>
      </c>
      <c r="Q12" s="48">
        <v>7.3289999999999988</v>
      </c>
      <c r="R12" s="48">
        <v>7.3289999999999988</v>
      </c>
      <c r="S12" s="48">
        <v>7.3289999999999988</v>
      </c>
      <c r="T12" s="48">
        <v>7.3289999999999988</v>
      </c>
      <c r="U12" s="48">
        <v>7.3289999999999988</v>
      </c>
      <c r="V12" s="48">
        <v>7.3289999999999988</v>
      </c>
      <c r="W12" s="48">
        <v>7.3289999999999988</v>
      </c>
      <c r="X12" s="48">
        <v>7.3289999999999988</v>
      </c>
      <c r="Y12" s="48">
        <v>7.3289999999999988</v>
      </c>
      <c r="Z12" s="48">
        <v>7.3289999999999988</v>
      </c>
      <c r="AA12" s="48">
        <v>7.3289999999999988</v>
      </c>
      <c r="AB12" s="41">
        <v>7.3289999999999988</v>
      </c>
      <c r="AC12" s="41">
        <v>7.3289999999999988</v>
      </c>
      <c r="AD12" s="41">
        <v>7.3289999999999988</v>
      </c>
      <c r="AE12" s="41">
        <v>7.7374999999999989</v>
      </c>
      <c r="AF12" s="41">
        <v>7.5374999999999996</v>
      </c>
      <c r="AG12" s="41">
        <v>5.6172219999999999</v>
      </c>
      <c r="AH12" s="41">
        <v>8.2491466000000013</v>
      </c>
      <c r="AI12" s="41">
        <v>10.904771199999999</v>
      </c>
      <c r="AJ12" s="41">
        <v>14.711799999999998</v>
      </c>
      <c r="AK12" s="41">
        <v>14.963751499999999</v>
      </c>
      <c r="AL12" s="41">
        <v>15.215703</v>
      </c>
      <c r="AM12" s="41">
        <v>16.141679500000002</v>
      </c>
      <c r="AN12" s="41">
        <v>16.135604000000001</v>
      </c>
      <c r="AO12" s="41">
        <v>16.276643</v>
      </c>
      <c r="AP12" s="41">
        <v>16.471064999999999</v>
      </c>
      <c r="AQ12" s="41">
        <v>16.660550000000001</v>
      </c>
      <c r="AR12" s="41">
        <v>16.847038000000001</v>
      </c>
      <c r="AS12" s="41">
        <v>16.947038000000003</v>
      </c>
      <c r="AT12" s="41">
        <v>17.244852999999999</v>
      </c>
      <c r="AU12" s="41">
        <v>15.319338999999998</v>
      </c>
      <c r="AV12" s="41">
        <v>14.984396999999998</v>
      </c>
      <c r="AW12" s="41">
        <v>14.982296999999999</v>
      </c>
      <c r="AX12" s="96">
        <v>3.6700000000000001E-3</v>
      </c>
      <c r="AY12" s="90">
        <f t="shared" si="1"/>
        <v>-159.8186978</v>
      </c>
      <c r="AZ12" s="90">
        <f t="shared" si="2"/>
        <v>0.44394082722222222</v>
      </c>
      <c r="BH12"/>
      <c r="BL12" s="35"/>
    </row>
    <row r="13" spans="1:64" x14ac:dyDescent="0.2">
      <c r="A13" s="20" t="s">
        <v>229</v>
      </c>
      <c r="B13" s="7" t="s">
        <v>301</v>
      </c>
      <c r="C13" s="7" t="s">
        <v>89</v>
      </c>
      <c r="D13" s="7" t="s">
        <v>183</v>
      </c>
      <c r="E13" s="13">
        <v>458.80029999999999</v>
      </c>
      <c r="F13" s="87">
        <v>4.1160000000000002E-2</v>
      </c>
      <c r="G13" s="7">
        <v>0.29060000000000002</v>
      </c>
      <c r="H13" s="26">
        <f>G13</f>
        <v>0.29060000000000002</v>
      </c>
      <c r="I13" s="42">
        <v>0.30200000000000005</v>
      </c>
      <c r="J13" s="26" t="s">
        <v>47</v>
      </c>
      <c r="K13" s="45">
        <v>0.29060000000000002</v>
      </c>
      <c r="L13" s="45">
        <v>0.29060000000000002</v>
      </c>
      <c r="M13" s="45">
        <v>0.29060000000000002</v>
      </c>
      <c r="N13" s="45">
        <v>0.29060000000000002</v>
      </c>
      <c r="O13" s="45">
        <v>0.29060000000000002</v>
      </c>
      <c r="P13" s="45">
        <v>0.29060000000000002</v>
      </c>
      <c r="Q13" s="45">
        <v>0.29060000000000002</v>
      </c>
      <c r="R13" s="45">
        <v>0.29060000000000002</v>
      </c>
      <c r="S13" s="45">
        <v>0.29060000000000002</v>
      </c>
      <c r="T13" s="45">
        <v>0.29060000000000002</v>
      </c>
      <c r="U13" s="45">
        <v>0.29060000000000002</v>
      </c>
      <c r="V13" s="45">
        <v>0.29060000000000002</v>
      </c>
      <c r="W13" s="45">
        <v>0.29060000000000002</v>
      </c>
      <c r="X13" s="45">
        <v>0.29060000000000002</v>
      </c>
      <c r="Y13" s="45">
        <v>0.29060000000000002</v>
      </c>
      <c r="Z13" s="45">
        <v>0.29060000000000002</v>
      </c>
      <c r="AA13" s="45">
        <v>0.29060000000000002</v>
      </c>
      <c r="AB13" s="45">
        <v>0.29060000000000002</v>
      </c>
      <c r="AC13" s="45">
        <v>0.29060000000000002</v>
      </c>
      <c r="AD13" s="45">
        <v>0.29060000000000002</v>
      </c>
      <c r="AE13" s="45">
        <v>0.29060000000000002</v>
      </c>
      <c r="AF13" s="45">
        <v>0.29060000000000002</v>
      </c>
      <c r="AG13" s="45">
        <v>0.29060000000000002</v>
      </c>
      <c r="AH13" s="45">
        <v>0.29060000000000002</v>
      </c>
      <c r="AI13" s="45">
        <v>0.29060000000000002</v>
      </c>
      <c r="AJ13" s="45">
        <v>0.29060000000000002</v>
      </c>
      <c r="AK13" s="45">
        <v>0.29060000000000002</v>
      </c>
      <c r="AL13" s="45">
        <v>0.29060000000000002</v>
      </c>
      <c r="AM13" s="45">
        <v>0.29060000000000002</v>
      </c>
      <c r="AN13" s="45">
        <v>0.29060000000000002</v>
      </c>
      <c r="AO13" s="45">
        <v>0.29060000000000002</v>
      </c>
      <c r="AP13" s="45">
        <v>0.29060000000000002</v>
      </c>
      <c r="AQ13" s="45">
        <v>0.29060000000000002</v>
      </c>
      <c r="AR13" s="45">
        <v>0.29060000000000002</v>
      </c>
      <c r="AS13" s="45">
        <v>0.29060000000000002</v>
      </c>
      <c r="AT13" s="45">
        <v>0.29060000000000002</v>
      </c>
      <c r="AU13" s="45">
        <v>0.29060000000000002</v>
      </c>
      <c r="AV13" s="45">
        <v>0.29060000000000002</v>
      </c>
      <c r="AW13" s="45">
        <v>0.29060000000000002</v>
      </c>
      <c r="AX13" s="96"/>
      <c r="AY13" s="89"/>
      <c r="AZ13" s="91"/>
      <c r="BH13"/>
      <c r="BL13" s="35"/>
    </row>
    <row r="14" spans="1:64" x14ac:dyDescent="0.2">
      <c r="A14" s="19" t="s">
        <v>230</v>
      </c>
      <c r="B14" s="7" t="s">
        <v>301</v>
      </c>
      <c r="C14" s="7" t="s">
        <v>89</v>
      </c>
      <c r="D14" s="7" t="s">
        <v>183</v>
      </c>
      <c r="E14" s="13">
        <v>1431.0225</v>
      </c>
      <c r="F14" s="87">
        <v>0.29399999999999998</v>
      </c>
      <c r="G14" s="7">
        <v>2.0474999999999999</v>
      </c>
      <c r="H14" s="26">
        <f t="shared" ref="H14:H29" si="3">G14</f>
        <v>2.0474999999999999</v>
      </c>
      <c r="I14" s="42">
        <v>1.4000000000000002E-2</v>
      </c>
      <c r="J14" s="26" t="s">
        <v>48</v>
      </c>
      <c r="K14" s="47">
        <v>1.32</v>
      </c>
      <c r="L14" s="47">
        <v>1.32</v>
      </c>
      <c r="M14" s="47">
        <v>1.32</v>
      </c>
      <c r="N14" s="47">
        <v>1.32</v>
      </c>
      <c r="O14" s="47">
        <v>1.32</v>
      </c>
      <c r="P14" s="47">
        <v>1.32</v>
      </c>
      <c r="Q14" s="47">
        <v>1.32</v>
      </c>
      <c r="R14" s="47">
        <v>1.32</v>
      </c>
      <c r="S14" s="47">
        <v>1.32</v>
      </c>
      <c r="T14" s="47">
        <v>1.32</v>
      </c>
      <c r="U14" s="47">
        <v>1.32</v>
      </c>
      <c r="V14" s="47">
        <v>1.32</v>
      </c>
      <c r="W14" s="47">
        <v>1.32</v>
      </c>
      <c r="X14" s="47">
        <v>1.32</v>
      </c>
      <c r="Y14" s="47">
        <v>1.32</v>
      </c>
      <c r="Z14" s="47">
        <v>1.32</v>
      </c>
      <c r="AA14" s="47">
        <v>1.32</v>
      </c>
      <c r="AB14" s="47">
        <v>1.32</v>
      </c>
      <c r="AC14" s="47">
        <v>1.32</v>
      </c>
      <c r="AD14" s="42">
        <v>1.32</v>
      </c>
      <c r="AE14" s="47">
        <v>1.9</v>
      </c>
      <c r="AF14" s="47">
        <v>1.8</v>
      </c>
      <c r="AG14" s="42">
        <v>1.7608499999999998</v>
      </c>
      <c r="AH14" s="47">
        <v>4.2901949999999998</v>
      </c>
      <c r="AI14" s="47">
        <v>6.8195399999999999</v>
      </c>
      <c r="AJ14" s="42">
        <v>9.3488849999999992</v>
      </c>
      <c r="AK14" s="47">
        <v>9.3151012499999997</v>
      </c>
      <c r="AL14" s="47">
        <v>9.2813175000000001</v>
      </c>
      <c r="AM14" s="47">
        <v>9.2475337500000006</v>
      </c>
      <c r="AN14" s="42">
        <v>9.2137499999999992</v>
      </c>
      <c r="AO14" s="42">
        <v>9.2137499999999992</v>
      </c>
      <c r="AP14" s="47">
        <v>9.3000000000000007</v>
      </c>
      <c r="AQ14" s="47">
        <v>9.6</v>
      </c>
      <c r="AR14" s="47">
        <v>9.9</v>
      </c>
      <c r="AS14" s="47">
        <v>10.199999999999999</v>
      </c>
      <c r="AT14" s="42">
        <v>10.565099999999999</v>
      </c>
      <c r="AU14" s="42">
        <v>8.7428249999999981</v>
      </c>
      <c r="AV14" s="42">
        <v>8.4766499999999994</v>
      </c>
      <c r="AW14" s="42">
        <v>8.4766499999999994</v>
      </c>
      <c r="AX14" s="96"/>
      <c r="AY14" s="91"/>
      <c r="AZ14" s="91"/>
      <c r="BH14"/>
      <c r="BL14" s="35"/>
    </row>
    <row r="15" spans="1:64" x14ac:dyDescent="0.2">
      <c r="A15" s="20" t="s">
        <v>231</v>
      </c>
      <c r="B15" s="7" t="s">
        <v>301</v>
      </c>
      <c r="C15" s="7" t="s">
        <v>89</v>
      </c>
      <c r="D15" s="7" t="s">
        <v>183</v>
      </c>
      <c r="E15" s="13">
        <v>120.9141</v>
      </c>
      <c r="F15" s="87">
        <v>5.8799999999999998E-3</v>
      </c>
      <c r="G15" s="7">
        <v>4.1799999999999997E-2</v>
      </c>
      <c r="H15" s="26">
        <f t="shared" si="3"/>
        <v>4.1799999999999997E-2</v>
      </c>
      <c r="I15" s="42">
        <v>5.0500000000000003E-2</v>
      </c>
      <c r="J15" s="26" t="s">
        <v>47</v>
      </c>
      <c r="K15" s="45">
        <v>4.1799999999999997E-2</v>
      </c>
      <c r="L15" s="45">
        <v>4.1799999999999997E-2</v>
      </c>
      <c r="M15" s="45">
        <v>4.1799999999999997E-2</v>
      </c>
      <c r="N15" s="45">
        <v>4.1799999999999997E-2</v>
      </c>
      <c r="O15" s="45">
        <v>4.1799999999999997E-2</v>
      </c>
      <c r="P15" s="45">
        <v>4.1799999999999997E-2</v>
      </c>
      <c r="Q15" s="45">
        <v>4.1799999999999997E-2</v>
      </c>
      <c r="R15" s="45">
        <v>4.1799999999999997E-2</v>
      </c>
      <c r="S15" s="45">
        <v>4.1799999999999997E-2</v>
      </c>
      <c r="T15" s="45">
        <v>4.1799999999999997E-2</v>
      </c>
      <c r="U15" s="45">
        <v>4.1799999999999997E-2</v>
      </c>
      <c r="V15" s="45">
        <v>4.1799999999999997E-2</v>
      </c>
      <c r="W15" s="45">
        <v>4.1799999999999997E-2</v>
      </c>
      <c r="X15" s="45">
        <v>4.1799999999999997E-2</v>
      </c>
      <c r="Y15" s="45">
        <v>4.1799999999999997E-2</v>
      </c>
      <c r="Z15" s="45">
        <v>4.1799999999999997E-2</v>
      </c>
      <c r="AA15" s="45">
        <v>4.1799999999999997E-2</v>
      </c>
      <c r="AB15" s="45">
        <v>4.1799999999999997E-2</v>
      </c>
      <c r="AC15" s="45">
        <v>4.1799999999999997E-2</v>
      </c>
      <c r="AD15" s="45">
        <v>4.1799999999999997E-2</v>
      </c>
      <c r="AE15" s="45">
        <v>4.1799999999999997E-2</v>
      </c>
      <c r="AF15" s="45">
        <v>4.1799999999999997E-2</v>
      </c>
      <c r="AG15" s="45">
        <v>4.1799999999999997E-2</v>
      </c>
      <c r="AH15" s="45">
        <v>4.1799999999999997E-2</v>
      </c>
      <c r="AI15" s="45">
        <v>4.1799999999999997E-2</v>
      </c>
      <c r="AJ15" s="45">
        <v>4.1799999999999997E-2</v>
      </c>
      <c r="AK15" s="45">
        <v>4.1799999999999997E-2</v>
      </c>
      <c r="AL15" s="45">
        <v>4.1799999999999997E-2</v>
      </c>
      <c r="AM15" s="45">
        <v>4.1799999999999997E-2</v>
      </c>
      <c r="AN15" s="45">
        <v>4.1799999999999997E-2</v>
      </c>
      <c r="AO15" s="45">
        <v>4.1799999999999997E-2</v>
      </c>
      <c r="AP15" s="45">
        <v>4.1799999999999997E-2</v>
      </c>
      <c r="AQ15" s="45">
        <v>4.1799999999999997E-2</v>
      </c>
      <c r="AR15" s="45">
        <v>4.1799999999999997E-2</v>
      </c>
      <c r="AS15" s="45">
        <v>4.1799999999999997E-2</v>
      </c>
      <c r="AT15" s="45">
        <v>4.1799999999999997E-2</v>
      </c>
      <c r="AU15" s="45">
        <v>4.1799999999999997E-2</v>
      </c>
      <c r="AV15" s="45">
        <v>4.1799999999999997E-2</v>
      </c>
      <c r="AW15" s="45">
        <v>4.1799999999999997E-2</v>
      </c>
      <c r="AX15" s="96"/>
      <c r="AY15" s="89"/>
      <c r="AZ15" s="91"/>
      <c r="BH15"/>
      <c r="BL15" s="35"/>
    </row>
    <row r="16" spans="1:64" x14ac:dyDescent="0.2">
      <c r="A16" s="19" t="s">
        <v>232</v>
      </c>
      <c r="B16" s="7" t="s">
        <v>301</v>
      </c>
      <c r="C16" s="7" t="s">
        <v>89</v>
      </c>
      <c r="D16" s="7" t="s">
        <v>183</v>
      </c>
      <c r="E16" s="13">
        <v>98.686800000000005</v>
      </c>
      <c r="F16" s="87">
        <v>5.8799999999999998E-3</v>
      </c>
      <c r="G16" s="7">
        <v>4.7199999999999999E-2</v>
      </c>
      <c r="H16" s="26">
        <f t="shared" si="3"/>
        <v>4.7199999999999999E-2</v>
      </c>
      <c r="I16" s="42">
        <v>2E-3</v>
      </c>
      <c r="J16" s="26" t="s">
        <v>47</v>
      </c>
      <c r="K16" s="45">
        <v>4.7199999999999999E-2</v>
      </c>
      <c r="L16" s="45">
        <v>4.7199999999999999E-2</v>
      </c>
      <c r="M16" s="45">
        <v>4.7199999999999999E-2</v>
      </c>
      <c r="N16" s="45">
        <v>4.7199999999999999E-2</v>
      </c>
      <c r="O16" s="45">
        <v>4.7199999999999999E-2</v>
      </c>
      <c r="P16" s="45">
        <v>4.7199999999999999E-2</v>
      </c>
      <c r="Q16" s="45">
        <v>4.7199999999999999E-2</v>
      </c>
      <c r="R16" s="45">
        <v>4.7199999999999999E-2</v>
      </c>
      <c r="S16" s="45">
        <v>4.7199999999999999E-2</v>
      </c>
      <c r="T16" s="45">
        <v>4.7199999999999999E-2</v>
      </c>
      <c r="U16" s="45">
        <v>4.7199999999999999E-2</v>
      </c>
      <c r="V16" s="45">
        <v>4.7199999999999999E-2</v>
      </c>
      <c r="W16" s="45">
        <v>4.7199999999999999E-2</v>
      </c>
      <c r="X16" s="45">
        <v>4.7199999999999999E-2</v>
      </c>
      <c r="Y16" s="45">
        <v>4.7199999999999999E-2</v>
      </c>
      <c r="Z16" s="45">
        <v>4.7199999999999999E-2</v>
      </c>
      <c r="AA16" s="45">
        <v>4.7199999999999999E-2</v>
      </c>
      <c r="AB16" s="45">
        <v>4.7199999999999999E-2</v>
      </c>
      <c r="AC16" s="45">
        <v>4.7199999999999999E-2</v>
      </c>
      <c r="AD16" s="45">
        <v>4.7199999999999999E-2</v>
      </c>
      <c r="AE16" s="45">
        <v>4.7199999999999999E-2</v>
      </c>
      <c r="AF16" s="45">
        <v>4.7199999999999999E-2</v>
      </c>
      <c r="AG16" s="45">
        <v>4.7199999999999999E-2</v>
      </c>
      <c r="AH16" s="45">
        <v>4.7199999999999999E-2</v>
      </c>
      <c r="AI16" s="45">
        <v>4.7199999999999999E-2</v>
      </c>
      <c r="AJ16" s="45">
        <v>4.7199999999999999E-2</v>
      </c>
      <c r="AK16" s="45">
        <v>4.7199999999999999E-2</v>
      </c>
      <c r="AL16" s="45">
        <v>4.7199999999999999E-2</v>
      </c>
      <c r="AM16" s="45">
        <v>4.7199999999999999E-2</v>
      </c>
      <c r="AN16" s="45">
        <v>4.7199999999999999E-2</v>
      </c>
      <c r="AO16" s="45">
        <v>4.7199999999999999E-2</v>
      </c>
      <c r="AP16" s="45">
        <v>4.7199999999999999E-2</v>
      </c>
      <c r="AQ16" s="45">
        <v>4.7199999999999999E-2</v>
      </c>
      <c r="AR16" s="45">
        <v>4.7199999999999999E-2</v>
      </c>
      <c r="AS16" s="45">
        <v>4.7199999999999999E-2</v>
      </c>
      <c r="AT16" s="45">
        <v>4.7199999999999999E-2</v>
      </c>
      <c r="AU16" s="45">
        <v>4.7199999999999999E-2</v>
      </c>
      <c r="AV16" s="45">
        <v>4.7199999999999999E-2</v>
      </c>
      <c r="AW16" s="45">
        <v>4.7199999999999999E-2</v>
      </c>
      <c r="AX16" s="96"/>
      <c r="AY16" s="89"/>
      <c r="AZ16" s="91"/>
      <c r="BH16"/>
      <c r="BL16" s="35"/>
    </row>
    <row r="17" spans="1:64" x14ac:dyDescent="0.2">
      <c r="A17" s="19" t="s">
        <v>233</v>
      </c>
      <c r="B17" s="7" t="s">
        <v>301</v>
      </c>
      <c r="C17" s="7" t="s">
        <v>89</v>
      </c>
      <c r="D17" s="7" t="s">
        <v>183</v>
      </c>
      <c r="E17" s="13">
        <v>519.89239999999995</v>
      </c>
      <c r="F17" s="87">
        <v>6.1739999999999996E-2</v>
      </c>
      <c r="G17" s="7">
        <v>0.44779999999999998</v>
      </c>
      <c r="H17" s="26">
        <f t="shared" si="3"/>
        <v>0.44779999999999998</v>
      </c>
      <c r="I17" s="42">
        <v>2E-3</v>
      </c>
      <c r="J17" s="26" t="s">
        <v>48</v>
      </c>
      <c r="K17" s="47">
        <v>0.44779999999999998</v>
      </c>
      <c r="L17" s="47">
        <v>0.44779999999999998</v>
      </c>
      <c r="M17" s="47">
        <v>0.44779999999999998</v>
      </c>
      <c r="N17" s="47">
        <v>0.44779999999999998</v>
      </c>
      <c r="O17" s="47">
        <v>0.44779999999999998</v>
      </c>
      <c r="P17" s="47">
        <v>0.44779999999999998</v>
      </c>
      <c r="Q17" s="47">
        <v>0.44779999999999998</v>
      </c>
      <c r="R17" s="47">
        <v>0.44779999999999998</v>
      </c>
      <c r="S17" s="47">
        <v>0.44779999999999998</v>
      </c>
      <c r="T17" s="47">
        <v>0.44779999999999998</v>
      </c>
      <c r="U17" s="47">
        <v>0.44779999999999998</v>
      </c>
      <c r="V17" s="47">
        <v>0.44779999999999998</v>
      </c>
      <c r="W17" s="47">
        <v>0.44779999999999998</v>
      </c>
      <c r="X17" s="47">
        <v>0.44779999999999998</v>
      </c>
      <c r="Y17" s="47">
        <v>0.44779999999999998</v>
      </c>
      <c r="Z17" s="47">
        <v>0.44779999999999998</v>
      </c>
      <c r="AA17" s="47">
        <v>0.44779999999999998</v>
      </c>
      <c r="AB17" s="47">
        <v>0.44779999999999998</v>
      </c>
      <c r="AC17" s="47">
        <v>0.44779999999999998</v>
      </c>
      <c r="AD17" s="42">
        <v>0.44779999999999998</v>
      </c>
      <c r="AE17" s="47">
        <v>0.3</v>
      </c>
      <c r="AF17" s="47">
        <v>0.2</v>
      </c>
      <c r="AG17" s="42">
        <v>0.116428</v>
      </c>
      <c r="AH17" s="47">
        <v>0.24270760000000002</v>
      </c>
      <c r="AI17" s="47">
        <v>0.36898720000000007</v>
      </c>
      <c r="AJ17" s="42">
        <v>0.49526680000000001</v>
      </c>
      <c r="AK17" s="47">
        <v>0.66587859999999999</v>
      </c>
      <c r="AL17" s="47">
        <v>0.83649039999999997</v>
      </c>
      <c r="AM17" s="47">
        <v>1.0071021999999998</v>
      </c>
      <c r="AN17" s="42">
        <v>1.1777139999999999</v>
      </c>
      <c r="AO17" s="42">
        <v>1.0478519999999998</v>
      </c>
      <c r="AP17" s="42">
        <v>1.05233</v>
      </c>
      <c r="AQ17" s="42">
        <v>0.91351199999999999</v>
      </c>
      <c r="AR17" s="47">
        <v>0.9</v>
      </c>
      <c r="AS17" s="47">
        <v>0.8</v>
      </c>
      <c r="AT17" s="42">
        <v>0.7433479999999999</v>
      </c>
      <c r="AU17" s="42">
        <v>0.49258000000000002</v>
      </c>
      <c r="AV17" s="42">
        <v>0.62159999999999993</v>
      </c>
      <c r="AW17" s="42">
        <v>0.62159999999999993</v>
      </c>
      <c r="AX17" s="96"/>
      <c r="AY17" s="89"/>
      <c r="AZ17" s="91"/>
      <c r="BH17"/>
      <c r="BL17" s="35"/>
    </row>
    <row r="18" spans="1:64" x14ac:dyDescent="0.2">
      <c r="A18" s="19" t="s">
        <v>234</v>
      </c>
      <c r="B18" s="7" t="s">
        <v>301</v>
      </c>
      <c r="C18" s="7" t="s">
        <v>89</v>
      </c>
      <c r="D18" s="7" t="s">
        <v>183</v>
      </c>
      <c r="E18" s="13">
        <v>1215.8648000000001</v>
      </c>
      <c r="F18" s="87">
        <v>0.16023000000000001</v>
      </c>
      <c r="G18" s="7">
        <v>1.1236999999999999</v>
      </c>
      <c r="H18" s="26">
        <f t="shared" si="3"/>
        <v>1.1236999999999999</v>
      </c>
      <c r="I18" s="42">
        <v>2.239E-2</v>
      </c>
      <c r="J18" s="26" t="s">
        <v>48</v>
      </c>
      <c r="K18" s="47">
        <v>1.1236999999999999</v>
      </c>
      <c r="L18" s="47">
        <v>1.1236999999999999</v>
      </c>
      <c r="M18" s="47">
        <v>1.1236999999999999</v>
      </c>
      <c r="N18" s="47">
        <v>1.1236999999999999</v>
      </c>
      <c r="O18" s="47">
        <v>1.1236999999999999</v>
      </c>
      <c r="P18" s="47">
        <v>1.1236999999999999</v>
      </c>
      <c r="Q18" s="47">
        <v>1.1236999999999999</v>
      </c>
      <c r="R18" s="47">
        <v>1.1236999999999999</v>
      </c>
      <c r="S18" s="47">
        <v>1.1236999999999999</v>
      </c>
      <c r="T18" s="47">
        <v>1.1236999999999999</v>
      </c>
      <c r="U18" s="47">
        <v>1.1236999999999999</v>
      </c>
      <c r="V18" s="47">
        <v>1.1236999999999999</v>
      </c>
      <c r="W18" s="47">
        <v>1.1236999999999999</v>
      </c>
      <c r="X18" s="47">
        <v>1.1236999999999999</v>
      </c>
      <c r="Y18" s="47">
        <v>1.1236999999999999</v>
      </c>
      <c r="Z18" s="47">
        <v>1.1236999999999999</v>
      </c>
      <c r="AA18" s="47">
        <v>1.1236999999999999</v>
      </c>
      <c r="AB18" s="47">
        <v>1.1236999999999999</v>
      </c>
      <c r="AC18" s="47">
        <v>1.1236999999999999</v>
      </c>
      <c r="AD18" s="42">
        <v>1.1236999999999999</v>
      </c>
      <c r="AE18" s="47">
        <v>1.1000000000000001</v>
      </c>
      <c r="AF18" s="47">
        <v>1.1000000000000001</v>
      </c>
      <c r="AG18" s="42">
        <v>1.1236999999999999</v>
      </c>
      <c r="AH18" s="47">
        <v>1.1000000000000001</v>
      </c>
      <c r="AI18" s="47">
        <v>1.1000000000000001</v>
      </c>
      <c r="AJ18" s="42">
        <v>1.9395061999999998</v>
      </c>
      <c r="AK18" s="47">
        <v>2.0546296499999999</v>
      </c>
      <c r="AL18" s="47">
        <v>2.1697530999999999</v>
      </c>
      <c r="AM18" s="47">
        <v>2.2848765499999999</v>
      </c>
      <c r="AN18" s="47">
        <v>2.4</v>
      </c>
      <c r="AO18" s="47">
        <v>2.5</v>
      </c>
      <c r="AP18" s="42">
        <v>2.6294579999999996</v>
      </c>
      <c r="AQ18" s="47">
        <v>2.5</v>
      </c>
      <c r="AR18" s="47">
        <v>2.4</v>
      </c>
      <c r="AS18" s="47">
        <v>2.2999999999999998</v>
      </c>
      <c r="AT18" s="47">
        <v>2.2000000000000002</v>
      </c>
      <c r="AU18" s="42">
        <v>2.2698739999999997</v>
      </c>
      <c r="AV18" s="42">
        <v>2.2024519999999996</v>
      </c>
      <c r="AW18" s="42">
        <v>2.2024519999999996</v>
      </c>
      <c r="AX18" s="96"/>
      <c r="AY18" s="89"/>
      <c r="AZ18" s="91"/>
      <c r="BH18"/>
      <c r="BL18" s="35"/>
    </row>
    <row r="19" spans="1:64" x14ac:dyDescent="0.2">
      <c r="A19" s="19" t="s">
        <v>235</v>
      </c>
      <c r="B19" s="7" t="s">
        <v>301</v>
      </c>
      <c r="C19" s="7" t="s">
        <v>89</v>
      </c>
      <c r="D19" s="7" t="s">
        <v>183</v>
      </c>
      <c r="E19" s="13">
        <v>187.04419999999999</v>
      </c>
      <c r="F19" s="87">
        <v>8.8199999999999997E-3</v>
      </c>
      <c r="G19" s="7">
        <v>6.25E-2</v>
      </c>
      <c r="H19" s="26">
        <f t="shared" si="3"/>
        <v>6.25E-2</v>
      </c>
      <c r="I19" s="42">
        <v>5.6184999999999999E-2</v>
      </c>
      <c r="J19" s="26" t="s">
        <v>47</v>
      </c>
      <c r="K19" s="45">
        <v>6.25E-2</v>
      </c>
      <c r="L19" s="45">
        <v>6.25E-2</v>
      </c>
      <c r="M19" s="45">
        <v>6.25E-2</v>
      </c>
      <c r="N19" s="45">
        <v>6.25E-2</v>
      </c>
      <c r="O19" s="45">
        <v>6.25E-2</v>
      </c>
      <c r="P19" s="45">
        <v>6.25E-2</v>
      </c>
      <c r="Q19" s="45">
        <v>6.25E-2</v>
      </c>
      <c r="R19" s="45">
        <v>6.25E-2</v>
      </c>
      <c r="S19" s="45">
        <v>6.25E-2</v>
      </c>
      <c r="T19" s="45">
        <v>6.25E-2</v>
      </c>
      <c r="U19" s="45">
        <v>6.25E-2</v>
      </c>
      <c r="V19" s="45">
        <v>6.25E-2</v>
      </c>
      <c r="W19" s="45">
        <v>6.25E-2</v>
      </c>
      <c r="X19" s="45">
        <v>6.25E-2</v>
      </c>
      <c r="Y19" s="45">
        <v>6.25E-2</v>
      </c>
      <c r="Z19" s="45">
        <v>6.25E-2</v>
      </c>
      <c r="AA19" s="45">
        <v>6.25E-2</v>
      </c>
      <c r="AB19" s="45">
        <v>6.25E-2</v>
      </c>
      <c r="AC19" s="45">
        <v>6.25E-2</v>
      </c>
      <c r="AD19" s="45">
        <v>6.25E-2</v>
      </c>
      <c r="AE19" s="45">
        <v>6.25E-2</v>
      </c>
      <c r="AF19" s="45">
        <v>6.25E-2</v>
      </c>
      <c r="AG19" s="45">
        <v>6.25E-2</v>
      </c>
      <c r="AH19" s="45">
        <v>6.25E-2</v>
      </c>
      <c r="AI19" s="45">
        <v>6.25E-2</v>
      </c>
      <c r="AJ19" s="45">
        <v>6.25E-2</v>
      </c>
      <c r="AK19" s="45">
        <v>6.25E-2</v>
      </c>
      <c r="AL19" s="45">
        <v>6.25E-2</v>
      </c>
      <c r="AM19" s="45">
        <v>6.25E-2</v>
      </c>
      <c r="AN19" s="45">
        <v>6.25E-2</v>
      </c>
      <c r="AO19" s="45">
        <v>6.25E-2</v>
      </c>
      <c r="AP19" s="45">
        <v>6.25E-2</v>
      </c>
      <c r="AQ19" s="45">
        <v>6.25E-2</v>
      </c>
      <c r="AR19" s="45">
        <v>6.25E-2</v>
      </c>
      <c r="AS19" s="45">
        <v>6.25E-2</v>
      </c>
      <c r="AT19" s="45">
        <v>6.25E-2</v>
      </c>
      <c r="AU19" s="45">
        <v>6.25E-2</v>
      </c>
      <c r="AV19" s="45">
        <v>6.25E-2</v>
      </c>
      <c r="AW19" s="45">
        <v>6.25E-2</v>
      </c>
      <c r="AX19" s="96"/>
      <c r="AY19" s="89"/>
      <c r="AZ19" s="91"/>
      <c r="BH19"/>
      <c r="BL19" s="35"/>
    </row>
    <row r="20" spans="1:64" x14ac:dyDescent="0.2">
      <c r="A20" s="19" t="s">
        <v>236</v>
      </c>
      <c r="B20" s="7" t="s">
        <v>301</v>
      </c>
      <c r="C20" s="7" t="s">
        <v>89</v>
      </c>
      <c r="D20" s="7" t="s">
        <v>183</v>
      </c>
      <c r="E20" s="13">
        <v>280.83710000000002</v>
      </c>
      <c r="F20" s="87">
        <v>1.3229999999999999E-2</v>
      </c>
      <c r="G20" s="7">
        <v>9.1200000000000003E-2</v>
      </c>
      <c r="H20" s="26">
        <f t="shared" si="3"/>
        <v>9.1200000000000003E-2</v>
      </c>
      <c r="I20" s="42">
        <v>3.0000000000000001E-3</v>
      </c>
      <c r="J20" s="26" t="s">
        <v>48</v>
      </c>
      <c r="K20" s="47">
        <v>0.09</v>
      </c>
      <c r="L20" s="47">
        <v>0.09</v>
      </c>
      <c r="M20" s="47">
        <v>0.09</v>
      </c>
      <c r="N20" s="47">
        <v>0.09</v>
      </c>
      <c r="O20" s="47">
        <v>0.09</v>
      </c>
      <c r="P20" s="47">
        <v>0.09</v>
      </c>
      <c r="Q20" s="47">
        <v>0.09</v>
      </c>
      <c r="R20" s="47">
        <v>0.09</v>
      </c>
      <c r="S20" s="47">
        <v>0.09</v>
      </c>
      <c r="T20" s="47">
        <v>0.09</v>
      </c>
      <c r="U20" s="47">
        <v>0.09</v>
      </c>
      <c r="V20" s="47">
        <v>0.09</v>
      </c>
      <c r="W20" s="47">
        <v>0.09</v>
      </c>
      <c r="X20" s="47">
        <v>0.09</v>
      </c>
      <c r="Y20" s="47">
        <v>0.09</v>
      </c>
      <c r="Z20" s="47">
        <v>0.09</v>
      </c>
      <c r="AA20" s="47">
        <v>0.09</v>
      </c>
      <c r="AB20" s="47">
        <v>0.09</v>
      </c>
      <c r="AC20" s="47">
        <v>0.09</v>
      </c>
      <c r="AD20" s="42">
        <v>0.09</v>
      </c>
      <c r="AE20" s="47">
        <v>0.09</v>
      </c>
      <c r="AF20" s="47">
        <v>0.09</v>
      </c>
      <c r="AG20" s="42">
        <v>3.3744000000000003E-2</v>
      </c>
      <c r="AH20" s="47">
        <v>3.3744000000000003E-2</v>
      </c>
      <c r="AI20" s="47">
        <v>3.3744000000000003E-2</v>
      </c>
      <c r="AJ20" s="42">
        <v>5.6544000000000004E-2</v>
      </c>
      <c r="AK20" s="47">
        <v>5.6544000000000004E-2</v>
      </c>
      <c r="AL20" s="47">
        <v>5.6544000000000004E-2</v>
      </c>
      <c r="AM20" s="42">
        <v>0.23255999999999999</v>
      </c>
      <c r="AN20" s="47">
        <v>0.23255999999999999</v>
      </c>
      <c r="AO20" s="42">
        <v>0.15595200000000001</v>
      </c>
      <c r="AP20" s="47">
        <v>0.15595200000000001</v>
      </c>
      <c r="AQ20" s="42">
        <v>0.20428800000000003</v>
      </c>
      <c r="AR20" s="47">
        <v>0.20428800000000003</v>
      </c>
      <c r="AS20" s="47">
        <v>0.20428800000000003</v>
      </c>
      <c r="AT20" s="42">
        <v>0.19243199999999999</v>
      </c>
      <c r="AU20" s="42">
        <v>0.23438399999999998</v>
      </c>
      <c r="AV20" s="42">
        <v>0.15960000000000002</v>
      </c>
      <c r="AW20" s="42">
        <v>0.1575</v>
      </c>
      <c r="AX20" s="96"/>
      <c r="AY20" s="89"/>
      <c r="AZ20" s="91"/>
      <c r="BH20"/>
      <c r="BL20" s="35"/>
    </row>
    <row r="21" spans="1:64" x14ac:dyDescent="0.2">
      <c r="A21" s="19" t="s">
        <v>237</v>
      </c>
      <c r="B21" s="7" t="s">
        <v>301</v>
      </c>
      <c r="C21" s="7" t="s">
        <v>89</v>
      </c>
      <c r="D21" s="7" t="s">
        <v>183</v>
      </c>
      <c r="E21" s="13">
        <v>327.58940000000001</v>
      </c>
      <c r="F21" s="87">
        <v>7.3499999999999998E-3</v>
      </c>
      <c r="G21" s="7">
        <v>7.1999999999999995E-2</v>
      </c>
      <c r="H21" s="26">
        <f t="shared" si="3"/>
        <v>7.1999999999999995E-2</v>
      </c>
      <c r="I21" s="42">
        <v>4.4999999999999997E-3</v>
      </c>
      <c r="J21" s="26" t="s">
        <v>47</v>
      </c>
      <c r="K21" s="45">
        <v>7.1999999999999995E-2</v>
      </c>
      <c r="L21" s="45">
        <v>7.1999999999999995E-2</v>
      </c>
      <c r="M21" s="45">
        <v>7.1999999999999995E-2</v>
      </c>
      <c r="N21" s="45">
        <v>7.1999999999999995E-2</v>
      </c>
      <c r="O21" s="45">
        <v>7.1999999999999995E-2</v>
      </c>
      <c r="P21" s="45">
        <v>7.1999999999999995E-2</v>
      </c>
      <c r="Q21" s="45">
        <v>7.1999999999999995E-2</v>
      </c>
      <c r="R21" s="45">
        <v>7.1999999999999995E-2</v>
      </c>
      <c r="S21" s="45">
        <v>7.1999999999999995E-2</v>
      </c>
      <c r="T21" s="45">
        <v>7.1999999999999995E-2</v>
      </c>
      <c r="U21" s="45">
        <v>7.1999999999999995E-2</v>
      </c>
      <c r="V21" s="45">
        <v>7.1999999999999995E-2</v>
      </c>
      <c r="W21" s="45">
        <v>7.1999999999999995E-2</v>
      </c>
      <c r="X21" s="45">
        <v>7.1999999999999995E-2</v>
      </c>
      <c r="Y21" s="45">
        <v>7.1999999999999995E-2</v>
      </c>
      <c r="Z21" s="45">
        <v>7.1999999999999995E-2</v>
      </c>
      <c r="AA21" s="45">
        <v>7.1999999999999995E-2</v>
      </c>
      <c r="AB21" s="45">
        <v>7.1999999999999995E-2</v>
      </c>
      <c r="AC21" s="45">
        <v>7.1999999999999995E-2</v>
      </c>
      <c r="AD21" s="45">
        <v>7.1999999999999995E-2</v>
      </c>
      <c r="AE21" s="45">
        <v>7.1999999999999995E-2</v>
      </c>
      <c r="AF21" s="45">
        <v>7.1999999999999995E-2</v>
      </c>
      <c r="AG21" s="45">
        <v>7.1999999999999995E-2</v>
      </c>
      <c r="AH21" s="45">
        <v>7.1999999999999995E-2</v>
      </c>
      <c r="AI21" s="45">
        <v>7.1999999999999995E-2</v>
      </c>
      <c r="AJ21" s="45">
        <v>7.1999999999999995E-2</v>
      </c>
      <c r="AK21" s="45">
        <v>7.1999999999999995E-2</v>
      </c>
      <c r="AL21" s="45">
        <v>7.1999999999999995E-2</v>
      </c>
      <c r="AM21" s="45">
        <v>7.1999999999999995E-2</v>
      </c>
      <c r="AN21" s="45">
        <v>7.1999999999999995E-2</v>
      </c>
      <c r="AO21" s="45">
        <v>7.1999999999999995E-2</v>
      </c>
      <c r="AP21" s="45">
        <v>7.1999999999999995E-2</v>
      </c>
      <c r="AQ21" s="45">
        <v>7.1999999999999995E-2</v>
      </c>
      <c r="AR21" s="45">
        <v>7.1999999999999995E-2</v>
      </c>
      <c r="AS21" s="45">
        <v>7.1999999999999995E-2</v>
      </c>
      <c r="AT21" s="45">
        <v>7.1999999999999995E-2</v>
      </c>
      <c r="AU21" s="45">
        <v>7.1999999999999995E-2</v>
      </c>
      <c r="AV21" s="45">
        <v>7.1999999999999995E-2</v>
      </c>
      <c r="AW21" s="45">
        <v>7.1999999999999995E-2</v>
      </c>
      <c r="AX21" s="96"/>
      <c r="AY21" s="89"/>
      <c r="AZ21" s="91"/>
      <c r="BH21"/>
      <c r="BL21" s="35"/>
    </row>
    <row r="22" spans="1:64" x14ac:dyDescent="0.2">
      <c r="A22" s="19" t="s">
        <v>238</v>
      </c>
      <c r="B22" s="7" t="s">
        <v>301</v>
      </c>
      <c r="C22" s="7" t="s">
        <v>89</v>
      </c>
      <c r="D22" s="7" t="s">
        <v>183</v>
      </c>
      <c r="E22" s="13">
        <v>280.29050000000001</v>
      </c>
      <c r="F22" s="87">
        <v>1.0290000000000001E-2</v>
      </c>
      <c r="G22" s="7">
        <v>8.0699999999999994E-2</v>
      </c>
      <c r="H22" s="26">
        <f t="shared" si="3"/>
        <v>8.0699999999999994E-2</v>
      </c>
      <c r="I22" s="42">
        <v>5.0000000000000001E-3</v>
      </c>
      <c r="J22" s="26" t="s">
        <v>47</v>
      </c>
      <c r="K22" s="45">
        <v>8.0699999999999994E-2</v>
      </c>
      <c r="L22" s="45">
        <v>8.0699999999999994E-2</v>
      </c>
      <c r="M22" s="45">
        <v>8.0699999999999994E-2</v>
      </c>
      <c r="N22" s="45">
        <v>8.0699999999999994E-2</v>
      </c>
      <c r="O22" s="45">
        <v>8.0699999999999994E-2</v>
      </c>
      <c r="P22" s="45">
        <v>8.0699999999999994E-2</v>
      </c>
      <c r="Q22" s="45">
        <v>8.0699999999999994E-2</v>
      </c>
      <c r="R22" s="45">
        <v>8.0699999999999994E-2</v>
      </c>
      <c r="S22" s="45">
        <v>8.0699999999999994E-2</v>
      </c>
      <c r="T22" s="45">
        <v>8.0699999999999994E-2</v>
      </c>
      <c r="U22" s="45">
        <v>8.0699999999999994E-2</v>
      </c>
      <c r="V22" s="45">
        <v>8.0699999999999994E-2</v>
      </c>
      <c r="W22" s="45">
        <v>8.0699999999999994E-2</v>
      </c>
      <c r="X22" s="45">
        <v>8.0699999999999994E-2</v>
      </c>
      <c r="Y22" s="45">
        <v>8.0699999999999994E-2</v>
      </c>
      <c r="Z22" s="45">
        <v>8.0699999999999994E-2</v>
      </c>
      <c r="AA22" s="45">
        <v>8.0699999999999994E-2</v>
      </c>
      <c r="AB22" s="45">
        <v>8.0699999999999994E-2</v>
      </c>
      <c r="AC22" s="45">
        <v>8.0699999999999994E-2</v>
      </c>
      <c r="AD22" s="45">
        <v>8.0699999999999994E-2</v>
      </c>
      <c r="AE22" s="45">
        <v>8.0699999999999994E-2</v>
      </c>
      <c r="AF22" s="45">
        <v>8.0699999999999994E-2</v>
      </c>
      <c r="AG22" s="45">
        <v>8.0699999999999994E-2</v>
      </c>
      <c r="AH22" s="45">
        <v>8.0699999999999994E-2</v>
      </c>
      <c r="AI22" s="45">
        <v>8.0699999999999994E-2</v>
      </c>
      <c r="AJ22" s="45">
        <v>8.0699999999999994E-2</v>
      </c>
      <c r="AK22" s="45">
        <v>8.0699999999999994E-2</v>
      </c>
      <c r="AL22" s="45">
        <v>8.0699999999999994E-2</v>
      </c>
      <c r="AM22" s="45">
        <v>8.0699999999999994E-2</v>
      </c>
      <c r="AN22" s="45">
        <v>8.0699999999999994E-2</v>
      </c>
      <c r="AO22" s="45">
        <v>8.0699999999999994E-2</v>
      </c>
      <c r="AP22" s="45">
        <v>8.0699999999999994E-2</v>
      </c>
      <c r="AQ22" s="45">
        <v>8.0699999999999994E-2</v>
      </c>
      <c r="AR22" s="45">
        <v>8.0699999999999994E-2</v>
      </c>
      <c r="AS22" s="45">
        <v>8.0699999999999994E-2</v>
      </c>
      <c r="AT22" s="45">
        <v>8.0699999999999994E-2</v>
      </c>
      <c r="AU22" s="45">
        <v>8.0699999999999994E-2</v>
      </c>
      <c r="AV22" s="45">
        <v>8.0699999999999994E-2</v>
      </c>
      <c r="AW22" s="45">
        <v>8.0699999999999994E-2</v>
      </c>
      <c r="AX22" s="96"/>
      <c r="AY22" s="89"/>
      <c r="AZ22" s="91"/>
      <c r="BH22"/>
      <c r="BL22" s="35"/>
    </row>
    <row r="23" spans="1:64" x14ac:dyDescent="0.2">
      <c r="A23" s="19" t="s">
        <v>239</v>
      </c>
      <c r="B23" s="7" t="s">
        <v>301</v>
      </c>
      <c r="C23" s="7" t="s">
        <v>89</v>
      </c>
      <c r="D23" s="7" t="s">
        <v>183</v>
      </c>
      <c r="E23" s="13">
        <v>196.61250000000001</v>
      </c>
      <c r="F23" s="87">
        <v>8.8199999999999997E-3</v>
      </c>
      <c r="G23" s="7">
        <v>5.7200000000000001E-2</v>
      </c>
      <c r="H23" s="26">
        <f t="shared" si="3"/>
        <v>5.7200000000000001E-2</v>
      </c>
      <c r="I23" s="42">
        <v>0.02</v>
      </c>
      <c r="J23" s="26" t="s">
        <v>47</v>
      </c>
      <c r="K23" s="45">
        <v>5.7200000000000001E-2</v>
      </c>
      <c r="L23" s="45">
        <v>5.7200000000000001E-2</v>
      </c>
      <c r="M23" s="45">
        <v>5.7200000000000001E-2</v>
      </c>
      <c r="N23" s="45">
        <v>5.7200000000000001E-2</v>
      </c>
      <c r="O23" s="45">
        <v>5.7200000000000001E-2</v>
      </c>
      <c r="P23" s="45">
        <v>5.7200000000000001E-2</v>
      </c>
      <c r="Q23" s="45">
        <v>5.7200000000000001E-2</v>
      </c>
      <c r="R23" s="45">
        <v>5.7200000000000001E-2</v>
      </c>
      <c r="S23" s="45">
        <v>5.7200000000000001E-2</v>
      </c>
      <c r="T23" s="45">
        <v>5.7200000000000001E-2</v>
      </c>
      <c r="U23" s="45">
        <v>5.7200000000000001E-2</v>
      </c>
      <c r="V23" s="45">
        <v>5.7200000000000001E-2</v>
      </c>
      <c r="W23" s="45">
        <v>5.7200000000000001E-2</v>
      </c>
      <c r="X23" s="45">
        <v>5.7200000000000001E-2</v>
      </c>
      <c r="Y23" s="45">
        <v>5.7200000000000001E-2</v>
      </c>
      <c r="Z23" s="45">
        <v>5.7200000000000001E-2</v>
      </c>
      <c r="AA23" s="45">
        <v>5.7200000000000001E-2</v>
      </c>
      <c r="AB23" s="45">
        <v>5.7200000000000001E-2</v>
      </c>
      <c r="AC23" s="45">
        <v>5.7200000000000001E-2</v>
      </c>
      <c r="AD23" s="45">
        <v>5.7200000000000001E-2</v>
      </c>
      <c r="AE23" s="45">
        <v>5.7200000000000001E-2</v>
      </c>
      <c r="AF23" s="45">
        <v>5.7200000000000001E-2</v>
      </c>
      <c r="AG23" s="45">
        <v>5.7200000000000001E-2</v>
      </c>
      <c r="AH23" s="45">
        <v>5.7200000000000001E-2</v>
      </c>
      <c r="AI23" s="45">
        <v>5.7200000000000001E-2</v>
      </c>
      <c r="AJ23" s="45">
        <v>5.7200000000000001E-2</v>
      </c>
      <c r="AK23" s="45">
        <v>5.7200000000000001E-2</v>
      </c>
      <c r="AL23" s="45">
        <v>5.7200000000000001E-2</v>
      </c>
      <c r="AM23" s="45">
        <v>5.7200000000000001E-2</v>
      </c>
      <c r="AN23" s="45">
        <v>5.7200000000000001E-2</v>
      </c>
      <c r="AO23" s="45">
        <v>5.7200000000000001E-2</v>
      </c>
      <c r="AP23" s="45">
        <v>5.7200000000000001E-2</v>
      </c>
      <c r="AQ23" s="45">
        <v>5.7200000000000001E-2</v>
      </c>
      <c r="AR23" s="45">
        <v>5.7200000000000001E-2</v>
      </c>
      <c r="AS23" s="45">
        <v>5.7200000000000001E-2</v>
      </c>
      <c r="AT23" s="45">
        <v>5.7200000000000001E-2</v>
      </c>
      <c r="AU23" s="45">
        <v>5.7200000000000001E-2</v>
      </c>
      <c r="AV23" s="45">
        <v>5.7200000000000001E-2</v>
      </c>
      <c r="AW23" s="45">
        <v>5.7200000000000001E-2</v>
      </c>
      <c r="AX23" s="96"/>
      <c r="AY23" s="89"/>
      <c r="AZ23" s="91"/>
      <c r="BH23"/>
      <c r="BL23" s="35"/>
    </row>
    <row r="24" spans="1:64" x14ac:dyDescent="0.2">
      <c r="A24" s="19" t="s">
        <v>240</v>
      </c>
      <c r="B24" s="7" t="s">
        <v>301</v>
      </c>
      <c r="C24" s="7" t="s">
        <v>89</v>
      </c>
      <c r="D24" s="7" t="s">
        <v>183</v>
      </c>
      <c r="E24" s="13">
        <v>1177.9376</v>
      </c>
      <c r="F24" s="87">
        <v>0.13083</v>
      </c>
      <c r="G24" s="7">
        <v>0.93600000000000005</v>
      </c>
      <c r="H24" s="26">
        <f t="shared" si="3"/>
        <v>0.93600000000000005</v>
      </c>
      <c r="I24" s="42">
        <v>0.05</v>
      </c>
      <c r="J24" s="26" t="s">
        <v>197</v>
      </c>
      <c r="K24" s="47">
        <v>0.95099999999999996</v>
      </c>
      <c r="L24" s="47">
        <v>0.95099999999999996</v>
      </c>
      <c r="M24" s="47">
        <v>0.95099999999999996</v>
      </c>
      <c r="N24" s="47">
        <v>0.95099999999999996</v>
      </c>
      <c r="O24" s="47">
        <v>0.95099999999999996</v>
      </c>
      <c r="P24" s="47">
        <v>0.95099999999999996</v>
      </c>
      <c r="Q24" s="47">
        <v>0.95099999999999996</v>
      </c>
      <c r="R24" s="47">
        <v>0.95099999999999996</v>
      </c>
      <c r="S24" s="47">
        <v>0.95099999999999996</v>
      </c>
      <c r="T24" s="47">
        <v>0.95099999999999996</v>
      </c>
      <c r="U24" s="47">
        <v>0.95099999999999996</v>
      </c>
      <c r="V24" s="47">
        <v>0.95099999999999996</v>
      </c>
      <c r="W24" s="47">
        <v>0.95099999999999996</v>
      </c>
      <c r="X24" s="47">
        <v>0.95099999999999996</v>
      </c>
      <c r="Y24" s="47">
        <v>0.95099999999999996</v>
      </c>
      <c r="Z24" s="47">
        <v>0.95099999999999996</v>
      </c>
      <c r="AA24" s="47">
        <v>0.95099999999999996</v>
      </c>
      <c r="AB24" s="47">
        <v>0.95099999999999996</v>
      </c>
      <c r="AC24" s="47">
        <v>0.95099999999999996</v>
      </c>
      <c r="AD24" s="42">
        <v>0.95099999999999996</v>
      </c>
      <c r="AE24" s="47">
        <v>0.95099999999999996</v>
      </c>
      <c r="AF24" s="47">
        <v>0.95099999999999996</v>
      </c>
      <c r="AG24" s="42">
        <v>1.0015200000000002</v>
      </c>
      <c r="AH24" s="47">
        <v>1.0015200000000002</v>
      </c>
      <c r="AI24" s="47">
        <v>1.0015200000000002</v>
      </c>
      <c r="AJ24" s="42">
        <v>1.13256</v>
      </c>
      <c r="AK24" s="47">
        <v>1.13256</v>
      </c>
      <c r="AL24" s="47">
        <v>1.13256</v>
      </c>
      <c r="AM24" s="42">
        <v>1.37592</v>
      </c>
      <c r="AN24" s="42">
        <v>1.1793600000000002</v>
      </c>
      <c r="AO24" s="42">
        <v>1.3478399999999999</v>
      </c>
      <c r="AP24" s="42">
        <v>1.3572</v>
      </c>
      <c r="AQ24" s="42">
        <v>1.4227200000000002</v>
      </c>
      <c r="AR24" s="47">
        <v>1.4227200000000002</v>
      </c>
      <c r="AS24" s="47">
        <v>1.4227200000000002</v>
      </c>
      <c r="AT24" s="42">
        <v>1.4976000000000003</v>
      </c>
      <c r="AU24" s="42">
        <v>1.5069600000000001</v>
      </c>
      <c r="AV24" s="42">
        <v>1.4601600000000001</v>
      </c>
      <c r="AW24" s="42">
        <v>1.4601600000000001</v>
      </c>
      <c r="AX24" s="96"/>
      <c r="AY24" s="89"/>
      <c r="AZ24" s="91"/>
      <c r="BH24"/>
      <c r="BL24" s="35"/>
    </row>
    <row r="25" spans="1:64" x14ac:dyDescent="0.2">
      <c r="A25" s="19" t="s">
        <v>241</v>
      </c>
      <c r="B25" s="7" t="s">
        <v>301</v>
      </c>
      <c r="C25" s="7" t="s">
        <v>89</v>
      </c>
      <c r="D25" s="7" t="s">
        <v>183</v>
      </c>
      <c r="E25" s="13">
        <v>1811.7518</v>
      </c>
      <c r="F25" s="87">
        <v>0.12053999999999998</v>
      </c>
      <c r="G25" s="7">
        <v>0.87809999999999999</v>
      </c>
      <c r="H25" s="26">
        <f t="shared" si="3"/>
        <v>0.87809999999999999</v>
      </c>
      <c r="I25" s="42">
        <v>0.1</v>
      </c>
      <c r="J25" s="26" t="s">
        <v>197</v>
      </c>
      <c r="K25" s="47">
        <v>2.5179999999999998</v>
      </c>
      <c r="L25" s="47">
        <v>2.5179999999999998</v>
      </c>
      <c r="M25" s="47">
        <v>2.5179999999999998</v>
      </c>
      <c r="N25" s="47">
        <v>2.5179999999999998</v>
      </c>
      <c r="O25" s="47">
        <v>2.5179999999999998</v>
      </c>
      <c r="P25" s="47">
        <v>2.5179999999999998</v>
      </c>
      <c r="Q25" s="47">
        <v>2.5179999999999998</v>
      </c>
      <c r="R25" s="47">
        <v>2.5179999999999998</v>
      </c>
      <c r="S25" s="47">
        <v>2.5179999999999998</v>
      </c>
      <c r="T25" s="47">
        <v>2.5179999999999998</v>
      </c>
      <c r="U25" s="47">
        <v>2.5179999999999998</v>
      </c>
      <c r="V25" s="47">
        <v>2.5179999999999998</v>
      </c>
      <c r="W25" s="47">
        <v>2.5179999999999998</v>
      </c>
      <c r="X25" s="47">
        <v>2.5179999999999998</v>
      </c>
      <c r="Y25" s="47">
        <v>2.5179999999999998</v>
      </c>
      <c r="Z25" s="47">
        <v>2.5179999999999998</v>
      </c>
      <c r="AA25" s="47">
        <v>2.5179999999999998</v>
      </c>
      <c r="AB25" s="47">
        <v>2.5179999999999998</v>
      </c>
      <c r="AC25" s="47">
        <v>2.5179999999999998</v>
      </c>
      <c r="AD25" s="42">
        <v>2.5179999999999998</v>
      </c>
      <c r="AE25" s="47">
        <v>2.5179999999999998</v>
      </c>
      <c r="AF25" s="47">
        <v>2.5179999999999998</v>
      </c>
      <c r="AG25" s="42">
        <v>0.70247999999999999</v>
      </c>
      <c r="AH25" s="47">
        <v>0.70247999999999999</v>
      </c>
      <c r="AI25" s="47">
        <v>0.70247999999999999</v>
      </c>
      <c r="AJ25" s="42">
        <v>0.86053800000000003</v>
      </c>
      <c r="AK25" s="47">
        <v>0.86053800000000003</v>
      </c>
      <c r="AL25" s="47">
        <v>0.86053800000000003</v>
      </c>
      <c r="AM25" s="42">
        <v>1.1151869999999999</v>
      </c>
      <c r="AN25" s="42">
        <v>1.05372</v>
      </c>
      <c r="AO25" s="42">
        <v>1.132749</v>
      </c>
      <c r="AP25" s="42">
        <v>1.0976250000000001</v>
      </c>
      <c r="AQ25" s="42">
        <v>1.1415299999999999</v>
      </c>
      <c r="AR25" s="47">
        <v>1.1415299999999999</v>
      </c>
      <c r="AS25" s="47">
        <v>1.1415299999999999</v>
      </c>
      <c r="AT25" s="42">
        <v>1.1678730000000002</v>
      </c>
      <c r="AU25" s="42">
        <v>1.1942160000000002</v>
      </c>
      <c r="AV25" s="42">
        <v>1.185435</v>
      </c>
      <c r="AW25" s="42">
        <v>1.185435</v>
      </c>
      <c r="AX25" s="96"/>
      <c r="AY25" s="89"/>
      <c r="AZ25" s="91"/>
      <c r="BH25"/>
      <c r="BL25" s="35"/>
    </row>
    <row r="26" spans="1:64" x14ac:dyDescent="0.2">
      <c r="A26" s="19" t="s">
        <v>242</v>
      </c>
      <c r="B26" s="7" t="s">
        <v>301</v>
      </c>
      <c r="C26" s="7" t="s">
        <v>89</v>
      </c>
      <c r="D26" s="7" t="s">
        <v>183</v>
      </c>
      <c r="E26" s="13">
        <v>885.72289999999998</v>
      </c>
      <c r="F26" s="87">
        <v>1.9109999999999999E-2</v>
      </c>
      <c r="G26" s="7">
        <v>0.22650000000000001</v>
      </c>
      <c r="H26" s="26">
        <f t="shared" si="3"/>
        <v>0.22650000000000001</v>
      </c>
      <c r="I26" s="42">
        <v>7.1499999999999994E-2</v>
      </c>
      <c r="J26" s="26" t="s">
        <v>47</v>
      </c>
      <c r="K26" s="45">
        <v>0.22650000000000001</v>
      </c>
      <c r="L26" s="45">
        <v>0.22650000000000001</v>
      </c>
      <c r="M26" s="45">
        <v>0.22650000000000001</v>
      </c>
      <c r="N26" s="45">
        <v>0.22650000000000001</v>
      </c>
      <c r="O26" s="45">
        <v>0.22650000000000001</v>
      </c>
      <c r="P26" s="45">
        <v>0.22650000000000001</v>
      </c>
      <c r="Q26" s="45">
        <v>0.22650000000000001</v>
      </c>
      <c r="R26" s="45">
        <v>0.22650000000000001</v>
      </c>
      <c r="S26" s="45">
        <v>0.22650000000000001</v>
      </c>
      <c r="T26" s="45">
        <v>0.22650000000000001</v>
      </c>
      <c r="U26" s="45">
        <v>0.22650000000000001</v>
      </c>
      <c r="V26" s="45">
        <v>0.22650000000000001</v>
      </c>
      <c r="W26" s="45">
        <v>0.22650000000000001</v>
      </c>
      <c r="X26" s="45">
        <v>0.22650000000000001</v>
      </c>
      <c r="Y26" s="45">
        <v>0.22650000000000001</v>
      </c>
      <c r="Z26" s="45">
        <v>0.22650000000000001</v>
      </c>
      <c r="AA26" s="45">
        <v>0.22650000000000001</v>
      </c>
      <c r="AB26" s="45">
        <v>0.22650000000000001</v>
      </c>
      <c r="AC26" s="45">
        <v>0.22650000000000001</v>
      </c>
      <c r="AD26" s="45">
        <v>0.22650000000000001</v>
      </c>
      <c r="AE26" s="45">
        <v>0.22650000000000001</v>
      </c>
      <c r="AF26" s="45">
        <v>0.22650000000000001</v>
      </c>
      <c r="AG26" s="45">
        <v>0.22650000000000001</v>
      </c>
      <c r="AH26" s="45">
        <v>0.22650000000000001</v>
      </c>
      <c r="AI26" s="45">
        <v>0.22650000000000001</v>
      </c>
      <c r="AJ26" s="45">
        <v>0.22650000000000001</v>
      </c>
      <c r="AK26" s="45">
        <v>0.22650000000000001</v>
      </c>
      <c r="AL26" s="45">
        <v>0.22650000000000001</v>
      </c>
      <c r="AM26" s="45">
        <v>0.22650000000000001</v>
      </c>
      <c r="AN26" s="45">
        <v>0.22650000000000001</v>
      </c>
      <c r="AO26" s="45">
        <v>0.22650000000000001</v>
      </c>
      <c r="AP26" s="45">
        <v>0.22650000000000001</v>
      </c>
      <c r="AQ26" s="45">
        <v>0.22650000000000001</v>
      </c>
      <c r="AR26" s="45">
        <v>0.22650000000000001</v>
      </c>
      <c r="AS26" s="45">
        <v>0.22650000000000001</v>
      </c>
      <c r="AT26" s="45">
        <v>0.22650000000000001</v>
      </c>
      <c r="AU26" s="45">
        <v>0.22650000000000001</v>
      </c>
      <c r="AV26" s="45">
        <v>0.22650000000000001</v>
      </c>
      <c r="AW26" s="45">
        <v>0.22650000000000001</v>
      </c>
      <c r="AX26" s="96">
        <v>2.4000000000000001E-4</v>
      </c>
      <c r="AY26" s="90"/>
      <c r="AZ26" s="91"/>
      <c r="BH26"/>
      <c r="BL26" s="35"/>
    </row>
    <row r="27" spans="1:64" ht="20" x14ac:dyDescent="0.2">
      <c r="A27" s="1" t="s">
        <v>192</v>
      </c>
      <c r="B27" s="7" t="s">
        <v>301</v>
      </c>
      <c r="C27" s="7" t="s">
        <v>89</v>
      </c>
      <c r="D27" s="7" t="s">
        <v>184</v>
      </c>
      <c r="E27" s="13">
        <v>995.82399999999996</v>
      </c>
      <c r="F27" s="87">
        <v>0.19697999999999999</v>
      </c>
      <c r="G27" s="79">
        <v>1.3611</v>
      </c>
      <c r="H27" s="77">
        <f t="shared" si="3"/>
        <v>1.3611</v>
      </c>
      <c r="I27" s="42">
        <v>0.6</v>
      </c>
      <c r="J27" s="26" t="s">
        <v>48</v>
      </c>
      <c r="K27" s="44">
        <v>1.3611</v>
      </c>
      <c r="L27" s="44">
        <v>1.3611</v>
      </c>
      <c r="M27" s="44">
        <v>1.3611</v>
      </c>
      <c r="N27" s="44">
        <v>1.3611</v>
      </c>
      <c r="O27" s="44">
        <v>1.3611</v>
      </c>
      <c r="P27" s="44">
        <v>1.3611</v>
      </c>
      <c r="Q27" s="44">
        <v>1.3611</v>
      </c>
      <c r="R27" s="44">
        <v>1.3611</v>
      </c>
      <c r="S27" s="44">
        <v>1.3611</v>
      </c>
      <c r="T27" s="44">
        <v>1.3611</v>
      </c>
      <c r="U27" s="44">
        <v>1.3611</v>
      </c>
      <c r="V27" s="44">
        <v>1.3611</v>
      </c>
      <c r="W27" s="44">
        <v>1.3611</v>
      </c>
      <c r="X27" s="44">
        <v>1.3611</v>
      </c>
      <c r="Y27" s="44">
        <v>1.3611</v>
      </c>
      <c r="Z27" s="44">
        <v>1.3611</v>
      </c>
      <c r="AA27" s="44">
        <v>1.3611</v>
      </c>
      <c r="AB27" s="43">
        <v>2.68</v>
      </c>
      <c r="AC27" s="48">
        <v>3.2783359733222177</v>
      </c>
      <c r="AD27" s="48">
        <v>3.8766719466444353</v>
      </c>
      <c r="AE27" s="48">
        <v>4.4750079199666528</v>
      </c>
      <c r="AF27" s="48">
        <v>5.0733438932888699</v>
      </c>
      <c r="AG27" s="41">
        <v>5.6716798666110879</v>
      </c>
      <c r="AH27" s="57">
        <v>5.6341861192163396</v>
      </c>
      <c r="AI27" s="57">
        <v>5.5966923718215913</v>
      </c>
      <c r="AJ27" s="57">
        <v>5.559198624426843</v>
      </c>
      <c r="AK27" s="57">
        <v>5.5217048770320947</v>
      </c>
      <c r="AL27" s="57">
        <v>5.4842111296373464</v>
      </c>
      <c r="AM27" s="57">
        <v>5.446717382242598</v>
      </c>
      <c r="AN27" s="57">
        <v>5.4092236348478497</v>
      </c>
      <c r="AO27" s="41">
        <v>5.371729887453105</v>
      </c>
      <c r="AP27" s="41">
        <v>5.7286536056690291</v>
      </c>
      <c r="AQ27" s="41">
        <v>5.0684285118799499</v>
      </c>
      <c r="AR27" s="48">
        <v>5.2769598443796024</v>
      </c>
      <c r="AS27" s="48">
        <v>5.4854911768792549</v>
      </c>
      <c r="AT27" s="41">
        <v>5.6940225093789083</v>
      </c>
      <c r="AU27" s="41">
        <v>5.9286202584410166</v>
      </c>
      <c r="AV27" s="41">
        <v>5.5856606919549812</v>
      </c>
      <c r="AW27" s="41">
        <v>5.5856606919549812</v>
      </c>
      <c r="AX27" s="96">
        <v>5.4000000000000001E-4</v>
      </c>
      <c r="AY27" s="90">
        <f>G27*(2017-1979+1)-SUM(K27:AW27)</f>
        <v>-83.488000917048737</v>
      </c>
      <c r="AZ27" s="90">
        <f t="shared" ref="AZ27:AZ30" si="4">-AY27/360</f>
        <v>0.23191111365846873</v>
      </c>
      <c r="BH27"/>
      <c r="BL27" s="35"/>
    </row>
    <row r="28" spans="1:64" ht="20" x14ac:dyDescent="0.2">
      <c r="A28" s="20" t="s">
        <v>58</v>
      </c>
      <c r="B28" s="7" t="s">
        <v>301</v>
      </c>
      <c r="C28" s="7" t="s">
        <v>89</v>
      </c>
      <c r="D28" s="7" t="s">
        <v>193</v>
      </c>
      <c r="E28" s="13">
        <v>153.80799999999999</v>
      </c>
      <c r="F28" s="87">
        <v>5.8799999999999998E-3</v>
      </c>
      <c r="G28" s="79">
        <v>4.7699999999999999E-2</v>
      </c>
      <c r="H28" s="77">
        <f t="shared" si="3"/>
        <v>4.7699999999999999E-2</v>
      </c>
      <c r="I28" s="42">
        <v>1.0971E-2</v>
      </c>
      <c r="J28" s="26" t="s">
        <v>47</v>
      </c>
      <c r="K28" s="44">
        <v>4.7699999999999999E-2</v>
      </c>
      <c r="L28" s="44">
        <v>4.7699999999999999E-2</v>
      </c>
      <c r="M28" s="44">
        <v>4.7699999999999999E-2</v>
      </c>
      <c r="N28" s="44">
        <v>4.7699999999999999E-2</v>
      </c>
      <c r="O28" s="44">
        <v>4.7699999999999999E-2</v>
      </c>
      <c r="P28" s="44">
        <v>4.7699999999999999E-2</v>
      </c>
      <c r="Q28" s="44">
        <v>4.7699999999999999E-2</v>
      </c>
      <c r="R28" s="44">
        <v>4.7699999999999999E-2</v>
      </c>
      <c r="S28" s="44">
        <v>4.7699999999999999E-2</v>
      </c>
      <c r="T28" s="44">
        <v>4.7699999999999999E-2</v>
      </c>
      <c r="U28" s="44">
        <v>4.7699999999999999E-2</v>
      </c>
      <c r="V28" s="44">
        <v>4.7699999999999999E-2</v>
      </c>
      <c r="W28" s="44">
        <v>4.7699999999999999E-2</v>
      </c>
      <c r="X28" s="44">
        <v>4.7699999999999999E-2</v>
      </c>
      <c r="Y28" s="44">
        <v>4.7699999999999999E-2</v>
      </c>
      <c r="Z28" s="44">
        <v>4.7699999999999999E-2</v>
      </c>
      <c r="AA28" s="44">
        <v>4.7699999999999999E-2</v>
      </c>
      <c r="AB28" s="44">
        <v>4.7699999999999999E-2</v>
      </c>
      <c r="AC28" s="44">
        <v>4.7699999999999999E-2</v>
      </c>
      <c r="AD28" s="44">
        <v>4.7699999999999999E-2</v>
      </c>
      <c r="AE28" s="44">
        <v>4.7699999999999999E-2</v>
      </c>
      <c r="AF28" s="44">
        <v>4.7699999999999999E-2</v>
      </c>
      <c r="AG28" s="44">
        <v>4.7699999999999999E-2</v>
      </c>
      <c r="AH28" s="44">
        <v>4.7699999999999999E-2</v>
      </c>
      <c r="AI28" s="44">
        <v>4.7699999999999999E-2</v>
      </c>
      <c r="AJ28" s="44">
        <v>4.7699999999999999E-2</v>
      </c>
      <c r="AK28" s="44">
        <v>4.7699999999999999E-2</v>
      </c>
      <c r="AL28" s="44">
        <v>4.7699999999999999E-2</v>
      </c>
      <c r="AM28" s="44">
        <v>4.7699999999999999E-2</v>
      </c>
      <c r="AN28" s="44">
        <v>4.7699999999999999E-2</v>
      </c>
      <c r="AO28" s="44">
        <v>4.7699999999999999E-2</v>
      </c>
      <c r="AP28" s="44">
        <v>4.7699999999999999E-2</v>
      </c>
      <c r="AQ28" s="44">
        <v>4.7699999999999999E-2</v>
      </c>
      <c r="AR28" s="44">
        <v>4.7699999999999999E-2</v>
      </c>
      <c r="AS28" s="44">
        <v>4.7699999999999999E-2</v>
      </c>
      <c r="AT28" s="44">
        <v>4.7699999999999999E-2</v>
      </c>
      <c r="AU28" s="44">
        <v>4.7699999999999999E-2</v>
      </c>
      <c r="AV28" s="44">
        <v>4.7699999999999999E-2</v>
      </c>
      <c r="AW28" s="44">
        <v>4.7699999999999999E-2</v>
      </c>
      <c r="AX28" s="96">
        <v>2.0000000000000002E-5</v>
      </c>
      <c r="AY28" s="90">
        <f>G28*(2017-1979+1)-SUM(K28:AW28)</f>
        <v>0</v>
      </c>
      <c r="AZ28" s="90">
        <f t="shared" si="4"/>
        <v>0</v>
      </c>
      <c r="BH28"/>
      <c r="BL28" s="35"/>
    </row>
    <row r="29" spans="1:64" ht="20" x14ac:dyDescent="0.2">
      <c r="A29" s="20" t="s">
        <v>191</v>
      </c>
      <c r="B29" s="7" t="s">
        <v>301</v>
      </c>
      <c r="C29" s="7" t="s">
        <v>89</v>
      </c>
      <c r="D29" s="7" t="s">
        <v>184</v>
      </c>
      <c r="E29" s="13">
        <v>1352.2746999999999</v>
      </c>
      <c r="F29" s="87">
        <v>0.14112</v>
      </c>
      <c r="G29" s="79">
        <v>1.3079000000000001</v>
      </c>
      <c r="H29" s="77">
        <f t="shared" si="3"/>
        <v>1.3079000000000001</v>
      </c>
      <c r="I29" s="42">
        <v>0.06</v>
      </c>
      <c r="J29" s="26" t="s">
        <v>48</v>
      </c>
      <c r="K29" s="44">
        <v>1.3079000000000001</v>
      </c>
      <c r="L29" s="44">
        <v>1.3079000000000001</v>
      </c>
      <c r="M29" s="44">
        <v>1.3079000000000001</v>
      </c>
      <c r="N29" s="44">
        <v>1.3079000000000001</v>
      </c>
      <c r="O29" s="44">
        <v>1.3079000000000001</v>
      </c>
      <c r="P29" s="44">
        <v>1.3079000000000001</v>
      </c>
      <c r="Q29" s="44">
        <v>1.3079000000000001</v>
      </c>
      <c r="R29" s="44">
        <v>1.3079000000000001</v>
      </c>
      <c r="S29" s="44">
        <v>1.3079000000000001</v>
      </c>
      <c r="T29" s="44">
        <v>1.3079000000000001</v>
      </c>
      <c r="U29" s="44">
        <v>1.3079000000000001</v>
      </c>
      <c r="V29" s="44">
        <v>1.3079000000000001</v>
      </c>
      <c r="W29" s="44">
        <v>1.3079000000000001</v>
      </c>
      <c r="X29" s="44">
        <v>1.3079000000000001</v>
      </c>
      <c r="Y29" s="44">
        <v>1.3079000000000001</v>
      </c>
      <c r="Z29" s="44">
        <v>1.3079000000000001</v>
      </c>
      <c r="AA29" s="44">
        <v>1.3079000000000001</v>
      </c>
      <c r="AB29" s="48">
        <v>2.0428152380952382</v>
      </c>
      <c r="AC29" s="48">
        <v>2.7777304761904764</v>
      </c>
      <c r="AD29" s="48">
        <v>3.5126457142857146</v>
      </c>
      <c r="AE29" s="48">
        <v>4.2475609523809528</v>
      </c>
      <c r="AF29" s="43">
        <v>4.9824761904761905</v>
      </c>
      <c r="AG29" s="48">
        <v>5.0343769841269843</v>
      </c>
      <c r="AH29" s="48">
        <v>5.0862777777777781</v>
      </c>
      <c r="AI29" s="48">
        <v>5.1381785714285719</v>
      </c>
      <c r="AJ29" s="48">
        <v>5.1900793650793657</v>
      </c>
      <c r="AK29" s="48">
        <v>5.2419801587301595</v>
      </c>
      <c r="AL29" s="48">
        <v>5.2938809523809534</v>
      </c>
      <c r="AM29" s="48">
        <v>5.3457817460317472</v>
      </c>
      <c r="AN29" s="43">
        <v>5.3976825396825401</v>
      </c>
      <c r="AO29" s="43">
        <v>4.9409555555555551</v>
      </c>
      <c r="AP29" s="43">
        <v>3.819898412698413</v>
      </c>
      <c r="AQ29" s="48">
        <v>3.6192153439153443</v>
      </c>
      <c r="AR29" s="48">
        <v>3.4185322751322755</v>
      </c>
      <c r="AS29" s="43">
        <v>3.2178492063492068</v>
      </c>
      <c r="AT29" s="48">
        <v>3.0171661375661381</v>
      </c>
      <c r="AU29" s="48">
        <v>2.8164830687830693</v>
      </c>
      <c r="AV29" s="48">
        <v>2.6158000000000006</v>
      </c>
      <c r="AW29" s="48">
        <v>2.4151169312169318</v>
      </c>
      <c r="AX29" s="96">
        <v>3.4000000000000002E-4</v>
      </c>
      <c r="AY29" s="90">
        <f>G29*(2017-1979+1)-SUM(K29:AW29)</f>
        <v>-60.398683597883618</v>
      </c>
      <c r="AZ29" s="90">
        <f t="shared" si="4"/>
        <v>0.16777412110523227</v>
      </c>
      <c r="BH29"/>
      <c r="BL29" s="35"/>
    </row>
    <row r="30" spans="1:64" ht="20" x14ac:dyDescent="0.2">
      <c r="A30" s="1" t="s">
        <v>199</v>
      </c>
      <c r="B30" s="7" t="s">
        <v>301</v>
      </c>
      <c r="C30" s="7" t="s">
        <v>89</v>
      </c>
      <c r="D30" s="7" t="s">
        <v>94</v>
      </c>
      <c r="E30" s="18">
        <f>SUM(E31:E35)</f>
        <v>10663.617600000001</v>
      </c>
      <c r="F30" s="87">
        <v>1.9212899999999999</v>
      </c>
      <c r="G30" s="33">
        <f>SUM(G31:G35)</f>
        <v>14.7653</v>
      </c>
      <c r="H30" s="78">
        <f>SUM(H31:H35)</f>
        <v>17.956800000000001</v>
      </c>
      <c r="I30" s="42">
        <v>1.4025000000000001</v>
      </c>
      <c r="J30" s="27" t="s">
        <v>28</v>
      </c>
      <c r="K30" s="48">
        <v>14.89522952423826</v>
      </c>
      <c r="L30" s="48">
        <v>15.097202872587609</v>
      </c>
      <c r="M30" s="48">
        <v>15.299176220936957</v>
      </c>
      <c r="N30" s="48">
        <v>15.501149569286307</v>
      </c>
      <c r="O30" s="48">
        <v>15.703122917635657</v>
      </c>
      <c r="P30" s="48">
        <v>15.905096265985003</v>
      </c>
      <c r="Q30" s="48">
        <v>16.10706961433435</v>
      </c>
      <c r="R30" s="48">
        <v>16.309042962683701</v>
      </c>
      <c r="S30" s="48">
        <v>16.51101631103305</v>
      </c>
      <c r="T30" s="48">
        <v>16.712989659382398</v>
      </c>
      <c r="U30" s="48">
        <v>16.914963007731746</v>
      </c>
      <c r="V30" s="48">
        <v>17.116936356081094</v>
      </c>
      <c r="W30" s="48">
        <v>17.318909704430443</v>
      </c>
      <c r="X30" s="48">
        <v>17.520883052779791</v>
      </c>
      <c r="Y30" s="48">
        <v>17.722856401129139</v>
      </c>
      <c r="Z30" s="48">
        <v>17.924829749478491</v>
      </c>
      <c r="AA30" s="48">
        <v>17.796121698247273</v>
      </c>
      <c r="AB30" s="48">
        <v>17.667413647016055</v>
      </c>
      <c r="AC30" s="48">
        <v>17.828246456102043</v>
      </c>
      <c r="AD30" s="48">
        <v>17.989079265188035</v>
      </c>
      <c r="AE30" s="48">
        <v>18.149912074274027</v>
      </c>
      <c r="AF30" s="48">
        <v>18.310744883360016</v>
      </c>
      <c r="AG30" s="48">
        <v>18.471577692446004</v>
      </c>
      <c r="AH30" s="48">
        <v>18.510398835727742</v>
      </c>
      <c r="AI30" s="48">
        <v>18.549219979009479</v>
      </c>
      <c r="AJ30" s="48">
        <v>18.588041122291216</v>
      </c>
      <c r="AK30" s="48">
        <v>18.626862265572953</v>
      </c>
      <c r="AL30" s="48">
        <v>19.100969396782379</v>
      </c>
      <c r="AM30" s="48">
        <v>19.26265553119228</v>
      </c>
      <c r="AN30" s="48">
        <v>18.743325695418164</v>
      </c>
      <c r="AO30" s="48">
        <v>19.289556309398101</v>
      </c>
      <c r="AP30" s="48">
        <v>20.117091436626332</v>
      </c>
      <c r="AQ30" s="48">
        <v>20.944626563854555</v>
      </c>
      <c r="AR30" s="48">
        <v>21.436914824990502</v>
      </c>
      <c r="AS30" s="48">
        <v>21.929203086126442</v>
      </c>
      <c r="AT30" s="48">
        <v>22.807970311734096</v>
      </c>
      <c r="AU30" s="48">
        <v>22.931126857551114</v>
      </c>
      <c r="AV30" s="48">
        <v>21.593325334790141</v>
      </c>
      <c r="AW30" s="48">
        <v>22.49511753630857</v>
      </c>
      <c r="AX30" s="96"/>
      <c r="AY30" s="90">
        <f>G30*(2017-1979+1)-SUM(K30:AW30)</f>
        <v>-137.85327499374159</v>
      </c>
      <c r="AZ30" s="90">
        <f t="shared" si="4"/>
        <v>0.3829257638715044</v>
      </c>
      <c r="BH30"/>
      <c r="BL30" s="35"/>
    </row>
    <row r="31" spans="1:64" x14ac:dyDescent="0.2">
      <c r="A31" s="19" t="s">
        <v>243</v>
      </c>
      <c r="B31" s="7" t="s">
        <v>301</v>
      </c>
      <c r="C31" s="7" t="s">
        <v>89</v>
      </c>
      <c r="D31" s="7" t="s">
        <v>94</v>
      </c>
      <c r="E31" s="13">
        <v>1395.7308</v>
      </c>
      <c r="F31" s="87">
        <v>0.17934</v>
      </c>
      <c r="G31" s="7">
        <v>2.3679999999999999</v>
      </c>
      <c r="H31" s="28">
        <v>2.1</v>
      </c>
      <c r="I31" s="42">
        <v>0.3</v>
      </c>
      <c r="J31" s="27" t="s">
        <v>45</v>
      </c>
      <c r="K31" s="46">
        <v>2.3679999999999999</v>
      </c>
      <c r="L31" s="47">
        <v>2.3051313370864661</v>
      </c>
      <c r="M31" s="47">
        <v>2.2422626741729323</v>
      </c>
      <c r="N31" s="47">
        <v>2.1793940112593986</v>
      </c>
      <c r="O31" s="47">
        <v>2.1165253483458648</v>
      </c>
      <c r="P31" s="47">
        <v>2.053656685432331</v>
      </c>
      <c r="Q31" s="47">
        <v>1.9907880225187975</v>
      </c>
      <c r="R31" s="47">
        <v>1.9279193596052639</v>
      </c>
      <c r="S31" s="47">
        <v>1.8650506966917304</v>
      </c>
      <c r="T31" s="47">
        <v>1.8021820337781969</v>
      </c>
      <c r="U31" s="47">
        <v>1.7393133708646633</v>
      </c>
      <c r="V31" s="47">
        <v>1.6764447079511298</v>
      </c>
      <c r="W31" s="47">
        <v>1.6135760450375962</v>
      </c>
      <c r="X31" s="47">
        <v>1.5507073821240627</v>
      </c>
      <c r="Y31" s="47">
        <v>1.4878387192105291</v>
      </c>
      <c r="Z31" s="46">
        <v>1.4249700562969962</v>
      </c>
      <c r="AA31" s="47">
        <v>1.4261864926577694</v>
      </c>
      <c r="AB31" s="46">
        <v>1.4274029290185426</v>
      </c>
      <c r="AC31" s="47">
        <v>1.5856554875792293</v>
      </c>
      <c r="AD31" s="47">
        <v>1.7439080461399159</v>
      </c>
      <c r="AE31" s="47">
        <v>1.9021606047006026</v>
      </c>
      <c r="AF31" s="47">
        <v>2.060413163261289</v>
      </c>
      <c r="AG31" s="46">
        <v>2.2186657218219756</v>
      </c>
      <c r="AH31" s="47">
        <v>2.1613899374040395</v>
      </c>
      <c r="AI31" s="47">
        <v>2.1041141529861029</v>
      </c>
      <c r="AJ31" s="47">
        <v>2.0468383685681664</v>
      </c>
      <c r="AK31" s="47">
        <v>1.98956258415023</v>
      </c>
      <c r="AL31" s="46">
        <v>1.9369174441951105</v>
      </c>
      <c r="AM31" s="46">
        <v>1.9066727372938075</v>
      </c>
      <c r="AN31" s="46">
        <v>1.8177352308964212</v>
      </c>
      <c r="AO31" s="47">
        <v>1.9034962035615395</v>
      </c>
      <c r="AP31" s="47">
        <v>1.9892571762266578</v>
      </c>
      <c r="AQ31" s="46">
        <v>2.0750181488917758</v>
      </c>
      <c r="AR31" s="47">
        <v>1.862299830715326</v>
      </c>
      <c r="AS31" s="46">
        <v>1.6495815125388764</v>
      </c>
      <c r="AT31" s="46">
        <v>1.9235906854060865</v>
      </c>
      <c r="AU31" s="46">
        <v>1.9997540805480098</v>
      </c>
      <c r="AV31" s="46">
        <v>2.0392897917404826</v>
      </c>
      <c r="AW31" s="46">
        <v>2.0376644777764654</v>
      </c>
      <c r="AX31" s="96"/>
      <c r="AY31" s="90"/>
      <c r="AZ31" s="91"/>
      <c r="BH31"/>
      <c r="BL31" s="35"/>
    </row>
    <row r="32" spans="1:64" x14ac:dyDescent="0.2">
      <c r="A32" s="19" t="s">
        <v>244</v>
      </c>
      <c r="B32" s="7" t="s">
        <v>301</v>
      </c>
      <c r="C32" s="7" t="s">
        <v>89</v>
      </c>
      <c r="D32" s="7" t="s">
        <v>94</v>
      </c>
      <c r="E32" s="13">
        <v>1701.8928000000001</v>
      </c>
      <c r="F32" s="87">
        <v>0.32634000000000002</v>
      </c>
      <c r="G32" s="7">
        <v>2.2503000000000002</v>
      </c>
      <c r="H32" s="28">
        <v>2.1</v>
      </c>
      <c r="I32" s="42">
        <v>0.3</v>
      </c>
      <c r="J32" s="27" t="s">
        <v>45</v>
      </c>
      <c r="K32" s="46">
        <v>2.1</v>
      </c>
      <c r="L32" s="47">
        <v>2.111179735345273</v>
      </c>
      <c r="M32" s="47">
        <v>2.122359470690546</v>
      </c>
      <c r="N32" s="47">
        <v>2.1335392060358189</v>
      </c>
      <c r="O32" s="47">
        <v>2.1447189413810919</v>
      </c>
      <c r="P32" s="47">
        <v>2.1558986767263648</v>
      </c>
      <c r="Q32" s="47">
        <v>2.1670784120716378</v>
      </c>
      <c r="R32" s="47">
        <v>2.1782581474169107</v>
      </c>
      <c r="S32" s="47">
        <v>2.1894378827621837</v>
      </c>
      <c r="T32" s="47">
        <v>2.2006176181074566</v>
      </c>
      <c r="U32" s="47">
        <v>2.2117973534527295</v>
      </c>
      <c r="V32" s="47">
        <v>2.2229770887980025</v>
      </c>
      <c r="W32" s="47">
        <v>2.2341568241432754</v>
      </c>
      <c r="X32" s="47">
        <v>2.2453365594885484</v>
      </c>
      <c r="Y32" s="47">
        <v>2.2565162948338213</v>
      </c>
      <c r="Z32" s="46">
        <v>2.267696030179092</v>
      </c>
      <c r="AA32" s="47">
        <v>2.2429818692638648</v>
      </c>
      <c r="AB32" s="46">
        <v>2.2182677083486371</v>
      </c>
      <c r="AC32" s="47">
        <v>2.1664674340639247</v>
      </c>
      <c r="AD32" s="47">
        <v>2.1146671597792124</v>
      </c>
      <c r="AE32" s="47">
        <v>2.0628668854945</v>
      </c>
      <c r="AF32" s="47">
        <v>2.0110666112097877</v>
      </c>
      <c r="AG32" s="46">
        <v>1.9592663369250758</v>
      </c>
      <c r="AH32" s="47">
        <v>2.0048315518194411</v>
      </c>
      <c r="AI32" s="47">
        <v>2.0503967667138063</v>
      </c>
      <c r="AJ32" s="47">
        <v>2.0959619816081716</v>
      </c>
      <c r="AK32" s="47">
        <v>2.1415271965025369</v>
      </c>
      <c r="AL32" s="46">
        <v>2.3485881651962299</v>
      </c>
      <c r="AM32" s="46">
        <v>2.4300910976949193</v>
      </c>
      <c r="AN32" s="46">
        <v>2.2782228411856336</v>
      </c>
      <c r="AO32" s="46">
        <v>2.3773095670526412</v>
      </c>
      <c r="AP32" s="47">
        <v>2.5818854853877573</v>
      </c>
      <c r="AQ32" s="46">
        <v>2.7864614037228734</v>
      </c>
      <c r="AR32" s="47">
        <v>2.9772494813389709</v>
      </c>
      <c r="AS32" s="46">
        <v>3.1680375589550684</v>
      </c>
      <c r="AT32" s="46">
        <v>3.3212324391066828</v>
      </c>
      <c r="AU32" s="46">
        <v>3.1809118383931199</v>
      </c>
      <c r="AV32" s="46">
        <v>3.0150537325647337</v>
      </c>
      <c r="AW32" s="46">
        <v>3.2992225468589598</v>
      </c>
      <c r="AX32" s="96"/>
      <c r="AY32" s="90"/>
      <c r="AZ32" s="91"/>
      <c r="BH32"/>
      <c r="BL32" s="35"/>
    </row>
    <row r="33" spans="1:64" x14ac:dyDescent="0.2">
      <c r="A33" s="19" t="s">
        <v>245</v>
      </c>
      <c r="B33" s="7" t="s">
        <v>301</v>
      </c>
      <c r="C33" s="7" t="s">
        <v>89</v>
      </c>
      <c r="D33" s="7" t="s">
        <v>94</v>
      </c>
      <c r="E33" s="13">
        <v>279.80650000000003</v>
      </c>
      <c r="F33" s="87">
        <v>5.7329999999999999E-2</v>
      </c>
      <c r="G33" s="7">
        <v>0.5968</v>
      </c>
      <c r="H33" s="26">
        <f>G33</f>
        <v>0.5968</v>
      </c>
      <c r="I33" s="42">
        <v>1.9500000000000003E-2</v>
      </c>
      <c r="J33" s="27" t="s">
        <v>47</v>
      </c>
      <c r="K33" s="45">
        <v>0.5968</v>
      </c>
      <c r="L33" s="45">
        <v>0.5968</v>
      </c>
      <c r="M33" s="45">
        <v>0.5968</v>
      </c>
      <c r="N33" s="45">
        <v>0.5968</v>
      </c>
      <c r="O33" s="45">
        <v>0.5968</v>
      </c>
      <c r="P33" s="45">
        <v>0.5968</v>
      </c>
      <c r="Q33" s="45">
        <v>0.5968</v>
      </c>
      <c r="R33" s="45">
        <v>0.5968</v>
      </c>
      <c r="S33" s="45">
        <v>0.5968</v>
      </c>
      <c r="T33" s="45">
        <v>0.5968</v>
      </c>
      <c r="U33" s="45">
        <v>0.5968</v>
      </c>
      <c r="V33" s="45">
        <v>0.5968</v>
      </c>
      <c r="W33" s="45">
        <v>0.5968</v>
      </c>
      <c r="X33" s="45">
        <v>0.5968</v>
      </c>
      <c r="Y33" s="45">
        <v>0.5968</v>
      </c>
      <c r="Z33" s="45">
        <v>0.5968</v>
      </c>
      <c r="AA33" s="45">
        <v>0.5968</v>
      </c>
      <c r="AB33" s="45">
        <v>0.5968</v>
      </c>
      <c r="AC33" s="45">
        <v>0.5968</v>
      </c>
      <c r="AD33" s="45">
        <v>0.5968</v>
      </c>
      <c r="AE33" s="45">
        <v>0.5968</v>
      </c>
      <c r="AF33" s="45">
        <v>0.5968</v>
      </c>
      <c r="AG33" s="45">
        <v>0.5968</v>
      </c>
      <c r="AH33" s="45">
        <v>0.5968</v>
      </c>
      <c r="AI33" s="45">
        <v>0.5968</v>
      </c>
      <c r="AJ33" s="45">
        <v>0.5968</v>
      </c>
      <c r="AK33" s="45">
        <v>0.5968</v>
      </c>
      <c r="AL33" s="45">
        <v>0.5968</v>
      </c>
      <c r="AM33" s="45">
        <v>0.5968</v>
      </c>
      <c r="AN33" s="45">
        <v>0.5968</v>
      </c>
      <c r="AO33" s="45">
        <v>0.5968</v>
      </c>
      <c r="AP33" s="45">
        <v>0.5968</v>
      </c>
      <c r="AQ33" s="45">
        <v>0.5968</v>
      </c>
      <c r="AR33" s="45">
        <v>0.5968</v>
      </c>
      <c r="AS33" s="45">
        <v>0.5968</v>
      </c>
      <c r="AT33" s="45">
        <v>0.5968</v>
      </c>
      <c r="AU33" s="45">
        <v>0.5968</v>
      </c>
      <c r="AV33" s="45">
        <v>0.5968</v>
      </c>
      <c r="AW33" s="45">
        <v>0.5968</v>
      </c>
      <c r="AX33" s="96"/>
      <c r="AY33" s="90"/>
      <c r="AZ33" s="91"/>
      <c r="BH33"/>
      <c r="BL33" s="35"/>
    </row>
    <row r="34" spans="1:64" x14ac:dyDescent="0.2">
      <c r="A34" s="19" t="s">
        <v>246</v>
      </c>
      <c r="B34" s="7" t="s">
        <v>301</v>
      </c>
      <c r="C34" s="7" t="s">
        <v>89</v>
      </c>
      <c r="D34" s="7" t="s">
        <v>94</v>
      </c>
      <c r="E34" s="13">
        <v>1543.9999</v>
      </c>
      <c r="F34" s="87">
        <v>0.41159999999999997</v>
      </c>
      <c r="G34" s="7">
        <v>2.8039000000000001</v>
      </c>
      <c r="H34" s="28">
        <v>3.5</v>
      </c>
      <c r="I34" s="42">
        <v>0.3</v>
      </c>
      <c r="J34" s="27" t="s">
        <v>45</v>
      </c>
      <c r="K34" s="45">
        <v>2.8039000000000001</v>
      </c>
      <c r="L34" s="47">
        <v>2.8305707949452383</v>
      </c>
      <c r="M34" s="47">
        <v>2.8572415898904766</v>
      </c>
      <c r="N34" s="47">
        <v>2.8839123848357149</v>
      </c>
      <c r="O34" s="47">
        <v>2.9105831797809532</v>
      </c>
      <c r="P34" s="47">
        <v>2.9372539747261914</v>
      </c>
      <c r="Q34" s="47">
        <v>2.9639247696714297</v>
      </c>
      <c r="R34" s="47">
        <v>2.990595564616668</v>
      </c>
      <c r="S34" s="47">
        <v>3.0172663595619063</v>
      </c>
      <c r="T34" s="47">
        <v>3.0439371545071445</v>
      </c>
      <c r="U34" s="47">
        <v>3.0706079494523828</v>
      </c>
      <c r="V34" s="47">
        <v>3.0972787443976211</v>
      </c>
      <c r="W34" s="47">
        <v>3.1239495393428593</v>
      </c>
      <c r="X34" s="47">
        <v>3.1506203342880976</v>
      </c>
      <c r="Y34" s="47">
        <v>3.1772911292333359</v>
      </c>
      <c r="Z34" s="46">
        <v>3.2039619241785773</v>
      </c>
      <c r="AA34" s="47">
        <v>3.2124367377118617</v>
      </c>
      <c r="AB34" s="46">
        <v>3.2209115512451456</v>
      </c>
      <c r="AC34" s="47">
        <v>3.2298180199711419</v>
      </c>
      <c r="AD34" s="47">
        <v>3.2387244886971382</v>
      </c>
      <c r="AE34" s="47">
        <v>3.2476309574231346</v>
      </c>
      <c r="AF34" s="47">
        <v>3.2565374261491309</v>
      </c>
      <c r="AG34" s="46">
        <v>3.2654438948751263</v>
      </c>
      <c r="AH34" s="47">
        <v>3.3413859196990687</v>
      </c>
      <c r="AI34" s="47">
        <v>3.4173279445230111</v>
      </c>
      <c r="AJ34" s="47">
        <v>3.4932699693469536</v>
      </c>
      <c r="AK34" s="47">
        <v>3.569211994170896</v>
      </c>
      <c r="AL34" s="46">
        <v>3.9143136086603829</v>
      </c>
      <c r="AM34" s="46">
        <v>4.0501518294915329</v>
      </c>
      <c r="AN34" s="46">
        <v>3.7970380686427228</v>
      </c>
      <c r="AO34" s="46">
        <v>3.9621826117544021</v>
      </c>
      <c r="AP34" s="47">
        <v>4.3031424756462622</v>
      </c>
      <c r="AQ34" s="46">
        <v>4.6441023395381222</v>
      </c>
      <c r="AR34" s="47">
        <v>4.9620824688982843</v>
      </c>
      <c r="AS34" s="46">
        <v>5.2800625982584473</v>
      </c>
      <c r="AT34" s="46">
        <v>5.5353873985111379</v>
      </c>
      <c r="AU34" s="46">
        <v>5.3015197306551993</v>
      </c>
      <c r="AV34" s="46">
        <v>5.0250895542745564</v>
      </c>
      <c r="AW34" s="46">
        <v>5.4987042447649328</v>
      </c>
      <c r="AX34" s="96"/>
      <c r="AY34" s="90"/>
      <c r="AZ34" s="91"/>
      <c r="BH34"/>
      <c r="BL34" s="35"/>
    </row>
    <row r="35" spans="1:64" x14ac:dyDescent="0.2">
      <c r="A35" s="19" t="s">
        <v>247</v>
      </c>
      <c r="B35" s="7" t="s">
        <v>301</v>
      </c>
      <c r="C35" s="7" t="s">
        <v>89</v>
      </c>
      <c r="D35" s="7" t="s">
        <v>94</v>
      </c>
      <c r="E35" s="13">
        <v>5742.1876000000002</v>
      </c>
      <c r="F35" s="87">
        <v>0.94667999999999997</v>
      </c>
      <c r="G35" s="7">
        <v>6.7462999999999997</v>
      </c>
      <c r="H35" s="28">
        <v>9.66</v>
      </c>
      <c r="I35" s="42">
        <v>0.48300000000000004</v>
      </c>
      <c r="J35" s="27" t="s">
        <v>45</v>
      </c>
      <c r="K35" s="45">
        <v>7.0265295242382608</v>
      </c>
      <c r="L35" s="47">
        <v>7.253521005210632</v>
      </c>
      <c r="M35" s="47">
        <v>7.4805124861830032</v>
      </c>
      <c r="N35" s="47">
        <v>7.7075039671553744</v>
      </c>
      <c r="O35" s="47">
        <v>7.9344954481277457</v>
      </c>
      <c r="P35" s="47">
        <v>8.161486929100116</v>
      </c>
      <c r="Q35" s="47">
        <v>8.3884784100724872</v>
      </c>
      <c r="R35" s="47">
        <v>8.6154698910448584</v>
      </c>
      <c r="S35" s="47">
        <v>8.8424613720172296</v>
      </c>
      <c r="T35" s="47">
        <v>9.0694528529896008</v>
      </c>
      <c r="U35" s="47">
        <v>9.2964443339619702</v>
      </c>
      <c r="V35" s="47">
        <v>9.5234358149343414</v>
      </c>
      <c r="W35" s="47">
        <v>9.7504272959067109</v>
      </c>
      <c r="X35" s="47">
        <v>9.9774187768790821</v>
      </c>
      <c r="Y35" s="47">
        <v>10.204410257851453</v>
      </c>
      <c r="Z35" s="46">
        <v>10.431401738823824</v>
      </c>
      <c r="AA35" s="47">
        <v>10.317716598613778</v>
      </c>
      <c r="AB35" s="46">
        <v>10.20403145840373</v>
      </c>
      <c r="AC35" s="47">
        <v>10.249505514487749</v>
      </c>
      <c r="AD35" s="47">
        <v>10.294979570571769</v>
      </c>
      <c r="AE35" s="47">
        <v>10.340453626655789</v>
      </c>
      <c r="AF35" s="47">
        <v>10.385927682739808</v>
      </c>
      <c r="AG35" s="46">
        <v>10.431401738823824</v>
      </c>
      <c r="AH35" s="47">
        <v>10.405991426805191</v>
      </c>
      <c r="AI35" s="47">
        <v>10.380581114786557</v>
      </c>
      <c r="AJ35" s="47">
        <v>10.355170802767923</v>
      </c>
      <c r="AK35" s="47">
        <v>10.329760490749289</v>
      </c>
      <c r="AL35" s="47">
        <v>10.304350178730655</v>
      </c>
      <c r="AM35" s="47">
        <v>10.278939866712021</v>
      </c>
      <c r="AN35" s="46">
        <v>10.253529554693388</v>
      </c>
      <c r="AO35" s="47">
        <v>10.449767927029521</v>
      </c>
      <c r="AP35" s="47">
        <v>10.646006299365654</v>
      </c>
      <c r="AQ35" s="47">
        <v>10.842244671701787</v>
      </c>
      <c r="AR35" s="47">
        <v>11.038483044037919</v>
      </c>
      <c r="AS35" s="47">
        <v>11.234721416374052</v>
      </c>
      <c r="AT35" s="46">
        <v>11.430959788710188</v>
      </c>
      <c r="AU35" s="46">
        <v>11.852141207954785</v>
      </c>
      <c r="AV35" s="46">
        <v>10.917092256210367</v>
      </c>
      <c r="AW35" s="46">
        <v>11.062726266908212</v>
      </c>
      <c r="AX35" s="96"/>
      <c r="AY35" s="90"/>
      <c r="AZ35" s="91"/>
      <c r="BH35"/>
      <c r="BL35" s="35"/>
    </row>
    <row r="36" spans="1:64" ht="20" x14ac:dyDescent="0.2">
      <c r="A36" s="21" t="s">
        <v>95</v>
      </c>
      <c r="B36" s="7" t="s">
        <v>302</v>
      </c>
      <c r="C36" s="7" t="s">
        <v>89</v>
      </c>
      <c r="D36" s="7" t="s">
        <v>95</v>
      </c>
      <c r="E36" s="13">
        <v>14727.997799999999</v>
      </c>
      <c r="F36" s="87">
        <v>0.80476000000000003</v>
      </c>
      <c r="G36" s="79">
        <v>14.605</v>
      </c>
      <c r="H36" s="77">
        <f t="shared" ref="H36:H41" si="5">G36</f>
        <v>14.605</v>
      </c>
      <c r="I36" s="42">
        <v>1.2</v>
      </c>
      <c r="J36" s="26" t="s">
        <v>47</v>
      </c>
      <c r="K36" s="45">
        <v>14.605</v>
      </c>
      <c r="L36" s="45">
        <v>14.605</v>
      </c>
      <c r="M36" s="45">
        <v>14.605</v>
      </c>
      <c r="N36" s="45">
        <v>14.605</v>
      </c>
      <c r="O36" s="45">
        <v>14.605</v>
      </c>
      <c r="P36" s="45">
        <v>14.605</v>
      </c>
      <c r="Q36" s="45">
        <v>14.605</v>
      </c>
      <c r="R36" s="45">
        <v>14.605</v>
      </c>
      <c r="S36" s="45">
        <v>14.605</v>
      </c>
      <c r="T36" s="45">
        <v>14.605</v>
      </c>
      <c r="U36" s="45">
        <v>14.605</v>
      </c>
      <c r="V36" s="45">
        <v>14.605</v>
      </c>
      <c r="W36" s="45">
        <v>14.605</v>
      </c>
      <c r="X36" s="45">
        <v>14.605</v>
      </c>
      <c r="Y36" s="45">
        <v>14.605</v>
      </c>
      <c r="Z36" s="45">
        <v>14.605</v>
      </c>
      <c r="AA36" s="45">
        <v>14.605</v>
      </c>
      <c r="AB36" s="45">
        <v>14.605</v>
      </c>
      <c r="AC36" s="45">
        <v>14.605</v>
      </c>
      <c r="AD36" s="45">
        <v>14.605</v>
      </c>
      <c r="AE36" s="45">
        <v>14.605</v>
      </c>
      <c r="AF36" s="45">
        <v>14.605</v>
      </c>
      <c r="AG36" s="45">
        <v>14.605</v>
      </c>
      <c r="AH36" s="45">
        <v>14.605</v>
      </c>
      <c r="AI36" s="45">
        <v>14.605</v>
      </c>
      <c r="AJ36" s="45">
        <v>14.605</v>
      </c>
      <c r="AK36" s="45">
        <v>14.605</v>
      </c>
      <c r="AL36" s="45">
        <v>14.605</v>
      </c>
      <c r="AM36" s="45">
        <v>14.605</v>
      </c>
      <c r="AN36" s="45">
        <v>14.605</v>
      </c>
      <c r="AO36" s="45">
        <v>14.605</v>
      </c>
      <c r="AP36" s="45">
        <v>14.605</v>
      </c>
      <c r="AQ36" s="45">
        <v>14.605</v>
      </c>
      <c r="AR36" s="45">
        <v>14.605</v>
      </c>
      <c r="AS36" s="45">
        <v>14.605</v>
      </c>
      <c r="AT36" s="45">
        <v>14.605</v>
      </c>
      <c r="AU36" s="45">
        <v>14.605</v>
      </c>
      <c r="AV36" s="45">
        <v>14.605</v>
      </c>
      <c r="AW36" s="45">
        <v>14.605</v>
      </c>
      <c r="AX36" s="96">
        <v>7.4200000000000004E-3</v>
      </c>
      <c r="AY36" s="90">
        <f t="shared" ref="AY36:AY49" si="6">G36*(2017-1979+1)-SUM(K36:AW36)</f>
        <v>0</v>
      </c>
      <c r="AZ36" s="90">
        <f t="shared" ref="AZ36:AZ49" si="7">-AY36/360</f>
        <v>0</v>
      </c>
      <c r="BG36" s="38" t="s">
        <v>28</v>
      </c>
      <c r="BH36" t="s">
        <v>28</v>
      </c>
      <c r="BI36" s="69"/>
      <c r="BL36" s="35"/>
    </row>
    <row r="37" spans="1:64" ht="20" x14ac:dyDescent="0.2">
      <c r="A37" s="20" t="s">
        <v>59</v>
      </c>
      <c r="B37" s="7" t="s">
        <v>302</v>
      </c>
      <c r="C37" s="7" t="s">
        <v>89</v>
      </c>
      <c r="D37" s="7" t="s">
        <v>95</v>
      </c>
      <c r="E37" s="13">
        <v>1209.1663000000001</v>
      </c>
      <c r="F37" s="87">
        <v>9.4990000000000005E-2</v>
      </c>
      <c r="G37" s="79">
        <v>1.6440999999999999</v>
      </c>
      <c r="H37" s="77">
        <f t="shared" si="5"/>
        <v>1.6440999999999999</v>
      </c>
      <c r="I37" s="42">
        <v>0.37814300000000001</v>
      </c>
      <c r="J37" s="26" t="s">
        <v>47</v>
      </c>
      <c r="K37" s="45">
        <v>1.6440999999999999</v>
      </c>
      <c r="L37" s="45">
        <v>1.6440999999999999</v>
      </c>
      <c r="M37" s="45">
        <v>1.6440999999999999</v>
      </c>
      <c r="N37" s="45">
        <v>1.6440999999999999</v>
      </c>
      <c r="O37" s="45">
        <v>1.6440999999999999</v>
      </c>
      <c r="P37" s="45">
        <v>1.6440999999999999</v>
      </c>
      <c r="Q37" s="45">
        <v>1.6440999999999999</v>
      </c>
      <c r="R37" s="45">
        <v>1.6440999999999999</v>
      </c>
      <c r="S37" s="45">
        <v>1.6440999999999999</v>
      </c>
      <c r="T37" s="45">
        <v>1.6440999999999999</v>
      </c>
      <c r="U37" s="45">
        <v>1.6440999999999999</v>
      </c>
      <c r="V37" s="45">
        <v>1.6440999999999999</v>
      </c>
      <c r="W37" s="45">
        <v>1.6440999999999999</v>
      </c>
      <c r="X37" s="45">
        <v>1.6440999999999999</v>
      </c>
      <c r="Y37" s="45">
        <v>1.6440999999999999</v>
      </c>
      <c r="Z37" s="45">
        <v>1.6440999999999999</v>
      </c>
      <c r="AA37" s="45">
        <v>1.6440999999999999</v>
      </c>
      <c r="AB37" s="45">
        <v>1.6440999999999999</v>
      </c>
      <c r="AC37" s="45">
        <v>1.6440999999999999</v>
      </c>
      <c r="AD37" s="45">
        <v>1.6440999999999999</v>
      </c>
      <c r="AE37" s="45">
        <v>1.6440999999999999</v>
      </c>
      <c r="AF37" s="45">
        <v>1.6440999999999999</v>
      </c>
      <c r="AG37" s="45">
        <v>1.6440999999999999</v>
      </c>
      <c r="AH37" s="45">
        <v>1.6440999999999999</v>
      </c>
      <c r="AI37" s="45">
        <v>1.6440999999999999</v>
      </c>
      <c r="AJ37" s="45">
        <v>1.6440999999999999</v>
      </c>
      <c r="AK37" s="45">
        <v>1.6440999999999999</v>
      </c>
      <c r="AL37" s="45">
        <v>1.6440999999999999</v>
      </c>
      <c r="AM37" s="45">
        <v>1.6440999999999999</v>
      </c>
      <c r="AN37" s="45">
        <v>1.6440999999999999</v>
      </c>
      <c r="AO37" s="45">
        <v>1.6440999999999999</v>
      </c>
      <c r="AP37" s="45">
        <v>1.6440999999999999</v>
      </c>
      <c r="AQ37" s="45">
        <v>1.6440999999999999</v>
      </c>
      <c r="AR37" s="45">
        <v>1.6440999999999999</v>
      </c>
      <c r="AS37" s="45">
        <v>1.6440999999999999</v>
      </c>
      <c r="AT37" s="45">
        <v>1.6440999999999999</v>
      </c>
      <c r="AU37" s="45">
        <v>1.6440999999999999</v>
      </c>
      <c r="AV37" s="45">
        <v>1.6440999999999999</v>
      </c>
      <c r="AW37" s="45">
        <v>1.6440999999999999</v>
      </c>
      <c r="AX37" s="96">
        <v>7.6000000000000004E-4</v>
      </c>
      <c r="AY37" s="90">
        <f t="shared" si="6"/>
        <v>0</v>
      </c>
      <c r="AZ37" s="90">
        <f t="shared" si="7"/>
        <v>0</v>
      </c>
      <c r="BH37"/>
      <c r="BL37" s="35"/>
    </row>
    <row r="38" spans="1:64" ht="20" x14ac:dyDescent="0.2">
      <c r="A38" s="20" t="s">
        <v>60</v>
      </c>
      <c r="B38" s="7" t="s">
        <v>302</v>
      </c>
      <c r="C38" s="7" t="s">
        <v>89</v>
      </c>
      <c r="D38" s="7" t="s">
        <v>95</v>
      </c>
      <c r="E38" s="13">
        <v>3553.2849999999999</v>
      </c>
      <c r="F38" s="87">
        <v>6.4899999999999999E-2</v>
      </c>
      <c r="G38" s="79">
        <v>3.3529</v>
      </c>
      <c r="H38" s="77">
        <f t="shared" si="5"/>
        <v>3.3529</v>
      </c>
      <c r="I38" s="42">
        <v>0.26600000000000001</v>
      </c>
      <c r="J38" s="26" t="s">
        <v>47</v>
      </c>
      <c r="K38" s="45">
        <v>3.3529</v>
      </c>
      <c r="L38" s="45">
        <v>3.3529</v>
      </c>
      <c r="M38" s="45">
        <v>3.3529</v>
      </c>
      <c r="N38" s="45">
        <v>3.3529</v>
      </c>
      <c r="O38" s="45">
        <v>3.3529</v>
      </c>
      <c r="P38" s="45">
        <v>3.3529</v>
      </c>
      <c r="Q38" s="45">
        <v>3.3529</v>
      </c>
      <c r="R38" s="45">
        <v>3.3529</v>
      </c>
      <c r="S38" s="45">
        <v>3.3529</v>
      </c>
      <c r="T38" s="45">
        <v>3.3529</v>
      </c>
      <c r="U38" s="45">
        <v>3.3529</v>
      </c>
      <c r="V38" s="45">
        <v>3.3529</v>
      </c>
      <c r="W38" s="45">
        <v>3.3529</v>
      </c>
      <c r="X38" s="45">
        <v>3.3529</v>
      </c>
      <c r="Y38" s="45">
        <v>3.3529</v>
      </c>
      <c r="Z38" s="45">
        <v>3.3529</v>
      </c>
      <c r="AA38" s="45">
        <v>3.3529</v>
      </c>
      <c r="AB38" s="45">
        <v>3.3529</v>
      </c>
      <c r="AC38" s="45">
        <v>3.3529</v>
      </c>
      <c r="AD38" s="45">
        <v>3.3529</v>
      </c>
      <c r="AE38" s="45">
        <v>3.3529</v>
      </c>
      <c r="AF38" s="45">
        <v>3.3529</v>
      </c>
      <c r="AG38" s="45">
        <v>3.3529</v>
      </c>
      <c r="AH38" s="45">
        <v>3.3529</v>
      </c>
      <c r="AI38" s="45">
        <v>3.3529</v>
      </c>
      <c r="AJ38" s="45">
        <v>3.3529</v>
      </c>
      <c r="AK38" s="45">
        <v>3.3529</v>
      </c>
      <c r="AL38" s="45">
        <v>3.3529</v>
      </c>
      <c r="AM38" s="45">
        <v>3.3529</v>
      </c>
      <c r="AN38" s="45">
        <v>3.3529</v>
      </c>
      <c r="AO38" s="45">
        <v>3.3529</v>
      </c>
      <c r="AP38" s="45">
        <v>3.3529</v>
      </c>
      <c r="AQ38" s="45">
        <v>3.3529</v>
      </c>
      <c r="AR38" s="45">
        <v>3.3529</v>
      </c>
      <c r="AS38" s="45">
        <v>3.3529</v>
      </c>
      <c r="AT38" s="45">
        <v>3.3529</v>
      </c>
      <c r="AU38" s="45">
        <v>3.3529</v>
      </c>
      <c r="AV38" s="45">
        <v>3.3529</v>
      </c>
      <c r="AW38" s="45">
        <v>3.3529</v>
      </c>
      <c r="AX38" s="96">
        <v>4.6800000000000001E-3</v>
      </c>
      <c r="AY38" s="90">
        <f t="shared" si="6"/>
        <v>0</v>
      </c>
      <c r="AZ38" s="90">
        <f t="shared" si="7"/>
        <v>0</v>
      </c>
      <c r="BH38"/>
      <c r="BL38" s="35"/>
    </row>
    <row r="39" spans="1:64" ht="20" x14ac:dyDescent="0.2">
      <c r="A39" s="20" t="s">
        <v>61</v>
      </c>
      <c r="B39" s="7" t="s">
        <v>302</v>
      </c>
      <c r="C39" s="7" t="s">
        <v>89</v>
      </c>
      <c r="D39" s="7" t="s">
        <v>95</v>
      </c>
      <c r="E39" s="13">
        <v>579.81179999999995</v>
      </c>
      <c r="F39" s="87">
        <v>5.7229999999999996E-2</v>
      </c>
      <c r="G39" s="79">
        <v>1.2564</v>
      </c>
      <c r="H39" s="77">
        <f t="shared" si="5"/>
        <v>1.2564</v>
      </c>
      <c r="I39" s="42">
        <v>0.28897200000000001</v>
      </c>
      <c r="J39" s="26" t="s">
        <v>47</v>
      </c>
      <c r="K39" s="45">
        <v>1.2564</v>
      </c>
      <c r="L39" s="45">
        <v>1.2564</v>
      </c>
      <c r="M39" s="45">
        <v>1.2564</v>
      </c>
      <c r="N39" s="45">
        <v>1.2564</v>
      </c>
      <c r="O39" s="45">
        <v>1.2564</v>
      </c>
      <c r="P39" s="45">
        <v>1.2564</v>
      </c>
      <c r="Q39" s="45">
        <v>1.2564</v>
      </c>
      <c r="R39" s="45">
        <v>1.2564</v>
      </c>
      <c r="S39" s="45">
        <v>1.2564</v>
      </c>
      <c r="T39" s="45">
        <v>1.2564</v>
      </c>
      <c r="U39" s="45">
        <v>1.2564</v>
      </c>
      <c r="V39" s="45">
        <v>1.2564</v>
      </c>
      <c r="W39" s="45">
        <v>1.2564</v>
      </c>
      <c r="X39" s="45">
        <v>1.2564</v>
      </c>
      <c r="Y39" s="45">
        <v>1.2564</v>
      </c>
      <c r="Z39" s="45">
        <v>1.2564</v>
      </c>
      <c r="AA39" s="45">
        <v>1.2564</v>
      </c>
      <c r="AB39" s="45">
        <v>1.2564</v>
      </c>
      <c r="AC39" s="45">
        <v>1.2564</v>
      </c>
      <c r="AD39" s="45">
        <v>1.2564</v>
      </c>
      <c r="AE39" s="45">
        <v>1.2564</v>
      </c>
      <c r="AF39" s="45">
        <v>1.2564</v>
      </c>
      <c r="AG39" s="45">
        <v>1.2564</v>
      </c>
      <c r="AH39" s="45">
        <v>1.2564</v>
      </c>
      <c r="AI39" s="45">
        <v>1.2564</v>
      </c>
      <c r="AJ39" s="45">
        <v>1.2564</v>
      </c>
      <c r="AK39" s="45">
        <v>1.2564</v>
      </c>
      <c r="AL39" s="45">
        <v>1.2564</v>
      </c>
      <c r="AM39" s="45">
        <v>1.2564</v>
      </c>
      <c r="AN39" s="45">
        <v>1.2564</v>
      </c>
      <c r="AO39" s="45">
        <v>1.2564</v>
      </c>
      <c r="AP39" s="45">
        <v>1.2564</v>
      </c>
      <c r="AQ39" s="45">
        <v>1.2564</v>
      </c>
      <c r="AR39" s="45">
        <v>1.2564</v>
      </c>
      <c r="AS39" s="45">
        <v>1.2564</v>
      </c>
      <c r="AT39" s="45">
        <v>1.2564</v>
      </c>
      <c r="AU39" s="45">
        <v>1.2564</v>
      </c>
      <c r="AV39" s="45">
        <v>1.2564</v>
      </c>
      <c r="AW39" s="45">
        <v>1.2564</v>
      </c>
      <c r="AX39" s="96">
        <v>1.2999999999999999E-4</v>
      </c>
      <c r="AY39" s="90">
        <f t="shared" si="6"/>
        <v>0</v>
      </c>
      <c r="AZ39" s="90">
        <f t="shared" si="7"/>
        <v>0</v>
      </c>
      <c r="BH39"/>
      <c r="BL39" s="35"/>
    </row>
    <row r="40" spans="1:64" ht="20" x14ac:dyDescent="0.2">
      <c r="A40" s="20" t="s">
        <v>62</v>
      </c>
      <c r="B40" s="7" t="s">
        <v>302</v>
      </c>
      <c r="C40" s="7" t="s">
        <v>89</v>
      </c>
      <c r="D40" s="7" t="s">
        <v>95</v>
      </c>
      <c r="E40" s="13">
        <v>8161.9386000000004</v>
      </c>
      <c r="F40" s="87">
        <v>0.26727000000000001</v>
      </c>
      <c r="G40" s="79">
        <v>4.5138999999999996</v>
      </c>
      <c r="H40" s="77">
        <f t="shared" si="5"/>
        <v>4.5138999999999996</v>
      </c>
      <c r="I40" s="42">
        <v>0.81250199999999995</v>
      </c>
      <c r="J40" s="26" t="s">
        <v>47</v>
      </c>
      <c r="K40" s="45">
        <v>4.5138999999999996</v>
      </c>
      <c r="L40" s="45">
        <v>4.5138999999999996</v>
      </c>
      <c r="M40" s="45">
        <v>4.5138999999999996</v>
      </c>
      <c r="N40" s="45">
        <v>4.5138999999999996</v>
      </c>
      <c r="O40" s="45">
        <v>4.5138999999999996</v>
      </c>
      <c r="P40" s="45">
        <v>4.5138999999999996</v>
      </c>
      <c r="Q40" s="45">
        <v>4.5138999999999996</v>
      </c>
      <c r="R40" s="45">
        <v>4.5138999999999996</v>
      </c>
      <c r="S40" s="45">
        <v>4.5138999999999996</v>
      </c>
      <c r="T40" s="45">
        <v>4.5138999999999996</v>
      </c>
      <c r="U40" s="45">
        <v>4.5138999999999996</v>
      </c>
      <c r="V40" s="45">
        <v>4.5138999999999996</v>
      </c>
      <c r="W40" s="45">
        <v>4.5138999999999996</v>
      </c>
      <c r="X40" s="45">
        <v>4.5138999999999996</v>
      </c>
      <c r="Y40" s="45">
        <v>4.5138999999999996</v>
      </c>
      <c r="Z40" s="45">
        <v>4.5138999999999996</v>
      </c>
      <c r="AA40" s="45">
        <v>4.5138999999999996</v>
      </c>
      <c r="AB40" s="45">
        <v>4.5138999999999996</v>
      </c>
      <c r="AC40" s="45">
        <v>4.5138999999999996</v>
      </c>
      <c r="AD40" s="45">
        <v>4.5138999999999996</v>
      </c>
      <c r="AE40" s="45">
        <v>4.5138999999999996</v>
      </c>
      <c r="AF40" s="45">
        <v>4.5138999999999996</v>
      </c>
      <c r="AG40" s="45">
        <v>4.5138999999999996</v>
      </c>
      <c r="AH40" s="45">
        <v>4.5138999999999996</v>
      </c>
      <c r="AI40" s="45">
        <v>4.5138999999999996</v>
      </c>
      <c r="AJ40" s="45">
        <v>4.5138999999999996</v>
      </c>
      <c r="AK40" s="45">
        <v>4.5138999999999996</v>
      </c>
      <c r="AL40" s="45">
        <v>4.5138999999999996</v>
      </c>
      <c r="AM40" s="45">
        <v>4.5138999999999996</v>
      </c>
      <c r="AN40" s="45">
        <v>4.5138999999999996</v>
      </c>
      <c r="AO40" s="45">
        <v>4.5138999999999996</v>
      </c>
      <c r="AP40" s="45">
        <v>4.5138999999999996</v>
      </c>
      <c r="AQ40" s="45">
        <v>4.5138999999999996</v>
      </c>
      <c r="AR40" s="45">
        <v>4.5138999999999996</v>
      </c>
      <c r="AS40" s="45">
        <v>4.5138999999999996</v>
      </c>
      <c r="AT40" s="45">
        <v>4.5138999999999996</v>
      </c>
      <c r="AU40" s="45">
        <v>4.5138999999999996</v>
      </c>
      <c r="AV40" s="45">
        <v>4.5138999999999996</v>
      </c>
      <c r="AW40" s="45">
        <v>4.5138999999999996</v>
      </c>
      <c r="AX40" s="96">
        <v>3.4399999999999999E-3</v>
      </c>
      <c r="AY40" s="90">
        <f t="shared" si="6"/>
        <v>0</v>
      </c>
      <c r="AZ40" s="90">
        <f t="shared" si="7"/>
        <v>0</v>
      </c>
      <c r="BH40"/>
      <c r="BL40" s="35"/>
    </row>
    <row r="41" spans="1:64" ht="20" x14ac:dyDescent="0.2">
      <c r="A41" s="20" t="s">
        <v>187</v>
      </c>
      <c r="B41" s="7" t="s">
        <v>302</v>
      </c>
      <c r="C41" s="7" t="s">
        <v>89</v>
      </c>
      <c r="D41" s="7" t="s">
        <v>95</v>
      </c>
      <c r="E41" s="13">
        <v>10610.848599999999</v>
      </c>
      <c r="F41" s="87">
        <v>0.23305000000000001</v>
      </c>
      <c r="G41" s="79">
        <v>15.3704</v>
      </c>
      <c r="H41" s="77">
        <f t="shared" si="5"/>
        <v>15.3704</v>
      </c>
      <c r="I41" s="42">
        <v>3.5351920000000003</v>
      </c>
      <c r="J41" s="26" t="s">
        <v>47</v>
      </c>
      <c r="K41" s="45">
        <v>15.3704</v>
      </c>
      <c r="L41" s="45">
        <v>15.3704</v>
      </c>
      <c r="M41" s="45">
        <v>15.3704</v>
      </c>
      <c r="N41" s="45">
        <v>15.3704</v>
      </c>
      <c r="O41" s="45">
        <v>15.3704</v>
      </c>
      <c r="P41" s="45">
        <v>15.3704</v>
      </c>
      <c r="Q41" s="45">
        <v>15.3704</v>
      </c>
      <c r="R41" s="45">
        <v>15.3704</v>
      </c>
      <c r="S41" s="45">
        <v>15.3704</v>
      </c>
      <c r="T41" s="45">
        <v>15.3704</v>
      </c>
      <c r="U41" s="45">
        <v>15.3704</v>
      </c>
      <c r="V41" s="45">
        <v>15.3704</v>
      </c>
      <c r="W41" s="45">
        <v>15.3704</v>
      </c>
      <c r="X41" s="45">
        <v>15.3704</v>
      </c>
      <c r="Y41" s="45">
        <v>15.3704</v>
      </c>
      <c r="Z41" s="45">
        <v>15.3704</v>
      </c>
      <c r="AA41" s="45">
        <v>15.3704</v>
      </c>
      <c r="AB41" s="45">
        <v>15.3704</v>
      </c>
      <c r="AC41" s="45">
        <v>15.3704</v>
      </c>
      <c r="AD41" s="45">
        <v>15.3704</v>
      </c>
      <c r="AE41" s="45">
        <v>15.3704</v>
      </c>
      <c r="AF41" s="45">
        <v>15.3704</v>
      </c>
      <c r="AG41" s="45">
        <v>15.3704</v>
      </c>
      <c r="AH41" s="45">
        <v>15.3704</v>
      </c>
      <c r="AI41" s="45">
        <v>15.3704</v>
      </c>
      <c r="AJ41" s="45">
        <v>15.3704</v>
      </c>
      <c r="AK41" s="45">
        <v>15.3704</v>
      </c>
      <c r="AL41" s="45">
        <v>15.3704</v>
      </c>
      <c r="AM41" s="45">
        <v>15.3704</v>
      </c>
      <c r="AN41" s="45">
        <v>15.3704</v>
      </c>
      <c r="AO41" s="45">
        <v>15.3704</v>
      </c>
      <c r="AP41" s="45">
        <v>15.3704</v>
      </c>
      <c r="AQ41" s="45">
        <v>15.3704</v>
      </c>
      <c r="AR41" s="45">
        <v>15.3704</v>
      </c>
      <c r="AS41" s="45">
        <v>15.3704</v>
      </c>
      <c r="AT41" s="45">
        <v>15.3704</v>
      </c>
      <c r="AU41" s="45">
        <v>15.3704</v>
      </c>
      <c r="AV41" s="45">
        <v>15.3704</v>
      </c>
      <c r="AW41" s="45">
        <v>15.3704</v>
      </c>
      <c r="AX41" s="96">
        <v>4.6099999999999995E-3</v>
      </c>
      <c r="AY41" s="90">
        <f t="shared" si="6"/>
        <v>0</v>
      </c>
      <c r="AZ41" s="90">
        <f t="shared" si="7"/>
        <v>0</v>
      </c>
      <c r="BH41"/>
      <c r="BL41" s="35"/>
    </row>
    <row r="42" spans="1:64" ht="20" x14ac:dyDescent="0.2">
      <c r="A42" s="1" t="s">
        <v>15</v>
      </c>
      <c r="B42" s="7" t="s">
        <v>302</v>
      </c>
      <c r="C42" s="7" t="s">
        <v>89</v>
      </c>
      <c r="D42" s="7" t="s">
        <v>96</v>
      </c>
      <c r="E42" s="13">
        <v>2314.0617999999999</v>
      </c>
      <c r="F42" s="87">
        <v>0.12920999999999999</v>
      </c>
      <c r="G42" s="79">
        <v>2.4403000000000001</v>
      </c>
      <c r="H42" s="31">
        <v>2.1030000000000002</v>
      </c>
      <c r="I42" s="42">
        <v>0.2</v>
      </c>
      <c r="J42" s="27" t="s">
        <v>46</v>
      </c>
      <c r="K42" s="43">
        <v>2.1030000000000002</v>
      </c>
      <c r="L42" s="43">
        <v>2.19</v>
      </c>
      <c r="M42" s="43">
        <v>2.19</v>
      </c>
      <c r="N42" s="43">
        <v>2.19</v>
      </c>
      <c r="O42" s="43">
        <v>2.19</v>
      </c>
      <c r="P42" s="43">
        <v>2.19</v>
      </c>
      <c r="Q42" s="43">
        <v>2.19</v>
      </c>
      <c r="R42" s="43">
        <v>2.19</v>
      </c>
      <c r="S42" s="43">
        <v>2.19</v>
      </c>
      <c r="T42" s="43">
        <v>2.19</v>
      </c>
      <c r="U42" s="43">
        <v>2.19</v>
      </c>
      <c r="V42" s="43">
        <v>2.19</v>
      </c>
      <c r="W42" s="43">
        <v>2.19</v>
      </c>
      <c r="X42" s="43">
        <v>2.19</v>
      </c>
      <c r="Y42" s="43">
        <v>2.19</v>
      </c>
      <c r="Z42" s="43">
        <v>2.19</v>
      </c>
      <c r="AA42" s="43">
        <v>2.19</v>
      </c>
      <c r="AB42" s="43">
        <v>2.19</v>
      </c>
      <c r="AC42" s="43">
        <v>2.19</v>
      </c>
      <c r="AD42" s="43">
        <v>2.19</v>
      </c>
      <c r="AE42" s="43">
        <v>2.19</v>
      </c>
      <c r="AF42" s="43">
        <v>2.19</v>
      </c>
      <c r="AG42" s="43">
        <v>2.19</v>
      </c>
      <c r="AH42" s="43">
        <v>2.19</v>
      </c>
      <c r="AI42" s="43">
        <v>2.19</v>
      </c>
      <c r="AJ42" s="43">
        <v>2.19</v>
      </c>
      <c r="AK42" s="43">
        <v>2.19</v>
      </c>
      <c r="AL42" s="43">
        <v>2.19</v>
      </c>
      <c r="AM42" s="43">
        <v>2.19</v>
      </c>
      <c r="AN42" s="43">
        <v>2.19</v>
      </c>
      <c r="AO42" s="43">
        <v>2.19</v>
      </c>
      <c r="AP42" s="43">
        <v>2.19</v>
      </c>
      <c r="AQ42" s="43">
        <v>2.19</v>
      </c>
      <c r="AR42" s="43">
        <v>2.19</v>
      </c>
      <c r="AS42" s="43">
        <v>2.19</v>
      </c>
      <c r="AT42" s="43">
        <v>2.19</v>
      </c>
      <c r="AU42" s="43">
        <v>2.19</v>
      </c>
      <c r="AV42" s="43">
        <v>2.19</v>
      </c>
      <c r="AW42" s="43">
        <v>2.19</v>
      </c>
      <c r="AX42" s="96">
        <v>2.14E-3</v>
      </c>
      <c r="AY42" s="90">
        <f t="shared" si="6"/>
        <v>9.8487000000000506</v>
      </c>
      <c r="AZ42" s="90">
        <f t="shared" si="7"/>
        <v>-2.7357500000000142E-2</v>
      </c>
      <c r="BH42"/>
      <c r="BL42" s="35"/>
    </row>
    <row r="43" spans="1:64" ht="20" x14ac:dyDescent="0.2">
      <c r="A43" s="1" t="s">
        <v>16</v>
      </c>
      <c r="B43" s="7" t="s">
        <v>302</v>
      </c>
      <c r="C43" s="7" t="s">
        <v>89</v>
      </c>
      <c r="D43" s="7" t="s">
        <v>99</v>
      </c>
      <c r="E43" s="13">
        <v>719.86789999999996</v>
      </c>
      <c r="F43" s="87">
        <v>4.0709999999999996E-2</v>
      </c>
      <c r="G43" s="79">
        <v>0.76370000000000005</v>
      </c>
      <c r="H43" s="31">
        <v>0.82499999999999996</v>
      </c>
      <c r="I43" s="42">
        <v>0.08</v>
      </c>
      <c r="J43" s="27" t="s">
        <v>46</v>
      </c>
      <c r="K43" s="43">
        <v>0.82499999999999996</v>
      </c>
      <c r="L43" s="43">
        <v>0.82499999999999996</v>
      </c>
      <c r="M43" s="43">
        <v>0.82499999999999996</v>
      </c>
      <c r="N43" s="43">
        <v>0.82499999999999996</v>
      </c>
      <c r="O43" s="43">
        <v>0.82499999999999996</v>
      </c>
      <c r="P43" s="43">
        <v>0.82499999999999996</v>
      </c>
      <c r="Q43" s="43">
        <v>0.82499999999999996</v>
      </c>
      <c r="R43" s="43">
        <v>0.82499999999999996</v>
      </c>
      <c r="S43" s="43">
        <v>0.82499999999999996</v>
      </c>
      <c r="T43" s="43">
        <v>0.82499999999999996</v>
      </c>
      <c r="U43" s="43">
        <v>0.82499999999999996</v>
      </c>
      <c r="V43" s="43">
        <v>0.82499999999999996</v>
      </c>
      <c r="W43" s="43">
        <v>0.82499999999999996</v>
      </c>
      <c r="X43" s="43">
        <v>0.82499999999999996</v>
      </c>
      <c r="Y43" s="43">
        <v>0.82499999999999996</v>
      </c>
      <c r="Z43" s="43">
        <v>0.82499999999999996</v>
      </c>
      <c r="AA43" s="43">
        <v>0.82499999999999996</v>
      </c>
      <c r="AB43" s="43">
        <v>0.82499999999999996</v>
      </c>
      <c r="AC43" s="43">
        <v>0.82499999999999996</v>
      </c>
      <c r="AD43" s="43">
        <v>0.82499999999999996</v>
      </c>
      <c r="AE43" s="43">
        <v>0.82499999999999996</v>
      </c>
      <c r="AF43" s="43">
        <v>0.82499999999999996</v>
      </c>
      <c r="AG43" s="43">
        <v>0.82499999999999996</v>
      </c>
      <c r="AH43" s="43">
        <v>0.82499999999999996</v>
      </c>
      <c r="AI43" s="43">
        <v>0.82499999999999996</v>
      </c>
      <c r="AJ43" s="43">
        <v>0.82499999999999996</v>
      </c>
      <c r="AK43" s="43">
        <v>0.82499999999999996</v>
      </c>
      <c r="AL43" s="43">
        <v>0.82499999999999996</v>
      </c>
      <c r="AM43" s="43">
        <v>0.82499999999999996</v>
      </c>
      <c r="AN43" s="43">
        <v>0.82499999999999996</v>
      </c>
      <c r="AO43" s="43">
        <v>0.82499999999999996</v>
      </c>
      <c r="AP43" s="43">
        <v>0.82499999999999996</v>
      </c>
      <c r="AQ43" s="43">
        <v>0.82499999999999996</v>
      </c>
      <c r="AR43" s="43">
        <v>0.82499999999999996</v>
      </c>
      <c r="AS43" s="43">
        <v>0.82499999999999996</v>
      </c>
      <c r="AT43" s="43">
        <v>0.82499999999999996</v>
      </c>
      <c r="AU43" s="43">
        <v>0.82499999999999996</v>
      </c>
      <c r="AV43" s="43">
        <v>0.82499999999999996</v>
      </c>
      <c r="AW43" s="43">
        <v>0.82499999999999996</v>
      </c>
      <c r="AX43" s="96">
        <v>4.8999999999999998E-4</v>
      </c>
      <c r="AY43" s="90">
        <f t="shared" si="6"/>
        <v>-2.3906999999999812</v>
      </c>
      <c r="AZ43" s="90">
        <f t="shared" si="7"/>
        <v>6.6408333333332807E-3</v>
      </c>
      <c r="BH43"/>
      <c r="BL43" s="35"/>
    </row>
    <row r="44" spans="1:64" ht="20" x14ac:dyDescent="0.2">
      <c r="A44" s="1" t="s">
        <v>31</v>
      </c>
      <c r="B44" s="7" t="s">
        <v>302</v>
      </c>
      <c r="C44" s="7" t="s">
        <v>89</v>
      </c>
      <c r="D44" s="7" t="s">
        <v>98</v>
      </c>
      <c r="E44" s="13">
        <v>986.12879999999996</v>
      </c>
      <c r="F44" s="87">
        <v>5.3690000000000002E-2</v>
      </c>
      <c r="G44" s="79">
        <v>1.0138</v>
      </c>
      <c r="H44" s="31">
        <v>0.91700000000000004</v>
      </c>
      <c r="I44" s="42">
        <v>0.126</v>
      </c>
      <c r="J44" s="27" t="s">
        <v>46</v>
      </c>
      <c r="K44" s="43">
        <v>0.91700000000000004</v>
      </c>
      <c r="L44" s="43">
        <v>0.91700000000000004</v>
      </c>
      <c r="M44" s="43">
        <v>0.91700000000000004</v>
      </c>
      <c r="N44" s="43">
        <v>0.91700000000000004</v>
      </c>
      <c r="O44" s="43">
        <v>0.91700000000000004</v>
      </c>
      <c r="P44" s="43">
        <v>0.91700000000000004</v>
      </c>
      <c r="Q44" s="43">
        <v>0.91700000000000004</v>
      </c>
      <c r="R44" s="43">
        <v>0.91700000000000004</v>
      </c>
      <c r="S44" s="43">
        <v>0.91700000000000004</v>
      </c>
      <c r="T44" s="43">
        <v>0.91700000000000004</v>
      </c>
      <c r="U44" s="43">
        <v>0.91700000000000004</v>
      </c>
      <c r="V44" s="43">
        <v>0.91700000000000004</v>
      </c>
      <c r="W44" s="43">
        <v>0.91700000000000004</v>
      </c>
      <c r="X44" s="43">
        <v>0.91700000000000004</v>
      </c>
      <c r="Y44" s="43">
        <v>0.91700000000000004</v>
      </c>
      <c r="Z44" s="43">
        <v>0.91700000000000004</v>
      </c>
      <c r="AA44" s="43">
        <v>0.91700000000000004</v>
      </c>
      <c r="AB44" s="43">
        <v>0.91700000000000004</v>
      </c>
      <c r="AC44" s="43">
        <v>0.91700000000000004</v>
      </c>
      <c r="AD44" s="43">
        <v>0.91700000000000004</v>
      </c>
      <c r="AE44" s="43">
        <v>0.91700000000000004</v>
      </c>
      <c r="AF44" s="43">
        <v>0.91700000000000004</v>
      </c>
      <c r="AG44" s="43">
        <v>0.91700000000000004</v>
      </c>
      <c r="AH44" s="43">
        <v>0.91700000000000004</v>
      </c>
      <c r="AI44" s="43">
        <v>0.91700000000000004</v>
      </c>
      <c r="AJ44" s="43">
        <v>0.91700000000000004</v>
      </c>
      <c r="AK44" s="43">
        <v>0.91700000000000004</v>
      </c>
      <c r="AL44" s="43">
        <v>0.91700000000000004</v>
      </c>
      <c r="AM44" s="43">
        <v>0.91700000000000004</v>
      </c>
      <c r="AN44" s="43">
        <v>0.91700000000000004</v>
      </c>
      <c r="AO44" s="43">
        <v>0.91700000000000004</v>
      </c>
      <c r="AP44" s="43">
        <v>0.91700000000000004</v>
      </c>
      <c r="AQ44" s="43">
        <v>0.91700000000000004</v>
      </c>
      <c r="AR44" s="43">
        <v>0.91700000000000004</v>
      </c>
      <c r="AS44" s="43">
        <v>0.91700000000000004</v>
      </c>
      <c r="AT44" s="43">
        <v>0.91700000000000004</v>
      </c>
      <c r="AU44" s="43">
        <v>0.91700000000000004</v>
      </c>
      <c r="AV44" s="43">
        <v>0.91700000000000004</v>
      </c>
      <c r="AW44" s="43">
        <v>0.91700000000000004</v>
      </c>
      <c r="AX44" s="96">
        <v>5.5000000000000003E-4</v>
      </c>
      <c r="AY44" s="90">
        <f t="shared" si="6"/>
        <v>3.7751999999999697</v>
      </c>
      <c r="AZ44" s="90">
        <f t="shared" si="7"/>
        <v>-1.0486666666666582E-2</v>
      </c>
      <c r="BH44"/>
      <c r="BL44" s="35"/>
    </row>
    <row r="45" spans="1:64" ht="20" x14ac:dyDescent="0.2">
      <c r="A45" s="1" t="s">
        <v>200</v>
      </c>
      <c r="B45" s="7" t="s">
        <v>302</v>
      </c>
      <c r="C45" s="7" t="s">
        <v>89</v>
      </c>
      <c r="D45" s="7" t="s">
        <v>97</v>
      </c>
      <c r="E45" s="13">
        <v>10742.6188</v>
      </c>
      <c r="F45" s="87">
        <v>0.27494000000000002</v>
      </c>
      <c r="G45" s="79">
        <v>5.0999999999999996</v>
      </c>
      <c r="H45" s="77">
        <f>G45</f>
        <v>5.0999999999999996</v>
      </c>
      <c r="I45" s="42">
        <v>0.8</v>
      </c>
      <c r="J45" s="26" t="s">
        <v>47</v>
      </c>
      <c r="K45" s="44">
        <v>5.0999999999999996</v>
      </c>
      <c r="L45" s="44">
        <v>5.0999999999999996</v>
      </c>
      <c r="M45" s="44">
        <v>5.0999999999999996</v>
      </c>
      <c r="N45" s="44">
        <v>5.0999999999999996</v>
      </c>
      <c r="O45" s="44">
        <v>5.0999999999999996</v>
      </c>
      <c r="P45" s="44">
        <v>5.0999999999999996</v>
      </c>
      <c r="Q45" s="44">
        <v>5.0999999999999996</v>
      </c>
      <c r="R45" s="44">
        <v>5.0999999999999996</v>
      </c>
      <c r="S45" s="44">
        <v>5.0999999999999996</v>
      </c>
      <c r="T45" s="44">
        <v>5.0999999999999996</v>
      </c>
      <c r="U45" s="44">
        <v>5.0999999999999996</v>
      </c>
      <c r="V45" s="44">
        <v>5.0999999999999996</v>
      </c>
      <c r="W45" s="44">
        <v>5.0999999999999996</v>
      </c>
      <c r="X45" s="44">
        <v>5.0999999999999996</v>
      </c>
      <c r="Y45" s="44">
        <v>5.0999999999999996</v>
      </c>
      <c r="Z45" s="44">
        <v>5.0999999999999996</v>
      </c>
      <c r="AA45" s="44">
        <v>5.0999999999999996</v>
      </c>
      <c r="AB45" s="44">
        <v>5.0999999999999996</v>
      </c>
      <c r="AC45" s="44">
        <v>5.0999999999999996</v>
      </c>
      <c r="AD45" s="44">
        <v>5.0999999999999996</v>
      </c>
      <c r="AE45" s="44">
        <v>5.0999999999999996</v>
      </c>
      <c r="AF45" s="44">
        <v>5.0999999999999996</v>
      </c>
      <c r="AG45" s="44">
        <v>5.0999999999999996</v>
      </c>
      <c r="AH45" s="44">
        <v>5.0999999999999996</v>
      </c>
      <c r="AI45" s="44">
        <v>5.0999999999999996</v>
      </c>
      <c r="AJ45" s="44">
        <v>5.0999999999999996</v>
      </c>
      <c r="AK45" s="44">
        <v>5.0999999999999996</v>
      </c>
      <c r="AL45" s="44">
        <v>5.0999999999999996</v>
      </c>
      <c r="AM45" s="44">
        <v>5.0999999999999996</v>
      </c>
      <c r="AN45" s="44">
        <v>5.0999999999999996</v>
      </c>
      <c r="AO45" s="44">
        <v>5.0999999999999996</v>
      </c>
      <c r="AP45" s="44">
        <v>5.0999999999999996</v>
      </c>
      <c r="AQ45" s="44">
        <v>5.0999999999999996</v>
      </c>
      <c r="AR45" s="44">
        <v>5.0999999999999996</v>
      </c>
      <c r="AS45" s="44">
        <v>5.0999999999999996</v>
      </c>
      <c r="AT45" s="44">
        <v>5.0999999999999996</v>
      </c>
      <c r="AU45" s="44">
        <v>5.0999999999999996</v>
      </c>
      <c r="AV45" s="44">
        <v>5.0999999999999996</v>
      </c>
      <c r="AW45" s="44">
        <v>5.0999999999999996</v>
      </c>
      <c r="AX45" s="96">
        <v>8.6199999999999992E-3</v>
      </c>
      <c r="AY45" s="90">
        <f t="shared" si="6"/>
        <v>0</v>
      </c>
      <c r="AZ45" s="90">
        <f t="shared" si="7"/>
        <v>0</v>
      </c>
      <c r="BH45"/>
      <c r="BL45" s="35"/>
    </row>
    <row r="46" spans="1:64" ht="20" x14ac:dyDescent="0.2">
      <c r="A46" s="1" t="s">
        <v>85</v>
      </c>
      <c r="B46" s="7" t="s">
        <v>302</v>
      </c>
      <c r="C46" s="7" t="s">
        <v>89</v>
      </c>
      <c r="D46" s="7" t="s">
        <v>100</v>
      </c>
      <c r="E46" s="13">
        <v>80173.873699999996</v>
      </c>
      <c r="F46" s="87">
        <v>4.0202599999999995</v>
      </c>
      <c r="G46" s="79">
        <v>70.258799999999994</v>
      </c>
      <c r="H46" s="31">
        <v>79.305273272736684</v>
      </c>
      <c r="I46" s="42">
        <v>4.6959999999999997</v>
      </c>
      <c r="J46" s="27" t="s">
        <v>45</v>
      </c>
      <c r="K46" s="44">
        <v>70.258799999999994</v>
      </c>
      <c r="L46" s="48">
        <v>70.710535473777753</v>
      </c>
      <c r="M46" s="48">
        <v>71.162270947555513</v>
      </c>
      <c r="N46" s="48">
        <v>71.614006421333272</v>
      </c>
      <c r="O46" s="48">
        <v>72.065741895111032</v>
      </c>
      <c r="P46" s="48">
        <v>72.517477368888791</v>
      </c>
      <c r="Q46" s="48">
        <v>72.969212842666551</v>
      </c>
      <c r="R46" s="48">
        <v>73.42094831644431</v>
      </c>
      <c r="S46" s="48">
        <v>73.872683790222069</v>
      </c>
      <c r="T46" s="48">
        <v>74.324419263999829</v>
      </c>
      <c r="U46" s="41">
        <v>74.776154737777631</v>
      </c>
      <c r="V46" s="48">
        <v>73.448923790222111</v>
      </c>
      <c r="W46" s="48">
        <v>72.12169284266659</v>
      </c>
      <c r="X46" s="48">
        <v>70.79446189511107</v>
      </c>
      <c r="Y46" s="48">
        <v>69.467230947555549</v>
      </c>
      <c r="Z46" s="41">
        <v>68.140000000000015</v>
      </c>
      <c r="AA46" s="48">
        <v>72.53586675867453</v>
      </c>
      <c r="AB46" s="41">
        <v>76.931733517349059</v>
      </c>
      <c r="AC46" s="48">
        <v>77.622896502917783</v>
      </c>
      <c r="AD46" s="48">
        <v>78.314059488486507</v>
      </c>
      <c r="AE46" s="48">
        <v>79.00522247405523</v>
      </c>
      <c r="AF46" s="48">
        <v>79.69638545962394</v>
      </c>
      <c r="AG46" s="41">
        <v>80.38754844519265</v>
      </c>
      <c r="AH46" s="48">
        <v>80.233189459379417</v>
      </c>
      <c r="AI46" s="48">
        <v>80.078830473566185</v>
      </c>
      <c r="AJ46" s="48">
        <v>79.924471487752953</v>
      </c>
      <c r="AK46" s="48">
        <v>79.770112501939721</v>
      </c>
      <c r="AL46" s="41">
        <v>79.61575351612646</v>
      </c>
      <c r="AM46" s="41">
        <v>71.836605333320804</v>
      </c>
      <c r="AN46" s="41">
        <v>77.088976220593153</v>
      </c>
      <c r="AO46" s="41">
        <v>76.753904275779064</v>
      </c>
      <c r="AP46" s="41">
        <v>78.181664817105002</v>
      </c>
      <c r="AQ46" s="41">
        <v>78.860059342715957</v>
      </c>
      <c r="AR46" s="48">
        <v>79.238306945731054</v>
      </c>
      <c r="AS46" s="48">
        <v>79.616554548746151</v>
      </c>
      <c r="AT46" s="41">
        <v>79.994802151761249</v>
      </c>
      <c r="AU46" s="41">
        <v>80.098375669486487</v>
      </c>
      <c r="AV46" s="41">
        <v>80.103261968466555</v>
      </c>
      <c r="AW46" s="41">
        <v>79.173583510060539</v>
      </c>
      <c r="AX46" s="97">
        <v>0.14824999999999999</v>
      </c>
      <c r="AY46" s="90">
        <f t="shared" si="6"/>
        <v>-216.63352540216192</v>
      </c>
      <c r="AZ46" s="90">
        <f t="shared" si="7"/>
        <v>0.60175979278378311</v>
      </c>
      <c r="BH46"/>
      <c r="BL46" s="35"/>
    </row>
    <row r="47" spans="1:64" ht="20" x14ac:dyDescent="0.2">
      <c r="A47" s="1" t="s">
        <v>11</v>
      </c>
      <c r="B47" s="7" t="s">
        <v>302</v>
      </c>
      <c r="C47" s="7" t="s">
        <v>89</v>
      </c>
      <c r="D47" s="7" t="s">
        <v>101</v>
      </c>
      <c r="E47" s="13">
        <v>15008.191000000001</v>
      </c>
      <c r="F47" s="87">
        <v>0.95108000000000004</v>
      </c>
      <c r="G47" s="79">
        <v>16.5335</v>
      </c>
      <c r="H47" s="31">
        <v>18.37</v>
      </c>
      <c r="I47" s="42">
        <v>1.2889999999999999</v>
      </c>
      <c r="J47" s="27" t="s">
        <v>46</v>
      </c>
      <c r="K47" s="41">
        <v>20.724277327259518</v>
      </c>
      <c r="L47" s="48">
        <v>20.570854336429147</v>
      </c>
      <c r="M47" s="48">
        <v>20.417431345598775</v>
      </c>
      <c r="N47" s="48">
        <v>20.264008354768404</v>
      </c>
      <c r="O47" s="48">
        <v>20.110585363938032</v>
      </c>
      <c r="P47" s="48">
        <v>19.957162373107661</v>
      </c>
      <c r="Q47" s="48">
        <v>19.803739382277289</v>
      </c>
      <c r="R47" s="48">
        <v>19.650316391446918</v>
      </c>
      <c r="S47" s="48">
        <v>19.496893400616546</v>
      </c>
      <c r="T47" s="48">
        <v>19.343470409786175</v>
      </c>
      <c r="U47" s="41">
        <v>19.1900474189558</v>
      </c>
      <c r="V47" s="48">
        <v>18.617366844037775</v>
      </c>
      <c r="W47" s="48">
        <v>18.044686269119751</v>
      </c>
      <c r="X47" s="48">
        <v>17.472005694201727</v>
      </c>
      <c r="Y47" s="48">
        <v>16.899325119283702</v>
      </c>
      <c r="Z47" s="41">
        <v>16.326644544365685</v>
      </c>
      <c r="AA47" s="48">
        <v>16.657395801017103</v>
      </c>
      <c r="AB47" s="41">
        <v>16.98814705766852</v>
      </c>
      <c r="AC47" s="48">
        <v>16.98814705766852</v>
      </c>
      <c r="AD47" s="41">
        <v>16.98814705766852</v>
      </c>
      <c r="AE47" s="48">
        <v>18.018908369167537</v>
      </c>
      <c r="AF47" s="48">
        <v>19.049669680666554</v>
      </c>
      <c r="AG47" s="41">
        <v>20.080430992165567</v>
      </c>
      <c r="AH47" s="48">
        <v>19.966883190323788</v>
      </c>
      <c r="AI47" s="48">
        <v>19.853335388482009</v>
      </c>
      <c r="AJ47" s="48">
        <v>19.739787586640229</v>
      </c>
      <c r="AK47" s="48">
        <v>19.62623978479845</v>
      </c>
      <c r="AL47" s="41">
        <v>19.512691982956664</v>
      </c>
      <c r="AM47" s="41">
        <v>16.197568683853994</v>
      </c>
      <c r="AN47" s="41">
        <v>19.181029963282217</v>
      </c>
      <c r="AO47" s="41">
        <v>19.492132184020893</v>
      </c>
      <c r="AP47" s="41">
        <v>19.764820043590099</v>
      </c>
      <c r="AQ47" s="41">
        <v>19.750933161852778</v>
      </c>
      <c r="AR47" s="41">
        <v>17.698361866520056</v>
      </c>
      <c r="AS47" s="41">
        <v>19.152895501580634</v>
      </c>
      <c r="AT47" s="41">
        <v>18.662706611164563</v>
      </c>
      <c r="AU47" s="41">
        <v>18.748552789177094</v>
      </c>
      <c r="AV47" s="41">
        <v>18.03491134716959</v>
      </c>
      <c r="AW47" s="41">
        <v>18.680921871625205</v>
      </c>
      <c r="AX47" s="96">
        <v>2.0539999999999999E-2</v>
      </c>
      <c r="AY47" s="90">
        <f t="shared" si="6"/>
        <v>-90.916932548253499</v>
      </c>
      <c r="AZ47" s="90">
        <f t="shared" si="7"/>
        <v>0.25254703485625973</v>
      </c>
      <c r="BH47"/>
      <c r="BL47" s="35"/>
    </row>
    <row r="48" spans="1:64" ht="20" x14ac:dyDescent="0.2">
      <c r="A48" s="11" t="s">
        <v>42</v>
      </c>
      <c r="B48" s="12"/>
      <c r="C48" s="12"/>
      <c r="D48" s="12"/>
      <c r="E48" s="24">
        <v>280345.05589999998</v>
      </c>
      <c r="F48" s="87">
        <f>SUM(F5:F12)+SUM(F27:F30)+SUM(F36:F47)</f>
        <v>27.366398499999999</v>
      </c>
      <c r="G48" s="132">
        <f>SUM(G5:G47)-G30-G12</f>
        <v>292.99949999999995</v>
      </c>
      <c r="H48" s="85">
        <f>SUM(H5:H47)-H30-H12</f>
        <v>306.87057327273669</v>
      </c>
      <c r="I48" s="98">
        <f>SUM(I5:I12)+SUM(I27:I30)+SUM(I36:I47)</f>
        <v>26.458480000000002</v>
      </c>
      <c r="J48" s="27" t="s">
        <v>28</v>
      </c>
      <c r="K48" s="58">
        <f>SUM(K5:K47)-K30-K12</f>
        <v>297.87360685149775</v>
      </c>
      <c r="L48" s="58">
        <f t="shared" ref="L48:AW48" si="8">SUM(L5:L47)-L30-L12</f>
        <v>298.69688152089208</v>
      </c>
      <c r="M48" s="58">
        <f t="shared" si="8"/>
        <v>299.43315619028641</v>
      </c>
      <c r="N48" s="58">
        <f t="shared" si="8"/>
        <v>300.16943085968063</v>
      </c>
      <c r="O48" s="58">
        <f t="shared" si="8"/>
        <v>300.90570552907496</v>
      </c>
      <c r="P48" s="58">
        <f t="shared" si="8"/>
        <v>301.64198019846935</v>
      </c>
      <c r="Q48" s="58">
        <f t="shared" si="8"/>
        <v>302.37825486786357</v>
      </c>
      <c r="R48" s="58">
        <f t="shared" si="8"/>
        <v>303.11452953725785</v>
      </c>
      <c r="S48" s="58">
        <f t="shared" si="8"/>
        <v>303.85080420665224</v>
      </c>
      <c r="T48" s="58">
        <f t="shared" si="8"/>
        <v>304.58707887604652</v>
      </c>
      <c r="U48" s="58">
        <f t="shared" si="8"/>
        <v>305.32335354544091</v>
      </c>
      <c r="V48" s="58">
        <f t="shared" si="8"/>
        <v>303.86140420941422</v>
      </c>
      <c r="W48" s="58">
        <f t="shared" si="8"/>
        <v>302.3994548733877</v>
      </c>
      <c r="X48" s="58">
        <f t="shared" si="8"/>
        <v>300.93750553736106</v>
      </c>
      <c r="Y48" s="58">
        <f t="shared" si="8"/>
        <v>299.47555620133448</v>
      </c>
      <c r="Z48" s="58">
        <f t="shared" si="8"/>
        <v>298.01360686530779</v>
      </c>
      <c r="AA48" s="58">
        <f t="shared" si="8"/>
        <v>302.84750566750017</v>
      </c>
      <c r="AB48" s="58">
        <f t="shared" si="8"/>
        <v>309.73521970778762</v>
      </c>
      <c r="AC48" s="58">
        <f t="shared" si="8"/>
        <v>312.15645555195738</v>
      </c>
      <c r="AD48" s="58">
        <f t="shared" si="8"/>
        <v>314.57769139612714</v>
      </c>
      <c r="AE48" s="58">
        <f t="shared" si="8"/>
        <v>317.89956389292655</v>
      </c>
      <c r="AF48" s="58">
        <f t="shared" si="8"/>
        <v>320.6129363897258</v>
      </c>
      <c r="AG48" s="58">
        <f t="shared" si="8"/>
        <v>320.92301644208084</v>
      </c>
      <c r="AH48" s="58">
        <f t="shared" si="8"/>
        <v>323.49818908110416</v>
      </c>
      <c r="AI48" s="58">
        <f t="shared" si="8"/>
        <v>326.09706172012761</v>
      </c>
      <c r="AJ48" s="58">
        <f t="shared" si="8"/>
        <v>329.84733855915107</v>
      </c>
      <c r="AK48" s="58">
        <f t="shared" si="8"/>
        <v>330.04253809817448</v>
      </c>
      <c r="AL48" s="58">
        <f t="shared" si="8"/>
        <v>331.12967621352777</v>
      </c>
      <c r="AM48" s="58">
        <f t="shared" si="8"/>
        <v>321.21083232469709</v>
      </c>
      <c r="AN48" s="58">
        <f t="shared" si="8"/>
        <v>329.57873153853382</v>
      </c>
      <c r="AO48" s="58">
        <f t="shared" si="8"/>
        <v>330.99691249821711</v>
      </c>
      <c r="AP48" s="58">
        <f t="shared" si="8"/>
        <v>333.71759564542413</v>
      </c>
      <c r="AQ48" s="58">
        <f t="shared" si="8"/>
        <v>335.3006262976786</v>
      </c>
      <c r="AR48" s="58">
        <f t="shared" si="8"/>
        <v>334.76879802242314</v>
      </c>
      <c r="AS48" s="58">
        <f t="shared" si="8"/>
        <v>337.65758667756097</v>
      </c>
      <c r="AT48" s="58">
        <f t="shared" si="8"/>
        <v>339.20466621613843</v>
      </c>
      <c r="AU48" s="58">
        <f t="shared" si="8"/>
        <v>337.81596428270711</v>
      </c>
      <c r="AV48" s="58">
        <f t="shared" si="8"/>
        <v>336.30417102036108</v>
      </c>
      <c r="AW48" s="58">
        <f t="shared" si="8"/>
        <v>337.54560937869218</v>
      </c>
      <c r="AX48" s="97">
        <v>0.27756999999999998</v>
      </c>
      <c r="AY48" s="92">
        <f t="shared" si="6"/>
        <v>-909.15049649259345</v>
      </c>
      <c r="AZ48" s="92">
        <f t="shared" si="7"/>
        <v>2.5254180458127595</v>
      </c>
      <c r="BH48"/>
      <c r="BL48" s="35"/>
    </row>
    <row r="49" spans="1:64" ht="20" x14ac:dyDescent="0.2">
      <c r="A49" s="1" t="s">
        <v>1</v>
      </c>
      <c r="B49" s="7" t="s">
        <v>303</v>
      </c>
      <c r="C49" s="7" t="s">
        <v>5</v>
      </c>
      <c r="D49" s="7" t="s">
        <v>102</v>
      </c>
      <c r="E49" s="18">
        <f>SUM(E50:E59)</f>
        <v>644727.9338</v>
      </c>
      <c r="F49" s="87">
        <v>8.5308099999999989</v>
      </c>
      <c r="G49" s="33">
        <f>SUM(G50:G59)</f>
        <v>149.4205</v>
      </c>
      <c r="H49" s="78">
        <f>SUM(H50:H59)</f>
        <v>144.96410000000003</v>
      </c>
      <c r="I49" s="42">
        <v>7.9729999999999999</v>
      </c>
      <c r="J49" s="27" t="s">
        <v>28</v>
      </c>
      <c r="K49" s="43">
        <v>152.17461188869581</v>
      </c>
      <c r="L49" s="44">
        <v>152.18948331879622</v>
      </c>
      <c r="M49" s="44">
        <v>152.20435474889663</v>
      </c>
      <c r="N49" s="44">
        <v>152.21922617899702</v>
      </c>
      <c r="O49" s="44">
        <v>152.23409760909743</v>
      </c>
      <c r="P49" s="44">
        <v>152.24896903919785</v>
      </c>
      <c r="Q49" s="44">
        <v>152.26384046929826</v>
      </c>
      <c r="R49" s="44">
        <v>152.27871189939867</v>
      </c>
      <c r="S49" s="44">
        <v>152.29358332949909</v>
      </c>
      <c r="T49" s="44">
        <v>152.3084547595995</v>
      </c>
      <c r="U49" s="44">
        <v>152.32332618969988</v>
      </c>
      <c r="V49" s="44">
        <v>152.526732502291</v>
      </c>
      <c r="W49" s="44">
        <v>152.73013881488205</v>
      </c>
      <c r="X49" s="44">
        <v>152.93354512747314</v>
      </c>
      <c r="Y49" s="44">
        <v>152.96874180774483</v>
      </c>
      <c r="Z49" s="44">
        <v>153.00393848801653</v>
      </c>
      <c r="AA49" s="44">
        <v>153.0391351682882</v>
      </c>
      <c r="AB49" s="44">
        <v>153.07433184855986</v>
      </c>
      <c r="AC49" s="44">
        <v>151.38185291203294</v>
      </c>
      <c r="AD49" s="44">
        <v>149.68937397550602</v>
      </c>
      <c r="AE49" s="44">
        <v>150.41806421734816</v>
      </c>
      <c r="AF49" s="44">
        <v>151.1467544591903</v>
      </c>
      <c r="AG49" s="44">
        <v>151.87544470103245</v>
      </c>
      <c r="AH49" s="44">
        <v>151.67054698692721</v>
      </c>
      <c r="AI49" s="44">
        <v>151.46564927282199</v>
      </c>
      <c r="AJ49" s="44">
        <v>151.26075155871678</v>
      </c>
      <c r="AK49" s="44">
        <v>151.05585384461153</v>
      </c>
      <c r="AL49" s="44">
        <v>150.85095613050632</v>
      </c>
      <c r="AM49" s="44">
        <v>150.6460584164011</v>
      </c>
      <c r="AN49" s="44">
        <v>149.39446166209885</v>
      </c>
      <c r="AO49" s="44">
        <v>152.69610278710692</v>
      </c>
      <c r="AP49" s="44">
        <v>148.95096648819521</v>
      </c>
      <c r="AQ49" s="44">
        <v>150.44025166596356</v>
      </c>
      <c r="AR49" s="44">
        <v>149.43395466303286</v>
      </c>
      <c r="AS49" s="44">
        <v>150.11378162487787</v>
      </c>
      <c r="AT49" s="44">
        <v>149.69651033144143</v>
      </c>
      <c r="AU49" s="44">
        <v>148.98610989470859</v>
      </c>
      <c r="AV49" s="44">
        <v>147.55246161006303</v>
      </c>
      <c r="AW49" s="44">
        <v>150.66035235688565</v>
      </c>
      <c r="AX49" s="96">
        <v>1.5759299999999998</v>
      </c>
      <c r="AY49" s="90">
        <f t="shared" si="6"/>
        <v>-77.001982747900001</v>
      </c>
      <c r="AZ49" s="90">
        <f t="shared" si="7"/>
        <v>0.21389439652194445</v>
      </c>
      <c r="BH49"/>
      <c r="BL49" s="35"/>
    </row>
    <row r="50" spans="1:64" x14ac:dyDescent="0.2">
      <c r="A50" s="106" t="s">
        <v>248</v>
      </c>
      <c r="B50" s="7" t="s">
        <v>303</v>
      </c>
      <c r="C50" s="7" t="s">
        <v>5</v>
      </c>
      <c r="D50" s="7" t="s">
        <v>102</v>
      </c>
      <c r="E50" s="13">
        <v>27806.816800000001</v>
      </c>
      <c r="F50" s="88">
        <v>0.46668999999999999</v>
      </c>
      <c r="G50" s="7">
        <v>8.66</v>
      </c>
      <c r="H50" s="26">
        <f>G50</f>
        <v>8.66</v>
      </c>
      <c r="I50" s="42">
        <v>0.75</v>
      </c>
      <c r="J50" s="27" t="s">
        <v>48</v>
      </c>
      <c r="K50" s="51">
        <v>8.66</v>
      </c>
      <c r="L50" s="52">
        <v>8.66</v>
      </c>
      <c r="M50" s="52">
        <v>8.66</v>
      </c>
      <c r="N50" s="52">
        <v>8.66</v>
      </c>
      <c r="O50" s="52">
        <v>8.66</v>
      </c>
      <c r="P50" s="52">
        <v>8.66</v>
      </c>
      <c r="Q50" s="52">
        <v>8.66</v>
      </c>
      <c r="R50" s="52">
        <v>8.66</v>
      </c>
      <c r="S50" s="52">
        <v>8.66</v>
      </c>
      <c r="T50" s="52">
        <v>8.66</v>
      </c>
      <c r="U50" s="52">
        <v>8.66</v>
      </c>
      <c r="V50" s="52">
        <v>8.66</v>
      </c>
      <c r="W50" s="52">
        <v>8.66</v>
      </c>
      <c r="X50" s="52">
        <v>8.66</v>
      </c>
      <c r="Y50" s="52">
        <v>8.66</v>
      </c>
      <c r="Z50" s="52">
        <v>8.66</v>
      </c>
      <c r="AA50" s="52">
        <v>8.66</v>
      </c>
      <c r="AB50" s="52">
        <v>8.66</v>
      </c>
      <c r="AC50" s="52">
        <v>8.66</v>
      </c>
      <c r="AD50" s="52">
        <v>8.66</v>
      </c>
      <c r="AE50" s="52">
        <v>8.66</v>
      </c>
      <c r="AF50" s="52">
        <v>8.66</v>
      </c>
      <c r="AG50" s="52">
        <v>8.66</v>
      </c>
      <c r="AH50" s="52">
        <v>8.66</v>
      </c>
      <c r="AI50" s="52">
        <v>8.66</v>
      </c>
      <c r="AJ50" s="52">
        <v>8.66</v>
      </c>
      <c r="AK50" s="52">
        <v>8.66</v>
      </c>
      <c r="AL50" s="52">
        <v>8.66</v>
      </c>
      <c r="AM50" s="52">
        <v>8.66</v>
      </c>
      <c r="AN50" s="52">
        <v>8.66</v>
      </c>
      <c r="AO50" s="52">
        <v>8.66</v>
      </c>
      <c r="AP50" s="52">
        <v>8.66</v>
      </c>
      <c r="AQ50" s="52">
        <v>8.66</v>
      </c>
      <c r="AR50" s="52">
        <v>8.66</v>
      </c>
      <c r="AS50" s="52">
        <v>8.66</v>
      </c>
      <c r="AT50" s="52">
        <v>8.66</v>
      </c>
      <c r="AU50" s="52">
        <v>8.66</v>
      </c>
      <c r="AV50" s="52">
        <v>8.66</v>
      </c>
      <c r="AW50" s="52">
        <v>8.66</v>
      </c>
      <c r="AX50" s="96">
        <v>2.3310000000000001E-2</v>
      </c>
      <c r="AY50" s="91"/>
      <c r="AZ50" s="91"/>
      <c r="BH50"/>
      <c r="BL50" s="35"/>
    </row>
    <row r="51" spans="1:64" x14ac:dyDescent="0.2">
      <c r="A51" s="106" t="s">
        <v>249</v>
      </c>
      <c r="B51" s="7" t="s">
        <v>303</v>
      </c>
      <c r="C51" s="7" t="s">
        <v>5</v>
      </c>
      <c r="D51" s="7" t="s">
        <v>102</v>
      </c>
      <c r="E51" s="13">
        <v>124091.1658</v>
      </c>
      <c r="F51" s="88">
        <v>3.0385</v>
      </c>
      <c r="G51" s="7">
        <v>52.94</v>
      </c>
      <c r="H51" s="28">
        <v>47.42</v>
      </c>
      <c r="I51" s="42">
        <v>1.9</v>
      </c>
      <c r="J51" s="27" t="s">
        <v>49</v>
      </c>
      <c r="K51" s="51">
        <v>52.7</v>
      </c>
      <c r="L51" s="53">
        <v>52.837112892806935</v>
      </c>
      <c r="M51" s="53">
        <v>52.974225785613868</v>
      </c>
      <c r="N51" s="53">
        <v>53.1113386784208</v>
      </c>
      <c r="O51" s="53">
        <v>53.248451571227733</v>
      </c>
      <c r="P51" s="53">
        <v>53.385564464034665</v>
      </c>
      <c r="Q51" s="53">
        <v>53.522677356841598</v>
      </c>
      <c r="R51" s="53">
        <v>53.65979024964853</v>
      </c>
      <c r="S51" s="53">
        <v>53.796903142455463</v>
      </c>
      <c r="T51" s="53">
        <v>53.934016035262395</v>
      </c>
      <c r="U51" s="53">
        <v>54.071128928069328</v>
      </c>
      <c r="V51" s="53">
        <v>54.20824182087626</v>
      </c>
      <c r="W51" s="53">
        <v>54.345354713683193</v>
      </c>
      <c r="X51" s="53">
        <v>54.482467606490125</v>
      </c>
      <c r="Y51" s="53">
        <v>54.619580499297058</v>
      </c>
      <c r="Z51" s="53">
        <v>54.75669339210399</v>
      </c>
      <c r="AA51" s="53">
        <v>54.893806284910923</v>
      </c>
      <c r="AB51" s="54">
        <v>55.03091917771782</v>
      </c>
      <c r="AC51" s="53">
        <v>51.699471966789524</v>
      </c>
      <c r="AD51" s="54">
        <v>48.368024755861228</v>
      </c>
      <c r="AE51" s="53">
        <v>48.454666597003204</v>
      </c>
      <c r="AF51" s="53">
        <v>48.54130843814518</v>
      </c>
      <c r="AG51" s="54">
        <v>48.627950279287148</v>
      </c>
      <c r="AH51" s="53">
        <v>49.24657502754873</v>
      </c>
      <c r="AI51" s="53">
        <v>49.865199775810311</v>
      </c>
      <c r="AJ51" s="53">
        <v>50.483824524071892</v>
      </c>
      <c r="AK51" s="53">
        <v>51.102449272333473</v>
      </c>
      <c r="AL51" s="53">
        <v>51.721074020595054</v>
      </c>
      <c r="AM51" s="53">
        <v>52.339698768856636</v>
      </c>
      <c r="AN51" s="54">
        <v>52.958323517118203</v>
      </c>
      <c r="AO51" s="54">
        <v>52.238421932591102</v>
      </c>
      <c r="AP51" s="54">
        <v>50.343548846753045</v>
      </c>
      <c r="AQ51" s="54">
        <v>52.531288710719302</v>
      </c>
      <c r="AR51" s="53">
        <v>52.241091943103946</v>
      </c>
      <c r="AS51" s="53">
        <v>51.95089517548859</v>
      </c>
      <c r="AT51" s="54">
        <v>51.660698407873234</v>
      </c>
      <c r="AU51" s="54">
        <v>50.880220959835846</v>
      </c>
      <c r="AV51" s="54">
        <v>50.062697115932664</v>
      </c>
      <c r="AW51" s="54">
        <v>53.559576509480557</v>
      </c>
      <c r="AX51" s="96">
        <v>0.19986999999999999</v>
      </c>
      <c r="AY51" s="91"/>
      <c r="AZ51" s="91"/>
      <c r="BH51"/>
      <c r="BL51" s="35"/>
    </row>
    <row r="52" spans="1:64" x14ac:dyDescent="0.2">
      <c r="A52" s="106" t="s">
        <v>250</v>
      </c>
      <c r="B52" s="7" t="s">
        <v>303</v>
      </c>
      <c r="C52" s="7" t="s">
        <v>5</v>
      </c>
      <c r="D52" s="7" t="s">
        <v>102</v>
      </c>
      <c r="E52" s="13">
        <v>22616.248800000001</v>
      </c>
      <c r="F52" s="88">
        <v>0.51211999999999991</v>
      </c>
      <c r="G52" s="7">
        <v>8.59</v>
      </c>
      <c r="H52" s="28">
        <v>10.84</v>
      </c>
      <c r="I52" s="42">
        <v>1.7</v>
      </c>
      <c r="J52" s="27" t="s">
        <v>49</v>
      </c>
      <c r="K52" s="51">
        <v>9.24</v>
      </c>
      <c r="L52" s="53">
        <v>9.1638181398812719</v>
      </c>
      <c r="M52" s="53">
        <v>9.0876362797625436</v>
      </c>
      <c r="N52" s="53">
        <v>9.0114544196438153</v>
      </c>
      <c r="O52" s="53">
        <v>8.935272559525087</v>
      </c>
      <c r="P52" s="53">
        <v>8.8590906994063587</v>
      </c>
      <c r="Q52" s="53">
        <v>8.7829088392876304</v>
      </c>
      <c r="R52" s="53">
        <v>8.7067269791689021</v>
      </c>
      <c r="S52" s="53">
        <v>8.6305451190501739</v>
      </c>
      <c r="T52" s="53">
        <v>8.5543632589314456</v>
      </c>
      <c r="U52" s="53">
        <v>8.4781813988127173</v>
      </c>
      <c r="V52" s="53">
        <v>8.401999538693989</v>
      </c>
      <c r="W52" s="53">
        <v>8.3258176785752607</v>
      </c>
      <c r="X52" s="53">
        <v>8.2496358184565324</v>
      </c>
      <c r="Y52" s="53">
        <v>8.1734539583378041</v>
      </c>
      <c r="Z52" s="53">
        <v>8.0972720982190758</v>
      </c>
      <c r="AA52" s="53">
        <v>8.0210902381003475</v>
      </c>
      <c r="AB52" s="54">
        <v>7.9449083779816192</v>
      </c>
      <c r="AC52" s="53">
        <v>8.0792925246495919</v>
      </c>
      <c r="AD52" s="54">
        <v>8.2136766713175646</v>
      </c>
      <c r="AE52" s="53">
        <v>9.4379773948167909</v>
      </c>
      <c r="AF52" s="53">
        <v>10.662278118316017</v>
      </c>
      <c r="AG52" s="54">
        <v>11.886578841815243</v>
      </c>
      <c r="AH52" s="53">
        <v>11.66870444031106</v>
      </c>
      <c r="AI52" s="53">
        <v>11.450830038806878</v>
      </c>
      <c r="AJ52" s="53">
        <v>11.232955637302695</v>
      </c>
      <c r="AK52" s="53">
        <v>11.015081235798512</v>
      </c>
      <c r="AL52" s="53">
        <v>10.797206834294329</v>
      </c>
      <c r="AM52" s="54">
        <v>10.579332432790146</v>
      </c>
      <c r="AN52" s="54">
        <v>9.3241032842884177</v>
      </c>
      <c r="AO52" s="54">
        <v>9.4125849058319435</v>
      </c>
      <c r="AP52" s="54">
        <v>9.7277505044085864</v>
      </c>
      <c r="AQ52" s="53">
        <v>9.476676045921641</v>
      </c>
      <c r="AR52" s="53">
        <v>9.2256015874346957</v>
      </c>
      <c r="AS52" s="53">
        <v>8.9745271289477504</v>
      </c>
      <c r="AT52" s="54">
        <v>8.9745271289477486</v>
      </c>
      <c r="AU52" s="54">
        <v>8.6477668717978773</v>
      </c>
      <c r="AV52" s="54">
        <v>9.3354738914882507</v>
      </c>
      <c r="AW52" s="54">
        <v>7.9664733226709563</v>
      </c>
      <c r="AX52" s="96">
        <v>2.7300000000000001E-2</v>
      </c>
      <c r="AY52" s="91"/>
      <c r="AZ52" s="91"/>
      <c r="BH52"/>
      <c r="BL52" s="35"/>
    </row>
    <row r="53" spans="1:64" x14ac:dyDescent="0.2">
      <c r="A53" s="106" t="s">
        <v>251</v>
      </c>
      <c r="B53" s="7" t="s">
        <v>303</v>
      </c>
      <c r="C53" s="7" t="s">
        <v>5</v>
      </c>
      <c r="D53" s="7" t="s">
        <v>102</v>
      </c>
      <c r="E53" s="13">
        <v>58230.852700000003</v>
      </c>
      <c r="F53" s="88">
        <v>1.1864899999999998</v>
      </c>
      <c r="G53" s="7">
        <v>23.95</v>
      </c>
      <c r="H53" s="28">
        <v>21.66</v>
      </c>
      <c r="I53" s="42">
        <v>0.98499999999999999</v>
      </c>
      <c r="J53" s="27" t="s">
        <v>49</v>
      </c>
      <c r="K53" s="51">
        <v>25.491511888695783</v>
      </c>
      <c r="L53" s="52">
        <v>25.491511888695783</v>
      </c>
      <c r="M53" s="52">
        <v>25.491511888695783</v>
      </c>
      <c r="N53" s="52">
        <v>25.491511888695783</v>
      </c>
      <c r="O53" s="52">
        <v>25.491511888695783</v>
      </c>
      <c r="P53" s="52">
        <v>25.491511888695783</v>
      </c>
      <c r="Q53" s="52">
        <v>25.491511888695783</v>
      </c>
      <c r="R53" s="52">
        <v>25.491511888695783</v>
      </c>
      <c r="S53" s="52">
        <v>25.491511888695783</v>
      </c>
      <c r="T53" s="52">
        <v>25.491511888695783</v>
      </c>
      <c r="U53" s="52">
        <v>25.491511888695783</v>
      </c>
      <c r="V53" s="52">
        <v>25.491511888695783</v>
      </c>
      <c r="W53" s="52">
        <v>25.491511888695783</v>
      </c>
      <c r="X53" s="54">
        <v>25.491511888695783</v>
      </c>
      <c r="Y53" s="53">
        <v>25.323302256376394</v>
      </c>
      <c r="Z53" s="53">
        <v>25.155092624057005</v>
      </c>
      <c r="AA53" s="53">
        <v>24.986882991737616</v>
      </c>
      <c r="AB53" s="54">
        <v>24.818673359418234</v>
      </c>
      <c r="AC53" s="53">
        <v>26.180782207248754</v>
      </c>
      <c r="AD53" s="54">
        <v>27.542891055079274</v>
      </c>
      <c r="AE53" s="53">
        <v>27.044254201578685</v>
      </c>
      <c r="AF53" s="53">
        <v>26.545617348078096</v>
      </c>
      <c r="AG53" s="54">
        <v>26.046980494577511</v>
      </c>
      <c r="AH53" s="53">
        <v>25.524947903013356</v>
      </c>
      <c r="AI53" s="53">
        <v>25.0029153114492</v>
      </c>
      <c r="AJ53" s="53">
        <v>24.480882719885045</v>
      </c>
      <c r="AK53" s="53">
        <v>23.95885012832089</v>
      </c>
      <c r="AL53" s="53">
        <v>23.436817536756735</v>
      </c>
      <c r="AM53" s="54">
        <v>22.914784945192576</v>
      </c>
      <c r="AN53" s="54">
        <v>22.383408060428945</v>
      </c>
      <c r="AO53" s="54">
        <v>26.409962426090082</v>
      </c>
      <c r="AP53" s="54">
        <v>24.548426022117148</v>
      </c>
      <c r="AQ53" s="53">
        <v>24.404938202083557</v>
      </c>
      <c r="AR53" s="54">
        <v>24.261450382049961</v>
      </c>
      <c r="AS53" s="54">
        <v>25.804086526792041</v>
      </c>
      <c r="AT53" s="54">
        <v>25.998549957765761</v>
      </c>
      <c r="AU53" s="54">
        <v>26.010904686544265</v>
      </c>
      <c r="AV53" s="54">
        <v>24.709457557016222</v>
      </c>
      <c r="AW53" s="54">
        <v>25.872778818800548</v>
      </c>
      <c r="AX53" s="96">
        <v>0.12553</v>
      </c>
      <c r="AY53" s="91"/>
      <c r="AZ53" s="91"/>
      <c r="BH53"/>
      <c r="BL53" s="35"/>
    </row>
    <row r="54" spans="1:64" x14ac:dyDescent="0.2">
      <c r="A54" s="106" t="s">
        <v>252</v>
      </c>
      <c r="B54" s="7" t="s">
        <v>303</v>
      </c>
      <c r="C54" s="7" t="s">
        <v>5</v>
      </c>
      <c r="D54" s="7" t="s">
        <v>102</v>
      </c>
      <c r="E54" s="13">
        <v>10843.9105</v>
      </c>
      <c r="F54" s="88">
        <v>0.13569999999999999</v>
      </c>
      <c r="G54" s="7">
        <v>2.5423</v>
      </c>
      <c r="H54" s="28">
        <v>2.29</v>
      </c>
      <c r="I54" s="42">
        <v>0.13800000000000001</v>
      </c>
      <c r="J54" s="27" t="s">
        <v>49</v>
      </c>
      <c r="K54" s="51">
        <v>2.29</v>
      </c>
      <c r="L54" s="51">
        <v>2.29</v>
      </c>
      <c r="M54" s="51">
        <v>2.29</v>
      </c>
      <c r="N54" s="51">
        <v>2.29</v>
      </c>
      <c r="O54" s="51">
        <v>2.29</v>
      </c>
      <c r="P54" s="51">
        <v>2.29</v>
      </c>
      <c r="Q54" s="51">
        <v>2.29</v>
      </c>
      <c r="R54" s="51">
        <v>2.29</v>
      </c>
      <c r="S54" s="51">
        <v>2.29</v>
      </c>
      <c r="T54" s="51">
        <v>2.29</v>
      </c>
      <c r="U54" s="51">
        <v>2.29</v>
      </c>
      <c r="V54" s="51">
        <v>2.29</v>
      </c>
      <c r="W54" s="51">
        <v>2.29</v>
      </c>
      <c r="X54" s="51">
        <v>2.29</v>
      </c>
      <c r="Y54" s="51">
        <v>2.29</v>
      </c>
      <c r="Z54" s="51">
        <v>2.29</v>
      </c>
      <c r="AA54" s="51">
        <v>2.29</v>
      </c>
      <c r="AB54" s="51">
        <v>2.29</v>
      </c>
      <c r="AC54" s="51">
        <v>2.29</v>
      </c>
      <c r="AD54" s="51">
        <v>2.29</v>
      </c>
      <c r="AE54" s="51">
        <v>2.29</v>
      </c>
      <c r="AF54" s="51">
        <v>2.29</v>
      </c>
      <c r="AG54" s="51">
        <v>2.29</v>
      </c>
      <c r="AH54" s="51">
        <v>2.29</v>
      </c>
      <c r="AI54" s="51">
        <v>2.29</v>
      </c>
      <c r="AJ54" s="51">
        <v>2.29</v>
      </c>
      <c r="AK54" s="51">
        <v>2.29</v>
      </c>
      <c r="AL54" s="51">
        <v>2.29</v>
      </c>
      <c r="AM54" s="51">
        <v>2.29</v>
      </c>
      <c r="AN54" s="51">
        <v>2.29</v>
      </c>
      <c r="AO54" s="51">
        <v>2.29</v>
      </c>
      <c r="AP54" s="51">
        <v>2.29</v>
      </c>
      <c r="AQ54" s="51">
        <v>2.29</v>
      </c>
      <c r="AR54" s="51">
        <v>2.29</v>
      </c>
      <c r="AS54" s="51">
        <v>2.29</v>
      </c>
      <c r="AT54" s="51">
        <v>2.29</v>
      </c>
      <c r="AU54" s="51">
        <v>2.29</v>
      </c>
      <c r="AV54" s="51">
        <v>2.29</v>
      </c>
      <c r="AW54" s="51">
        <v>2.29</v>
      </c>
      <c r="AX54" s="96">
        <v>9.0500000000000008E-3</v>
      </c>
      <c r="AY54" s="91"/>
      <c r="AZ54" s="91"/>
      <c r="BH54"/>
      <c r="BL54" s="35"/>
    </row>
    <row r="55" spans="1:64" x14ac:dyDescent="0.2">
      <c r="A55" s="106" t="s">
        <v>253</v>
      </c>
      <c r="B55" s="7" t="s">
        <v>303</v>
      </c>
      <c r="C55" s="7" t="s">
        <v>5</v>
      </c>
      <c r="D55" s="7" t="s">
        <v>102</v>
      </c>
      <c r="E55" s="13">
        <v>9521.1638999999996</v>
      </c>
      <c r="F55" s="88">
        <v>0.11033</v>
      </c>
      <c r="G55" s="7">
        <v>1.8655999999999999</v>
      </c>
      <c r="H55" s="26">
        <f>G55</f>
        <v>1.8655999999999999</v>
      </c>
      <c r="I55" s="42">
        <v>0.1</v>
      </c>
      <c r="J55" s="27" t="s">
        <v>47</v>
      </c>
      <c r="K55" s="51">
        <v>1.8655999999999999</v>
      </c>
      <c r="L55" s="51">
        <v>1.8655999999999999</v>
      </c>
      <c r="M55" s="51">
        <v>1.8655999999999999</v>
      </c>
      <c r="N55" s="51">
        <v>1.8655999999999999</v>
      </c>
      <c r="O55" s="51">
        <v>1.8655999999999999</v>
      </c>
      <c r="P55" s="51">
        <v>1.8655999999999999</v>
      </c>
      <c r="Q55" s="51">
        <v>1.8655999999999999</v>
      </c>
      <c r="R55" s="51">
        <v>1.8655999999999999</v>
      </c>
      <c r="S55" s="51">
        <v>1.8655999999999999</v>
      </c>
      <c r="T55" s="51">
        <v>1.8655999999999999</v>
      </c>
      <c r="U55" s="51">
        <v>1.8655999999999999</v>
      </c>
      <c r="V55" s="51">
        <v>1.8655999999999999</v>
      </c>
      <c r="W55" s="51">
        <v>1.8655999999999999</v>
      </c>
      <c r="X55" s="51">
        <v>1.8655999999999999</v>
      </c>
      <c r="Y55" s="51">
        <v>1.8655999999999999</v>
      </c>
      <c r="Z55" s="51">
        <v>1.8655999999999999</v>
      </c>
      <c r="AA55" s="51">
        <v>1.8655999999999999</v>
      </c>
      <c r="AB55" s="51">
        <v>1.8655999999999999</v>
      </c>
      <c r="AC55" s="51">
        <v>1.8655999999999999</v>
      </c>
      <c r="AD55" s="51">
        <v>1.8655999999999999</v>
      </c>
      <c r="AE55" s="51">
        <v>1.8655999999999999</v>
      </c>
      <c r="AF55" s="51">
        <v>1.8655999999999999</v>
      </c>
      <c r="AG55" s="51">
        <v>1.8655999999999999</v>
      </c>
      <c r="AH55" s="51">
        <v>1.8655999999999999</v>
      </c>
      <c r="AI55" s="51">
        <v>1.8655999999999999</v>
      </c>
      <c r="AJ55" s="51">
        <v>1.8655999999999999</v>
      </c>
      <c r="AK55" s="51">
        <v>1.8655999999999999</v>
      </c>
      <c r="AL55" s="51">
        <v>1.8655999999999999</v>
      </c>
      <c r="AM55" s="51">
        <v>1.8655999999999999</v>
      </c>
      <c r="AN55" s="51">
        <v>1.8655999999999999</v>
      </c>
      <c r="AO55" s="51">
        <v>1.8655999999999999</v>
      </c>
      <c r="AP55" s="51">
        <v>1.8655999999999999</v>
      </c>
      <c r="AQ55" s="51">
        <v>1.8655999999999999</v>
      </c>
      <c r="AR55" s="51">
        <v>1.8655999999999999</v>
      </c>
      <c r="AS55" s="51">
        <v>1.8655999999999999</v>
      </c>
      <c r="AT55" s="51">
        <v>1.8655999999999999</v>
      </c>
      <c r="AU55" s="51">
        <v>1.8655999999999999</v>
      </c>
      <c r="AV55" s="51">
        <v>1.8655999999999999</v>
      </c>
      <c r="AW55" s="51">
        <v>1.8655999999999999</v>
      </c>
      <c r="AX55" s="96">
        <v>9.75E-3</v>
      </c>
      <c r="AY55" s="91"/>
      <c r="AZ55" s="91"/>
      <c r="BH55"/>
      <c r="BL55" s="35"/>
    </row>
    <row r="56" spans="1:64" x14ac:dyDescent="0.2">
      <c r="A56" s="106" t="s">
        <v>254</v>
      </c>
      <c r="B56" s="7" t="s">
        <v>303</v>
      </c>
      <c r="C56" s="7" t="s">
        <v>5</v>
      </c>
      <c r="D56" s="7" t="s">
        <v>102</v>
      </c>
      <c r="E56" s="13">
        <v>8285.8952000000008</v>
      </c>
      <c r="F56" s="88">
        <v>9.7939999999999985E-2</v>
      </c>
      <c r="G56" s="7">
        <v>1.5985</v>
      </c>
      <c r="H56" s="26">
        <f>G56</f>
        <v>1.5985</v>
      </c>
      <c r="I56" s="42">
        <v>0.1</v>
      </c>
      <c r="J56" s="27" t="s">
        <v>47</v>
      </c>
      <c r="K56" s="51">
        <v>1.5985</v>
      </c>
      <c r="L56" s="51">
        <v>1.5985</v>
      </c>
      <c r="M56" s="51">
        <v>1.5985</v>
      </c>
      <c r="N56" s="51">
        <v>1.5985</v>
      </c>
      <c r="O56" s="51">
        <v>1.5985</v>
      </c>
      <c r="P56" s="51">
        <v>1.5985</v>
      </c>
      <c r="Q56" s="51">
        <v>1.5985</v>
      </c>
      <c r="R56" s="51">
        <v>1.5985</v>
      </c>
      <c r="S56" s="51">
        <v>1.5985</v>
      </c>
      <c r="T56" s="51">
        <v>1.5985</v>
      </c>
      <c r="U56" s="51">
        <v>1.5985</v>
      </c>
      <c r="V56" s="51">
        <v>1.5985</v>
      </c>
      <c r="W56" s="51">
        <v>1.5985</v>
      </c>
      <c r="X56" s="51">
        <v>1.5985</v>
      </c>
      <c r="Y56" s="51">
        <v>1.5985</v>
      </c>
      <c r="Z56" s="51">
        <v>1.5985</v>
      </c>
      <c r="AA56" s="51">
        <v>1.5985</v>
      </c>
      <c r="AB56" s="51">
        <v>1.5985</v>
      </c>
      <c r="AC56" s="51">
        <v>1.5985</v>
      </c>
      <c r="AD56" s="51">
        <v>1.5985</v>
      </c>
      <c r="AE56" s="51">
        <v>1.5985</v>
      </c>
      <c r="AF56" s="51">
        <v>1.5985</v>
      </c>
      <c r="AG56" s="51">
        <v>1.5985</v>
      </c>
      <c r="AH56" s="51">
        <v>1.5985</v>
      </c>
      <c r="AI56" s="51">
        <v>1.5985</v>
      </c>
      <c r="AJ56" s="51">
        <v>1.5985</v>
      </c>
      <c r="AK56" s="51">
        <v>1.5985</v>
      </c>
      <c r="AL56" s="51">
        <v>1.5985</v>
      </c>
      <c r="AM56" s="51">
        <v>1.5985</v>
      </c>
      <c r="AN56" s="51">
        <v>1.5985</v>
      </c>
      <c r="AO56" s="51">
        <v>1.5985</v>
      </c>
      <c r="AP56" s="51">
        <v>1.5985</v>
      </c>
      <c r="AQ56" s="51">
        <v>1.5985</v>
      </c>
      <c r="AR56" s="51">
        <v>1.5985</v>
      </c>
      <c r="AS56" s="51">
        <v>1.5985</v>
      </c>
      <c r="AT56" s="51">
        <v>1.5985</v>
      </c>
      <c r="AU56" s="51">
        <v>1.5985</v>
      </c>
      <c r="AV56" s="51">
        <v>1.5985</v>
      </c>
      <c r="AW56" s="51">
        <v>1.5985</v>
      </c>
      <c r="AX56" s="96">
        <v>6.1900000000000002E-3</v>
      </c>
      <c r="AY56" s="91"/>
      <c r="AZ56" s="91"/>
      <c r="BH56"/>
      <c r="BL56" s="35"/>
    </row>
    <row r="57" spans="1:64" x14ac:dyDescent="0.2">
      <c r="A57" s="106" t="s">
        <v>255</v>
      </c>
      <c r="B57" s="7" t="s">
        <v>303</v>
      </c>
      <c r="C57" s="7" t="s">
        <v>5</v>
      </c>
      <c r="D57" s="7" t="s">
        <v>102</v>
      </c>
      <c r="E57" s="13">
        <v>160429.1783</v>
      </c>
      <c r="F57" s="88">
        <v>1.4472700000000001</v>
      </c>
      <c r="G57" s="7">
        <v>24.338000000000001</v>
      </c>
      <c r="H57" s="28">
        <v>25.68</v>
      </c>
      <c r="I57" s="42">
        <v>1.1000000000000001</v>
      </c>
      <c r="J57" s="27" t="s">
        <v>197</v>
      </c>
      <c r="K57" s="51">
        <v>25.379000000000001</v>
      </c>
      <c r="L57" s="53">
        <v>25.309061883586693</v>
      </c>
      <c r="M57" s="53">
        <v>25.239123767173385</v>
      </c>
      <c r="N57" s="53">
        <v>25.169185650760078</v>
      </c>
      <c r="O57" s="53">
        <v>25.09924753434677</v>
      </c>
      <c r="P57" s="53">
        <v>25.029309417933462</v>
      </c>
      <c r="Q57" s="53">
        <v>24.959371301520154</v>
      </c>
      <c r="R57" s="53">
        <v>24.889433185106846</v>
      </c>
      <c r="S57" s="53">
        <v>24.819495068693538</v>
      </c>
      <c r="T57" s="53">
        <v>24.74955695228023</v>
      </c>
      <c r="U57" s="54">
        <v>24.679618835866922</v>
      </c>
      <c r="V57" s="53">
        <v>24.798215601944285</v>
      </c>
      <c r="W57" s="53">
        <v>24.916812368021649</v>
      </c>
      <c r="X57" s="53">
        <v>25.035409134099012</v>
      </c>
      <c r="Y57" s="53">
        <v>25.154005900176376</v>
      </c>
      <c r="Z57" s="53">
        <v>25.272602666253739</v>
      </c>
      <c r="AA57" s="53">
        <v>25.391199432331103</v>
      </c>
      <c r="AB57" s="53">
        <v>25.509796198408466</v>
      </c>
      <c r="AC57" s="53">
        <v>25.62839296448583</v>
      </c>
      <c r="AD57" s="54">
        <v>25.74698973056319</v>
      </c>
      <c r="AE57" s="53">
        <v>25.718279371092468</v>
      </c>
      <c r="AF57" s="53">
        <v>25.689569011621746</v>
      </c>
      <c r="AG57" s="53">
        <v>25.660858652151024</v>
      </c>
      <c r="AH57" s="53">
        <v>25.632148292680302</v>
      </c>
      <c r="AI57" s="53">
        <v>25.60343793320958</v>
      </c>
      <c r="AJ57" s="53">
        <v>25.574727573738858</v>
      </c>
      <c r="AK57" s="53">
        <v>25.546017214268137</v>
      </c>
      <c r="AL57" s="53">
        <v>25.517306854797415</v>
      </c>
      <c r="AM57" s="53">
        <v>25.488596495326693</v>
      </c>
      <c r="AN57" s="53">
        <v>25.459886135855971</v>
      </c>
      <c r="AO57" s="54">
        <v>25.431175776385235</v>
      </c>
      <c r="AP57" s="53">
        <v>25.294214363373989</v>
      </c>
      <c r="AQ57" s="54">
        <v>25.157252950362739</v>
      </c>
      <c r="AR57" s="53">
        <v>24.96161051192335</v>
      </c>
      <c r="AS57" s="53">
        <v>24.765968073483961</v>
      </c>
      <c r="AT57" s="54">
        <v>24.570325635044576</v>
      </c>
      <c r="AU57" s="54">
        <v>24.864792673018762</v>
      </c>
      <c r="AV57" s="54">
        <v>25.08450787751794</v>
      </c>
      <c r="AW57" s="54">
        <v>24.188163157530589</v>
      </c>
      <c r="AX57" s="97">
        <v>0.49254999999999999</v>
      </c>
      <c r="AY57" s="91"/>
      <c r="AZ57" s="91"/>
      <c r="BH57"/>
      <c r="BL57" s="35"/>
    </row>
    <row r="58" spans="1:64" x14ac:dyDescent="0.2">
      <c r="A58" s="106" t="s">
        <v>256</v>
      </c>
      <c r="B58" s="7" t="s">
        <v>303</v>
      </c>
      <c r="C58" s="7" t="s">
        <v>5</v>
      </c>
      <c r="D58" s="7" t="s">
        <v>102</v>
      </c>
      <c r="E58" s="13">
        <v>62397.2071</v>
      </c>
      <c r="F58" s="88">
        <v>0.47671999999999998</v>
      </c>
      <c r="G58" s="7">
        <v>7.6544999999999996</v>
      </c>
      <c r="H58" s="28">
        <v>7.15</v>
      </c>
      <c r="I58" s="42">
        <v>0.5</v>
      </c>
      <c r="J58" s="27" t="s">
        <v>197</v>
      </c>
      <c r="K58" s="51">
        <v>7.15</v>
      </c>
      <c r="L58" s="53">
        <v>7.1837563221965572</v>
      </c>
      <c r="M58" s="53">
        <v>7.2175126443931141</v>
      </c>
      <c r="N58" s="53">
        <v>7.251268966589671</v>
      </c>
      <c r="O58" s="53">
        <v>7.2850252887862279</v>
      </c>
      <c r="P58" s="53">
        <v>7.3187816109827848</v>
      </c>
      <c r="Q58" s="53">
        <v>7.3525379331793417</v>
      </c>
      <c r="R58" s="53">
        <v>7.3862942553758986</v>
      </c>
      <c r="S58" s="53">
        <v>7.4200505775724555</v>
      </c>
      <c r="T58" s="53">
        <v>7.4538068997690123</v>
      </c>
      <c r="U58" s="53">
        <v>7.4875632219655692</v>
      </c>
      <c r="V58" s="53">
        <v>7.5213195441621261</v>
      </c>
      <c r="W58" s="53">
        <v>7.555075866358683</v>
      </c>
      <c r="X58" s="53">
        <v>7.5888321885552399</v>
      </c>
      <c r="Y58" s="53">
        <v>7.6225885107517968</v>
      </c>
      <c r="Z58" s="53">
        <v>7.6563448329483537</v>
      </c>
      <c r="AA58" s="53">
        <v>7.6901011551449105</v>
      </c>
      <c r="AB58" s="53">
        <v>7.7238574773414674</v>
      </c>
      <c r="AC58" s="53">
        <v>7.7576137995380243</v>
      </c>
      <c r="AD58" s="54">
        <v>7.7913701217345785</v>
      </c>
      <c r="AE58" s="53">
        <v>7.7463428202778779</v>
      </c>
      <c r="AF58" s="53">
        <v>7.7013155188211773</v>
      </c>
      <c r="AG58" s="53">
        <v>7.6562882173644766</v>
      </c>
      <c r="AH58" s="53">
        <v>7.611260915907776</v>
      </c>
      <c r="AI58" s="53">
        <v>7.5662336144510753</v>
      </c>
      <c r="AJ58" s="53">
        <v>7.5212063129943747</v>
      </c>
      <c r="AK58" s="53">
        <v>7.4761790115376741</v>
      </c>
      <c r="AL58" s="53">
        <v>7.4311517100809734</v>
      </c>
      <c r="AM58" s="53">
        <v>7.3861244086242728</v>
      </c>
      <c r="AN58" s="53">
        <v>7.3410971071675721</v>
      </c>
      <c r="AO58" s="54">
        <v>7.2960698057108679</v>
      </c>
      <c r="AP58" s="53">
        <v>7.1987010770985673</v>
      </c>
      <c r="AQ58" s="54">
        <v>7.1013323484862658</v>
      </c>
      <c r="AR58" s="53">
        <v>7.0449990961846529</v>
      </c>
      <c r="AS58" s="53">
        <v>6.98866584388304</v>
      </c>
      <c r="AT58" s="54">
        <v>6.932332591581428</v>
      </c>
      <c r="AU58" s="54">
        <v>6.8697598967780547</v>
      </c>
      <c r="AV58" s="54">
        <v>6.6851169661723739</v>
      </c>
      <c r="AW58" s="54">
        <v>7.2792233109561124</v>
      </c>
      <c r="AX58" s="96">
        <v>0.13839000000000001</v>
      </c>
      <c r="AY58" s="91"/>
      <c r="AZ58" s="91"/>
      <c r="BH58"/>
      <c r="BL58" s="35"/>
    </row>
    <row r="59" spans="1:64" x14ac:dyDescent="0.2">
      <c r="A59" s="106" t="s">
        <v>257</v>
      </c>
      <c r="B59" s="7" t="s">
        <v>303</v>
      </c>
      <c r="C59" s="7" t="s">
        <v>5</v>
      </c>
      <c r="D59" s="7" t="s">
        <v>102</v>
      </c>
      <c r="E59" s="13">
        <v>160505.49470000001</v>
      </c>
      <c r="F59" s="88">
        <v>1.0590499999999998</v>
      </c>
      <c r="G59" s="7">
        <v>17.281600000000001</v>
      </c>
      <c r="H59" s="28">
        <v>17.8</v>
      </c>
      <c r="I59" s="42">
        <v>0.7</v>
      </c>
      <c r="J59" s="27" t="s">
        <v>46</v>
      </c>
      <c r="K59" s="51">
        <v>17.8</v>
      </c>
      <c r="L59" s="53">
        <v>17.790122191628956</v>
      </c>
      <c r="M59" s="53">
        <v>17.780244383257912</v>
      </c>
      <c r="N59" s="53">
        <v>17.770366574886868</v>
      </c>
      <c r="O59" s="53">
        <v>17.760488766515824</v>
      </c>
      <c r="P59" s="53">
        <v>17.75061095814478</v>
      </c>
      <c r="Q59" s="53">
        <v>17.740733149773735</v>
      </c>
      <c r="R59" s="53">
        <v>17.730855341402691</v>
      </c>
      <c r="S59" s="53">
        <v>17.720977533031647</v>
      </c>
      <c r="T59" s="53">
        <v>17.711099724660603</v>
      </c>
      <c r="U59" s="53">
        <v>17.701221916289558</v>
      </c>
      <c r="V59" s="53">
        <v>17.691344107918514</v>
      </c>
      <c r="W59" s="53">
        <v>17.68146629954747</v>
      </c>
      <c r="X59" s="53">
        <v>17.671588491176426</v>
      </c>
      <c r="Y59" s="53">
        <v>17.661710682805381</v>
      </c>
      <c r="Z59" s="53">
        <v>17.651832874434337</v>
      </c>
      <c r="AA59" s="53">
        <v>17.641955066063293</v>
      </c>
      <c r="AB59" s="53">
        <v>17.632077257692249</v>
      </c>
      <c r="AC59" s="53">
        <v>17.622199449321204</v>
      </c>
      <c r="AD59" s="53">
        <v>17.61232164095016</v>
      </c>
      <c r="AE59" s="53">
        <v>17.602443832579116</v>
      </c>
      <c r="AF59" s="53">
        <v>17.592566024208072</v>
      </c>
      <c r="AG59" s="53">
        <v>17.582688215837027</v>
      </c>
      <c r="AH59" s="53">
        <v>17.572810407465983</v>
      </c>
      <c r="AI59" s="53">
        <v>17.562932599094939</v>
      </c>
      <c r="AJ59" s="53">
        <v>17.553054790723895</v>
      </c>
      <c r="AK59" s="53">
        <v>17.543176982352851</v>
      </c>
      <c r="AL59" s="53">
        <v>17.533299173981806</v>
      </c>
      <c r="AM59" s="53">
        <v>17.523421365610762</v>
      </c>
      <c r="AN59" s="53">
        <v>17.513543557239718</v>
      </c>
      <c r="AO59" s="54">
        <v>17.493787940497661</v>
      </c>
      <c r="AP59" s="53">
        <v>17.424225674443861</v>
      </c>
      <c r="AQ59" s="53">
        <v>17.35466340839006</v>
      </c>
      <c r="AR59" s="53">
        <v>17.285101142336259</v>
      </c>
      <c r="AS59" s="53">
        <v>17.215538876282459</v>
      </c>
      <c r="AT59" s="54">
        <v>17.145976610228661</v>
      </c>
      <c r="AU59" s="54">
        <v>17.298564806733772</v>
      </c>
      <c r="AV59" s="54">
        <v>17.261108201935571</v>
      </c>
      <c r="AW59" s="54">
        <v>17.380037237446906</v>
      </c>
      <c r="AX59" s="97">
        <v>0.54398999999999997</v>
      </c>
      <c r="AY59" s="91"/>
      <c r="AZ59" s="91"/>
      <c r="BH59"/>
      <c r="BL59" s="35"/>
    </row>
    <row r="60" spans="1:64" ht="20" x14ac:dyDescent="0.2">
      <c r="A60" s="20" t="s">
        <v>40</v>
      </c>
      <c r="B60" s="7" t="s">
        <v>304</v>
      </c>
      <c r="C60" s="7" t="s">
        <v>5</v>
      </c>
      <c r="D60" s="7" t="s">
        <v>103</v>
      </c>
      <c r="E60" s="13">
        <v>1482.5953999999999</v>
      </c>
      <c r="F60" s="87">
        <v>7.3159999999999989E-2</v>
      </c>
      <c r="G60" s="79">
        <v>1.2265999999999999</v>
      </c>
      <c r="H60" s="77">
        <f>G60</f>
        <v>1.2265999999999999</v>
      </c>
      <c r="I60" s="41">
        <v>0.2</v>
      </c>
      <c r="J60" s="26" t="s">
        <v>47</v>
      </c>
      <c r="K60" s="44">
        <v>1.2265999999999999</v>
      </c>
      <c r="L60" s="44">
        <v>1.2265999999999999</v>
      </c>
      <c r="M60" s="44">
        <v>1.2265999999999999</v>
      </c>
      <c r="N60" s="44">
        <v>1.2265999999999999</v>
      </c>
      <c r="O60" s="44">
        <v>1.2265999999999999</v>
      </c>
      <c r="P60" s="44">
        <v>1.2265999999999999</v>
      </c>
      <c r="Q60" s="44">
        <v>1.2265999999999999</v>
      </c>
      <c r="R60" s="44">
        <v>1.2265999999999999</v>
      </c>
      <c r="S60" s="44">
        <v>1.2265999999999999</v>
      </c>
      <c r="T60" s="44">
        <v>1.2265999999999999</v>
      </c>
      <c r="U60" s="44">
        <v>1.2265999999999999</v>
      </c>
      <c r="V60" s="44">
        <v>1.2265999999999999</v>
      </c>
      <c r="W60" s="44">
        <v>1.2265999999999999</v>
      </c>
      <c r="X60" s="44">
        <v>1.2265999999999999</v>
      </c>
      <c r="Y60" s="44">
        <v>1.2265999999999999</v>
      </c>
      <c r="Z60" s="44">
        <v>1.2265999999999999</v>
      </c>
      <c r="AA60" s="44">
        <v>1.2265999999999999</v>
      </c>
      <c r="AB60" s="44">
        <v>1.2265999999999999</v>
      </c>
      <c r="AC60" s="44">
        <v>1.2265999999999999</v>
      </c>
      <c r="AD60" s="44">
        <v>1.2265999999999999</v>
      </c>
      <c r="AE60" s="44">
        <v>1.2265999999999999</v>
      </c>
      <c r="AF60" s="44">
        <v>1.2265999999999999</v>
      </c>
      <c r="AG60" s="44">
        <v>1.2265999999999999</v>
      </c>
      <c r="AH60" s="44">
        <v>1.2265999999999999</v>
      </c>
      <c r="AI60" s="44">
        <v>1.2265999999999999</v>
      </c>
      <c r="AJ60" s="44">
        <v>1.2265999999999999</v>
      </c>
      <c r="AK60" s="44">
        <v>1.2265999999999999</v>
      </c>
      <c r="AL60" s="44">
        <v>1.2265999999999999</v>
      </c>
      <c r="AM60" s="44">
        <v>1.2265999999999999</v>
      </c>
      <c r="AN60" s="44">
        <v>1.2265999999999999</v>
      </c>
      <c r="AO60" s="44">
        <v>1.2265999999999999</v>
      </c>
      <c r="AP60" s="44">
        <v>1.2265999999999999</v>
      </c>
      <c r="AQ60" s="44">
        <v>1.2265999999999999</v>
      </c>
      <c r="AR60" s="44">
        <v>1.2265999999999999</v>
      </c>
      <c r="AS60" s="44">
        <v>1.2265999999999999</v>
      </c>
      <c r="AT60" s="44">
        <v>1.2265999999999999</v>
      </c>
      <c r="AU60" s="44">
        <v>1.2265999999999999</v>
      </c>
      <c r="AV60" s="44">
        <v>1.2265999999999999</v>
      </c>
      <c r="AW60" s="44">
        <v>1.2265999999999999</v>
      </c>
      <c r="AX60" s="96">
        <v>1.4400000000000001E-3</v>
      </c>
      <c r="AY60" s="90">
        <f t="shared" ref="AY60:AY90" si="9">G60*(2017-1979+1)-SUM(K60:AW60)</f>
        <v>0</v>
      </c>
      <c r="AZ60" s="90">
        <f t="shared" ref="AZ60:AZ90" si="10">-AY60/360</f>
        <v>0</v>
      </c>
      <c r="BH60"/>
      <c r="BL60" s="35"/>
    </row>
    <row r="61" spans="1:64" ht="20" x14ac:dyDescent="0.2">
      <c r="A61" s="20" t="s">
        <v>39</v>
      </c>
      <c r="B61" s="7" t="s">
        <v>304</v>
      </c>
      <c r="C61" s="7" t="s">
        <v>5</v>
      </c>
      <c r="D61" s="7" t="s">
        <v>103</v>
      </c>
      <c r="E61" s="13">
        <v>4055.3227000000002</v>
      </c>
      <c r="F61" s="87">
        <v>0.28201999999999999</v>
      </c>
      <c r="G61" s="79">
        <v>5.1288</v>
      </c>
      <c r="H61" s="31">
        <v>8.1069999999999993</v>
      </c>
      <c r="I61" s="41">
        <v>0.56749000000000005</v>
      </c>
      <c r="J61" s="27" t="s">
        <v>46</v>
      </c>
      <c r="K61" s="48">
        <v>5.0999999999999996</v>
      </c>
      <c r="L61" s="48">
        <v>5.1635517638912276</v>
      </c>
      <c r="M61" s="48">
        <v>5.2271035277824556</v>
      </c>
      <c r="N61" s="48">
        <v>5.2906552916736835</v>
      </c>
      <c r="O61" s="48">
        <v>5.3542070555649115</v>
      </c>
      <c r="P61" s="48">
        <v>5.4177588194561395</v>
      </c>
      <c r="Q61" s="48">
        <v>5.4813105833473674</v>
      </c>
      <c r="R61" s="48">
        <v>5.5448623472385954</v>
      </c>
      <c r="S61" s="48">
        <v>5.6084141111298234</v>
      </c>
      <c r="T61" s="48">
        <v>5.6719658750210513</v>
      </c>
      <c r="U61" s="48">
        <v>5.7355176389122793</v>
      </c>
      <c r="V61" s="48">
        <v>5.7990694028035072</v>
      </c>
      <c r="W61" s="48">
        <v>5.8626211666947352</v>
      </c>
      <c r="X61" s="41">
        <v>5.9261729305859587</v>
      </c>
      <c r="Y61" s="48">
        <v>6.3095304284077374</v>
      </c>
      <c r="Z61" s="48">
        <v>6.692887926229516</v>
      </c>
      <c r="AA61" s="48">
        <v>7.0762454240512946</v>
      </c>
      <c r="AB61" s="48">
        <v>7.4596029218730733</v>
      </c>
      <c r="AC61" s="48">
        <v>7.8429604196948519</v>
      </c>
      <c r="AD61" s="48">
        <v>8.2263179175166297</v>
      </c>
      <c r="AE61" s="48">
        <v>8.6096754153384083</v>
      </c>
      <c r="AF61" s="41">
        <v>8.9930329131601869</v>
      </c>
      <c r="AG61" s="48">
        <v>8.6011687249867119</v>
      </c>
      <c r="AH61" s="48">
        <v>8.2093045368132369</v>
      </c>
      <c r="AI61" s="48">
        <v>7.8174403486397628</v>
      </c>
      <c r="AJ61" s="48">
        <v>7.4255761604662887</v>
      </c>
      <c r="AK61" s="48">
        <v>7.0337119722928145</v>
      </c>
      <c r="AL61" s="41">
        <v>7.0337119722928145</v>
      </c>
      <c r="AM61" s="41">
        <v>8.3488484424032645</v>
      </c>
      <c r="AN61" s="41">
        <v>8.5441917684465061</v>
      </c>
      <c r="AO61" s="48">
        <v>8.9579671987294311</v>
      </c>
      <c r="AP61" s="41">
        <v>9.3717426290123562</v>
      </c>
      <c r="AQ61" s="48">
        <v>9.3604880045004482</v>
      </c>
      <c r="AR61" s="48">
        <v>9.3492333799885401</v>
      </c>
      <c r="AS61" s="48">
        <v>9.337978755476632</v>
      </c>
      <c r="AT61" s="41">
        <v>9.337978755476632</v>
      </c>
      <c r="AU61" s="41">
        <v>9.337978755476632</v>
      </c>
      <c r="AV61" s="41">
        <v>9.337978755476632</v>
      </c>
      <c r="AW61" s="41">
        <v>9.337978755476632</v>
      </c>
      <c r="AX61" s="96">
        <v>6.2100000000000002E-3</v>
      </c>
      <c r="AY61" s="90">
        <f t="shared" si="9"/>
        <v>-85.113542796328687</v>
      </c>
      <c r="AZ61" s="90">
        <f t="shared" si="10"/>
        <v>0.23642650776757967</v>
      </c>
      <c r="BH61"/>
      <c r="BL61" s="35"/>
    </row>
    <row r="62" spans="1:64" ht="20" x14ac:dyDescent="0.2">
      <c r="A62" s="20" t="s">
        <v>38</v>
      </c>
      <c r="B62" s="7" t="s">
        <v>304</v>
      </c>
      <c r="C62" s="7" t="s">
        <v>5</v>
      </c>
      <c r="D62" s="7" t="s">
        <v>104</v>
      </c>
      <c r="E62" s="13">
        <v>484.59989999999999</v>
      </c>
      <c r="F62" s="87">
        <v>3.6579999999999994E-2</v>
      </c>
      <c r="G62" s="79">
        <v>0.42209999999999998</v>
      </c>
      <c r="H62" s="77">
        <f t="shared" ref="H62:H63" si="11">G62</f>
        <v>0.42209999999999998</v>
      </c>
      <c r="I62" s="41">
        <v>3.3767999999999999E-2</v>
      </c>
      <c r="J62" s="26" t="s">
        <v>47</v>
      </c>
      <c r="K62" s="44">
        <v>0.42209999999999998</v>
      </c>
      <c r="L62" s="44">
        <v>0.42209999999999998</v>
      </c>
      <c r="M62" s="44">
        <v>0.42209999999999998</v>
      </c>
      <c r="N62" s="44">
        <v>0.42209999999999998</v>
      </c>
      <c r="O62" s="44">
        <v>0.42209999999999998</v>
      </c>
      <c r="P62" s="44">
        <v>0.42209999999999998</v>
      </c>
      <c r="Q62" s="44">
        <v>0.42209999999999998</v>
      </c>
      <c r="R62" s="44">
        <v>0.42209999999999998</v>
      </c>
      <c r="S62" s="44">
        <v>0.42209999999999998</v>
      </c>
      <c r="T62" s="44">
        <v>0.42209999999999998</v>
      </c>
      <c r="U62" s="44">
        <v>0.42209999999999998</v>
      </c>
      <c r="V62" s="44">
        <v>0.42209999999999998</v>
      </c>
      <c r="W62" s="44">
        <v>0.42209999999999998</v>
      </c>
      <c r="X62" s="44">
        <v>0.42209999999999998</v>
      </c>
      <c r="Y62" s="44">
        <v>0.42209999999999998</v>
      </c>
      <c r="Z62" s="44">
        <v>0.42209999999999998</v>
      </c>
      <c r="AA62" s="44">
        <v>0.42209999999999998</v>
      </c>
      <c r="AB62" s="44">
        <v>0.42209999999999998</v>
      </c>
      <c r="AC62" s="44">
        <v>0.42209999999999998</v>
      </c>
      <c r="AD62" s="44">
        <v>0.42209999999999998</v>
      </c>
      <c r="AE62" s="44">
        <v>0.42209999999999998</v>
      </c>
      <c r="AF62" s="44">
        <v>0.42209999999999998</v>
      </c>
      <c r="AG62" s="44">
        <v>0.42209999999999998</v>
      </c>
      <c r="AH62" s="44">
        <v>0.42209999999999998</v>
      </c>
      <c r="AI62" s="44">
        <v>0.42209999999999998</v>
      </c>
      <c r="AJ62" s="44">
        <v>0.42209999999999998</v>
      </c>
      <c r="AK62" s="44">
        <v>0.42209999999999998</v>
      </c>
      <c r="AL62" s="44">
        <v>0.42209999999999998</v>
      </c>
      <c r="AM62" s="44">
        <v>0.42209999999999998</v>
      </c>
      <c r="AN62" s="44">
        <v>0.42209999999999998</v>
      </c>
      <c r="AO62" s="44">
        <v>0.42209999999999998</v>
      </c>
      <c r="AP62" s="44">
        <v>0.42209999999999998</v>
      </c>
      <c r="AQ62" s="44">
        <v>0.42209999999999998</v>
      </c>
      <c r="AR62" s="44">
        <v>0.42209999999999998</v>
      </c>
      <c r="AS62" s="44">
        <v>0.42209999999999998</v>
      </c>
      <c r="AT62" s="44">
        <v>0.42209999999999998</v>
      </c>
      <c r="AU62" s="44">
        <v>0.42209999999999998</v>
      </c>
      <c r="AV62" s="44">
        <v>0.42209999999999998</v>
      </c>
      <c r="AW62" s="44">
        <v>0.42209999999999998</v>
      </c>
      <c r="AX62" s="96">
        <v>2.0000000000000001E-4</v>
      </c>
      <c r="AY62" s="90">
        <f t="shared" si="9"/>
        <v>0</v>
      </c>
      <c r="AZ62" s="90">
        <f t="shared" si="10"/>
        <v>0</v>
      </c>
      <c r="BH62"/>
      <c r="BL62" s="35"/>
    </row>
    <row r="63" spans="1:64" ht="20" x14ac:dyDescent="0.2">
      <c r="A63" s="21" t="s">
        <v>105</v>
      </c>
      <c r="B63" s="7" t="s">
        <v>304</v>
      </c>
      <c r="C63" s="7" t="s">
        <v>5</v>
      </c>
      <c r="D63" s="7" t="s">
        <v>103</v>
      </c>
      <c r="E63" s="13">
        <v>9066.1779000000006</v>
      </c>
      <c r="F63" s="87">
        <v>0.47967000000000004</v>
      </c>
      <c r="G63" s="79">
        <v>7.2007000000000003</v>
      </c>
      <c r="H63" s="77">
        <f t="shared" si="11"/>
        <v>7.2007000000000003</v>
      </c>
      <c r="I63" s="41">
        <v>0.57605600000000001</v>
      </c>
      <c r="J63" s="26" t="s">
        <v>47</v>
      </c>
      <c r="K63" s="44">
        <v>7.2007000000000003</v>
      </c>
      <c r="L63" s="44">
        <v>7.2007000000000003</v>
      </c>
      <c r="M63" s="44">
        <v>7.2007000000000003</v>
      </c>
      <c r="N63" s="44">
        <v>7.2007000000000003</v>
      </c>
      <c r="O63" s="44">
        <v>7.2007000000000003</v>
      </c>
      <c r="P63" s="44">
        <v>7.2007000000000003</v>
      </c>
      <c r="Q63" s="44">
        <v>7.2007000000000003</v>
      </c>
      <c r="R63" s="44">
        <v>7.2007000000000003</v>
      </c>
      <c r="S63" s="44">
        <v>7.2007000000000003</v>
      </c>
      <c r="T63" s="44">
        <v>7.2007000000000003</v>
      </c>
      <c r="U63" s="44">
        <v>7.2007000000000003</v>
      </c>
      <c r="V63" s="44">
        <v>7.2007000000000003</v>
      </c>
      <c r="W63" s="44">
        <v>7.2007000000000003</v>
      </c>
      <c r="X63" s="44">
        <v>7.2007000000000003</v>
      </c>
      <c r="Y63" s="44">
        <v>7.2007000000000003</v>
      </c>
      <c r="Z63" s="44">
        <v>7.2007000000000003</v>
      </c>
      <c r="AA63" s="44">
        <v>7.2007000000000003</v>
      </c>
      <c r="AB63" s="44">
        <v>7.2007000000000003</v>
      </c>
      <c r="AC63" s="44">
        <v>7.2007000000000003</v>
      </c>
      <c r="AD63" s="44">
        <v>7.2007000000000003</v>
      </c>
      <c r="AE63" s="44">
        <v>7.2007000000000003</v>
      </c>
      <c r="AF63" s="44">
        <v>7.2007000000000003</v>
      </c>
      <c r="AG63" s="44">
        <v>7.2007000000000003</v>
      </c>
      <c r="AH63" s="44">
        <v>7.2007000000000003</v>
      </c>
      <c r="AI63" s="44">
        <v>7.2007000000000003</v>
      </c>
      <c r="AJ63" s="44">
        <v>7.2007000000000003</v>
      </c>
      <c r="AK63" s="44">
        <v>7.2007000000000003</v>
      </c>
      <c r="AL63" s="44">
        <v>7.2007000000000003</v>
      </c>
      <c r="AM63" s="44">
        <v>7.2007000000000003</v>
      </c>
      <c r="AN63" s="44">
        <v>7.2007000000000003</v>
      </c>
      <c r="AO63" s="44">
        <v>7.2007000000000003</v>
      </c>
      <c r="AP63" s="44">
        <v>7.2007000000000003</v>
      </c>
      <c r="AQ63" s="44">
        <v>7.2007000000000003</v>
      </c>
      <c r="AR63" s="44">
        <v>7.2007000000000003</v>
      </c>
      <c r="AS63" s="44">
        <v>7.2007000000000003</v>
      </c>
      <c r="AT63" s="44">
        <v>7.2007000000000003</v>
      </c>
      <c r="AU63" s="44">
        <v>7.2007000000000003</v>
      </c>
      <c r="AV63" s="44">
        <v>7.2007000000000003</v>
      </c>
      <c r="AW63" s="44">
        <v>7.2007000000000003</v>
      </c>
      <c r="AX63" s="96">
        <v>1.643E-2</v>
      </c>
      <c r="AY63" s="90">
        <f t="shared" si="9"/>
        <v>0</v>
      </c>
      <c r="AZ63" s="90">
        <f t="shared" si="10"/>
        <v>0</v>
      </c>
      <c r="BH63"/>
      <c r="BL63" s="35"/>
    </row>
    <row r="64" spans="1:64" ht="20" x14ac:dyDescent="0.2">
      <c r="A64" s="21" t="s">
        <v>201</v>
      </c>
      <c r="B64" s="7" t="s">
        <v>304</v>
      </c>
      <c r="C64" s="7" t="s">
        <v>5</v>
      </c>
      <c r="D64" s="7" t="s">
        <v>106</v>
      </c>
      <c r="E64" s="13">
        <v>9394.1303000000007</v>
      </c>
      <c r="F64" s="87">
        <v>0.42480000000000001</v>
      </c>
      <c r="G64" s="79">
        <v>7.2816000000000001</v>
      </c>
      <c r="H64" s="31">
        <v>13.366</v>
      </c>
      <c r="I64" s="41">
        <v>0.96504838489380596</v>
      </c>
      <c r="J64" s="27" t="s">
        <v>46</v>
      </c>
      <c r="K64" s="41">
        <v>8.4964159881367003</v>
      </c>
      <c r="L64" s="48">
        <v>9.0067563300954241</v>
      </c>
      <c r="M64" s="48">
        <v>9.5170966720541479</v>
      </c>
      <c r="N64" s="48">
        <v>10.027437014012872</v>
      </c>
      <c r="O64" s="48">
        <v>10.537777355971595</v>
      </c>
      <c r="P64" s="48">
        <v>11.048117697930319</v>
      </c>
      <c r="Q64" s="48">
        <v>11.558458039889043</v>
      </c>
      <c r="R64" s="48">
        <v>12.068798381847767</v>
      </c>
      <c r="S64" s="48">
        <v>12.579138723806491</v>
      </c>
      <c r="T64" s="48">
        <v>13.089479065765214</v>
      </c>
      <c r="U64" s="41">
        <v>13.786405498482941</v>
      </c>
      <c r="V64" s="48">
        <v>13.637316286345174</v>
      </c>
      <c r="W64" s="48">
        <v>13.559646940391186</v>
      </c>
      <c r="X64" s="41">
        <v>13.339137862069638</v>
      </c>
      <c r="Y64" s="48">
        <v>13.404308248483213</v>
      </c>
      <c r="Z64" s="48">
        <v>13.469478634896788</v>
      </c>
      <c r="AA64" s="48">
        <v>13.534649021310363</v>
      </c>
      <c r="AB64" s="48">
        <v>13.599819407723938</v>
      </c>
      <c r="AC64" s="48">
        <v>13.664989794137513</v>
      </c>
      <c r="AD64" s="48">
        <v>13.730160180551088</v>
      </c>
      <c r="AE64" s="48">
        <v>13.795330566964664</v>
      </c>
      <c r="AF64" s="48">
        <v>13.860500953378239</v>
      </c>
      <c r="AG64" s="41">
        <v>13.925671339791807</v>
      </c>
      <c r="AH64" s="48">
        <v>13.923435933029225</v>
      </c>
      <c r="AI64" s="48">
        <v>13.921200526266643</v>
      </c>
      <c r="AJ64" s="48">
        <v>13.918965119504062</v>
      </c>
      <c r="AK64" s="48">
        <v>13.91672971274148</v>
      </c>
      <c r="AL64" s="48">
        <v>13.914494305978899</v>
      </c>
      <c r="AM64" s="48">
        <v>13.914494305978899</v>
      </c>
      <c r="AN64" s="41">
        <v>13.91002349245373</v>
      </c>
      <c r="AO64" s="41">
        <v>13.73646278572892</v>
      </c>
      <c r="AP64" s="48">
        <v>13.515371742714704</v>
      </c>
      <c r="AQ64" s="41">
        <v>13.294280699700488</v>
      </c>
      <c r="AR64" s="48">
        <v>13.204270804512474</v>
      </c>
      <c r="AS64" s="48">
        <v>13.114260909324459</v>
      </c>
      <c r="AT64" s="41">
        <v>13.024251014136446</v>
      </c>
      <c r="AU64" s="41">
        <v>13.319056457985774</v>
      </c>
      <c r="AV64" s="41">
        <v>13.039872781728958</v>
      </c>
      <c r="AW64" s="41">
        <v>13.27980644091277</v>
      </c>
      <c r="AX64" s="96">
        <v>2.1360000000000001E-2</v>
      </c>
      <c r="AY64" s="90">
        <f t="shared" si="9"/>
        <v>-218.20146703673396</v>
      </c>
      <c r="AZ64" s="90">
        <f t="shared" si="10"/>
        <v>0.60611518621314986</v>
      </c>
      <c r="BH64"/>
      <c r="BL64" s="35"/>
    </row>
    <row r="65" spans="1:64" ht="20" x14ac:dyDescent="0.2">
      <c r="A65" s="1" t="s">
        <v>10</v>
      </c>
      <c r="B65" s="7" t="s">
        <v>304</v>
      </c>
      <c r="C65" s="7" t="s">
        <v>5</v>
      </c>
      <c r="D65" s="7" t="s">
        <v>107</v>
      </c>
      <c r="E65" s="13">
        <v>14901.1041</v>
      </c>
      <c r="F65" s="87">
        <v>0.77998000000000001</v>
      </c>
      <c r="G65" s="79">
        <v>12.6861</v>
      </c>
      <c r="H65" s="31">
        <v>16.594000000000001</v>
      </c>
      <c r="I65" s="41">
        <v>0.89</v>
      </c>
      <c r="J65" s="27" t="s">
        <v>46</v>
      </c>
      <c r="K65" s="49">
        <v>12.6861</v>
      </c>
      <c r="L65" s="48">
        <v>13.044875739671708</v>
      </c>
      <c r="M65" s="48">
        <v>13.403651479343416</v>
      </c>
      <c r="N65" s="48">
        <v>13.762427219015125</v>
      </c>
      <c r="O65" s="48">
        <v>14.121202958686833</v>
      </c>
      <c r="P65" s="48">
        <v>14.479978698358542</v>
      </c>
      <c r="Q65" s="48">
        <v>14.83875443803025</v>
      </c>
      <c r="R65" s="48">
        <v>15.197530177701958</v>
      </c>
      <c r="S65" s="48">
        <v>15.556305917373667</v>
      </c>
      <c r="T65" s="48">
        <v>15.915081657045375</v>
      </c>
      <c r="U65" s="48">
        <v>16.273857396717084</v>
      </c>
      <c r="V65" s="48">
        <v>16.632633136388794</v>
      </c>
      <c r="W65" s="48">
        <v>16.991408876060504</v>
      </c>
      <c r="X65" s="48">
        <v>17.350184615732214</v>
      </c>
      <c r="Y65" s="48">
        <v>17.708960355403924</v>
      </c>
      <c r="Z65" s="48">
        <v>18.067736095075634</v>
      </c>
      <c r="AA65" s="48">
        <v>18.426511834747345</v>
      </c>
      <c r="AB65" s="41">
        <v>18.785287574419051</v>
      </c>
      <c r="AC65" s="48">
        <v>18.553347624351833</v>
      </c>
      <c r="AD65" s="48">
        <v>18.321407674284615</v>
      </c>
      <c r="AE65" s="48">
        <v>18.089467724217396</v>
      </c>
      <c r="AF65" s="48">
        <v>17.857527774150178</v>
      </c>
      <c r="AG65" s="41">
        <v>17.625587824082963</v>
      </c>
      <c r="AH65" s="48">
        <v>17.66561483387747</v>
      </c>
      <c r="AI65" s="48">
        <v>17.705641843671977</v>
      </c>
      <c r="AJ65" s="48">
        <v>17.745668853466483</v>
      </c>
      <c r="AK65" s="48">
        <v>17.78569586326099</v>
      </c>
      <c r="AL65" s="41">
        <v>17.825722873055504</v>
      </c>
      <c r="AM65" s="41">
        <v>17.262763376224314</v>
      </c>
      <c r="AN65" s="41">
        <v>16.197872825043213</v>
      </c>
      <c r="AO65" s="41">
        <v>16.999528423276359</v>
      </c>
      <c r="AP65" s="48">
        <v>17.141742222008837</v>
      </c>
      <c r="AQ65" s="41">
        <v>17.283956020741311</v>
      </c>
      <c r="AR65" s="41">
        <v>16.013194065680814</v>
      </c>
      <c r="AS65" s="41">
        <v>17.469590839254849</v>
      </c>
      <c r="AT65" s="41">
        <v>16.608500230459001</v>
      </c>
      <c r="AU65" s="41">
        <v>16.681479412329558</v>
      </c>
      <c r="AV65" s="41">
        <v>15.934319185711542</v>
      </c>
      <c r="AW65" s="41">
        <v>16.443739370078742</v>
      </c>
      <c r="AX65" s="96">
        <v>3.0640000000000001E-2</v>
      </c>
      <c r="AY65" s="90">
        <f t="shared" si="9"/>
        <v>-151.69695702899929</v>
      </c>
      <c r="AZ65" s="90">
        <f t="shared" si="10"/>
        <v>0.42138043619166471</v>
      </c>
      <c r="BH65"/>
      <c r="BL65" s="35"/>
    </row>
    <row r="66" spans="1:64" ht="20" x14ac:dyDescent="0.2">
      <c r="A66" s="1" t="s">
        <v>4</v>
      </c>
      <c r="B66" s="7" t="s">
        <v>304</v>
      </c>
      <c r="C66" s="7" t="s">
        <v>5</v>
      </c>
      <c r="D66" s="7" t="s">
        <v>108</v>
      </c>
      <c r="E66" s="13">
        <v>26737.544699999999</v>
      </c>
      <c r="F66" s="87">
        <v>1.6490499999999999</v>
      </c>
      <c r="G66" s="79">
        <v>29.16</v>
      </c>
      <c r="H66" s="31">
        <v>31.8</v>
      </c>
      <c r="I66" s="41">
        <v>2.5</v>
      </c>
      <c r="J66" s="27" t="s">
        <v>46</v>
      </c>
      <c r="K66" s="44">
        <v>29.16</v>
      </c>
      <c r="L66" s="48">
        <v>29.30602891184747</v>
      </c>
      <c r="M66" s="48">
        <v>29.45205782369494</v>
      </c>
      <c r="N66" s="48">
        <v>29.59808673554241</v>
      </c>
      <c r="O66" s="48">
        <v>29.744115647389879</v>
      </c>
      <c r="P66" s="48">
        <v>29.890144559237349</v>
      </c>
      <c r="Q66" s="48">
        <v>30.036173471084819</v>
      </c>
      <c r="R66" s="48">
        <v>30.182202382932289</v>
      </c>
      <c r="S66" s="48">
        <v>30.328231294779759</v>
      </c>
      <c r="T66" s="48">
        <v>30.474260206627228</v>
      </c>
      <c r="U66" s="48">
        <v>30.620289118474698</v>
      </c>
      <c r="V66" s="48">
        <v>30.766318030322168</v>
      </c>
      <c r="W66" s="48">
        <v>30.912346942169638</v>
      </c>
      <c r="X66" s="43">
        <v>31.058375854017122</v>
      </c>
      <c r="Y66" s="48">
        <v>31.058528640202944</v>
      </c>
      <c r="Z66" s="48">
        <v>31.058681426388766</v>
      </c>
      <c r="AA66" s="48">
        <v>31.058834212574588</v>
      </c>
      <c r="AB66" s="43">
        <v>31.058986998760417</v>
      </c>
      <c r="AC66" s="48">
        <v>28.454960362074434</v>
      </c>
      <c r="AD66" s="43">
        <v>25.850933725388451</v>
      </c>
      <c r="AE66" s="48">
        <v>31.477804491337313</v>
      </c>
      <c r="AF66" s="48">
        <v>37.104675257286175</v>
      </c>
      <c r="AG66" s="43">
        <v>42.731546023235033</v>
      </c>
      <c r="AH66" s="48">
        <v>40.955314941335871</v>
      </c>
      <c r="AI66" s="48">
        <v>39.179083859436709</v>
      </c>
      <c r="AJ66" s="48">
        <v>37.402852777537547</v>
      </c>
      <c r="AK66" s="48">
        <v>35.626621695638384</v>
      </c>
      <c r="AL66" s="43">
        <v>33.850390613739222</v>
      </c>
      <c r="AM66" s="43">
        <v>30.292580933437112</v>
      </c>
      <c r="AN66" s="43">
        <v>30.920257142033496</v>
      </c>
      <c r="AO66" s="43">
        <v>30.281702557006543</v>
      </c>
      <c r="AP66" s="48">
        <v>30.482570555507507</v>
      </c>
      <c r="AQ66" s="43">
        <v>30.683438554008475</v>
      </c>
      <c r="AR66" s="43">
        <v>30.919951569661855</v>
      </c>
      <c r="AS66" s="48">
        <v>30.644523912479464</v>
      </c>
      <c r="AT66" s="43">
        <v>30.36909625529707</v>
      </c>
      <c r="AU66" s="43">
        <v>30.58229409899392</v>
      </c>
      <c r="AV66" s="43">
        <v>30.557237164519012</v>
      </c>
      <c r="AW66" s="43">
        <v>29.418705065006197</v>
      </c>
      <c r="AX66" s="96">
        <v>0.04</v>
      </c>
      <c r="AY66" s="90">
        <f t="shared" si="9"/>
        <v>-96.310203811006204</v>
      </c>
      <c r="AZ66" s="90">
        <f t="shared" si="10"/>
        <v>0.26752834391946168</v>
      </c>
      <c r="BH66"/>
      <c r="BL66" s="35"/>
    </row>
    <row r="67" spans="1:64" ht="20" x14ac:dyDescent="0.2">
      <c r="A67" s="20" t="s">
        <v>63</v>
      </c>
      <c r="B67" s="7" t="s">
        <v>36</v>
      </c>
      <c r="C67" s="7" t="s">
        <v>5</v>
      </c>
      <c r="D67" s="7" t="s">
        <v>63</v>
      </c>
      <c r="E67" s="13">
        <v>2598.9032000000002</v>
      </c>
      <c r="F67" s="87">
        <v>0.10561</v>
      </c>
      <c r="G67" s="79">
        <v>1.4437</v>
      </c>
      <c r="H67" s="77">
        <f t="shared" ref="H67:H69" si="12">G67</f>
        <v>1.4437</v>
      </c>
      <c r="I67" s="41">
        <v>0.115496</v>
      </c>
      <c r="J67" s="26" t="s">
        <v>47</v>
      </c>
      <c r="K67" s="44">
        <v>1.4437</v>
      </c>
      <c r="L67" s="44">
        <v>1.4437</v>
      </c>
      <c r="M67" s="44">
        <v>1.4437</v>
      </c>
      <c r="N67" s="44">
        <v>1.4437</v>
      </c>
      <c r="O67" s="44">
        <v>1.4437</v>
      </c>
      <c r="P67" s="44">
        <v>1.4437</v>
      </c>
      <c r="Q67" s="44">
        <v>1.4437</v>
      </c>
      <c r="R67" s="44">
        <v>1.4437</v>
      </c>
      <c r="S67" s="44">
        <v>1.4437</v>
      </c>
      <c r="T67" s="44">
        <v>1.4437</v>
      </c>
      <c r="U67" s="44">
        <v>1.4437</v>
      </c>
      <c r="V67" s="44">
        <v>1.4437</v>
      </c>
      <c r="W67" s="44">
        <v>1.4437</v>
      </c>
      <c r="X67" s="44">
        <v>1.4437</v>
      </c>
      <c r="Y67" s="44">
        <v>1.4437</v>
      </c>
      <c r="Z67" s="44">
        <v>1.4437</v>
      </c>
      <c r="AA67" s="44">
        <v>1.4437</v>
      </c>
      <c r="AB67" s="44">
        <v>1.4437</v>
      </c>
      <c r="AC67" s="44">
        <v>1.4437</v>
      </c>
      <c r="AD67" s="44">
        <v>1.4437</v>
      </c>
      <c r="AE67" s="44">
        <v>1.4437</v>
      </c>
      <c r="AF67" s="44">
        <v>1.4437</v>
      </c>
      <c r="AG67" s="44">
        <v>1.4437</v>
      </c>
      <c r="AH67" s="44">
        <v>1.4437</v>
      </c>
      <c r="AI67" s="44">
        <v>1.4437</v>
      </c>
      <c r="AJ67" s="44">
        <v>1.4437</v>
      </c>
      <c r="AK67" s="44">
        <v>1.4437</v>
      </c>
      <c r="AL67" s="44">
        <v>1.4437</v>
      </c>
      <c r="AM67" s="44">
        <v>1.4437</v>
      </c>
      <c r="AN67" s="44">
        <v>1.4437</v>
      </c>
      <c r="AO67" s="44">
        <v>1.4437</v>
      </c>
      <c r="AP67" s="44">
        <v>1.4437</v>
      </c>
      <c r="AQ67" s="44">
        <v>1.4437</v>
      </c>
      <c r="AR67" s="44">
        <v>1.4437</v>
      </c>
      <c r="AS67" s="44">
        <v>1.4437</v>
      </c>
      <c r="AT67" s="44">
        <v>1.4437</v>
      </c>
      <c r="AU67" s="44">
        <v>1.4437</v>
      </c>
      <c r="AV67" s="44">
        <v>1.4437</v>
      </c>
      <c r="AW67" s="44">
        <v>1.4437</v>
      </c>
      <c r="AX67" s="96">
        <v>1.7799999999999999E-3</v>
      </c>
      <c r="AY67" s="90">
        <f t="shared" si="9"/>
        <v>0</v>
      </c>
      <c r="AZ67" s="90">
        <f t="shared" si="10"/>
        <v>0</v>
      </c>
      <c r="BH67"/>
    </row>
    <row r="68" spans="1:64" ht="20" x14ac:dyDescent="0.2">
      <c r="A68" s="20" t="s">
        <v>64</v>
      </c>
      <c r="B68" s="7" t="s">
        <v>36</v>
      </c>
      <c r="C68" s="7" t="s">
        <v>5</v>
      </c>
      <c r="D68" s="7" t="s">
        <v>109</v>
      </c>
      <c r="E68" s="13">
        <v>5741.5662000000002</v>
      </c>
      <c r="F68" s="87">
        <v>0.16166</v>
      </c>
      <c r="G68" s="79">
        <v>2.6051000000000002</v>
      </c>
      <c r="H68" s="77">
        <f t="shared" si="12"/>
        <v>2.6051000000000002</v>
      </c>
      <c r="I68" s="41">
        <v>0.2</v>
      </c>
      <c r="J68" s="26" t="s">
        <v>47</v>
      </c>
      <c r="K68" s="44">
        <v>2.6051000000000002</v>
      </c>
      <c r="L68" s="44">
        <v>2.6051000000000002</v>
      </c>
      <c r="M68" s="44">
        <v>2.6051000000000002</v>
      </c>
      <c r="N68" s="44">
        <v>2.6051000000000002</v>
      </c>
      <c r="O68" s="44">
        <v>2.6051000000000002</v>
      </c>
      <c r="P68" s="44">
        <v>2.6051000000000002</v>
      </c>
      <c r="Q68" s="44">
        <v>2.6051000000000002</v>
      </c>
      <c r="R68" s="44">
        <v>2.6051000000000002</v>
      </c>
      <c r="S68" s="44">
        <v>2.6051000000000002</v>
      </c>
      <c r="T68" s="44">
        <v>2.6051000000000002</v>
      </c>
      <c r="U68" s="44">
        <v>2.6051000000000002</v>
      </c>
      <c r="V68" s="44">
        <v>2.6051000000000002</v>
      </c>
      <c r="W68" s="44">
        <v>2.6051000000000002</v>
      </c>
      <c r="X68" s="44">
        <v>2.6051000000000002</v>
      </c>
      <c r="Y68" s="44">
        <v>2.6051000000000002</v>
      </c>
      <c r="Z68" s="44">
        <v>2.6051000000000002</v>
      </c>
      <c r="AA68" s="44">
        <v>2.6051000000000002</v>
      </c>
      <c r="AB68" s="44">
        <v>2.6051000000000002</v>
      </c>
      <c r="AC68" s="44">
        <v>2.6051000000000002</v>
      </c>
      <c r="AD68" s="44">
        <v>2.6051000000000002</v>
      </c>
      <c r="AE68" s="44">
        <v>2.6051000000000002</v>
      </c>
      <c r="AF68" s="44">
        <v>2.6051000000000002</v>
      </c>
      <c r="AG68" s="44">
        <v>2.6051000000000002</v>
      </c>
      <c r="AH68" s="44">
        <v>2.6051000000000002</v>
      </c>
      <c r="AI68" s="44">
        <v>2.6051000000000002</v>
      </c>
      <c r="AJ68" s="44">
        <v>2.6051000000000002</v>
      </c>
      <c r="AK68" s="44">
        <v>2.6051000000000002</v>
      </c>
      <c r="AL68" s="44">
        <v>2.6051000000000002</v>
      </c>
      <c r="AM68" s="44">
        <v>2.6051000000000002</v>
      </c>
      <c r="AN68" s="44">
        <v>2.6051000000000002</v>
      </c>
      <c r="AO68" s="44">
        <v>2.6051000000000002</v>
      </c>
      <c r="AP68" s="44">
        <v>2.6051000000000002</v>
      </c>
      <c r="AQ68" s="44">
        <v>2.6051000000000002</v>
      </c>
      <c r="AR68" s="44">
        <v>2.6051000000000002</v>
      </c>
      <c r="AS68" s="44">
        <v>2.6051000000000002</v>
      </c>
      <c r="AT68" s="44">
        <v>2.6051000000000002</v>
      </c>
      <c r="AU68" s="44">
        <v>2.6051000000000002</v>
      </c>
      <c r="AV68" s="44">
        <v>2.6051000000000002</v>
      </c>
      <c r="AW68" s="44">
        <v>2.6051000000000002</v>
      </c>
      <c r="AX68" s="96">
        <v>8.5299999999999994E-3</v>
      </c>
      <c r="AY68" s="90">
        <f t="shared" si="9"/>
        <v>1.1368683772161603E-13</v>
      </c>
      <c r="AZ68" s="90">
        <f t="shared" si="10"/>
        <v>-3.1579677144893343E-16</v>
      </c>
      <c r="BH68"/>
    </row>
    <row r="69" spans="1:64" ht="20" x14ac:dyDescent="0.2">
      <c r="A69" s="1" t="s">
        <v>37</v>
      </c>
      <c r="B69" s="7" t="s">
        <v>36</v>
      </c>
      <c r="C69" s="7" t="s">
        <v>5</v>
      </c>
      <c r="D69" s="7" t="s">
        <v>63</v>
      </c>
      <c r="E69" s="13">
        <v>1489.3973000000001</v>
      </c>
      <c r="F69" s="87">
        <v>5.4870000000000002E-2</v>
      </c>
      <c r="G69" s="79">
        <v>0.94089999999999996</v>
      </c>
      <c r="H69" s="77">
        <f t="shared" si="12"/>
        <v>0.94089999999999996</v>
      </c>
      <c r="I69" s="41">
        <v>7.5271999999999992E-2</v>
      </c>
      <c r="J69" s="26" t="s">
        <v>47</v>
      </c>
      <c r="K69" s="44">
        <v>0.94089999999999996</v>
      </c>
      <c r="L69" s="44">
        <v>0.94089999999999996</v>
      </c>
      <c r="M69" s="44">
        <v>0.94089999999999996</v>
      </c>
      <c r="N69" s="44">
        <v>0.94089999999999996</v>
      </c>
      <c r="O69" s="44">
        <v>0.94089999999999996</v>
      </c>
      <c r="P69" s="44">
        <v>0.94089999999999996</v>
      </c>
      <c r="Q69" s="44">
        <v>0.94089999999999996</v>
      </c>
      <c r="R69" s="44">
        <v>0.94089999999999996</v>
      </c>
      <c r="S69" s="44">
        <v>0.94089999999999996</v>
      </c>
      <c r="T69" s="44">
        <v>0.94089999999999996</v>
      </c>
      <c r="U69" s="44">
        <v>0.94089999999999996</v>
      </c>
      <c r="V69" s="44">
        <v>0.94089999999999996</v>
      </c>
      <c r="W69" s="44">
        <v>0.94089999999999996</v>
      </c>
      <c r="X69" s="44">
        <v>0.94089999999999996</v>
      </c>
      <c r="Y69" s="44">
        <v>0.94089999999999996</v>
      </c>
      <c r="Z69" s="44">
        <v>0.94089999999999996</v>
      </c>
      <c r="AA69" s="44">
        <v>0.94089999999999996</v>
      </c>
      <c r="AB69" s="44">
        <v>0.94089999999999996</v>
      </c>
      <c r="AC69" s="44">
        <v>0.94089999999999996</v>
      </c>
      <c r="AD69" s="44">
        <v>0.94089999999999996</v>
      </c>
      <c r="AE69" s="44">
        <v>0.94089999999999996</v>
      </c>
      <c r="AF69" s="44">
        <v>0.94089999999999996</v>
      </c>
      <c r="AG69" s="44">
        <v>0.94089999999999996</v>
      </c>
      <c r="AH69" s="44">
        <v>0.94089999999999996</v>
      </c>
      <c r="AI69" s="44">
        <v>0.94089999999999996</v>
      </c>
      <c r="AJ69" s="44">
        <v>0.94089999999999996</v>
      </c>
      <c r="AK69" s="44">
        <v>0.94089999999999996</v>
      </c>
      <c r="AL69" s="44">
        <v>0.94089999999999996</v>
      </c>
      <c r="AM69" s="44">
        <v>0.94089999999999996</v>
      </c>
      <c r="AN69" s="44">
        <v>0.94089999999999996</v>
      </c>
      <c r="AO69" s="44">
        <v>0.94089999999999996</v>
      </c>
      <c r="AP69" s="44">
        <v>0.94089999999999996</v>
      </c>
      <c r="AQ69" s="44">
        <v>0.94089999999999996</v>
      </c>
      <c r="AR69" s="44">
        <v>0.94089999999999996</v>
      </c>
      <c r="AS69" s="44">
        <v>0.94089999999999996</v>
      </c>
      <c r="AT69" s="44">
        <v>0.94089999999999996</v>
      </c>
      <c r="AU69" s="44">
        <v>0.94089999999999996</v>
      </c>
      <c r="AV69" s="44">
        <v>0.94089999999999996</v>
      </c>
      <c r="AW69" s="44">
        <v>0.94089999999999996</v>
      </c>
      <c r="AX69" s="96">
        <v>9.3000000000000005E-4</v>
      </c>
      <c r="AY69" s="90">
        <f t="shared" si="9"/>
        <v>0</v>
      </c>
      <c r="AZ69" s="90">
        <f t="shared" si="10"/>
        <v>0</v>
      </c>
      <c r="BH69"/>
    </row>
    <row r="70" spans="1:64" ht="20" x14ac:dyDescent="0.2">
      <c r="A70" s="1" t="s">
        <v>13</v>
      </c>
      <c r="B70" s="7" t="s">
        <v>36</v>
      </c>
      <c r="C70" s="7" t="s">
        <v>5</v>
      </c>
      <c r="D70" s="7" t="s">
        <v>13</v>
      </c>
      <c r="E70" s="13">
        <v>8027.5425999999998</v>
      </c>
      <c r="F70" s="87">
        <v>0.32980999999999999</v>
      </c>
      <c r="G70" s="79">
        <v>5.3796999999999997</v>
      </c>
      <c r="H70" s="31">
        <v>5.17</v>
      </c>
      <c r="I70" s="41">
        <v>0.6</v>
      </c>
      <c r="J70" s="27" t="s">
        <v>45</v>
      </c>
      <c r="K70" s="44">
        <v>5.3796999999999997</v>
      </c>
      <c r="L70" s="48">
        <v>5.3569655219816532</v>
      </c>
      <c r="M70" s="48">
        <v>5.3342310439633067</v>
      </c>
      <c r="N70" s="48">
        <v>5.3114965659449602</v>
      </c>
      <c r="O70" s="48">
        <v>5.2887620879266137</v>
      </c>
      <c r="P70" s="48">
        <v>5.2660276099082672</v>
      </c>
      <c r="Q70" s="48">
        <v>5.2432931318899207</v>
      </c>
      <c r="R70" s="48">
        <v>5.2205586538715743</v>
      </c>
      <c r="S70" s="48">
        <v>5.1978241758532278</v>
      </c>
      <c r="T70" s="48">
        <v>5.1750896978348813</v>
      </c>
      <c r="U70" s="48">
        <v>5.1523552198165348</v>
      </c>
      <c r="V70" s="48">
        <v>5.1296207417981883</v>
      </c>
      <c r="W70" s="48">
        <v>5.1068862637798418</v>
      </c>
      <c r="X70" s="43">
        <v>5.0841517857614935</v>
      </c>
      <c r="Y70" s="48">
        <v>5.0152416871546777</v>
      </c>
      <c r="Z70" s="48">
        <v>4.9463315885478618</v>
      </c>
      <c r="AA70" s="48">
        <v>4.877421489941046</v>
      </c>
      <c r="AB70" s="43">
        <v>4.8085113913342319</v>
      </c>
      <c r="AC70" s="48">
        <v>5.08780373807069</v>
      </c>
      <c r="AD70" s="43">
        <v>5.3670960848071481</v>
      </c>
      <c r="AE70" s="48">
        <v>5.3021172108106196</v>
      </c>
      <c r="AF70" s="48">
        <v>5.2371383368140911</v>
      </c>
      <c r="AG70" s="43">
        <v>5.1721594628175636</v>
      </c>
      <c r="AH70" s="48">
        <v>5.2221966764480392</v>
      </c>
      <c r="AI70" s="48">
        <v>5.2722338900785148</v>
      </c>
      <c r="AJ70" s="48">
        <v>5.3222711037089905</v>
      </c>
      <c r="AK70" s="48">
        <v>5.3723083173394661</v>
      </c>
      <c r="AL70" s="43">
        <v>5.4223455309699418</v>
      </c>
      <c r="AM70" s="43">
        <v>5.2241669812567739</v>
      </c>
      <c r="AN70" s="43">
        <v>5.3641767097575803</v>
      </c>
      <c r="AO70" s="43">
        <v>5.17</v>
      </c>
      <c r="AP70" s="43">
        <v>5.1562997118460361</v>
      </c>
      <c r="AQ70" s="43">
        <v>5.3645320643984453</v>
      </c>
      <c r="AR70" s="43">
        <v>4.7118057260686808</v>
      </c>
      <c r="AS70" s="48">
        <v>5.0839331059824993</v>
      </c>
      <c r="AT70" s="43">
        <v>5.4560604858963169</v>
      </c>
      <c r="AU70" s="43">
        <v>5.3605083564649592</v>
      </c>
      <c r="AV70" s="43">
        <v>5.4669944748460093</v>
      </c>
      <c r="AW70" s="43">
        <v>5.3204680889311868</v>
      </c>
      <c r="AX70" s="96">
        <v>0.01</v>
      </c>
      <c r="AY70" s="90">
        <f t="shared" si="9"/>
        <v>6.4572152853780835</v>
      </c>
      <c r="AZ70" s="90">
        <f t="shared" si="10"/>
        <v>-1.7936709126050231E-2</v>
      </c>
      <c r="BH70"/>
    </row>
    <row r="71" spans="1:64" ht="20" x14ac:dyDescent="0.2">
      <c r="A71" s="1" t="s">
        <v>65</v>
      </c>
      <c r="B71" s="7" t="s">
        <v>36</v>
      </c>
      <c r="C71" s="7" t="s">
        <v>5</v>
      </c>
      <c r="D71" s="7" t="s">
        <v>111</v>
      </c>
      <c r="E71" s="13">
        <v>181420.5148</v>
      </c>
      <c r="F71" s="87">
        <v>4.6486099999999997</v>
      </c>
      <c r="G71" s="79">
        <v>72.510000000000005</v>
      </c>
      <c r="H71" s="31">
        <v>122.6</v>
      </c>
      <c r="I71" s="41">
        <v>5.8</v>
      </c>
      <c r="J71" s="27" t="s">
        <v>45</v>
      </c>
      <c r="K71" s="44">
        <v>72.510000000000005</v>
      </c>
      <c r="L71" s="48">
        <v>73.919000000000011</v>
      </c>
      <c r="M71" s="48">
        <v>75.328000000000003</v>
      </c>
      <c r="N71" s="48">
        <v>76.736999999999995</v>
      </c>
      <c r="O71" s="48">
        <v>78.145999999999987</v>
      </c>
      <c r="P71" s="48">
        <v>79.554999999999978</v>
      </c>
      <c r="Q71" s="48">
        <v>80.96399999999997</v>
      </c>
      <c r="R71" s="48">
        <v>82.372999999999962</v>
      </c>
      <c r="S71" s="48">
        <v>83.781999999999954</v>
      </c>
      <c r="T71" s="48">
        <v>85.190999999999946</v>
      </c>
      <c r="U71" s="41">
        <v>86.6</v>
      </c>
      <c r="V71" s="48">
        <v>86.98571428571428</v>
      </c>
      <c r="W71" s="48">
        <v>87.371428571428567</v>
      </c>
      <c r="X71" s="48">
        <v>87.757142857142853</v>
      </c>
      <c r="Y71" s="48">
        <v>88.142857142857139</v>
      </c>
      <c r="Z71" s="48">
        <v>88.528571428571425</v>
      </c>
      <c r="AA71" s="48">
        <v>88.914285714285711</v>
      </c>
      <c r="AB71" s="41">
        <v>89.3</v>
      </c>
      <c r="AC71" s="48">
        <v>90.65</v>
      </c>
      <c r="AD71" s="48">
        <v>92</v>
      </c>
      <c r="AE71" s="48">
        <v>93.35</v>
      </c>
      <c r="AF71" s="48">
        <v>94.699999999999989</v>
      </c>
      <c r="AG71" s="48">
        <v>96.049999999999983</v>
      </c>
      <c r="AH71" s="41">
        <v>97.4</v>
      </c>
      <c r="AI71" s="41">
        <v>98.5</v>
      </c>
      <c r="AJ71" s="41">
        <v>101.3</v>
      </c>
      <c r="AK71" s="41">
        <v>103.3</v>
      </c>
      <c r="AL71" s="41">
        <v>108.3</v>
      </c>
      <c r="AM71" s="41">
        <v>111.1</v>
      </c>
      <c r="AN71" s="41">
        <v>115.7</v>
      </c>
      <c r="AO71" s="41">
        <v>126.7</v>
      </c>
      <c r="AP71" s="41">
        <v>132.1</v>
      </c>
      <c r="AQ71" s="41">
        <v>134.30000000000001</v>
      </c>
      <c r="AR71" s="41">
        <v>134.69999999999999</v>
      </c>
      <c r="AS71" s="41">
        <v>135.30000000000001</v>
      </c>
      <c r="AT71" s="41">
        <v>133.19999999999999</v>
      </c>
      <c r="AU71" s="41">
        <v>131.30000000000001</v>
      </c>
      <c r="AV71" s="41">
        <v>134.1</v>
      </c>
      <c r="AW71" s="41">
        <v>137.32242299999999</v>
      </c>
      <c r="AX71" s="97">
        <v>0.51095999999999997</v>
      </c>
      <c r="AY71" s="90">
        <f t="shared" si="9"/>
        <v>-1065.587422999999</v>
      </c>
      <c r="AZ71" s="90">
        <f t="shared" si="10"/>
        <v>2.9599650638888861</v>
      </c>
      <c r="BH71"/>
    </row>
    <row r="72" spans="1:64" ht="20" x14ac:dyDescent="0.2">
      <c r="A72" s="1" t="s">
        <v>3</v>
      </c>
      <c r="B72" s="7" t="s">
        <v>36</v>
      </c>
      <c r="C72" s="7" t="s">
        <v>5</v>
      </c>
      <c r="D72" s="7" t="s">
        <v>110</v>
      </c>
      <c r="E72" s="13">
        <v>192759.09899999999</v>
      </c>
      <c r="F72" s="87">
        <v>4.9017200000000001</v>
      </c>
      <c r="G72" s="79">
        <v>82.42</v>
      </c>
      <c r="H72" s="31">
        <v>118.4</v>
      </c>
      <c r="I72" s="41">
        <v>3.93</v>
      </c>
      <c r="J72" s="27" t="s">
        <v>45</v>
      </c>
      <c r="K72" s="49">
        <v>82.42</v>
      </c>
      <c r="L72" s="48">
        <v>83.248000000000005</v>
      </c>
      <c r="M72" s="48">
        <v>84.076000000000008</v>
      </c>
      <c r="N72" s="48">
        <v>84.904000000000011</v>
      </c>
      <c r="O72" s="48">
        <v>85.732000000000014</v>
      </c>
      <c r="P72" s="48">
        <v>86.560000000000016</v>
      </c>
      <c r="Q72" s="48">
        <v>87.388000000000019</v>
      </c>
      <c r="R72" s="48">
        <v>88.216000000000022</v>
      </c>
      <c r="S72" s="48">
        <v>89.044000000000025</v>
      </c>
      <c r="T72" s="48">
        <v>89.872000000000028</v>
      </c>
      <c r="U72" s="41">
        <v>90.7</v>
      </c>
      <c r="V72" s="48">
        <v>91.4</v>
      </c>
      <c r="W72" s="48">
        <v>92.100000000000009</v>
      </c>
      <c r="X72" s="48">
        <v>92.800000000000011</v>
      </c>
      <c r="Y72" s="48">
        <v>93.500000000000014</v>
      </c>
      <c r="Z72" s="48">
        <v>94.200000000000017</v>
      </c>
      <c r="AA72" s="48">
        <v>94.90000000000002</v>
      </c>
      <c r="AB72" s="41">
        <v>95.6</v>
      </c>
      <c r="AC72" s="48">
        <v>95.899999999999991</v>
      </c>
      <c r="AD72" s="48">
        <v>96.199999999999989</v>
      </c>
      <c r="AE72" s="48">
        <v>96.499999999999986</v>
      </c>
      <c r="AF72" s="48">
        <v>96.799999999999983</v>
      </c>
      <c r="AG72" s="48">
        <v>97.09999999999998</v>
      </c>
      <c r="AH72" s="41">
        <v>97.4</v>
      </c>
      <c r="AI72" s="48">
        <v>97.75</v>
      </c>
      <c r="AJ72" s="41">
        <v>98.1</v>
      </c>
      <c r="AK72" s="41">
        <v>101.6</v>
      </c>
      <c r="AL72" s="41">
        <v>101.4</v>
      </c>
      <c r="AM72" s="41">
        <v>102.8</v>
      </c>
      <c r="AN72" s="41">
        <v>104.3</v>
      </c>
      <c r="AO72" s="41">
        <v>109.7</v>
      </c>
      <c r="AP72" s="41">
        <v>114.1</v>
      </c>
      <c r="AQ72" s="41">
        <v>115.8</v>
      </c>
      <c r="AR72" s="41">
        <v>118.7</v>
      </c>
      <c r="AS72" s="41">
        <v>121.6</v>
      </c>
      <c r="AT72" s="41">
        <v>123.8</v>
      </c>
      <c r="AU72" s="41">
        <v>117.2</v>
      </c>
      <c r="AV72" s="41">
        <v>115.1</v>
      </c>
      <c r="AW72" s="41">
        <v>119.684433</v>
      </c>
      <c r="AX72" s="97">
        <v>0.65134999999999998</v>
      </c>
      <c r="AY72" s="90">
        <f t="shared" si="9"/>
        <v>-633.81443300000001</v>
      </c>
      <c r="AZ72" s="90">
        <f t="shared" si="10"/>
        <v>1.7605956472222222</v>
      </c>
      <c r="BH72"/>
    </row>
    <row r="73" spans="1:64" ht="20" x14ac:dyDescent="0.2">
      <c r="A73" s="1" t="s">
        <v>29</v>
      </c>
      <c r="B73" s="7" t="s">
        <v>36</v>
      </c>
      <c r="C73" s="7" t="s">
        <v>5</v>
      </c>
      <c r="D73" s="7" t="s">
        <v>29</v>
      </c>
      <c r="E73" s="13">
        <v>9812.0954999999994</v>
      </c>
      <c r="F73" s="87">
        <v>0.50563000000000002</v>
      </c>
      <c r="G73" s="79">
        <v>8.0307999999999993</v>
      </c>
      <c r="H73" s="31">
        <v>6.2</v>
      </c>
      <c r="I73" s="41">
        <v>1</v>
      </c>
      <c r="J73" s="27" t="s">
        <v>45</v>
      </c>
      <c r="K73" s="41">
        <v>10.1</v>
      </c>
      <c r="L73" s="48">
        <v>10.25</v>
      </c>
      <c r="M73" s="48">
        <v>10.4</v>
      </c>
      <c r="N73" s="48">
        <v>10.55</v>
      </c>
      <c r="O73" s="48">
        <v>10.700000000000001</v>
      </c>
      <c r="P73" s="48">
        <v>10.850000000000001</v>
      </c>
      <c r="Q73" s="48">
        <v>11.000000000000002</v>
      </c>
      <c r="R73" s="48">
        <v>11.150000000000002</v>
      </c>
      <c r="S73" s="48">
        <v>11.300000000000002</v>
      </c>
      <c r="T73" s="48">
        <v>11.450000000000003</v>
      </c>
      <c r="U73" s="41">
        <v>11.6</v>
      </c>
      <c r="V73" s="48">
        <v>11.485714285714286</v>
      </c>
      <c r="W73" s="48">
        <v>11.371428571428572</v>
      </c>
      <c r="X73" s="48">
        <v>11.257142857142858</v>
      </c>
      <c r="Y73" s="48">
        <v>11.142857142857144</v>
      </c>
      <c r="Z73" s="48">
        <v>11.02857142857143</v>
      </c>
      <c r="AA73" s="48">
        <v>10.914285714285716</v>
      </c>
      <c r="AB73" s="41">
        <v>10.8</v>
      </c>
      <c r="AC73" s="48">
        <v>10.933333333333334</v>
      </c>
      <c r="AD73" s="48">
        <v>11.066666666666666</v>
      </c>
      <c r="AE73" s="48">
        <v>11.2</v>
      </c>
      <c r="AF73" s="48">
        <v>11.333333333333332</v>
      </c>
      <c r="AG73" s="48">
        <v>11.466666666666665</v>
      </c>
      <c r="AH73" s="41">
        <v>11.6</v>
      </c>
      <c r="AI73" s="48">
        <v>11.35</v>
      </c>
      <c r="AJ73" s="41">
        <v>11.1</v>
      </c>
      <c r="AK73" s="41">
        <v>12.2</v>
      </c>
      <c r="AL73" s="41">
        <v>11.9</v>
      </c>
      <c r="AM73" s="41">
        <v>12.5</v>
      </c>
      <c r="AN73" s="41">
        <v>12.11</v>
      </c>
      <c r="AO73" s="41">
        <v>12.8</v>
      </c>
      <c r="AP73" s="41">
        <v>12.8</v>
      </c>
      <c r="AQ73" s="41">
        <v>12.9</v>
      </c>
      <c r="AR73" s="41">
        <v>12.8</v>
      </c>
      <c r="AS73" s="41">
        <v>13.9</v>
      </c>
      <c r="AT73" s="41">
        <v>14.7</v>
      </c>
      <c r="AU73" s="41">
        <v>12.3</v>
      </c>
      <c r="AV73" s="41">
        <v>11.6</v>
      </c>
      <c r="AW73" s="41">
        <v>12.528927999999999</v>
      </c>
      <c r="AX73" s="96">
        <v>2.019E-2</v>
      </c>
      <c r="AY73" s="90">
        <f t="shared" si="9"/>
        <v>-139.23772800000012</v>
      </c>
      <c r="AZ73" s="90">
        <f t="shared" si="10"/>
        <v>0.38677146666666701</v>
      </c>
      <c r="BH73"/>
    </row>
    <row r="74" spans="1:64" ht="20" x14ac:dyDescent="0.2">
      <c r="A74" s="1" t="s">
        <v>202</v>
      </c>
      <c r="B74" s="7" t="s">
        <v>36</v>
      </c>
      <c r="C74" s="7" t="s">
        <v>5</v>
      </c>
      <c r="D74" s="7" t="s">
        <v>112</v>
      </c>
      <c r="E74" s="13">
        <v>12774.6808</v>
      </c>
      <c r="F74" s="87">
        <v>0.51447999999999994</v>
      </c>
      <c r="G74" s="79">
        <v>9.6858000000000004</v>
      </c>
      <c r="H74" s="31">
        <v>25.59</v>
      </c>
      <c r="I74" s="41">
        <v>1.4</v>
      </c>
      <c r="J74" s="27" t="s">
        <v>45</v>
      </c>
      <c r="K74" s="41">
        <v>11.6</v>
      </c>
      <c r="L74" s="48">
        <v>12.02</v>
      </c>
      <c r="M74" s="48">
        <v>12.44</v>
      </c>
      <c r="N74" s="48">
        <v>12.86</v>
      </c>
      <c r="O74" s="48">
        <v>13.28</v>
      </c>
      <c r="P74" s="48">
        <v>13.7</v>
      </c>
      <c r="Q74" s="48">
        <v>14.12</v>
      </c>
      <c r="R74" s="48">
        <v>14.54</v>
      </c>
      <c r="S74" s="48">
        <v>14.959999999999999</v>
      </c>
      <c r="T74" s="48">
        <v>15.379999999999999</v>
      </c>
      <c r="U74" s="41">
        <v>15.8</v>
      </c>
      <c r="V74" s="48">
        <v>16.371428571428574</v>
      </c>
      <c r="W74" s="48">
        <v>16.942857142857147</v>
      </c>
      <c r="X74" s="48">
        <v>17.51428571428572</v>
      </c>
      <c r="Y74" s="48">
        <v>18.085714285714293</v>
      </c>
      <c r="Z74" s="48">
        <v>18.657142857142865</v>
      </c>
      <c r="AA74" s="48">
        <v>19.228571428571438</v>
      </c>
      <c r="AB74" s="41">
        <v>19.8</v>
      </c>
      <c r="AC74" s="48">
        <v>19.883333333333333</v>
      </c>
      <c r="AD74" s="48">
        <v>19.966666666666665</v>
      </c>
      <c r="AE74" s="48">
        <v>20.049999999999997</v>
      </c>
      <c r="AF74" s="48">
        <v>20.133333333333329</v>
      </c>
      <c r="AG74" s="48">
        <v>20.216666666666661</v>
      </c>
      <c r="AH74" s="41">
        <v>20.3</v>
      </c>
      <c r="AI74" s="48">
        <v>21</v>
      </c>
      <c r="AJ74" s="41">
        <v>21.7</v>
      </c>
      <c r="AK74" s="41">
        <v>22</v>
      </c>
      <c r="AL74" s="41">
        <v>23.5</v>
      </c>
      <c r="AM74" s="41">
        <v>25.5</v>
      </c>
      <c r="AN74" s="41">
        <v>27.2</v>
      </c>
      <c r="AO74" s="41">
        <v>29.5</v>
      </c>
      <c r="AP74" s="41">
        <v>29.9</v>
      </c>
      <c r="AQ74" s="41">
        <v>30.8</v>
      </c>
      <c r="AR74" s="41">
        <v>30.9</v>
      </c>
      <c r="AS74" s="41">
        <v>30.2</v>
      </c>
      <c r="AT74" s="41">
        <v>30.5</v>
      </c>
      <c r="AU74" s="41">
        <v>30.8</v>
      </c>
      <c r="AV74" s="41">
        <v>30.8</v>
      </c>
      <c r="AW74" s="41">
        <v>30.790883200000003</v>
      </c>
      <c r="AX74" s="96">
        <v>2.6700000000000002E-2</v>
      </c>
      <c r="AY74" s="90">
        <f t="shared" si="9"/>
        <v>-435.19468319999987</v>
      </c>
      <c r="AZ74" s="90">
        <f t="shared" si="10"/>
        <v>1.2088741199999997</v>
      </c>
      <c r="BH74"/>
    </row>
    <row r="75" spans="1:64" ht="20" x14ac:dyDescent="0.2">
      <c r="A75" s="1" t="s">
        <v>203</v>
      </c>
      <c r="B75" s="7" t="s">
        <v>36</v>
      </c>
      <c r="C75" s="7" t="s">
        <v>5</v>
      </c>
      <c r="D75" s="7" t="s">
        <v>113</v>
      </c>
      <c r="E75" s="13">
        <v>17429.389800000001</v>
      </c>
      <c r="F75" s="87">
        <v>0.93220000000000003</v>
      </c>
      <c r="G75" s="79">
        <v>16.3338</v>
      </c>
      <c r="H75" s="31">
        <v>20.48</v>
      </c>
      <c r="I75" s="41">
        <v>2</v>
      </c>
      <c r="J75" s="27" t="s">
        <v>45</v>
      </c>
      <c r="K75" s="41">
        <v>17.100000000000001</v>
      </c>
      <c r="L75" s="48">
        <v>17.100000000000001</v>
      </c>
      <c r="M75" s="48">
        <v>17.100000000000001</v>
      </c>
      <c r="N75" s="48">
        <v>17.100000000000001</v>
      </c>
      <c r="O75" s="48">
        <v>17.100000000000001</v>
      </c>
      <c r="P75" s="48">
        <v>17.100000000000001</v>
      </c>
      <c r="Q75" s="48">
        <v>17.100000000000001</v>
      </c>
      <c r="R75" s="48">
        <v>17.100000000000001</v>
      </c>
      <c r="S75" s="48">
        <v>17.100000000000001</v>
      </c>
      <c r="T75" s="48">
        <v>17.100000000000001</v>
      </c>
      <c r="U75" s="41">
        <v>17.100000000000001</v>
      </c>
      <c r="V75" s="48">
        <v>17.5</v>
      </c>
      <c r="W75" s="48">
        <v>17.899999999999999</v>
      </c>
      <c r="X75" s="48">
        <v>18.299999999999997</v>
      </c>
      <c r="Y75" s="48">
        <v>18.699999999999996</v>
      </c>
      <c r="Z75" s="48">
        <v>19.099999999999994</v>
      </c>
      <c r="AA75" s="48">
        <v>19.499999999999993</v>
      </c>
      <c r="AB75" s="41">
        <v>19.899999999999999</v>
      </c>
      <c r="AC75" s="48">
        <v>19.983333333333331</v>
      </c>
      <c r="AD75" s="48">
        <v>20.066666666666663</v>
      </c>
      <c r="AE75" s="48">
        <v>20.149999999999995</v>
      </c>
      <c r="AF75" s="48">
        <v>20.233333333333327</v>
      </c>
      <c r="AG75" s="48">
        <v>20.316666666666659</v>
      </c>
      <c r="AH75" s="41">
        <v>20.399999999999999</v>
      </c>
      <c r="AI75" s="48">
        <v>20.5</v>
      </c>
      <c r="AJ75" s="41">
        <v>20.6</v>
      </c>
      <c r="AK75" s="41">
        <v>20.8</v>
      </c>
      <c r="AL75" s="41">
        <v>23.4</v>
      </c>
      <c r="AM75" s="41">
        <v>26</v>
      </c>
      <c r="AN75" s="41">
        <v>26.2</v>
      </c>
      <c r="AO75" s="41">
        <v>27</v>
      </c>
      <c r="AP75" s="41">
        <v>28.3</v>
      </c>
      <c r="AQ75" s="41">
        <v>29.4</v>
      </c>
      <c r="AR75" s="41">
        <v>30.6</v>
      </c>
      <c r="AS75" s="41">
        <v>30.6</v>
      </c>
      <c r="AT75" s="41">
        <v>31</v>
      </c>
      <c r="AU75" s="41">
        <v>31.1</v>
      </c>
      <c r="AV75" s="41">
        <v>31.1</v>
      </c>
      <c r="AW75" s="41">
        <v>31.081246700000001</v>
      </c>
      <c r="AX75" s="96">
        <v>3.2239999999999998E-2</v>
      </c>
      <c r="AY75" s="90">
        <f t="shared" si="9"/>
        <v>-210.81304669999997</v>
      </c>
      <c r="AZ75" s="90">
        <f t="shared" si="10"/>
        <v>0.58559179638888881</v>
      </c>
      <c r="BH75"/>
    </row>
    <row r="76" spans="1:64" ht="20" x14ac:dyDescent="0.2">
      <c r="A76" s="1" t="s">
        <v>8</v>
      </c>
      <c r="B76" s="7" t="s">
        <v>35</v>
      </c>
      <c r="C76" s="7" t="s">
        <v>5</v>
      </c>
      <c r="D76" s="7" t="s">
        <v>114</v>
      </c>
      <c r="E76" s="13">
        <v>85912.666299999997</v>
      </c>
      <c r="F76" s="87">
        <v>4.3860599999999996</v>
      </c>
      <c r="G76" s="79">
        <v>73.205399999999997</v>
      </c>
      <c r="H76" s="31">
        <v>88.373999999999995</v>
      </c>
      <c r="I76" s="41">
        <v>4.79</v>
      </c>
      <c r="J76" s="27" t="s">
        <v>197</v>
      </c>
      <c r="K76" s="41">
        <v>77.600803306922472</v>
      </c>
      <c r="L76" s="48">
        <v>77.446449436699424</v>
      </c>
      <c r="M76" s="48">
        <v>77.292095566476377</v>
      </c>
      <c r="N76" s="48">
        <v>77.137741696253329</v>
      </c>
      <c r="O76" s="48">
        <v>76.983387826030281</v>
      </c>
      <c r="P76" s="48">
        <v>76.829033955807233</v>
      </c>
      <c r="Q76" s="48">
        <v>76.674680085584185</v>
      </c>
      <c r="R76" s="48">
        <v>76.520326215361138</v>
      </c>
      <c r="S76" s="48">
        <v>76.36597234513809</v>
      </c>
      <c r="T76" s="48">
        <v>76.211618474915042</v>
      </c>
      <c r="U76" s="41">
        <v>76.057264604692065</v>
      </c>
      <c r="V76" s="48">
        <v>74.585432927999662</v>
      </c>
      <c r="W76" s="48">
        <v>73.113601251307259</v>
      </c>
      <c r="X76" s="48">
        <v>71.641769574614855</v>
      </c>
      <c r="Y76" s="48">
        <v>70.169937897922452</v>
      </c>
      <c r="Z76" s="48">
        <v>68.698106221230049</v>
      </c>
      <c r="AA76" s="48">
        <v>67.226274544537645</v>
      </c>
      <c r="AB76" s="41">
        <v>65.754442867845256</v>
      </c>
      <c r="AC76" s="48">
        <v>76.832092427505842</v>
      </c>
      <c r="AD76" s="41">
        <v>87.909741987166441</v>
      </c>
      <c r="AE76" s="48">
        <v>90.304855162333169</v>
      </c>
      <c r="AF76" s="48">
        <v>92.699968337499897</v>
      </c>
      <c r="AG76" s="41">
        <v>95.095081512666624</v>
      </c>
      <c r="AH76" s="48">
        <v>93.726343463514738</v>
      </c>
      <c r="AI76" s="48">
        <v>92.357605414362851</v>
      </c>
      <c r="AJ76" s="48">
        <v>90.988867365210965</v>
      </c>
      <c r="AK76" s="48">
        <v>89.620129316059078</v>
      </c>
      <c r="AL76" s="41">
        <v>88.251391266907163</v>
      </c>
      <c r="AM76" s="41">
        <v>86.8890220352923</v>
      </c>
      <c r="AN76" s="41">
        <v>87.536698394990353</v>
      </c>
      <c r="AO76" s="41">
        <v>87.857028327891015</v>
      </c>
      <c r="AP76" s="41">
        <v>88.594569782497175</v>
      </c>
      <c r="AQ76" s="41">
        <v>89.972141417554937</v>
      </c>
      <c r="AR76" s="41">
        <v>87.228152573634205</v>
      </c>
      <c r="AS76" s="41">
        <v>93.572142516876639</v>
      </c>
      <c r="AT76" s="41">
        <v>90.715170130208548</v>
      </c>
      <c r="AU76" s="41">
        <v>90.903176184620904</v>
      </c>
      <c r="AV76" s="41">
        <v>89.955049958062915</v>
      </c>
      <c r="AW76" s="41">
        <v>91.11726920352109</v>
      </c>
      <c r="AX76" s="96">
        <v>0.21976000000000001</v>
      </c>
      <c r="AY76" s="90">
        <f t="shared" si="9"/>
        <v>-363.42483557771357</v>
      </c>
      <c r="AZ76" s="90">
        <f t="shared" si="10"/>
        <v>1.0095134321603154</v>
      </c>
      <c r="BH76"/>
    </row>
    <row r="77" spans="1:64" ht="20" x14ac:dyDescent="0.2">
      <c r="A77" s="21" t="s">
        <v>115</v>
      </c>
      <c r="B77" s="7" t="s">
        <v>35</v>
      </c>
      <c r="C77" s="7" t="s">
        <v>5</v>
      </c>
      <c r="D77" s="37" t="s">
        <v>115</v>
      </c>
      <c r="E77" s="13">
        <v>13265.6482</v>
      </c>
      <c r="F77" s="87">
        <v>0.60651999999999995</v>
      </c>
      <c r="G77" s="79">
        <v>10.596299999999999</v>
      </c>
      <c r="H77" s="31">
        <v>14.615</v>
      </c>
      <c r="I77" s="41">
        <v>0.6</v>
      </c>
      <c r="J77" s="27" t="s">
        <v>197</v>
      </c>
      <c r="K77" s="43">
        <v>11.978480697340228</v>
      </c>
      <c r="L77" s="48">
        <v>12.156426093493504</v>
      </c>
      <c r="M77" s="48">
        <v>12.334371489646781</v>
      </c>
      <c r="N77" s="48">
        <v>12.512316885800058</v>
      </c>
      <c r="O77" s="48">
        <v>12.690262281953334</v>
      </c>
      <c r="P77" s="48">
        <v>12.868207678106611</v>
      </c>
      <c r="Q77" s="48">
        <v>13.046153074259887</v>
      </c>
      <c r="R77" s="48">
        <v>13.224098470413164</v>
      </c>
      <c r="S77" s="48">
        <v>13.402043866566441</v>
      </c>
      <c r="T77" s="48">
        <v>13.579989262719717</v>
      </c>
      <c r="U77" s="43">
        <v>13.757934658872985</v>
      </c>
      <c r="V77" s="48">
        <v>13.590774116909618</v>
      </c>
      <c r="W77" s="48">
        <v>13.42361357494625</v>
      </c>
      <c r="X77" s="48">
        <v>13.256453032982883</v>
      </c>
      <c r="Y77" s="48">
        <v>13.089292491019515</v>
      </c>
      <c r="Z77" s="48">
        <v>12.922131949056148</v>
      </c>
      <c r="AA77" s="48">
        <v>12.75497140709278</v>
      </c>
      <c r="AB77" s="43">
        <v>12.587810865129409</v>
      </c>
      <c r="AC77" s="48">
        <v>13.363618232306962</v>
      </c>
      <c r="AD77" s="43">
        <v>14.139425599484513</v>
      </c>
      <c r="AE77" s="48">
        <v>14.004105262440145</v>
      </c>
      <c r="AF77" s="48">
        <v>13.868784925395778</v>
      </c>
      <c r="AG77" s="43">
        <v>13.733464588351412</v>
      </c>
      <c r="AH77" s="48">
        <v>13.898500789084753</v>
      </c>
      <c r="AI77" s="48">
        <v>14.063536989818095</v>
      </c>
      <c r="AJ77" s="48">
        <v>14.228573190551437</v>
      </c>
      <c r="AK77" s="48">
        <v>14.393609391284778</v>
      </c>
      <c r="AL77" s="43">
        <v>14.558645592018124</v>
      </c>
      <c r="AM77" s="48">
        <v>14.48968244580476</v>
      </c>
      <c r="AN77" s="43">
        <v>14.420719299591395</v>
      </c>
      <c r="AO77" s="43">
        <v>14.208605493420887</v>
      </c>
      <c r="AP77" s="43">
        <v>14.384514955789777</v>
      </c>
      <c r="AQ77" s="48">
        <v>14.402377957789337</v>
      </c>
      <c r="AR77" s="48">
        <v>14.420240959788897</v>
      </c>
      <c r="AS77" s="43">
        <v>14.420240959788897</v>
      </c>
      <c r="AT77" s="43">
        <v>14.987432380601708</v>
      </c>
      <c r="AU77" s="43">
        <v>14.963365909288495</v>
      </c>
      <c r="AV77" s="43">
        <v>14.94811882808385</v>
      </c>
      <c r="AW77" s="43">
        <v>14.987432380601708</v>
      </c>
      <c r="AX77" s="96">
        <v>3.3450000000000001E-2</v>
      </c>
      <c r="AY77" s="90">
        <f t="shared" si="9"/>
        <v>-120.80462802759502</v>
      </c>
      <c r="AZ77" s="90">
        <f t="shared" si="10"/>
        <v>0.33556841118776393</v>
      </c>
      <c r="BH77"/>
    </row>
    <row r="78" spans="1:64" ht="20" x14ac:dyDescent="0.2">
      <c r="A78" s="21" t="s">
        <v>14</v>
      </c>
      <c r="B78" s="7" t="s">
        <v>35</v>
      </c>
      <c r="C78" s="7" t="s">
        <v>5</v>
      </c>
      <c r="D78" s="7" t="s">
        <v>116</v>
      </c>
      <c r="E78" s="13">
        <v>16893.910500000002</v>
      </c>
      <c r="F78" s="87">
        <v>0.67613999999999996</v>
      </c>
      <c r="G78" s="79">
        <v>11.75</v>
      </c>
      <c r="H78" s="31">
        <v>12.122</v>
      </c>
      <c r="I78" s="41">
        <v>0.41099999999999998</v>
      </c>
      <c r="J78" s="26" t="s">
        <v>197</v>
      </c>
      <c r="K78" s="43">
        <v>10.255831677389098</v>
      </c>
      <c r="L78" s="48">
        <v>10.231307769145884</v>
      </c>
      <c r="M78" s="48">
        <v>10.20678386090267</v>
      </c>
      <c r="N78" s="48">
        <v>10.182259952659455</v>
      </c>
      <c r="O78" s="48">
        <v>10.157736044416241</v>
      </c>
      <c r="P78" s="48">
        <v>10.133212136173027</v>
      </c>
      <c r="Q78" s="48">
        <v>10.108688227929813</v>
      </c>
      <c r="R78" s="48">
        <v>10.084164319686598</v>
      </c>
      <c r="S78" s="48">
        <v>10.059640411443384</v>
      </c>
      <c r="T78" s="48">
        <v>10.03511650320017</v>
      </c>
      <c r="U78" s="44">
        <v>10.010592594956956</v>
      </c>
      <c r="V78" s="48">
        <v>9.9860686867137414</v>
      </c>
      <c r="W78" s="48">
        <v>9.9615447784705271</v>
      </c>
      <c r="X78" s="48">
        <v>9.9370208702273128</v>
      </c>
      <c r="Y78" s="48">
        <v>9.9124969619840986</v>
      </c>
      <c r="Z78" s="48">
        <v>9.8879730537408843</v>
      </c>
      <c r="AA78" s="48">
        <v>9.86344914549767</v>
      </c>
      <c r="AB78" s="43">
        <v>9.8389252372544682</v>
      </c>
      <c r="AC78" s="48">
        <v>9.8417566468035016</v>
      </c>
      <c r="AD78" s="48">
        <v>9.844588056352535</v>
      </c>
      <c r="AE78" s="48">
        <v>9.8474194659015684</v>
      </c>
      <c r="AF78" s="48">
        <v>9.8502508754506017</v>
      </c>
      <c r="AG78" s="43">
        <v>9.8530822849996316</v>
      </c>
      <c r="AH78" s="48">
        <v>10.023122919885234</v>
      </c>
      <c r="AI78" s="48">
        <v>10.193163554770836</v>
      </c>
      <c r="AJ78" s="48">
        <v>10.363204189656438</v>
      </c>
      <c r="AK78" s="48">
        <v>10.53324482454204</v>
      </c>
      <c r="AL78" s="43">
        <v>10.703285459427645</v>
      </c>
      <c r="AM78" s="48">
        <v>10.829651044655336</v>
      </c>
      <c r="AN78" s="43">
        <v>10.956016629883027</v>
      </c>
      <c r="AO78" s="43">
        <v>11.643112778636063</v>
      </c>
      <c r="AP78" s="48">
        <v>10.853210824505259</v>
      </c>
      <c r="AQ78" s="43">
        <v>10.063308870374456</v>
      </c>
      <c r="AR78" s="48">
        <v>10.50214390862944</v>
      </c>
      <c r="AS78" s="48">
        <v>10.940978946884425</v>
      </c>
      <c r="AT78" s="43">
        <v>11.37981398513941</v>
      </c>
      <c r="AU78" s="43">
        <v>11.468880765835356</v>
      </c>
      <c r="AV78" s="43">
        <v>11.147281689104686</v>
      </c>
      <c r="AW78" s="43">
        <v>11.678784080041197</v>
      </c>
      <c r="AX78" s="96">
        <v>4.453E-2</v>
      </c>
      <c r="AY78" s="90">
        <f t="shared" si="9"/>
        <v>54.880885966729352</v>
      </c>
      <c r="AZ78" s="90">
        <f t="shared" si="10"/>
        <v>-0.15244690546313708</v>
      </c>
      <c r="BH78"/>
    </row>
    <row r="79" spans="1:64" ht="20" x14ac:dyDescent="0.2">
      <c r="A79" s="20" t="s">
        <v>86</v>
      </c>
      <c r="B79" s="7" t="s">
        <v>35</v>
      </c>
      <c r="C79" s="7" t="s">
        <v>5</v>
      </c>
      <c r="D79" s="7" t="s">
        <v>118</v>
      </c>
      <c r="E79" s="13">
        <v>1827.8233</v>
      </c>
      <c r="F79" s="87">
        <v>0.10915</v>
      </c>
      <c r="G79" s="79">
        <v>1.5482</v>
      </c>
      <c r="H79" s="77">
        <f t="shared" ref="H79:H80" si="13">G79</f>
        <v>1.5482</v>
      </c>
      <c r="I79" s="41">
        <v>0.12385600000000001</v>
      </c>
      <c r="J79" s="26" t="s">
        <v>47</v>
      </c>
      <c r="K79" s="44">
        <v>1.5482</v>
      </c>
      <c r="L79" s="44">
        <v>1.5482</v>
      </c>
      <c r="M79" s="44">
        <v>1.5482</v>
      </c>
      <c r="N79" s="44">
        <v>1.5482</v>
      </c>
      <c r="O79" s="44">
        <v>1.5482</v>
      </c>
      <c r="P79" s="44">
        <v>1.5482</v>
      </c>
      <c r="Q79" s="44">
        <v>1.5482</v>
      </c>
      <c r="R79" s="44">
        <v>1.5482</v>
      </c>
      <c r="S79" s="44">
        <v>1.5482</v>
      </c>
      <c r="T79" s="44">
        <v>1.5482</v>
      </c>
      <c r="U79" s="44">
        <v>1.5482</v>
      </c>
      <c r="V79" s="44">
        <v>1.5482</v>
      </c>
      <c r="W79" s="44">
        <v>1.5482</v>
      </c>
      <c r="X79" s="44">
        <v>1.5482</v>
      </c>
      <c r="Y79" s="44">
        <v>1.5482</v>
      </c>
      <c r="Z79" s="44">
        <v>1.5482</v>
      </c>
      <c r="AA79" s="44">
        <v>1.5482</v>
      </c>
      <c r="AB79" s="44">
        <v>1.5482</v>
      </c>
      <c r="AC79" s="44">
        <v>1.5482</v>
      </c>
      <c r="AD79" s="44">
        <v>1.5482</v>
      </c>
      <c r="AE79" s="44">
        <v>1.5482</v>
      </c>
      <c r="AF79" s="44">
        <v>1.5482</v>
      </c>
      <c r="AG79" s="44">
        <v>1.5482</v>
      </c>
      <c r="AH79" s="44">
        <v>1.5482</v>
      </c>
      <c r="AI79" s="44">
        <v>1.5482</v>
      </c>
      <c r="AJ79" s="44">
        <v>1.5482</v>
      </c>
      <c r="AK79" s="44">
        <v>1.5482</v>
      </c>
      <c r="AL79" s="44">
        <v>1.5482</v>
      </c>
      <c r="AM79" s="44">
        <v>1.5482</v>
      </c>
      <c r="AN79" s="44">
        <v>1.5482</v>
      </c>
      <c r="AO79" s="44">
        <v>1.5482</v>
      </c>
      <c r="AP79" s="44">
        <v>1.5482</v>
      </c>
      <c r="AQ79" s="44">
        <v>1.5482</v>
      </c>
      <c r="AR79" s="44">
        <v>1.5482</v>
      </c>
      <c r="AS79" s="44">
        <v>1.5482</v>
      </c>
      <c r="AT79" s="44">
        <v>1.5482</v>
      </c>
      <c r="AU79" s="44">
        <v>1.5482</v>
      </c>
      <c r="AV79" s="44">
        <v>1.5482</v>
      </c>
      <c r="AW79" s="44">
        <v>1.5482</v>
      </c>
      <c r="AX79" s="96">
        <v>1.2999999999999999E-3</v>
      </c>
      <c r="AY79" s="90">
        <f t="shared" si="9"/>
        <v>0</v>
      </c>
      <c r="AZ79" s="90">
        <f t="shared" si="10"/>
        <v>0</v>
      </c>
      <c r="BH79"/>
    </row>
    <row r="80" spans="1:64" ht="20" x14ac:dyDescent="0.2">
      <c r="A80" s="20" t="s">
        <v>87</v>
      </c>
      <c r="B80" s="7" t="s">
        <v>35</v>
      </c>
      <c r="C80" s="7" t="s">
        <v>5</v>
      </c>
      <c r="D80" s="7" t="s">
        <v>118</v>
      </c>
      <c r="E80" s="13">
        <v>6029.4265999999998</v>
      </c>
      <c r="F80" s="87">
        <v>0.34514999999999996</v>
      </c>
      <c r="G80" s="79">
        <v>6.1882000000000001</v>
      </c>
      <c r="H80" s="77">
        <f t="shared" si="13"/>
        <v>6.1882000000000001</v>
      </c>
      <c r="I80" s="41">
        <v>0.495056</v>
      </c>
      <c r="J80" s="26" t="s">
        <v>47</v>
      </c>
      <c r="K80" s="44">
        <v>6.1882000000000001</v>
      </c>
      <c r="L80" s="44">
        <v>6.1882000000000001</v>
      </c>
      <c r="M80" s="44">
        <v>6.1882000000000001</v>
      </c>
      <c r="N80" s="44">
        <v>6.1882000000000001</v>
      </c>
      <c r="O80" s="44">
        <v>6.1882000000000001</v>
      </c>
      <c r="P80" s="44">
        <v>6.1882000000000001</v>
      </c>
      <c r="Q80" s="44">
        <v>6.1882000000000001</v>
      </c>
      <c r="R80" s="44">
        <v>6.1882000000000001</v>
      </c>
      <c r="S80" s="44">
        <v>6.1882000000000001</v>
      </c>
      <c r="T80" s="44">
        <v>6.1882000000000001</v>
      </c>
      <c r="U80" s="44">
        <v>6.1882000000000001</v>
      </c>
      <c r="V80" s="44">
        <v>6.1882000000000001</v>
      </c>
      <c r="W80" s="44">
        <v>6.1882000000000001</v>
      </c>
      <c r="X80" s="44">
        <v>6.1882000000000001</v>
      </c>
      <c r="Y80" s="44">
        <v>6.1882000000000001</v>
      </c>
      <c r="Z80" s="44">
        <v>6.1882000000000001</v>
      </c>
      <c r="AA80" s="44">
        <v>6.1882000000000001</v>
      </c>
      <c r="AB80" s="44">
        <v>6.1882000000000001</v>
      </c>
      <c r="AC80" s="44">
        <v>6.1882000000000001</v>
      </c>
      <c r="AD80" s="44">
        <v>6.1882000000000001</v>
      </c>
      <c r="AE80" s="44">
        <v>6.1882000000000001</v>
      </c>
      <c r="AF80" s="44">
        <v>6.1882000000000001</v>
      </c>
      <c r="AG80" s="44">
        <v>6.1882000000000001</v>
      </c>
      <c r="AH80" s="44">
        <v>6.1882000000000001</v>
      </c>
      <c r="AI80" s="44">
        <v>6.1882000000000001</v>
      </c>
      <c r="AJ80" s="44">
        <v>6.1882000000000001</v>
      </c>
      <c r="AK80" s="44">
        <v>6.1882000000000001</v>
      </c>
      <c r="AL80" s="44">
        <v>6.1882000000000001</v>
      </c>
      <c r="AM80" s="44">
        <v>6.1882000000000001</v>
      </c>
      <c r="AN80" s="44">
        <v>6.1882000000000001</v>
      </c>
      <c r="AO80" s="44">
        <v>6.1882000000000001</v>
      </c>
      <c r="AP80" s="44">
        <v>6.1882000000000001</v>
      </c>
      <c r="AQ80" s="44">
        <v>6.1882000000000001</v>
      </c>
      <c r="AR80" s="44">
        <v>6.1882000000000001</v>
      </c>
      <c r="AS80" s="44">
        <v>6.1882000000000001</v>
      </c>
      <c r="AT80" s="44">
        <v>6.1882000000000001</v>
      </c>
      <c r="AU80" s="44">
        <v>6.1882000000000001</v>
      </c>
      <c r="AV80" s="44">
        <v>6.1882000000000001</v>
      </c>
      <c r="AW80" s="44">
        <v>6.1882000000000001</v>
      </c>
      <c r="AX80" s="96">
        <v>9.92E-3</v>
      </c>
      <c r="AY80" s="90">
        <f t="shared" si="9"/>
        <v>0</v>
      </c>
      <c r="AZ80" s="90">
        <f t="shared" si="10"/>
        <v>0</v>
      </c>
      <c r="BH80"/>
    </row>
    <row r="81" spans="1:60" ht="20" x14ac:dyDescent="0.2">
      <c r="A81" s="1" t="s">
        <v>204</v>
      </c>
      <c r="B81" s="7" t="s">
        <v>35</v>
      </c>
      <c r="C81" s="7" t="s">
        <v>5</v>
      </c>
      <c r="D81" s="7" t="s">
        <v>125</v>
      </c>
      <c r="E81" s="13">
        <v>10494.439899999999</v>
      </c>
      <c r="F81" s="87">
        <v>0.43659999999999999</v>
      </c>
      <c r="G81" s="79">
        <v>7.0884999999999998</v>
      </c>
      <c r="H81" s="31">
        <v>8</v>
      </c>
      <c r="I81" s="41">
        <v>0.72699999999999998</v>
      </c>
      <c r="J81" s="27" t="s">
        <v>197</v>
      </c>
      <c r="K81" s="44">
        <v>7.0884999999999998</v>
      </c>
      <c r="L81" s="48">
        <v>7.1360478009442749</v>
      </c>
      <c r="M81" s="48">
        <v>7.1835956018885501</v>
      </c>
      <c r="N81" s="48">
        <v>7.2311434028328252</v>
      </c>
      <c r="O81" s="48">
        <v>7.2786912037771003</v>
      </c>
      <c r="P81" s="48">
        <v>7.3262390047213755</v>
      </c>
      <c r="Q81" s="48">
        <v>7.3737868056656506</v>
      </c>
      <c r="R81" s="48">
        <v>7.4213346066099257</v>
      </c>
      <c r="S81" s="48">
        <v>7.4688824075542009</v>
      </c>
      <c r="T81" s="48">
        <v>7.516430208498476</v>
      </c>
      <c r="U81" s="43">
        <v>7.5639780094427547</v>
      </c>
      <c r="V81" s="48">
        <v>7.5606202503815725</v>
      </c>
      <c r="W81" s="48">
        <v>7.5572624913203903</v>
      </c>
      <c r="X81" s="48">
        <v>7.5539047322592081</v>
      </c>
      <c r="Y81" s="48">
        <v>7.5505469731980259</v>
      </c>
      <c r="Z81" s="48">
        <v>7.5471892141368437</v>
      </c>
      <c r="AA81" s="48">
        <v>7.5438314550756616</v>
      </c>
      <c r="AB81" s="43">
        <v>7.5404736960144785</v>
      </c>
      <c r="AC81" s="48">
        <v>8.1894024964135319</v>
      </c>
      <c r="AD81" s="43">
        <v>8.8383312968125871</v>
      </c>
      <c r="AE81" s="48">
        <v>8.8716444969471535</v>
      </c>
      <c r="AF81" s="48">
        <v>8.9049576970817199</v>
      </c>
      <c r="AG81" s="43">
        <v>8.9382708972162845</v>
      </c>
      <c r="AH81" s="48">
        <v>8.8478471507399163</v>
      </c>
      <c r="AI81" s="48">
        <v>8.7574234042635482</v>
      </c>
      <c r="AJ81" s="48">
        <v>8.66699965778718</v>
      </c>
      <c r="AK81" s="48">
        <v>8.5765759113108118</v>
      </c>
      <c r="AL81" s="43">
        <v>8.4861521648344436</v>
      </c>
      <c r="AM81" s="43">
        <v>8.1907288553077802</v>
      </c>
      <c r="AN81" s="43">
        <v>7.9776631794471236</v>
      </c>
      <c r="AO81" s="43">
        <v>8.1230999744790449</v>
      </c>
      <c r="AP81" s="43">
        <v>8.8977089914968825</v>
      </c>
      <c r="AQ81" s="43">
        <v>7.919056623654833</v>
      </c>
      <c r="AR81" s="48">
        <v>7.9021686819199495</v>
      </c>
      <c r="AS81" s="43">
        <v>7.8852807401850669</v>
      </c>
      <c r="AT81" s="43">
        <v>7.6778675124027993</v>
      </c>
      <c r="AU81" s="43">
        <v>7.860989865086947</v>
      </c>
      <c r="AV81" s="43">
        <v>7.7113889200382051</v>
      </c>
      <c r="AW81" s="43">
        <v>8.2048406970314502</v>
      </c>
      <c r="AX81" s="96">
        <v>1.0489999999999999E-2</v>
      </c>
      <c r="AY81" s="90">
        <f t="shared" si="9"/>
        <v>-32.419357078778489</v>
      </c>
      <c r="AZ81" s="90">
        <f t="shared" si="10"/>
        <v>9.0053769663273581E-2</v>
      </c>
      <c r="BH81"/>
    </row>
    <row r="82" spans="1:60" ht="20" x14ac:dyDescent="0.2">
      <c r="A82" s="1" t="s">
        <v>25</v>
      </c>
      <c r="B82" s="7" t="s">
        <v>305</v>
      </c>
      <c r="C82" s="7" t="s">
        <v>5</v>
      </c>
      <c r="D82" s="7" t="s">
        <v>124</v>
      </c>
      <c r="E82" s="13">
        <v>39415.896999999997</v>
      </c>
      <c r="F82" s="87">
        <v>0.95461999999999991</v>
      </c>
      <c r="G82" s="79">
        <v>17.548999999999999</v>
      </c>
      <c r="H82" s="31">
        <v>16.18</v>
      </c>
      <c r="I82" s="41">
        <v>1.6930000000000001</v>
      </c>
      <c r="J82" s="27" t="s">
        <v>49</v>
      </c>
      <c r="K82" s="44">
        <v>17.548999999999999</v>
      </c>
      <c r="L82" s="48">
        <v>17.39217430404636</v>
      </c>
      <c r="M82" s="48">
        <v>17.235348608092721</v>
      </c>
      <c r="N82" s="48">
        <v>17.078522912139082</v>
      </c>
      <c r="O82" s="48">
        <v>16.921697216185443</v>
      </c>
      <c r="P82" s="48">
        <v>16.764871520231804</v>
      </c>
      <c r="Q82" s="48">
        <v>16.608045824278165</v>
      </c>
      <c r="R82" s="48">
        <v>16.451220128324525</v>
      </c>
      <c r="S82" s="48">
        <v>16.294394432370886</v>
      </c>
      <c r="T82" s="48">
        <v>16.137568736417247</v>
      </c>
      <c r="U82" s="43">
        <v>15.980743040463622</v>
      </c>
      <c r="V82" s="48">
        <v>16.109543780974391</v>
      </c>
      <c r="W82" s="48">
        <v>16.23834452148516</v>
      </c>
      <c r="X82" s="48">
        <v>16.36714526199593</v>
      </c>
      <c r="Y82" s="48">
        <v>16.495946002506699</v>
      </c>
      <c r="Z82" s="48">
        <v>16.624746743017468</v>
      </c>
      <c r="AA82" s="48">
        <v>16.753547483528237</v>
      </c>
      <c r="AB82" s="48">
        <v>16.882348224039006</v>
      </c>
      <c r="AC82" s="48">
        <v>17.011148964549776</v>
      </c>
      <c r="AD82" s="43">
        <v>17.139949705060538</v>
      </c>
      <c r="AE82" s="48">
        <v>16.759949380799611</v>
      </c>
      <c r="AF82" s="48">
        <v>16.379949056538685</v>
      </c>
      <c r="AG82" s="43">
        <v>15.999948732277758</v>
      </c>
      <c r="AH82" s="48">
        <v>16.096450815333892</v>
      </c>
      <c r="AI82" s="48">
        <v>16.192952898390025</v>
      </c>
      <c r="AJ82" s="48">
        <v>16.289454981446159</v>
      </c>
      <c r="AK82" s="48">
        <v>16.385957064502293</v>
      </c>
      <c r="AL82" s="48">
        <v>16.482459147558426</v>
      </c>
      <c r="AM82" s="48">
        <v>16.57896123061456</v>
      </c>
      <c r="AN82" s="43">
        <v>16.675463313670701</v>
      </c>
      <c r="AO82" s="43">
        <v>16.190046569388386</v>
      </c>
      <c r="AP82" s="43">
        <v>16.877231915554173</v>
      </c>
      <c r="AQ82" s="43">
        <v>16.696058780916896</v>
      </c>
      <c r="AR82" s="48">
        <v>16.626737452137014</v>
      </c>
      <c r="AS82" s="48">
        <v>16.557416123357132</v>
      </c>
      <c r="AT82" s="43">
        <v>16.48809479457725</v>
      </c>
      <c r="AU82" s="43">
        <v>16.147482603746248</v>
      </c>
      <c r="AV82" s="43">
        <v>16.744282313981163</v>
      </c>
      <c r="AW82" s="43">
        <v>16.982888336955398</v>
      </c>
      <c r="AX82" s="96">
        <v>6.3280000000000003E-2</v>
      </c>
      <c r="AY82" s="90">
        <f t="shared" si="9"/>
        <v>37.222907078547109</v>
      </c>
      <c r="AZ82" s="90">
        <f t="shared" si="10"/>
        <v>-0.1033969641070753</v>
      </c>
      <c r="BH82"/>
    </row>
    <row r="83" spans="1:60" ht="20" x14ac:dyDescent="0.2">
      <c r="A83" s="1" t="s">
        <v>123</v>
      </c>
      <c r="B83" s="7" t="s">
        <v>305</v>
      </c>
      <c r="C83" s="7" t="s">
        <v>5</v>
      </c>
      <c r="D83" s="7" t="s">
        <v>122</v>
      </c>
      <c r="E83" s="13">
        <v>4010.8494000000001</v>
      </c>
      <c r="F83" s="87">
        <v>0.20649999999999999</v>
      </c>
      <c r="G83" s="79">
        <v>3.1381999999999999</v>
      </c>
      <c r="H83" s="77">
        <f>G83</f>
        <v>3.1381999999999999</v>
      </c>
      <c r="I83" s="41">
        <v>0.28999999999999998</v>
      </c>
      <c r="J83" s="26" t="s">
        <v>47</v>
      </c>
      <c r="K83" s="44">
        <v>3.1381999999999999</v>
      </c>
      <c r="L83" s="44">
        <v>3.1381999999999999</v>
      </c>
      <c r="M83" s="44">
        <v>3.1381999999999999</v>
      </c>
      <c r="N83" s="44">
        <v>3.1381999999999999</v>
      </c>
      <c r="O83" s="44">
        <v>3.1381999999999999</v>
      </c>
      <c r="P83" s="44">
        <v>3.1381999999999999</v>
      </c>
      <c r="Q83" s="44">
        <v>3.1381999999999999</v>
      </c>
      <c r="R83" s="44">
        <v>3.1381999999999999</v>
      </c>
      <c r="S83" s="44">
        <v>3.1381999999999999</v>
      </c>
      <c r="T83" s="44">
        <v>3.1381999999999999</v>
      </c>
      <c r="U83" s="44">
        <v>3.1381999999999999</v>
      </c>
      <c r="V83" s="44">
        <v>3.1381999999999999</v>
      </c>
      <c r="W83" s="44">
        <v>3.1381999999999999</v>
      </c>
      <c r="X83" s="44">
        <v>3.1381999999999999</v>
      </c>
      <c r="Y83" s="44">
        <v>3.1381999999999999</v>
      </c>
      <c r="Z83" s="44">
        <v>3.1381999999999999</v>
      </c>
      <c r="AA83" s="44">
        <v>3.1381999999999999</v>
      </c>
      <c r="AB83" s="44">
        <v>3.1381999999999999</v>
      </c>
      <c r="AC83" s="44">
        <v>3.1381999999999999</v>
      </c>
      <c r="AD83" s="44">
        <v>3.1381999999999999</v>
      </c>
      <c r="AE83" s="44">
        <v>3.1381999999999999</v>
      </c>
      <c r="AF83" s="44">
        <v>3.1381999999999999</v>
      </c>
      <c r="AG83" s="44">
        <v>3.1381999999999999</v>
      </c>
      <c r="AH83" s="44">
        <v>3.1381999999999999</v>
      </c>
      <c r="AI83" s="44">
        <v>3.1381999999999999</v>
      </c>
      <c r="AJ83" s="44">
        <v>3.1381999999999999</v>
      </c>
      <c r="AK83" s="44">
        <v>3.1381999999999999</v>
      </c>
      <c r="AL83" s="44">
        <v>3.1381999999999999</v>
      </c>
      <c r="AM83" s="44">
        <v>3.1381999999999999</v>
      </c>
      <c r="AN83" s="44">
        <v>3.1381999999999999</v>
      </c>
      <c r="AO83" s="44">
        <v>3.1381999999999999</v>
      </c>
      <c r="AP83" s="44">
        <v>3.1381999999999999</v>
      </c>
      <c r="AQ83" s="44">
        <v>3.1381999999999999</v>
      </c>
      <c r="AR83" s="44">
        <v>3.1381999999999999</v>
      </c>
      <c r="AS83" s="44">
        <v>3.1381999999999999</v>
      </c>
      <c r="AT83" s="44">
        <v>3.1381999999999999</v>
      </c>
      <c r="AU83" s="44">
        <v>3.1381999999999999</v>
      </c>
      <c r="AV83" s="44">
        <v>3.1381999999999999</v>
      </c>
      <c r="AW83" s="44">
        <v>3.1381999999999999</v>
      </c>
      <c r="AX83" s="96">
        <v>3.5500000000000002E-3</v>
      </c>
      <c r="AY83" s="90">
        <f t="shared" si="9"/>
        <v>0</v>
      </c>
      <c r="AZ83" s="90">
        <f t="shared" si="10"/>
        <v>0</v>
      </c>
      <c r="BH83"/>
    </row>
    <row r="84" spans="1:60" ht="20" x14ac:dyDescent="0.2">
      <c r="A84" s="1" t="s">
        <v>205</v>
      </c>
      <c r="B84" s="7" t="s">
        <v>305</v>
      </c>
      <c r="C84" s="7" t="s">
        <v>5</v>
      </c>
      <c r="D84" s="7" t="s">
        <v>121</v>
      </c>
      <c r="E84" s="13">
        <v>2417.7521999999999</v>
      </c>
      <c r="F84" s="87">
        <v>5.1329999999999994E-2</v>
      </c>
      <c r="G84" s="79">
        <v>1.032</v>
      </c>
      <c r="H84" s="31">
        <v>1.31</v>
      </c>
      <c r="I84" s="41">
        <v>0.11700000000000001</v>
      </c>
      <c r="J84" s="27" t="s">
        <v>45</v>
      </c>
      <c r="K84" s="43">
        <v>1.31</v>
      </c>
      <c r="L84" s="43">
        <v>1.31</v>
      </c>
      <c r="M84" s="43">
        <v>1.31</v>
      </c>
      <c r="N84" s="43">
        <v>1.31</v>
      </c>
      <c r="O84" s="43">
        <v>1.31</v>
      </c>
      <c r="P84" s="43">
        <v>1.31</v>
      </c>
      <c r="Q84" s="43">
        <v>1.31</v>
      </c>
      <c r="R84" s="43">
        <v>1.31</v>
      </c>
      <c r="S84" s="43">
        <v>1.31</v>
      </c>
      <c r="T84" s="43">
        <v>1.31</v>
      </c>
      <c r="U84" s="43">
        <v>1.31</v>
      </c>
      <c r="V84" s="43">
        <v>1.31</v>
      </c>
      <c r="W84" s="43">
        <v>1.31</v>
      </c>
      <c r="X84" s="43">
        <v>1.31</v>
      </c>
      <c r="Y84" s="43">
        <v>1.31</v>
      </c>
      <c r="Z84" s="43">
        <v>1.31</v>
      </c>
      <c r="AA84" s="43">
        <v>1.31</v>
      </c>
      <c r="AB84" s="43">
        <v>1.31</v>
      </c>
      <c r="AC84" s="43">
        <v>1.31</v>
      </c>
      <c r="AD84" s="43">
        <v>1.31</v>
      </c>
      <c r="AE84" s="43">
        <v>1.31</v>
      </c>
      <c r="AF84" s="43">
        <v>1.31</v>
      </c>
      <c r="AG84" s="43">
        <v>1.31</v>
      </c>
      <c r="AH84" s="43">
        <v>1.31</v>
      </c>
      <c r="AI84" s="43">
        <v>1.31</v>
      </c>
      <c r="AJ84" s="43">
        <v>1.31</v>
      </c>
      <c r="AK84" s="43">
        <v>1.31</v>
      </c>
      <c r="AL84" s="43">
        <v>1.31</v>
      </c>
      <c r="AM84" s="43">
        <v>1.31</v>
      </c>
      <c r="AN84" s="43">
        <v>1.31</v>
      </c>
      <c r="AO84" s="43">
        <v>1.31</v>
      </c>
      <c r="AP84" s="43">
        <v>1.31</v>
      </c>
      <c r="AQ84" s="43">
        <v>1.31</v>
      </c>
      <c r="AR84" s="43">
        <v>1.31</v>
      </c>
      <c r="AS84" s="43">
        <v>1.31</v>
      </c>
      <c r="AT84" s="43">
        <v>1.31</v>
      </c>
      <c r="AU84" s="43">
        <v>1.31</v>
      </c>
      <c r="AV84" s="43">
        <v>1.31</v>
      </c>
      <c r="AW84" s="43">
        <v>1.31</v>
      </c>
      <c r="AX84" s="96">
        <v>2.5699999999999998E-3</v>
      </c>
      <c r="AY84" s="90">
        <f t="shared" si="9"/>
        <v>-10.84200000000002</v>
      </c>
      <c r="AZ84" s="90">
        <f t="shared" si="10"/>
        <v>3.0116666666666722E-2</v>
      </c>
      <c r="BH84"/>
    </row>
    <row r="85" spans="1:60" ht="20" x14ac:dyDescent="0.2">
      <c r="A85" s="1" t="s">
        <v>21</v>
      </c>
      <c r="B85" s="7" t="s">
        <v>305</v>
      </c>
      <c r="C85" s="7" t="s">
        <v>5</v>
      </c>
      <c r="D85" s="7" t="s">
        <v>120</v>
      </c>
      <c r="E85" s="13">
        <v>721.14099999999996</v>
      </c>
      <c r="F85" s="87">
        <v>3.1269999999999999E-2</v>
      </c>
      <c r="G85" s="79">
        <v>0.47839999999999999</v>
      </c>
      <c r="H85" s="31">
        <v>0.77</v>
      </c>
      <c r="I85" s="41">
        <v>0.06</v>
      </c>
      <c r="J85" s="27" t="s">
        <v>45</v>
      </c>
      <c r="K85" s="43">
        <v>0.77</v>
      </c>
      <c r="L85" s="43">
        <v>0.77</v>
      </c>
      <c r="M85" s="43">
        <v>0.77</v>
      </c>
      <c r="N85" s="43">
        <v>0.77</v>
      </c>
      <c r="O85" s="43">
        <v>0.77</v>
      </c>
      <c r="P85" s="43">
        <v>0.77</v>
      </c>
      <c r="Q85" s="43">
        <v>0.77</v>
      </c>
      <c r="R85" s="43">
        <v>0.77</v>
      </c>
      <c r="S85" s="43">
        <v>0.77</v>
      </c>
      <c r="T85" s="43">
        <v>0.77</v>
      </c>
      <c r="U85" s="43">
        <v>0.77</v>
      </c>
      <c r="V85" s="43">
        <v>0.77</v>
      </c>
      <c r="W85" s="43">
        <v>0.77</v>
      </c>
      <c r="X85" s="43">
        <v>0.77</v>
      </c>
      <c r="Y85" s="43">
        <v>0.77</v>
      </c>
      <c r="Z85" s="43">
        <v>0.77</v>
      </c>
      <c r="AA85" s="43">
        <v>0.77</v>
      </c>
      <c r="AB85" s="43">
        <v>0.77</v>
      </c>
      <c r="AC85" s="43">
        <v>0.77</v>
      </c>
      <c r="AD85" s="43">
        <v>0.77</v>
      </c>
      <c r="AE85" s="43">
        <v>0.77</v>
      </c>
      <c r="AF85" s="43">
        <v>0.77</v>
      </c>
      <c r="AG85" s="43">
        <v>0.77</v>
      </c>
      <c r="AH85" s="43">
        <v>0.77</v>
      </c>
      <c r="AI85" s="43">
        <v>0.77</v>
      </c>
      <c r="AJ85" s="43">
        <v>0.77</v>
      </c>
      <c r="AK85" s="43">
        <v>0.77</v>
      </c>
      <c r="AL85" s="43">
        <v>0.77</v>
      </c>
      <c r="AM85" s="43">
        <v>0.77</v>
      </c>
      <c r="AN85" s="43">
        <v>0.77</v>
      </c>
      <c r="AO85" s="43">
        <v>0.77</v>
      </c>
      <c r="AP85" s="43">
        <v>0.77</v>
      </c>
      <c r="AQ85" s="43">
        <v>0.77</v>
      </c>
      <c r="AR85" s="43">
        <v>0.77</v>
      </c>
      <c r="AS85" s="43">
        <v>0.77</v>
      </c>
      <c r="AT85" s="43">
        <v>0.77</v>
      </c>
      <c r="AU85" s="43">
        <v>0.77</v>
      </c>
      <c r="AV85" s="43">
        <v>0.77</v>
      </c>
      <c r="AW85" s="43">
        <v>0.77</v>
      </c>
      <c r="AX85" s="96">
        <v>6.7000000000000002E-4</v>
      </c>
      <c r="AY85" s="90">
        <f t="shared" si="9"/>
        <v>-11.372399999999988</v>
      </c>
      <c r="AZ85" s="90">
        <f t="shared" si="10"/>
        <v>3.1589999999999965E-2</v>
      </c>
      <c r="BH85"/>
    </row>
    <row r="86" spans="1:60" ht="20" x14ac:dyDescent="0.2">
      <c r="A86" s="1" t="s">
        <v>19</v>
      </c>
      <c r="B86" s="7" t="s">
        <v>305</v>
      </c>
      <c r="C86" s="7" t="s">
        <v>5</v>
      </c>
      <c r="D86" s="7" t="s">
        <v>119</v>
      </c>
      <c r="E86" s="13">
        <v>1358.5598</v>
      </c>
      <c r="F86" s="87">
        <v>2.0060000000000001E-2</v>
      </c>
      <c r="G86" s="79">
        <v>0.37509999999999999</v>
      </c>
      <c r="H86" s="31">
        <v>0.43</v>
      </c>
      <c r="I86" s="41">
        <v>7.0000000000000007E-2</v>
      </c>
      <c r="J86" s="27" t="s">
        <v>45</v>
      </c>
      <c r="K86" s="43">
        <v>0.43</v>
      </c>
      <c r="L86" s="43">
        <v>0.43</v>
      </c>
      <c r="M86" s="43">
        <v>0.43</v>
      </c>
      <c r="N86" s="43">
        <v>0.43</v>
      </c>
      <c r="O86" s="43">
        <v>0.43</v>
      </c>
      <c r="P86" s="43">
        <v>0.43</v>
      </c>
      <c r="Q86" s="43">
        <v>0.43</v>
      </c>
      <c r="R86" s="43">
        <v>0.43</v>
      </c>
      <c r="S86" s="43">
        <v>0.43</v>
      </c>
      <c r="T86" s="43">
        <v>0.43</v>
      </c>
      <c r="U86" s="43">
        <v>0.43</v>
      </c>
      <c r="V86" s="43">
        <v>0.43</v>
      </c>
      <c r="W86" s="43">
        <v>0.43</v>
      </c>
      <c r="X86" s="43">
        <v>0.43</v>
      </c>
      <c r="Y86" s="43">
        <v>0.43</v>
      </c>
      <c r="Z86" s="43">
        <v>0.43</v>
      </c>
      <c r="AA86" s="43">
        <v>0.43</v>
      </c>
      <c r="AB86" s="43">
        <v>0.43</v>
      </c>
      <c r="AC86" s="43">
        <v>0.43</v>
      </c>
      <c r="AD86" s="43">
        <v>0.43</v>
      </c>
      <c r="AE86" s="43">
        <v>0.43</v>
      </c>
      <c r="AF86" s="43">
        <v>0.43</v>
      </c>
      <c r="AG86" s="43">
        <v>0.43</v>
      </c>
      <c r="AH86" s="43">
        <v>0.43</v>
      </c>
      <c r="AI86" s="43">
        <v>0.43</v>
      </c>
      <c r="AJ86" s="43">
        <v>0.43</v>
      </c>
      <c r="AK86" s="43">
        <v>0.43</v>
      </c>
      <c r="AL86" s="43">
        <v>0.43</v>
      </c>
      <c r="AM86" s="43">
        <v>0.43</v>
      </c>
      <c r="AN86" s="43">
        <v>0.43</v>
      </c>
      <c r="AO86" s="43">
        <v>0.43</v>
      </c>
      <c r="AP86" s="43">
        <v>0.43</v>
      </c>
      <c r="AQ86" s="43">
        <v>0.43</v>
      </c>
      <c r="AR86" s="43">
        <v>0.43</v>
      </c>
      <c r="AS86" s="43">
        <v>0.43</v>
      </c>
      <c r="AT86" s="43">
        <v>0.43</v>
      </c>
      <c r="AU86" s="43">
        <v>0.43</v>
      </c>
      <c r="AV86" s="43">
        <v>0.43</v>
      </c>
      <c r="AW86" s="43">
        <v>0.43</v>
      </c>
      <c r="AX86" s="96">
        <v>1.1999999999999999E-3</v>
      </c>
      <c r="AY86" s="90">
        <f t="shared" si="9"/>
        <v>-2.1410999999999927</v>
      </c>
      <c r="AZ86" s="90">
        <f t="shared" si="10"/>
        <v>5.9474999999999797E-3</v>
      </c>
      <c r="BH86"/>
    </row>
    <row r="87" spans="1:60" ht="20" x14ac:dyDescent="0.2">
      <c r="A87" s="1" t="s">
        <v>185</v>
      </c>
      <c r="B87" s="7" t="s">
        <v>305</v>
      </c>
      <c r="C87" s="7" t="s">
        <v>5</v>
      </c>
      <c r="D87" s="7" t="s">
        <v>118</v>
      </c>
      <c r="E87" s="13">
        <v>672.04340000000002</v>
      </c>
      <c r="F87" s="87">
        <v>2.3009999999999999E-2</v>
      </c>
      <c r="G87" s="79">
        <v>0.35670000000000002</v>
      </c>
      <c r="H87" s="77">
        <f t="shared" ref="H87:H89" si="14">G87</f>
        <v>0.35670000000000002</v>
      </c>
      <c r="I87" s="41">
        <v>2.8536000000000002E-2</v>
      </c>
      <c r="J87" s="26" t="s">
        <v>47</v>
      </c>
      <c r="K87" s="44">
        <v>0.35670000000000002</v>
      </c>
      <c r="L87" s="44">
        <v>0.35670000000000002</v>
      </c>
      <c r="M87" s="44">
        <v>0.35670000000000002</v>
      </c>
      <c r="N87" s="44">
        <v>0.35670000000000002</v>
      </c>
      <c r="O87" s="44">
        <v>0.35670000000000002</v>
      </c>
      <c r="P87" s="44">
        <v>0.35670000000000002</v>
      </c>
      <c r="Q87" s="44">
        <v>0.35670000000000002</v>
      </c>
      <c r="R87" s="44">
        <v>0.35670000000000002</v>
      </c>
      <c r="S87" s="44">
        <v>0.35670000000000002</v>
      </c>
      <c r="T87" s="44">
        <v>0.35670000000000002</v>
      </c>
      <c r="U87" s="44">
        <v>0.35670000000000002</v>
      </c>
      <c r="V87" s="44">
        <v>0.35670000000000002</v>
      </c>
      <c r="W87" s="44">
        <v>0.35670000000000002</v>
      </c>
      <c r="X87" s="44">
        <v>0.35670000000000002</v>
      </c>
      <c r="Y87" s="44">
        <v>0.35670000000000002</v>
      </c>
      <c r="Z87" s="44">
        <v>0.35670000000000002</v>
      </c>
      <c r="AA87" s="44">
        <v>0.35670000000000002</v>
      </c>
      <c r="AB87" s="44">
        <v>0.35670000000000002</v>
      </c>
      <c r="AC87" s="44">
        <v>0.35670000000000002</v>
      </c>
      <c r="AD87" s="44">
        <v>0.35670000000000002</v>
      </c>
      <c r="AE87" s="44">
        <v>0.35670000000000002</v>
      </c>
      <c r="AF87" s="44">
        <v>0.35670000000000002</v>
      </c>
      <c r="AG87" s="44">
        <v>0.35670000000000002</v>
      </c>
      <c r="AH87" s="44">
        <v>0.35670000000000002</v>
      </c>
      <c r="AI87" s="44">
        <v>0.35670000000000002</v>
      </c>
      <c r="AJ87" s="44">
        <v>0.35670000000000002</v>
      </c>
      <c r="AK87" s="44">
        <v>0.35670000000000002</v>
      </c>
      <c r="AL87" s="44">
        <v>0.35670000000000002</v>
      </c>
      <c r="AM87" s="44">
        <v>0.35670000000000002</v>
      </c>
      <c r="AN87" s="44">
        <v>0.35670000000000002</v>
      </c>
      <c r="AO87" s="44">
        <v>0.35670000000000002</v>
      </c>
      <c r="AP87" s="44">
        <v>0.35670000000000002</v>
      </c>
      <c r="AQ87" s="44">
        <v>0.35670000000000002</v>
      </c>
      <c r="AR87" s="44">
        <v>0.35670000000000002</v>
      </c>
      <c r="AS87" s="44">
        <v>0.35670000000000002</v>
      </c>
      <c r="AT87" s="44">
        <v>0.35670000000000002</v>
      </c>
      <c r="AU87" s="44">
        <v>0.35670000000000002</v>
      </c>
      <c r="AV87" s="44">
        <v>0.35670000000000002</v>
      </c>
      <c r="AW87" s="44">
        <v>0.35670000000000002</v>
      </c>
      <c r="AX87" s="96">
        <v>3.6999999999999999E-4</v>
      </c>
      <c r="AY87" s="90">
        <f t="shared" si="9"/>
        <v>0</v>
      </c>
      <c r="AZ87" s="90">
        <f t="shared" si="10"/>
        <v>0</v>
      </c>
      <c r="BH87"/>
    </row>
    <row r="88" spans="1:60" ht="20" x14ac:dyDescent="0.2">
      <c r="A88" s="20" t="s">
        <v>188</v>
      </c>
      <c r="B88" s="7" t="s">
        <v>305</v>
      </c>
      <c r="C88" s="7" t="s">
        <v>5</v>
      </c>
      <c r="D88" s="7" t="s">
        <v>67</v>
      </c>
      <c r="E88" s="13">
        <v>800.0317</v>
      </c>
      <c r="F88" s="87">
        <v>1.18E-2</v>
      </c>
      <c r="G88" s="79">
        <v>0.14549999999999999</v>
      </c>
      <c r="H88" s="77">
        <f t="shared" si="14"/>
        <v>0.14549999999999999</v>
      </c>
      <c r="I88" s="41">
        <v>1.1639999999999999E-2</v>
      </c>
      <c r="J88" s="26" t="s">
        <v>47</v>
      </c>
      <c r="K88" s="44">
        <v>0.14549999999999999</v>
      </c>
      <c r="L88" s="44">
        <v>0.14549999999999999</v>
      </c>
      <c r="M88" s="44">
        <v>0.14549999999999999</v>
      </c>
      <c r="N88" s="44">
        <v>0.14549999999999999</v>
      </c>
      <c r="O88" s="44">
        <v>0.14549999999999999</v>
      </c>
      <c r="P88" s="44">
        <v>0.14549999999999999</v>
      </c>
      <c r="Q88" s="44">
        <v>0.14549999999999999</v>
      </c>
      <c r="R88" s="44">
        <v>0.14549999999999999</v>
      </c>
      <c r="S88" s="44">
        <v>0.14549999999999999</v>
      </c>
      <c r="T88" s="44">
        <v>0.14549999999999999</v>
      </c>
      <c r="U88" s="44">
        <v>0.14549999999999999</v>
      </c>
      <c r="V88" s="44">
        <v>0.14549999999999999</v>
      </c>
      <c r="W88" s="44">
        <v>0.14549999999999999</v>
      </c>
      <c r="X88" s="44">
        <v>0.14549999999999999</v>
      </c>
      <c r="Y88" s="44">
        <v>0.14549999999999999</v>
      </c>
      <c r="Z88" s="44">
        <v>0.14549999999999999</v>
      </c>
      <c r="AA88" s="44">
        <v>0.14549999999999999</v>
      </c>
      <c r="AB88" s="44">
        <v>0.14549999999999999</v>
      </c>
      <c r="AC88" s="44">
        <v>0.14549999999999999</v>
      </c>
      <c r="AD88" s="44">
        <v>0.14549999999999999</v>
      </c>
      <c r="AE88" s="44">
        <v>0.14549999999999999</v>
      </c>
      <c r="AF88" s="44">
        <v>0.14549999999999999</v>
      </c>
      <c r="AG88" s="44">
        <v>0.14549999999999999</v>
      </c>
      <c r="AH88" s="44">
        <v>0.14549999999999999</v>
      </c>
      <c r="AI88" s="44">
        <v>0.14549999999999999</v>
      </c>
      <c r="AJ88" s="44">
        <v>0.14549999999999999</v>
      </c>
      <c r="AK88" s="44">
        <v>0.14549999999999999</v>
      </c>
      <c r="AL88" s="44">
        <v>0.14549999999999999</v>
      </c>
      <c r="AM88" s="44">
        <v>0.14549999999999999</v>
      </c>
      <c r="AN88" s="44">
        <v>0.14549999999999999</v>
      </c>
      <c r="AO88" s="44">
        <v>0.14549999999999999</v>
      </c>
      <c r="AP88" s="44">
        <v>0.14549999999999999</v>
      </c>
      <c r="AQ88" s="44">
        <v>0.14549999999999999</v>
      </c>
      <c r="AR88" s="44">
        <v>0.14549999999999999</v>
      </c>
      <c r="AS88" s="44">
        <v>0.14549999999999999</v>
      </c>
      <c r="AT88" s="44">
        <v>0.14549999999999999</v>
      </c>
      <c r="AU88" s="44">
        <v>0.14549999999999999</v>
      </c>
      <c r="AV88" s="44">
        <v>0.14549999999999999</v>
      </c>
      <c r="AW88" s="44">
        <v>0.14549999999999999</v>
      </c>
      <c r="AX88" s="96">
        <v>3.5E-4</v>
      </c>
      <c r="AY88" s="90">
        <f t="shared" si="9"/>
        <v>0</v>
      </c>
      <c r="AZ88" s="90">
        <f t="shared" si="10"/>
        <v>0</v>
      </c>
      <c r="BH88"/>
    </row>
    <row r="89" spans="1:60" ht="20" x14ac:dyDescent="0.2">
      <c r="A89" s="20" t="s">
        <v>66</v>
      </c>
      <c r="B89" s="7" t="s">
        <v>305</v>
      </c>
      <c r="C89" s="7" t="s">
        <v>5</v>
      </c>
      <c r="D89" s="7" t="s">
        <v>66</v>
      </c>
      <c r="E89" s="13">
        <v>167.12219999999999</v>
      </c>
      <c r="F89" s="87">
        <v>5.3099999999999996E-3</v>
      </c>
      <c r="G89" s="79">
        <v>7.8100000000000003E-2</v>
      </c>
      <c r="H89" s="77">
        <f t="shared" si="14"/>
        <v>7.8100000000000003E-2</v>
      </c>
      <c r="I89" s="41">
        <v>6.2480000000000001E-3</v>
      </c>
      <c r="J89" s="26" t="s">
        <v>47</v>
      </c>
      <c r="K89" s="44">
        <v>7.8100000000000003E-2</v>
      </c>
      <c r="L89" s="44">
        <v>7.8100000000000003E-2</v>
      </c>
      <c r="M89" s="44">
        <v>7.8100000000000003E-2</v>
      </c>
      <c r="N89" s="44">
        <v>7.8100000000000003E-2</v>
      </c>
      <c r="O89" s="44">
        <v>7.8100000000000003E-2</v>
      </c>
      <c r="P89" s="44">
        <v>7.8100000000000003E-2</v>
      </c>
      <c r="Q89" s="44">
        <v>7.8100000000000003E-2</v>
      </c>
      <c r="R89" s="44">
        <v>7.8100000000000003E-2</v>
      </c>
      <c r="S89" s="44">
        <v>7.8100000000000003E-2</v>
      </c>
      <c r="T89" s="44">
        <v>7.8100000000000003E-2</v>
      </c>
      <c r="U89" s="44">
        <v>7.8100000000000003E-2</v>
      </c>
      <c r="V89" s="44">
        <v>7.8100000000000003E-2</v>
      </c>
      <c r="W89" s="44">
        <v>7.8100000000000003E-2</v>
      </c>
      <c r="X89" s="44">
        <v>7.8100000000000003E-2</v>
      </c>
      <c r="Y89" s="44">
        <v>7.8100000000000003E-2</v>
      </c>
      <c r="Z89" s="44">
        <v>7.8100000000000003E-2</v>
      </c>
      <c r="AA89" s="44">
        <v>7.8100000000000003E-2</v>
      </c>
      <c r="AB89" s="44">
        <v>7.8100000000000003E-2</v>
      </c>
      <c r="AC89" s="44">
        <v>7.8100000000000003E-2</v>
      </c>
      <c r="AD89" s="44">
        <v>7.8100000000000003E-2</v>
      </c>
      <c r="AE89" s="44">
        <v>7.8100000000000003E-2</v>
      </c>
      <c r="AF89" s="44">
        <v>7.8100000000000003E-2</v>
      </c>
      <c r="AG89" s="44">
        <v>7.8100000000000003E-2</v>
      </c>
      <c r="AH89" s="44">
        <v>7.8100000000000003E-2</v>
      </c>
      <c r="AI89" s="44">
        <v>7.8100000000000003E-2</v>
      </c>
      <c r="AJ89" s="44">
        <v>7.8100000000000003E-2</v>
      </c>
      <c r="AK89" s="44">
        <v>7.8100000000000003E-2</v>
      </c>
      <c r="AL89" s="44">
        <v>7.8100000000000003E-2</v>
      </c>
      <c r="AM89" s="44">
        <v>7.8100000000000003E-2</v>
      </c>
      <c r="AN89" s="44">
        <v>7.8100000000000003E-2</v>
      </c>
      <c r="AO89" s="44">
        <v>7.8100000000000003E-2</v>
      </c>
      <c r="AP89" s="44">
        <v>7.8100000000000003E-2</v>
      </c>
      <c r="AQ89" s="44">
        <v>7.8100000000000003E-2</v>
      </c>
      <c r="AR89" s="44">
        <v>7.8100000000000003E-2</v>
      </c>
      <c r="AS89" s="44">
        <v>7.8100000000000003E-2</v>
      </c>
      <c r="AT89" s="44">
        <v>7.8100000000000003E-2</v>
      </c>
      <c r="AU89" s="44">
        <v>7.8100000000000003E-2</v>
      </c>
      <c r="AV89" s="44">
        <v>7.8100000000000003E-2</v>
      </c>
      <c r="AW89" s="44">
        <v>7.8100000000000003E-2</v>
      </c>
      <c r="AX89" s="96">
        <v>5.0000000000000002E-5</v>
      </c>
      <c r="AY89" s="90">
        <f t="shared" si="9"/>
        <v>0</v>
      </c>
      <c r="AZ89" s="90">
        <f t="shared" si="10"/>
        <v>0</v>
      </c>
      <c r="BH89"/>
    </row>
    <row r="90" spans="1:60" ht="20" x14ac:dyDescent="0.2">
      <c r="A90" s="1" t="s">
        <v>206</v>
      </c>
      <c r="B90" s="7" t="s">
        <v>305</v>
      </c>
      <c r="C90" s="7" t="s">
        <v>5</v>
      </c>
      <c r="D90" s="7" t="s">
        <v>117</v>
      </c>
      <c r="E90" s="18">
        <f>SUM(E91:E97)</f>
        <v>788410.18369999994</v>
      </c>
      <c r="F90" s="87">
        <v>5.5701899999999993</v>
      </c>
      <c r="G90" s="34">
        <f>SUM(G91:G97)</f>
        <v>107.1824</v>
      </c>
      <c r="H90" s="78">
        <f>SUM(H91:H97)</f>
        <v>74.849999999999994</v>
      </c>
      <c r="I90" s="41">
        <v>4.2249999999999996</v>
      </c>
      <c r="J90" s="27" t="s">
        <v>28</v>
      </c>
      <c r="K90" s="41">
        <v>104.60634100692643</v>
      </c>
      <c r="L90" s="48">
        <v>103.06145734733221</v>
      </c>
      <c r="M90" s="48">
        <v>101.51657368773797</v>
      </c>
      <c r="N90" s="48">
        <v>99.97169002814374</v>
      </c>
      <c r="O90" s="48">
        <v>98.426806368549521</v>
      </c>
      <c r="P90" s="48">
        <v>96.881922708955301</v>
      </c>
      <c r="Q90" s="48">
        <v>95.337039049361081</v>
      </c>
      <c r="R90" s="48">
        <v>93.792155389766833</v>
      </c>
      <c r="S90" s="48">
        <v>92.247271730172614</v>
      </c>
      <c r="T90" s="48">
        <v>90.702388070578394</v>
      </c>
      <c r="U90" s="41">
        <v>89.157504410984146</v>
      </c>
      <c r="V90" s="48">
        <v>88.452745323640727</v>
      </c>
      <c r="W90" s="48">
        <v>87.747986236297336</v>
      </c>
      <c r="X90" s="48">
        <v>87.043227148953918</v>
      </c>
      <c r="Y90" s="48">
        <v>86.338468061610527</v>
      </c>
      <c r="Z90" s="48">
        <v>85.633708974267122</v>
      </c>
      <c r="AA90" s="48">
        <v>84.928949886923718</v>
      </c>
      <c r="AB90" s="48">
        <v>84.224190799580313</v>
      </c>
      <c r="AC90" s="48">
        <v>83.519431712236894</v>
      </c>
      <c r="AD90" s="41">
        <v>82.814672624893518</v>
      </c>
      <c r="AE90" s="48">
        <v>81.788914423518548</v>
      </c>
      <c r="AF90" s="48">
        <v>80.763156222143579</v>
      </c>
      <c r="AG90" s="41">
        <v>79.737398020768623</v>
      </c>
      <c r="AH90" s="55">
        <v>78.82484848587923</v>
      </c>
      <c r="AI90" s="55">
        <v>77.912298950989822</v>
      </c>
      <c r="AJ90" s="55">
        <v>76.999749416100428</v>
      </c>
      <c r="AK90" s="55">
        <v>76.087199881211021</v>
      </c>
      <c r="AL90" s="55">
        <v>75.174650346321613</v>
      </c>
      <c r="AM90" s="41">
        <v>74.262100811432219</v>
      </c>
      <c r="AN90" s="41">
        <v>73.412641222596193</v>
      </c>
      <c r="AO90" s="41">
        <v>72.09235689902664</v>
      </c>
      <c r="AP90" s="41">
        <v>72.150810560957908</v>
      </c>
      <c r="AQ90" s="41">
        <v>71.827936940991009</v>
      </c>
      <c r="AR90" s="41">
        <v>71.505063321024096</v>
      </c>
      <c r="AS90" s="41">
        <v>71.182189701057183</v>
      </c>
      <c r="AT90" s="41">
        <v>70.986136266270066</v>
      </c>
      <c r="AU90" s="41">
        <v>74.950106827803666</v>
      </c>
      <c r="AV90" s="41">
        <v>74.493257827099526</v>
      </c>
      <c r="AW90" s="41">
        <v>74.019417195478638</v>
      </c>
      <c r="AX90" s="96">
        <v>1.9361400000000002</v>
      </c>
      <c r="AY90" s="90">
        <f t="shared" si="9"/>
        <v>915.53883611241872</v>
      </c>
      <c r="AZ90" s="90">
        <f t="shared" si="10"/>
        <v>-2.5431634336456077</v>
      </c>
      <c r="BH90"/>
    </row>
    <row r="91" spans="1:60" x14ac:dyDescent="0.2">
      <c r="A91" s="19" t="s">
        <v>258</v>
      </c>
      <c r="B91" s="7" t="s">
        <v>305</v>
      </c>
      <c r="C91" s="7" t="s">
        <v>5</v>
      </c>
      <c r="D91" s="7" t="s">
        <v>117</v>
      </c>
      <c r="E91" s="13">
        <v>11956.2443</v>
      </c>
      <c r="F91" s="87">
        <v>0.14985999999999999</v>
      </c>
      <c r="G91" s="7">
        <v>2.8184</v>
      </c>
      <c r="H91" s="28">
        <v>2.12</v>
      </c>
      <c r="I91" s="42">
        <v>0.36499999999999999</v>
      </c>
      <c r="J91" s="27" t="s">
        <v>45</v>
      </c>
      <c r="K91" s="42">
        <v>2.5611937435398242</v>
      </c>
      <c r="L91" s="47">
        <v>2.5639474594482077</v>
      </c>
      <c r="M91" s="47">
        <v>2.5667011753565911</v>
      </c>
      <c r="N91" s="47">
        <v>2.5694548912649746</v>
      </c>
      <c r="O91" s="47">
        <v>2.5722086071733581</v>
      </c>
      <c r="P91" s="47">
        <v>2.5749623230817416</v>
      </c>
      <c r="Q91" s="47">
        <v>2.577716038990125</v>
      </c>
      <c r="R91" s="47">
        <v>2.5804697548985085</v>
      </c>
      <c r="S91" s="47">
        <v>2.583223470806892</v>
      </c>
      <c r="T91" s="47">
        <v>2.5859771867152754</v>
      </c>
      <c r="U91" s="42">
        <v>2.5887309026236602</v>
      </c>
      <c r="V91" s="47">
        <v>2.528465516308978</v>
      </c>
      <c r="W91" s="47">
        <v>2.4682001299942957</v>
      </c>
      <c r="X91" s="47">
        <v>2.4079347436796135</v>
      </c>
      <c r="Y91" s="47">
        <v>2.3476693573649312</v>
      </c>
      <c r="Z91" s="47">
        <v>2.287403971050249</v>
      </c>
      <c r="AA91" s="47">
        <v>2.2271385847355667</v>
      </c>
      <c r="AB91" s="47">
        <v>2.1668731984208844</v>
      </c>
      <c r="AC91" s="47">
        <v>2.1066078121062022</v>
      </c>
      <c r="AD91" s="47">
        <v>2.0463424257915199</v>
      </c>
      <c r="AE91" s="47">
        <v>1.9860770394768379</v>
      </c>
      <c r="AF91" s="47">
        <v>1.9258116531621559</v>
      </c>
      <c r="AG91" s="42">
        <v>1.8655462668474749</v>
      </c>
      <c r="AH91" s="47">
        <v>1.9140542812917392</v>
      </c>
      <c r="AI91" s="47">
        <v>1.9625622957360034</v>
      </c>
      <c r="AJ91" s="47">
        <v>2.0110703101802674</v>
      </c>
      <c r="AK91" s="47">
        <v>2.0595783246245314</v>
      </c>
      <c r="AL91" s="47">
        <v>2.1080863390687954</v>
      </c>
      <c r="AM91" s="42">
        <v>2.1565943535130598</v>
      </c>
      <c r="AN91" s="42">
        <v>2.2681923140107121</v>
      </c>
      <c r="AO91" s="42">
        <v>1.8912057940314864</v>
      </c>
      <c r="AP91" s="42">
        <v>2.2827288190416133</v>
      </c>
      <c r="AQ91" s="47">
        <v>2.2929245621535652</v>
      </c>
      <c r="AR91" s="47">
        <v>2.3031203052655171</v>
      </c>
      <c r="AS91" s="42">
        <v>2.3133160483774691</v>
      </c>
      <c r="AT91" s="42">
        <v>2.1820116056132228</v>
      </c>
      <c r="AU91" s="42">
        <v>2.2129882056195496</v>
      </c>
      <c r="AV91" s="42">
        <v>2.1631703915032299</v>
      </c>
      <c r="AW91" s="42">
        <v>2.0069829997255222</v>
      </c>
      <c r="AX91" s="96">
        <v>1.167E-2</v>
      </c>
      <c r="AY91" s="91"/>
      <c r="AZ91" s="91"/>
      <c r="BH91"/>
    </row>
    <row r="92" spans="1:60" x14ac:dyDescent="0.2">
      <c r="A92" s="19" t="s">
        <v>260</v>
      </c>
      <c r="B92" s="7" t="s">
        <v>305</v>
      </c>
      <c r="C92" s="7" t="s">
        <v>5</v>
      </c>
      <c r="D92" s="7" t="s">
        <v>117</v>
      </c>
      <c r="E92" s="13">
        <v>19405.4712</v>
      </c>
      <c r="F92" s="87">
        <v>0.15752999999999998</v>
      </c>
      <c r="G92" s="7">
        <v>2.9264999999999999</v>
      </c>
      <c r="H92" s="28">
        <v>1.72</v>
      </c>
      <c r="I92" s="42">
        <v>0.16</v>
      </c>
      <c r="J92" s="27" t="s">
        <v>45</v>
      </c>
      <c r="K92" s="42">
        <v>2.2189557671587901</v>
      </c>
      <c r="L92" s="47">
        <v>2.2015676111159648</v>
      </c>
      <c r="M92" s="47">
        <v>2.1841794550731395</v>
      </c>
      <c r="N92" s="47">
        <v>2.1667912990303142</v>
      </c>
      <c r="O92" s="47">
        <v>2.1494031429874889</v>
      </c>
      <c r="P92" s="47">
        <v>2.1320149869446636</v>
      </c>
      <c r="Q92" s="47">
        <v>2.1146268309018383</v>
      </c>
      <c r="R92" s="47">
        <v>2.0972386748590131</v>
      </c>
      <c r="S92" s="47">
        <v>2.0798505188161878</v>
      </c>
      <c r="T92" s="47">
        <v>2.0624623627733625</v>
      </c>
      <c r="U92" s="42">
        <v>2.0450742067305359</v>
      </c>
      <c r="V92" s="47">
        <v>2.0228791952606051</v>
      </c>
      <c r="W92" s="47">
        <v>2.0006841837906744</v>
      </c>
      <c r="X92" s="47">
        <v>1.9784891723207436</v>
      </c>
      <c r="Y92" s="47">
        <v>1.9562941608508129</v>
      </c>
      <c r="Z92" s="47">
        <v>1.9340991493808821</v>
      </c>
      <c r="AA92" s="47">
        <v>1.9119041379109514</v>
      </c>
      <c r="AB92" s="47">
        <v>1.8897091264410206</v>
      </c>
      <c r="AC92" s="47">
        <v>1.8675141149710899</v>
      </c>
      <c r="AD92" s="47">
        <v>1.8453191035011591</v>
      </c>
      <c r="AE92" s="47">
        <v>1.8231240920312284</v>
      </c>
      <c r="AF92" s="47">
        <v>1.8009290805612976</v>
      </c>
      <c r="AG92" s="42">
        <v>1.778734069091368</v>
      </c>
      <c r="AH92" s="47">
        <v>1.7609743233480457</v>
      </c>
      <c r="AI92" s="47">
        <v>1.7432145776047234</v>
      </c>
      <c r="AJ92" s="47">
        <v>1.7254548318614011</v>
      </c>
      <c r="AK92" s="47">
        <v>1.7076950861180789</v>
      </c>
      <c r="AL92" s="47">
        <v>1.6899353403747566</v>
      </c>
      <c r="AM92" s="47">
        <v>1.6721755946314343</v>
      </c>
      <c r="AN92" s="47">
        <v>1.654415848888112</v>
      </c>
      <c r="AO92" s="42">
        <v>1.6544158488881124</v>
      </c>
      <c r="AP92" s="47">
        <v>1.6372584219057882</v>
      </c>
      <c r="AQ92" s="47">
        <v>1.6201009949234639</v>
      </c>
      <c r="AR92" s="47">
        <v>1.6029435679411397</v>
      </c>
      <c r="AS92" s="47">
        <v>1.5857861409588154</v>
      </c>
      <c r="AT92" s="42">
        <v>1.5686287139764907</v>
      </c>
      <c r="AU92" s="42">
        <v>1.6347654795531095</v>
      </c>
      <c r="AV92" s="42">
        <v>1.6695301049280258</v>
      </c>
      <c r="AW92" s="42">
        <v>1.5938503052716384</v>
      </c>
      <c r="AX92" s="96">
        <v>2.4330000000000001E-2</v>
      </c>
      <c r="AY92" s="91"/>
      <c r="AZ92" s="91"/>
      <c r="BH92"/>
    </row>
    <row r="93" spans="1:60" x14ac:dyDescent="0.2">
      <c r="A93" s="19" t="s">
        <v>259</v>
      </c>
      <c r="B93" s="7" t="s">
        <v>305</v>
      </c>
      <c r="C93" s="7" t="s">
        <v>5</v>
      </c>
      <c r="D93" s="7" t="s">
        <v>117</v>
      </c>
      <c r="E93" s="13">
        <v>191795.92370000001</v>
      </c>
      <c r="F93" s="87">
        <v>1.3363499999999999</v>
      </c>
      <c r="G93" s="7">
        <v>25.879100000000001</v>
      </c>
      <c r="H93" s="28">
        <v>22.69</v>
      </c>
      <c r="I93" s="42">
        <v>0.9</v>
      </c>
      <c r="J93" s="27" t="s">
        <v>45</v>
      </c>
      <c r="K93" s="42">
        <v>27.239476065509891</v>
      </c>
      <c r="L93" s="47">
        <v>27.086408686578348</v>
      </c>
      <c r="M93" s="47">
        <v>26.933341307646806</v>
      </c>
      <c r="N93" s="47">
        <v>26.780273928715264</v>
      </c>
      <c r="O93" s="47">
        <v>26.627206549783722</v>
      </c>
      <c r="P93" s="47">
        <v>26.47413917085218</v>
      </c>
      <c r="Q93" s="47">
        <v>26.321071791920637</v>
      </c>
      <c r="R93" s="47">
        <v>26.168004412989095</v>
      </c>
      <c r="S93" s="47">
        <v>26.014937034057553</v>
      </c>
      <c r="T93" s="47">
        <v>25.861869655126011</v>
      </c>
      <c r="U93" s="42">
        <v>25.708802276194461</v>
      </c>
      <c r="V93" s="47">
        <v>25.550590493393067</v>
      </c>
      <c r="W93" s="47">
        <v>25.392378710591672</v>
      </c>
      <c r="X93" s="47">
        <v>25.234166927790277</v>
      </c>
      <c r="Y93" s="47">
        <v>25.075955144988882</v>
      </c>
      <c r="Z93" s="47">
        <v>24.917743362187487</v>
      </c>
      <c r="AA93" s="47">
        <v>24.759531579386092</v>
      </c>
      <c r="AB93" s="47">
        <v>24.601319796584697</v>
      </c>
      <c r="AC93" s="47">
        <v>24.443108013783302</v>
      </c>
      <c r="AD93" s="47">
        <v>24.284896230981907</v>
      </c>
      <c r="AE93" s="47">
        <v>24.126684448180512</v>
      </c>
      <c r="AF93" s="47">
        <v>23.968472665379117</v>
      </c>
      <c r="AG93" s="47">
        <v>23.810260882577722</v>
      </c>
      <c r="AH93" s="47">
        <v>23.652049099776328</v>
      </c>
      <c r="AI93" s="47">
        <v>23.493837316974933</v>
      </c>
      <c r="AJ93" s="47">
        <v>23.335625534173538</v>
      </c>
      <c r="AK93" s="47">
        <v>23.177413751372143</v>
      </c>
      <c r="AL93" s="47">
        <v>23.019201968570748</v>
      </c>
      <c r="AM93" s="47">
        <v>22.860990185769353</v>
      </c>
      <c r="AN93" s="47">
        <v>22.702778402967958</v>
      </c>
      <c r="AO93" s="42">
        <v>22.544566620166577</v>
      </c>
      <c r="AP93" s="47">
        <v>22.538268001209204</v>
      </c>
      <c r="AQ93" s="47">
        <v>22.53196938225183</v>
      </c>
      <c r="AR93" s="47">
        <v>22.525670763294457</v>
      </c>
      <c r="AS93" s="47">
        <v>22.519372144337083</v>
      </c>
      <c r="AT93" s="42">
        <v>22.513073525379706</v>
      </c>
      <c r="AU93" s="42">
        <v>22.680064407143938</v>
      </c>
      <c r="AV93" s="42">
        <v>22.788057009311064</v>
      </c>
      <c r="AW93" s="42">
        <v>22.596386661805749</v>
      </c>
      <c r="AX93" s="97">
        <v>0.53290999999999999</v>
      </c>
      <c r="AY93" s="91"/>
      <c r="AZ93" s="91"/>
      <c r="BH93"/>
    </row>
    <row r="94" spans="1:60" x14ac:dyDescent="0.2">
      <c r="A94" s="19" t="s">
        <v>261</v>
      </c>
      <c r="B94" s="7" t="s">
        <v>305</v>
      </c>
      <c r="C94" s="7" t="s">
        <v>5</v>
      </c>
      <c r="D94" s="7" t="s">
        <v>117</v>
      </c>
      <c r="E94" s="13">
        <v>127033.92660000001</v>
      </c>
      <c r="F94" s="87">
        <v>0.73041999999999996</v>
      </c>
      <c r="G94" s="7">
        <v>14.4026</v>
      </c>
      <c r="H94" s="28">
        <v>15.63</v>
      </c>
      <c r="I94" s="42">
        <v>0.6</v>
      </c>
      <c r="J94" s="27" t="s">
        <v>45</v>
      </c>
      <c r="K94" s="42">
        <v>18.530471374140234</v>
      </c>
      <c r="L94" s="47">
        <v>18.259202820525509</v>
      </c>
      <c r="M94" s="47">
        <v>17.987934266910784</v>
      </c>
      <c r="N94" s="47">
        <v>17.716665713296059</v>
      </c>
      <c r="O94" s="47">
        <v>17.445397159681335</v>
      </c>
      <c r="P94" s="47">
        <v>17.17412860606661</v>
      </c>
      <c r="Q94" s="47">
        <v>16.902860052451885</v>
      </c>
      <c r="R94" s="47">
        <v>16.63159149883716</v>
      </c>
      <c r="S94" s="47">
        <v>16.360322945222435</v>
      </c>
      <c r="T94" s="47">
        <v>16.089054391607711</v>
      </c>
      <c r="U94" s="42">
        <v>15.817785837992975</v>
      </c>
      <c r="V94" s="47">
        <v>15.807043064971054</v>
      </c>
      <c r="W94" s="47">
        <v>15.796300291949134</v>
      </c>
      <c r="X94" s="47">
        <v>15.785557518927213</v>
      </c>
      <c r="Y94" s="47">
        <v>15.774814745905292</v>
      </c>
      <c r="Z94" s="47">
        <v>15.764071972883372</v>
      </c>
      <c r="AA94" s="47">
        <v>15.753329199861451</v>
      </c>
      <c r="AB94" s="47">
        <v>15.74258642683953</v>
      </c>
      <c r="AC94" s="47">
        <v>15.731843653817609</v>
      </c>
      <c r="AD94" s="47">
        <v>15.721100880795689</v>
      </c>
      <c r="AE94" s="47">
        <v>15.710358107773768</v>
      </c>
      <c r="AF94" s="47">
        <v>15.699615334751847</v>
      </c>
      <c r="AG94" s="47">
        <v>15.688872561729927</v>
      </c>
      <c r="AH94" s="47">
        <v>15.678129788708006</v>
      </c>
      <c r="AI94" s="47">
        <v>15.667387015686085</v>
      </c>
      <c r="AJ94" s="47">
        <v>15.656644242664164</v>
      </c>
      <c r="AK94" s="47">
        <v>15.645901469642244</v>
      </c>
      <c r="AL94" s="47">
        <v>15.635158696620323</v>
      </c>
      <c r="AM94" s="47">
        <v>15.624415923598402</v>
      </c>
      <c r="AN94" s="47">
        <v>15.613673150576481</v>
      </c>
      <c r="AO94" s="42">
        <v>15.602930377554554</v>
      </c>
      <c r="AP94" s="47">
        <v>15.565682577069621</v>
      </c>
      <c r="AQ94" s="47">
        <v>15.528434776584689</v>
      </c>
      <c r="AR94" s="47">
        <v>15.491186976099756</v>
      </c>
      <c r="AS94" s="47">
        <v>15.453939175614824</v>
      </c>
      <c r="AT94" s="42">
        <v>15.416691375129892</v>
      </c>
      <c r="AU94" s="42">
        <v>15.430411806620812</v>
      </c>
      <c r="AV94" s="42">
        <v>15.468355683111485</v>
      </c>
      <c r="AW94" s="42">
        <v>15.418052590430005</v>
      </c>
      <c r="AX94" s="96">
        <v>0.32756999999999997</v>
      </c>
      <c r="AY94" s="91"/>
      <c r="AZ94" s="91"/>
      <c r="BH94"/>
    </row>
    <row r="95" spans="1:60" x14ac:dyDescent="0.2">
      <c r="A95" s="19" t="s">
        <v>262</v>
      </c>
      <c r="B95" s="7" t="s">
        <v>305</v>
      </c>
      <c r="C95" s="7" t="s">
        <v>5</v>
      </c>
      <c r="D95" s="7" t="s">
        <v>117</v>
      </c>
      <c r="E95" s="13">
        <v>162177.87719999999</v>
      </c>
      <c r="F95" s="87">
        <v>0.95992999999999995</v>
      </c>
      <c r="G95" s="7">
        <v>19.1297</v>
      </c>
      <c r="H95" s="28">
        <v>0.66</v>
      </c>
      <c r="I95" s="42">
        <v>0.3</v>
      </c>
      <c r="J95" s="27" t="s">
        <v>45</v>
      </c>
      <c r="K95" s="42">
        <v>0.66</v>
      </c>
      <c r="L95" s="47">
        <v>0.66</v>
      </c>
      <c r="M95" s="47">
        <v>0.66</v>
      </c>
      <c r="N95" s="47">
        <v>0.66</v>
      </c>
      <c r="O95" s="47">
        <v>0.66</v>
      </c>
      <c r="P95" s="47">
        <v>0.66</v>
      </c>
      <c r="Q95" s="47">
        <v>0.66</v>
      </c>
      <c r="R95" s="47">
        <v>0.66</v>
      </c>
      <c r="S95" s="47">
        <v>0.66</v>
      </c>
      <c r="T95" s="47">
        <v>0.66</v>
      </c>
      <c r="U95" s="42">
        <v>0.66</v>
      </c>
      <c r="V95" s="47">
        <v>0.66</v>
      </c>
      <c r="W95" s="47">
        <v>0.66</v>
      </c>
      <c r="X95" s="47">
        <v>0.66</v>
      </c>
      <c r="Y95" s="47">
        <v>0.66</v>
      </c>
      <c r="Z95" s="47">
        <v>0.66</v>
      </c>
      <c r="AA95" s="47">
        <v>0.66</v>
      </c>
      <c r="AB95" s="47">
        <v>0.66</v>
      </c>
      <c r="AC95" s="47">
        <v>0.66</v>
      </c>
      <c r="AD95" s="42">
        <v>0.66</v>
      </c>
      <c r="AE95" s="47">
        <v>0.66</v>
      </c>
      <c r="AF95" s="47">
        <v>0.66</v>
      </c>
      <c r="AG95" s="42">
        <v>0.66</v>
      </c>
      <c r="AH95" s="47">
        <v>0.66</v>
      </c>
      <c r="AI95" s="47">
        <v>0.66</v>
      </c>
      <c r="AJ95" s="47">
        <v>0.66</v>
      </c>
      <c r="AK95" s="47">
        <v>0.66</v>
      </c>
      <c r="AL95" s="47">
        <v>0.66</v>
      </c>
      <c r="AM95" s="42">
        <v>0.66</v>
      </c>
      <c r="AN95" s="42">
        <v>0.66</v>
      </c>
      <c r="AO95" s="42">
        <v>0.66</v>
      </c>
      <c r="AP95" s="42">
        <v>0.66</v>
      </c>
      <c r="AQ95" s="42">
        <v>0.66</v>
      </c>
      <c r="AR95" s="42">
        <v>0.66</v>
      </c>
      <c r="AS95" s="42">
        <v>0.66</v>
      </c>
      <c r="AT95" s="42">
        <v>0.66</v>
      </c>
      <c r="AU95" s="42">
        <v>0.66</v>
      </c>
      <c r="AV95" s="42">
        <v>0.66</v>
      </c>
      <c r="AW95" s="42">
        <v>0.66</v>
      </c>
      <c r="AX95" s="97">
        <v>0.40505000000000002</v>
      </c>
      <c r="AY95" s="91"/>
      <c r="AZ95" s="91"/>
      <c r="BH95"/>
    </row>
    <row r="96" spans="1:60" x14ac:dyDescent="0.2">
      <c r="A96" s="19" t="s">
        <v>263</v>
      </c>
      <c r="B96" s="7" t="s">
        <v>305</v>
      </c>
      <c r="C96" s="7" t="s">
        <v>5</v>
      </c>
      <c r="D96" s="7" t="s">
        <v>117</v>
      </c>
      <c r="E96" s="13">
        <v>202881.0024</v>
      </c>
      <c r="F96" s="87">
        <v>1.6059799999999997</v>
      </c>
      <c r="G96" s="7">
        <v>30.233000000000001</v>
      </c>
      <c r="H96" s="28">
        <v>23.46</v>
      </c>
      <c r="I96" s="42">
        <v>1.3</v>
      </c>
      <c r="J96" s="27" t="s">
        <v>45</v>
      </c>
      <c r="K96" s="42">
        <v>40.714906936528564</v>
      </c>
      <c r="L96" s="47">
        <v>39.848824872862714</v>
      </c>
      <c r="M96" s="47">
        <v>38.982742809196864</v>
      </c>
      <c r="N96" s="47">
        <v>38.116660745531014</v>
      </c>
      <c r="O96" s="47">
        <v>37.250578681865164</v>
      </c>
      <c r="P96" s="47">
        <v>36.384496618199314</v>
      </c>
      <c r="Q96" s="47">
        <v>35.518414554533464</v>
      </c>
      <c r="R96" s="47">
        <v>34.652332490867614</v>
      </c>
      <c r="S96" s="47">
        <v>33.786250427201765</v>
      </c>
      <c r="T96" s="47">
        <v>32.920168363535915</v>
      </c>
      <c r="U96" s="42">
        <v>32.054086299870043</v>
      </c>
      <c r="V96" s="47">
        <v>31.71721392831196</v>
      </c>
      <c r="W96" s="47">
        <v>31.380341556753876</v>
      </c>
      <c r="X96" s="47">
        <v>31.043469185195793</v>
      </c>
      <c r="Y96" s="47">
        <v>30.706596813637709</v>
      </c>
      <c r="Z96" s="47">
        <v>30.369724442079626</v>
      </c>
      <c r="AA96" s="47">
        <v>30.032852070521542</v>
      </c>
      <c r="AB96" s="47">
        <v>29.695979698963459</v>
      </c>
      <c r="AC96" s="47">
        <v>29.359107327405376</v>
      </c>
      <c r="AD96" s="42">
        <v>29.022234955847292</v>
      </c>
      <c r="AE96" s="47">
        <v>28.381227427608255</v>
      </c>
      <c r="AF96" s="47">
        <v>27.740219899369219</v>
      </c>
      <c r="AG96" s="47">
        <v>27.099212371130182</v>
      </c>
      <c r="AH96" s="47">
        <v>26.458204842891146</v>
      </c>
      <c r="AI96" s="47">
        <v>25.817197314652109</v>
      </c>
      <c r="AJ96" s="47">
        <v>25.176189786413072</v>
      </c>
      <c r="AK96" s="47">
        <v>24.535182258174036</v>
      </c>
      <c r="AL96" s="47">
        <v>23.894174729934999</v>
      </c>
      <c r="AM96" s="47">
        <v>23.253167201695963</v>
      </c>
      <c r="AN96" s="47">
        <v>22.612159673456926</v>
      </c>
      <c r="AO96" s="42">
        <v>21.971152145217896</v>
      </c>
      <c r="AP96" s="47">
        <v>21.743256785600998</v>
      </c>
      <c r="AQ96" s="47">
        <v>21.5153614259841</v>
      </c>
      <c r="AR96" s="47">
        <v>21.287466066367202</v>
      </c>
      <c r="AS96" s="47">
        <v>21.059570706750304</v>
      </c>
      <c r="AT96" s="42">
        <v>20.831675347133398</v>
      </c>
      <c r="AU96" s="42">
        <v>24.555355319301334</v>
      </c>
      <c r="AV96" s="42">
        <v>24.00515711815326</v>
      </c>
      <c r="AW96" s="42">
        <v>24.00515711815326</v>
      </c>
      <c r="AX96" s="97">
        <v>0.48347000000000001</v>
      </c>
      <c r="AY96" s="91"/>
      <c r="AZ96" s="91"/>
      <c r="BH96"/>
    </row>
    <row r="97" spans="1:60" x14ac:dyDescent="0.2">
      <c r="A97" s="19" t="s">
        <v>264</v>
      </c>
      <c r="B97" s="7" t="s">
        <v>305</v>
      </c>
      <c r="C97" s="7" t="s">
        <v>5</v>
      </c>
      <c r="D97" s="7" t="s">
        <v>117</v>
      </c>
      <c r="E97" s="13">
        <v>73159.738299999997</v>
      </c>
      <c r="F97" s="87">
        <v>0.6301199999999999</v>
      </c>
      <c r="G97" s="7">
        <v>11.793100000000001</v>
      </c>
      <c r="H97" s="28">
        <v>8.57</v>
      </c>
      <c r="I97" s="42">
        <v>0.6</v>
      </c>
      <c r="J97" s="27" t="s">
        <v>45</v>
      </c>
      <c r="K97" s="42">
        <v>12.681337120049125</v>
      </c>
      <c r="L97" s="47">
        <v>12.441505896801459</v>
      </c>
      <c r="M97" s="47">
        <v>12.201674673553793</v>
      </c>
      <c r="N97" s="47">
        <v>11.961843450306127</v>
      </c>
      <c r="O97" s="47">
        <v>11.72201222705846</v>
      </c>
      <c r="P97" s="47">
        <v>11.482181003810794</v>
      </c>
      <c r="Q97" s="47">
        <v>11.242349780563128</v>
      </c>
      <c r="R97" s="47">
        <v>11.002518557315462</v>
      </c>
      <c r="S97" s="47">
        <v>10.762687334067795</v>
      </c>
      <c r="T97" s="47">
        <v>10.522856110820129</v>
      </c>
      <c r="U97" s="42">
        <v>10.283024887572468</v>
      </c>
      <c r="V97" s="47">
        <v>10.166553125395076</v>
      </c>
      <c r="W97" s="47">
        <v>10.050081363217684</v>
      </c>
      <c r="X97" s="47">
        <v>9.9336096010402919</v>
      </c>
      <c r="Y97" s="47">
        <v>9.8171378388628998</v>
      </c>
      <c r="Z97" s="47">
        <v>9.7006660766855077</v>
      </c>
      <c r="AA97" s="47">
        <v>9.5841943145081157</v>
      </c>
      <c r="AB97" s="47">
        <v>9.4677225523307236</v>
      </c>
      <c r="AC97" s="47">
        <v>9.3512507901533315</v>
      </c>
      <c r="AD97" s="42">
        <v>9.234779027975943</v>
      </c>
      <c r="AE97" s="47">
        <v>9.1014433084479496</v>
      </c>
      <c r="AF97" s="47">
        <v>8.9681075889199562</v>
      </c>
      <c r="AG97" s="47">
        <v>8.8347718693919628</v>
      </c>
      <c r="AH97" s="47">
        <v>8.7014361498639694</v>
      </c>
      <c r="AI97" s="47">
        <v>8.568100430335976</v>
      </c>
      <c r="AJ97" s="47">
        <v>8.4347647108079826</v>
      </c>
      <c r="AK97" s="47">
        <v>8.3014289912799892</v>
      </c>
      <c r="AL97" s="47">
        <v>8.1680932717519958</v>
      </c>
      <c r="AM97" s="47">
        <v>8.0347575522240025</v>
      </c>
      <c r="AN97" s="47">
        <v>7.9014218326960091</v>
      </c>
      <c r="AO97" s="42">
        <v>7.7680861131680174</v>
      </c>
      <c r="AP97" s="47">
        <v>7.7236159561306863</v>
      </c>
      <c r="AQ97" s="47">
        <v>7.6791457990933552</v>
      </c>
      <c r="AR97" s="47">
        <v>7.634675642056024</v>
      </c>
      <c r="AS97" s="42">
        <v>7.590205485018692</v>
      </c>
      <c r="AT97" s="42">
        <v>7.8140556990373673</v>
      </c>
      <c r="AU97" s="42">
        <v>7.7765216095649183</v>
      </c>
      <c r="AV97" s="42">
        <v>7.7389875200924703</v>
      </c>
      <c r="AW97" s="42">
        <v>7.7389875200924703</v>
      </c>
      <c r="AX97" s="96">
        <v>0.15114</v>
      </c>
      <c r="AY97" s="91"/>
      <c r="AZ97" s="91"/>
      <c r="BH97"/>
    </row>
    <row r="98" spans="1:60" ht="20" x14ac:dyDescent="0.2">
      <c r="A98" s="11" t="s">
        <v>43</v>
      </c>
      <c r="B98" s="12"/>
      <c r="C98" s="12"/>
      <c r="D98" s="12"/>
      <c r="E98" s="24">
        <f>SUM(E49:E97)-E49-E90</f>
        <v>2115300.0932</v>
      </c>
      <c r="F98" s="87">
        <f>F49+SUM(F60:F90)</f>
        <v>37.844369999999998</v>
      </c>
      <c r="G98" s="80">
        <f>SUM(G49:G97)-G49-G90</f>
        <v>652.5881999999998</v>
      </c>
      <c r="H98" s="86">
        <f>SUM(H49:H97)-H49-H90</f>
        <v>755.21609999999987</v>
      </c>
      <c r="I98" s="98">
        <f>I49+SUM(I60:I90)</f>
        <v>42.474466384893809</v>
      </c>
      <c r="J98" s="27" t="s">
        <v>28</v>
      </c>
      <c r="K98" s="59">
        <f>SUM(K49:K97)-K49-K90</f>
        <v>663.60978456541034</v>
      </c>
      <c r="L98" s="59">
        <f t="shared" ref="L98:AW98" si="15">SUM(L49:L97)-L49-L90</f>
        <v>665.83252433794496</v>
      </c>
      <c r="M98" s="59">
        <f t="shared" si="15"/>
        <v>668.05526411047992</v>
      </c>
      <c r="N98" s="59">
        <f t="shared" si="15"/>
        <v>670.27800388301421</v>
      </c>
      <c r="O98" s="59">
        <f t="shared" si="15"/>
        <v>672.50074365554883</v>
      </c>
      <c r="P98" s="59">
        <f t="shared" si="15"/>
        <v>674.72348342808368</v>
      </c>
      <c r="Q98" s="59">
        <f t="shared" si="15"/>
        <v>676.94622320061819</v>
      </c>
      <c r="R98" s="59">
        <f t="shared" si="15"/>
        <v>679.16896297315293</v>
      </c>
      <c r="S98" s="59">
        <f t="shared" si="15"/>
        <v>681.39170274568721</v>
      </c>
      <c r="T98" s="59">
        <f t="shared" si="15"/>
        <v>683.61444251822218</v>
      </c>
      <c r="U98" s="59">
        <f t="shared" si="15"/>
        <v>686.02376838151565</v>
      </c>
      <c r="V98" s="59">
        <f t="shared" si="15"/>
        <v>686.32373232942564</v>
      </c>
      <c r="W98" s="59">
        <f t="shared" si="15"/>
        <v>686.69511614351904</v>
      </c>
      <c r="X98" s="59">
        <f t="shared" si="15"/>
        <v>686.92366022524493</v>
      </c>
      <c r="Y98" s="59">
        <f t="shared" si="15"/>
        <v>687.39742812706697</v>
      </c>
      <c r="Z98" s="59">
        <f t="shared" si="15"/>
        <v>687.87119602888924</v>
      </c>
      <c r="AA98" s="59">
        <f t="shared" si="15"/>
        <v>688.34496393071129</v>
      </c>
      <c r="AB98" s="59">
        <f t="shared" si="15"/>
        <v>688.8187318325331</v>
      </c>
      <c r="AC98" s="59">
        <f t="shared" si="15"/>
        <v>698.89736533017822</v>
      </c>
      <c r="AD98" s="59">
        <f t="shared" si="15"/>
        <v>708.9759988278239</v>
      </c>
      <c r="AE98" s="59">
        <f t="shared" si="15"/>
        <v>718.32334781795657</v>
      </c>
      <c r="AF98" s="59">
        <f t="shared" si="15"/>
        <v>727.67069680808879</v>
      </c>
      <c r="AG98" s="59">
        <f t="shared" si="15"/>
        <v>736.24282411222669</v>
      </c>
      <c r="AH98" s="59">
        <f t="shared" si="15"/>
        <v>733.96752753286864</v>
      </c>
      <c r="AI98" s="59">
        <f t="shared" si="15"/>
        <v>731.74223095351067</v>
      </c>
      <c r="AJ98" s="59">
        <f t="shared" si="15"/>
        <v>731.21693437415229</v>
      </c>
      <c r="AK98" s="59">
        <f t="shared" si="15"/>
        <v>734.09163779479434</v>
      </c>
      <c r="AL98" s="59">
        <f t="shared" si="15"/>
        <v>738.85820540360987</v>
      </c>
      <c r="AM98" s="59">
        <f t="shared" si="15"/>
        <v>742.63305887880801</v>
      </c>
      <c r="AN98" s="59">
        <f t="shared" si="15"/>
        <v>748.624185640012</v>
      </c>
      <c r="AO98" s="59">
        <f t="shared" si="15"/>
        <v>771.4600137946901</v>
      </c>
      <c r="AP98" s="59">
        <f t="shared" si="15"/>
        <v>781.38074038008551</v>
      </c>
      <c r="AQ98" s="59">
        <f t="shared" si="15"/>
        <v>788.31182760059403</v>
      </c>
      <c r="AR98" s="59">
        <f t="shared" si="15"/>
        <v>787.3209171060787</v>
      </c>
      <c r="AS98" s="59">
        <f t="shared" si="15"/>
        <v>799.72631813554494</v>
      </c>
      <c r="AT98" s="59">
        <f t="shared" si="15"/>
        <v>797.73091214190629</v>
      </c>
      <c r="AU98" s="59">
        <f t="shared" si="15"/>
        <v>791.0654291323408</v>
      </c>
      <c r="AV98" s="59">
        <f t="shared" si="15"/>
        <v>787.3922435087153</v>
      </c>
      <c r="AW98" s="59">
        <f t="shared" si="15"/>
        <v>800.66359587092052</v>
      </c>
      <c r="AX98" s="97">
        <v>5.2825199999999999</v>
      </c>
      <c r="AY98" s="92">
        <f>G98*(2017-1979+1)-SUM(K98:AW98)</f>
        <v>-2639.8759435619795</v>
      </c>
      <c r="AZ98" s="92">
        <f t="shared" ref="AZ98:AZ99" si="16">-AY98/360</f>
        <v>7.3329887321166094</v>
      </c>
      <c r="BH98"/>
    </row>
    <row r="99" spans="1:60" ht="20" x14ac:dyDescent="0.2">
      <c r="A99" s="1" t="s">
        <v>207</v>
      </c>
      <c r="B99" s="7" t="s">
        <v>306</v>
      </c>
      <c r="C99" s="7" t="s">
        <v>90</v>
      </c>
      <c r="D99" s="7" t="s">
        <v>126</v>
      </c>
      <c r="E99" s="18">
        <f>SUM(E100:E115)</f>
        <v>1649520.6597</v>
      </c>
      <c r="F99" s="87">
        <v>3.7642000000000002</v>
      </c>
      <c r="G99" s="34">
        <f>SUM(G100:G115)</f>
        <v>63.800000000000004</v>
      </c>
      <c r="H99" s="78">
        <f>SUM(H100:H115)</f>
        <v>63.22</v>
      </c>
      <c r="I99" s="46">
        <v>5.5153999999999996</v>
      </c>
      <c r="J99" s="133" t="s">
        <v>28</v>
      </c>
      <c r="K99" s="44">
        <v>65.121921209222549</v>
      </c>
      <c r="L99" s="44">
        <v>65.140449348066795</v>
      </c>
      <c r="M99" s="44">
        <v>65.158977486911027</v>
      </c>
      <c r="N99" s="44">
        <v>65.177505625755245</v>
      </c>
      <c r="O99" s="44">
        <v>65.196033764599463</v>
      </c>
      <c r="P99" s="44">
        <v>65.214561903443709</v>
      </c>
      <c r="Q99" s="44">
        <v>65.233090042287927</v>
      </c>
      <c r="R99" s="44">
        <v>65.251618181132159</v>
      </c>
      <c r="S99" s="44">
        <v>65.270146319976391</v>
      </c>
      <c r="T99" s="44">
        <v>65.288674458820623</v>
      </c>
      <c r="U99" s="44">
        <v>65.307202597664855</v>
      </c>
      <c r="V99" s="44">
        <v>65.325730736509087</v>
      </c>
      <c r="W99" s="44">
        <v>65.344258875353304</v>
      </c>
      <c r="X99" s="44">
        <v>65.362787014197536</v>
      </c>
      <c r="Y99" s="44">
        <v>65.381315153041768</v>
      </c>
      <c r="Z99" s="44">
        <v>65.399843291886</v>
      </c>
      <c r="AA99" s="44">
        <v>65.418371430730218</v>
      </c>
      <c r="AB99" s="44">
        <v>65.436899569574464</v>
      </c>
      <c r="AC99" s="44">
        <v>65.455427708418696</v>
      </c>
      <c r="AD99" s="44">
        <v>65.48168871897586</v>
      </c>
      <c r="AE99" s="44">
        <v>64.70334799553801</v>
      </c>
      <c r="AF99" s="44">
        <v>63.925007272100153</v>
      </c>
      <c r="AG99" s="44">
        <v>63.146666548662303</v>
      </c>
      <c r="AH99" s="44">
        <v>63.243444236789969</v>
      </c>
      <c r="AI99" s="44">
        <v>63.340221924917621</v>
      </c>
      <c r="AJ99" s="44">
        <v>63.43699961304528</v>
      </c>
      <c r="AK99" s="44">
        <v>63.53377730117294</v>
      </c>
      <c r="AL99" s="44">
        <v>63.630554989300606</v>
      </c>
      <c r="AM99" s="44">
        <v>63.727332677428265</v>
      </c>
      <c r="AN99" s="44">
        <v>64.615761304428645</v>
      </c>
      <c r="AO99" s="44">
        <v>66.606512301347308</v>
      </c>
      <c r="AP99" s="44">
        <v>65.36342888464084</v>
      </c>
      <c r="AQ99" s="44">
        <v>63.803209934225464</v>
      </c>
      <c r="AR99" s="44">
        <v>63.499008280460842</v>
      </c>
      <c r="AS99" s="44">
        <v>63.19480662669622</v>
      </c>
      <c r="AT99" s="44">
        <v>63.20056289302812</v>
      </c>
      <c r="AU99" s="44">
        <v>63.197348547431019</v>
      </c>
      <c r="AV99" s="44">
        <v>64.141856551068727</v>
      </c>
      <c r="AW99" s="44">
        <v>64.044170474613907</v>
      </c>
      <c r="AX99" s="96">
        <v>9.7594000000000012</v>
      </c>
      <c r="AY99" s="90">
        <f>G99*(2017-1979+1)-SUM(K99:AW99)</f>
        <v>-32.120521793464377</v>
      </c>
      <c r="AZ99" s="90">
        <f t="shared" si="16"/>
        <v>8.9223671648512165E-2</v>
      </c>
      <c r="BH99"/>
    </row>
    <row r="100" spans="1:60" x14ac:dyDescent="0.2">
      <c r="A100" s="19" t="s">
        <v>265</v>
      </c>
      <c r="B100" s="7" t="s">
        <v>306</v>
      </c>
      <c r="C100" s="7" t="s">
        <v>90</v>
      </c>
      <c r="D100" s="7" t="s">
        <v>126</v>
      </c>
      <c r="E100" s="13">
        <v>3538.2813999999998</v>
      </c>
      <c r="F100" s="87">
        <v>5.1329999999999994E-2</v>
      </c>
      <c r="G100" s="7">
        <v>0.87</v>
      </c>
      <c r="H100" s="26">
        <f t="shared" ref="H100:H105" si="17">G100</f>
        <v>0.87</v>
      </c>
      <c r="I100" s="42">
        <v>0</v>
      </c>
      <c r="J100" s="26" t="s">
        <v>47</v>
      </c>
      <c r="K100" s="45">
        <v>0.87</v>
      </c>
      <c r="L100" s="45">
        <v>0.87</v>
      </c>
      <c r="M100" s="45">
        <v>0.87</v>
      </c>
      <c r="N100" s="45">
        <v>0.87</v>
      </c>
      <c r="O100" s="45">
        <v>0.87</v>
      </c>
      <c r="P100" s="45">
        <v>0.87</v>
      </c>
      <c r="Q100" s="45">
        <v>0.87</v>
      </c>
      <c r="R100" s="45">
        <v>0.87</v>
      </c>
      <c r="S100" s="45">
        <v>0.87</v>
      </c>
      <c r="T100" s="45">
        <v>0.87</v>
      </c>
      <c r="U100" s="45">
        <v>0.87</v>
      </c>
      <c r="V100" s="45">
        <v>0.87</v>
      </c>
      <c r="W100" s="45">
        <v>0.87</v>
      </c>
      <c r="X100" s="45">
        <v>0.87</v>
      </c>
      <c r="Y100" s="45">
        <v>0.87</v>
      </c>
      <c r="Z100" s="45">
        <v>0.87</v>
      </c>
      <c r="AA100" s="45">
        <v>0.87</v>
      </c>
      <c r="AB100" s="45">
        <v>0.87</v>
      </c>
      <c r="AC100" s="45">
        <v>0.87</v>
      </c>
      <c r="AD100" s="45">
        <v>0.87</v>
      </c>
      <c r="AE100" s="45">
        <v>0.87</v>
      </c>
      <c r="AF100" s="45">
        <v>0.87</v>
      </c>
      <c r="AG100" s="45">
        <v>0.87</v>
      </c>
      <c r="AH100" s="45">
        <v>0.87</v>
      </c>
      <c r="AI100" s="45">
        <v>0.87</v>
      </c>
      <c r="AJ100" s="45">
        <v>0.87</v>
      </c>
      <c r="AK100" s="45">
        <v>0.87</v>
      </c>
      <c r="AL100" s="45">
        <v>0.87</v>
      </c>
      <c r="AM100" s="45">
        <v>0.87</v>
      </c>
      <c r="AN100" s="45">
        <v>0.87</v>
      </c>
      <c r="AO100" s="45">
        <v>0.87</v>
      </c>
      <c r="AP100" s="45">
        <v>0.87</v>
      </c>
      <c r="AQ100" s="45">
        <v>0.87</v>
      </c>
      <c r="AR100" s="45">
        <v>0.87</v>
      </c>
      <c r="AS100" s="45">
        <v>0.87</v>
      </c>
      <c r="AT100" s="45">
        <v>0.87</v>
      </c>
      <c r="AU100" s="45">
        <v>0.87</v>
      </c>
      <c r="AV100" s="45">
        <v>0.87</v>
      </c>
      <c r="AW100" s="45">
        <v>0.87</v>
      </c>
      <c r="AX100" s="96">
        <v>2.31E-3</v>
      </c>
      <c r="AY100" s="91"/>
      <c r="AZ100" s="91"/>
      <c r="BH100"/>
    </row>
    <row r="101" spans="1:60" x14ac:dyDescent="0.2">
      <c r="A101" s="19" t="s">
        <v>266</v>
      </c>
      <c r="B101" s="7" t="s">
        <v>306</v>
      </c>
      <c r="C101" s="7" t="s">
        <v>90</v>
      </c>
      <c r="D101" s="7" t="s">
        <v>126</v>
      </c>
      <c r="E101" s="13">
        <v>38151.604800000001</v>
      </c>
      <c r="F101" s="87">
        <v>0.27257999999999999</v>
      </c>
      <c r="G101" s="7">
        <v>4.62</v>
      </c>
      <c r="H101" s="26">
        <f t="shared" si="17"/>
        <v>4.62</v>
      </c>
      <c r="I101" s="42">
        <v>0.16719999999999999</v>
      </c>
      <c r="J101" s="26" t="s">
        <v>47</v>
      </c>
      <c r="K101" s="45">
        <v>4.62</v>
      </c>
      <c r="L101" s="45">
        <v>4.62</v>
      </c>
      <c r="M101" s="45">
        <v>4.62</v>
      </c>
      <c r="N101" s="45">
        <v>4.62</v>
      </c>
      <c r="O101" s="45">
        <v>4.62</v>
      </c>
      <c r="P101" s="45">
        <v>4.62</v>
      </c>
      <c r="Q101" s="45">
        <v>4.62</v>
      </c>
      <c r="R101" s="45">
        <v>4.62</v>
      </c>
      <c r="S101" s="45">
        <v>4.62</v>
      </c>
      <c r="T101" s="45">
        <v>4.62</v>
      </c>
      <c r="U101" s="45">
        <v>4.62</v>
      </c>
      <c r="V101" s="45">
        <v>4.62</v>
      </c>
      <c r="W101" s="45">
        <v>4.62</v>
      </c>
      <c r="X101" s="45">
        <v>4.62</v>
      </c>
      <c r="Y101" s="45">
        <v>4.62</v>
      </c>
      <c r="Z101" s="45">
        <v>4.62</v>
      </c>
      <c r="AA101" s="45">
        <v>4.62</v>
      </c>
      <c r="AB101" s="45">
        <v>4.62</v>
      </c>
      <c r="AC101" s="45">
        <v>4.62</v>
      </c>
      <c r="AD101" s="45">
        <v>4.62</v>
      </c>
      <c r="AE101" s="45">
        <v>4.62</v>
      </c>
      <c r="AF101" s="45">
        <v>4.62</v>
      </c>
      <c r="AG101" s="45">
        <v>4.62</v>
      </c>
      <c r="AH101" s="45">
        <v>4.62</v>
      </c>
      <c r="AI101" s="45">
        <v>4.62</v>
      </c>
      <c r="AJ101" s="45">
        <v>4.62</v>
      </c>
      <c r="AK101" s="45">
        <v>4.62</v>
      </c>
      <c r="AL101" s="45">
        <v>4.62</v>
      </c>
      <c r="AM101" s="45">
        <v>4.62</v>
      </c>
      <c r="AN101" s="45">
        <v>4.62</v>
      </c>
      <c r="AO101" s="45">
        <v>4.62</v>
      </c>
      <c r="AP101" s="45">
        <v>4.62</v>
      </c>
      <c r="AQ101" s="45">
        <v>4.62</v>
      </c>
      <c r="AR101" s="45">
        <v>4.62</v>
      </c>
      <c r="AS101" s="45">
        <v>4.62</v>
      </c>
      <c r="AT101" s="45">
        <v>4.62</v>
      </c>
      <c r="AU101" s="45">
        <v>4.62</v>
      </c>
      <c r="AV101" s="45">
        <v>4.62</v>
      </c>
      <c r="AW101" s="45">
        <v>4.62</v>
      </c>
      <c r="AX101" s="96">
        <v>0.10206</v>
      </c>
      <c r="AY101" s="91"/>
      <c r="AZ101" s="91"/>
      <c r="BH101"/>
    </row>
    <row r="102" spans="1:60" x14ac:dyDescent="0.2">
      <c r="A102" s="19" t="s">
        <v>267</v>
      </c>
      <c r="B102" s="7" t="s">
        <v>306</v>
      </c>
      <c r="C102" s="7" t="s">
        <v>90</v>
      </c>
      <c r="D102" s="7" t="s">
        <v>126</v>
      </c>
      <c r="E102" s="13">
        <v>31275.774099999999</v>
      </c>
      <c r="F102" s="87">
        <v>0.18230999999999997</v>
      </c>
      <c r="G102" s="7">
        <v>3.09</v>
      </c>
      <c r="H102" s="26">
        <f t="shared" si="17"/>
        <v>3.09</v>
      </c>
      <c r="I102" s="42">
        <v>0.18539999999999998</v>
      </c>
      <c r="J102" s="26" t="s">
        <v>47</v>
      </c>
      <c r="K102" s="45">
        <v>3.09</v>
      </c>
      <c r="L102" s="45">
        <v>3.09</v>
      </c>
      <c r="M102" s="45">
        <v>3.09</v>
      </c>
      <c r="N102" s="45">
        <v>3.09</v>
      </c>
      <c r="O102" s="45">
        <v>3.09</v>
      </c>
      <c r="P102" s="45">
        <v>3.09</v>
      </c>
      <c r="Q102" s="45">
        <v>3.09</v>
      </c>
      <c r="R102" s="45">
        <v>3.09</v>
      </c>
      <c r="S102" s="45">
        <v>3.09</v>
      </c>
      <c r="T102" s="45">
        <v>3.09</v>
      </c>
      <c r="U102" s="45">
        <v>3.09</v>
      </c>
      <c r="V102" s="45">
        <v>3.09</v>
      </c>
      <c r="W102" s="45">
        <v>3.09</v>
      </c>
      <c r="X102" s="45">
        <v>3.09</v>
      </c>
      <c r="Y102" s="45">
        <v>3.09</v>
      </c>
      <c r="Z102" s="45">
        <v>3.09</v>
      </c>
      <c r="AA102" s="45">
        <v>3.09</v>
      </c>
      <c r="AB102" s="45">
        <v>3.09</v>
      </c>
      <c r="AC102" s="45">
        <v>3.09</v>
      </c>
      <c r="AD102" s="45">
        <v>3.09</v>
      </c>
      <c r="AE102" s="45">
        <v>3.09</v>
      </c>
      <c r="AF102" s="45">
        <v>3.09</v>
      </c>
      <c r="AG102" s="45">
        <v>3.09</v>
      </c>
      <c r="AH102" s="45">
        <v>3.09</v>
      </c>
      <c r="AI102" s="45">
        <v>3.09</v>
      </c>
      <c r="AJ102" s="45">
        <v>3.09</v>
      </c>
      <c r="AK102" s="45">
        <v>3.09</v>
      </c>
      <c r="AL102" s="45">
        <v>3.09</v>
      </c>
      <c r="AM102" s="45">
        <v>3.09</v>
      </c>
      <c r="AN102" s="45">
        <v>3.09</v>
      </c>
      <c r="AO102" s="45">
        <v>3.09</v>
      </c>
      <c r="AP102" s="45">
        <v>3.09</v>
      </c>
      <c r="AQ102" s="45">
        <v>3.09</v>
      </c>
      <c r="AR102" s="45">
        <v>3.09</v>
      </c>
      <c r="AS102" s="45">
        <v>3.09</v>
      </c>
      <c r="AT102" s="45">
        <v>3.09</v>
      </c>
      <c r="AU102" s="45">
        <v>3.09</v>
      </c>
      <c r="AV102" s="45">
        <v>3.09</v>
      </c>
      <c r="AW102" s="45">
        <v>3.09</v>
      </c>
      <c r="AX102" s="96">
        <v>0.1019</v>
      </c>
      <c r="AY102" s="91"/>
      <c r="AZ102" s="91"/>
      <c r="BH102"/>
    </row>
    <row r="103" spans="1:60" x14ac:dyDescent="0.2">
      <c r="A103" s="19" t="s">
        <v>268</v>
      </c>
      <c r="B103" s="7" t="s">
        <v>306</v>
      </c>
      <c r="C103" s="7" t="s">
        <v>90</v>
      </c>
      <c r="D103" s="7" t="s">
        <v>126</v>
      </c>
      <c r="E103" s="13">
        <v>11196.9385</v>
      </c>
      <c r="F103" s="87">
        <v>0.19647000000000001</v>
      </c>
      <c r="G103" s="7">
        <v>3.33</v>
      </c>
      <c r="H103" s="26">
        <f t="shared" si="17"/>
        <v>3.33</v>
      </c>
      <c r="I103" s="42">
        <v>0.126</v>
      </c>
      <c r="J103" s="26" t="s">
        <v>47</v>
      </c>
      <c r="K103" s="45">
        <v>3.33</v>
      </c>
      <c r="L103" s="45">
        <v>3.33</v>
      </c>
      <c r="M103" s="45">
        <v>3.33</v>
      </c>
      <c r="N103" s="45">
        <v>3.33</v>
      </c>
      <c r="O103" s="45">
        <v>3.33</v>
      </c>
      <c r="P103" s="45">
        <v>3.33</v>
      </c>
      <c r="Q103" s="45">
        <v>3.33</v>
      </c>
      <c r="R103" s="45">
        <v>3.33</v>
      </c>
      <c r="S103" s="45">
        <v>3.33</v>
      </c>
      <c r="T103" s="45">
        <v>3.33</v>
      </c>
      <c r="U103" s="45">
        <v>3.33</v>
      </c>
      <c r="V103" s="45">
        <v>3.33</v>
      </c>
      <c r="W103" s="45">
        <v>3.33</v>
      </c>
      <c r="X103" s="45">
        <v>3.33</v>
      </c>
      <c r="Y103" s="45">
        <v>3.33</v>
      </c>
      <c r="Z103" s="45">
        <v>3.33</v>
      </c>
      <c r="AA103" s="45">
        <v>3.33</v>
      </c>
      <c r="AB103" s="45">
        <v>3.33</v>
      </c>
      <c r="AC103" s="45">
        <v>3.33</v>
      </c>
      <c r="AD103" s="45">
        <v>3.33</v>
      </c>
      <c r="AE103" s="45">
        <v>3.33</v>
      </c>
      <c r="AF103" s="45">
        <v>3.33</v>
      </c>
      <c r="AG103" s="45">
        <v>3.33</v>
      </c>
      <c r="AH103" s="45">
        <v>3.33</v>
      </c>
      <c r="AI103" s="45">
        <v>3.33</v>
      </c>
      <c r="AJ103" s="45">
        <v>3.33</v>
      </c>
      <c r="AK103" s="45">
        <v>3.33</v>
      </c>
      <c r="AL103" s="45">
        <v>3.33</v>
      </c>
      <c r="AM103" s="45">
        <v>3.33</v>
      </c>
      <c r="AN103" s="45">
        <v>3.33</v>
      </c>
      <c r="AO103" s="45">
        <v>3.33</v>
      </c>
      <c r="AP103" s="45">
        <v>3.33</v>
      </c>
      <c r="AQ103" s="45">
        <v>3.33</v>
      </c>
      <c r="AR103" s="45">
        <v>3.33</v>
      </c>
      <c r="AS103" s="45">
        <v>3.33</v>
      </c>
      <c r="AT103" s="45">
        <v>3.33</v>
      </c>
      <c r="AU103" s="45">
        <v>3.33</v>
      </c>
      <c r="AV103" s="45">
        <v>3.33</v>
      </c>
      <c r="AW103" s="45">
        <v>3.33</v>
      </c>
      <c r="AX103" s="96">
        <v>1.489E-2</v>
      </c>
      <c r="AY103" s="91"/>
      <c r="AZ103" s="91"/>
      <c r="BH103"/>
    </row>
    <row r="104" spans="1:60" x14ac:dyDescent="0.2">
      <c r="A104" s="20" t="s">
        <v>269</v>
      </c>
      <c r="B104" s="7" t="s">
        <v>306</v>
      </c>
      <c r="C104" s="7" t="s">
        <v>90</v>
      </c>
      <c r="D104" s="7" t="s">
        <v>126</v>
      </c>
      <c r="E104" s="13">
        <v>2986.0715</v>
      </c>
      <c r="F104" s="87">
        <v>3.0089999999999999E-2</v>
      </c>
      <c r="G104" s="7">
        <v>0.51</v>
      </c>
      <c r="H104" s="26">
        <f t="shared" si="17"/>
        <v>0.51</v>
      </c>
      <c r="I104" s="42">
        <v>8.3299999999999999E-2</v>
      </c>
      <c r="J104" s="26" t="s">
        <v>47</v>
      </c>
      <c r="K104" s="45">
        <v>0.51</v>
      </c>
      <c r="L104" s="45">
        <v>0.51</v>
      </c>
      <c r="M104" s="45">
        <v>0.51</v>
      </c>
      <c r="N104" s="45">
        <v>0.51</v>
      </c>
      <c r="O104" s="45">
        <v>0.51</v>
      </c>
      <c r="P104" s="45">
        <v>0.51</v>
      </c>
      <c r="Q104" s="45">
        <v>0.51</v>
      </c>
      <c r="R104" s="45">
        <v>0.51</v>
      </c>
      <c r="S104" s="45">
        <v>0.51</v>
      </c>
      <c r="T104" s="45">
        <v>0.51</v>
      </c>
      <c r="U104" s="45">
        <v>0.51</v>
      </c>
      <c r="V104" s="45">
        <v>0.51</v>
      </c>
      <c r="W104" s="45">
        <v>0.51</v>
      </c>
      <c r="X104" s="45">
        <v>0.51</v>
      </c>
      <c r="Y104" s="45">
        <v>0.51</v>
      </c>
      <c r="Z104" s="45">
        <v>0.51</v>
      </c>
      <c r="AA104" s="45">
        <v>0.51</v>
      </c>
      <c r="AB104" s="45">
        <v>0.51</v>
      </c>
      <c r="AC104" s="45">
        <v>0.51</v>
      </c>
      <c r="AD104" s="45">
        <v>0.51</v>
      </c>
      <c r="AE104" s="45">
        <v>0.51</v>
      </c>
      <c r="AF104" s="45">
        <v>0.51</v>
      </c>
      <c r="AG104" s="45">
        <v>0.51</v>
      </c>
      <c r="AH104" s="45">
        <v>0.51</v>
      </c>
      <c r="AI104" s="45">
        <v>0.51</v>
      </c>
      <c r="AJ104" s="45">
        <v>0.51</v>
      </c>
      <c r="AK104" s="45">
        <v>0.51</v>
      </c>
      <c r="AL104" s="45">
        <v>0.51</v>
      </c>
      <c r="AM104" s="45">
        <v>0.51</v>
      </c>
      <c r="AN104" s="45">
        <v>0.51</v>
      </c>
      <c r="AO104" s="45">
        <v>0.51</v>
      </c>
      <c r="AP104" s="45">
        <v>0.51</v>
      </c>
      <c r="AQ104" s="45">
        <v>0.51</v>
      </c>
      <c r="AR104" s="45">
        <v>0.51</v>
      </c>
      <c r="AS104" s="45">
        <v>0.51</v>
      </c>
      <c r="AT104" s="45">
        <v>0.51</v>
      </c>
      <c r="AU104" s="45">
        <v>0.51</v>
      </c>
      <c r="AV104" s="45">
        <v>0.51</v>
      </c>
      <c r="AW104" s="45">
        <v>0.51</v>
      </c>
      <c r="AX104" s="96">
        <v>1.1900000000000001E-3</v>
      </c>
      <c r="AY104" s="91"/>
      <c r="AZ104" s="91"/>
      <c r="BH104"/>
    </row>
    <row r="105" spans="1:60" x14ac:dyDescent="0.2">
      <c r="A105" s="19" t="s">
        <v>270</v>
      </c>
      <c r="B105" s="7" t="s">
        <v>306</v>
      </c>
      <c r="C105" s="7" t="s">
        <v>90</v>
      </c>
      <c r="D105" s="7" t="s">
        <v>126</v>
      </c>
      <c r="E105" s="13">
        <v>14448.6865</v>
      </c>
      <c r="F105" s="87">
        <v>6.2539999999999998E-2</v>
      </c>
      <c r="G105" s="7">
        <v>1.06</v>
      </c>
      <c r="H105" s="26">
        <f t="shared" si="17"/>
        <v>1.06</v>
      </c>
      <c r="I105" s="42">
        <v>2.3400000000000001E-2</v>
      </c>
      <c r="J105" s="26" t="s">
        <v>47</v>
      </c>
      <c r="K105" s="45">
        <v>1.06</v>
      </c>
      <c r="L105" s="45">
        <v>1.06</v>
      </c>
      <c r="M105" s="45">
        <v>1.06</v>
      </c>
      <c r="N105" s="45">
        <v>1.06</v>
      </c>
      <c r="O105" s="45">
        <v>1.06</v>
      </c>
      <c r="P105" s="45">
        <v>1.06</v>
      </c>
      <c r="Q105" s="45">
        <v>1.06</v>
      </c>
      <c r="R105" s="45">
        <v>1.06</v>
      </c>
      <c r="S105" s="45">
        <v>1.06</v>
      </c>
      <c r="T105" s="45">
        <v>1.06</v>
      </c>
      <c r="U105" s="45">
        <v>1.06</v>
      </c>
      <c r="V105" s="45">
        <v>1.06</v>
      </c>
      <c r="W105" s="45">
        <v>1.06</v>
      </c>
      <c r="X105" s="45">
        <v>1.06</v>
      </c>
      <c r="Y105" s="45">
        <v>1.06</v>
      </c>
      <c r="Z105" s="45">
        <v>1.06</v>
      </c>
      <c r="AA105" s="45">
        <v>1.06</v>
      </c>
      <c r="AB105" s="45">
        <v>1.06</v>
      </c>
      <c r="AC105" s="45">
        <v>1.06</v>
      </c>
      <c r="AD105" s="45">
        <v>1.06</v>
      </c>
      <c r="AE105" s="45">
        <v>1.06</v>
      </c>
      <c r="AF105" s="45">
        <v>1.06</v>
      </c>
      <c r="AG105" s="45">
        <v>1.06</v>
      </c>
      <c r="AH105" s="45">
        <v>1.06</v>
      </c>
      <c r="AI105" s="45">
        <v>1.06</v>
      </c>
      <c r="AJ105" s="45">
        <v>1.06</v>
      </c>
      <c r="AK105" s="45">
        <v>1.06</v>
      </c>
      <c r="AL105" s="45">
        <v>1.06</v>
      </c>
      <c r="AM105" s="45">
        <v>1.06</v>
      </c>
      <c r="AN105" s="45">
        <v>1.06</v>
      </c>
      <c r="AO105" s="45">
        <v>1.06</v>
      </c>
      <c r="AP105" s="45">
        <v>1.06</v>
      </c>
      <c r="AQ105" s="45">
        <v>1.06</v>
      </c>
      <c r="AR105" s="45">
        <v>1.06</v>
      </c>
      <c r="AS105" s="45">
        <v>1.06</v>
      </c>
      <c r="AT105" s="45">
        <v>1.06</v>
      </c>
      <c r="AU105" s="45">
        <v>1.06</v>
      </c>
      <c r="AV105" s="45">
        <v>1.06</v>
      </c>
      <c r="AW105" s="45">
        <v>1.06</v>
      </c>
      <c r="AX105" s="96">
        <v>2.4709999999999999E-2</v>
      </c>
      <c r="AY105" s="91"/>
      <c r="AZ105" s="91"/>
      <c r="BH105"/>
    </row>
    <row r="106" spans="1:60" x14ac:dyDescent="0.2">
      <c r="A106" s="20" t="s">
        <v>271</v>
      </c>
      <c r="B106" s="7" t="s">
        <v>306</v>
      </c>
      <c r="C106" s="7" t="s">
        <v>90</v>
      </c>
      <c r="D106" s="7" t="s">
        <v>126</v>
      </c>
      <c r="E106" s="13">
        <v>9470.3723000000009</v>
      </c>
      <c r="F106" s="87">
        <v>0.10029999999999999</v>
      </c>
      <c r="G106" s="7">
        <v>1.7</v>
      </c>
      <c r="H106" s="28">
        <v>1.72</v>
      </c>
      <c r="I106" s="42">
        <v>0.29239999999999999</v>
      </c>
      <c r="J106" s="27" t="s">
        <v>49</v>
      </c>
      <c r="K106" s="46">
        <v>1.72</v>
      </c>
      <c r="L106" s="46">
        <v>1.72</v>
      </c>
      <c r="M106" s="46">
        <v>1.72</v>
      </c>
      <c r="N106" s="46">
        <v>1.72</v>
      </c>
      <c r="O106" s="46">
        <v>1.72</v>
      </c>
      <c r="P106" s="46">
        <v>1.72</v>
      </c>
      <c r="Q106" s="46">
        <v>1.72</v>
      </c>
      <c r="R106" s="46">
        <v>1.72</v>
      </c>
      <c r="S106" s="46">
        <v>1.72</v>
      </c>
      <c r="T106" s="46">
        <v>1.72</v>
      </c>
      <c r="U106" s="46">
        <v>1.72</v>
      </c>
      <c r="V106" s="46">
        <v>1.72</v>
      </c>
      <c r="W106" s="46">
        <v>1.72</v>
      </c>
      <c r="X106" s="46">
        <v>1.72</v>
      </c>
      <c r="Y106" s="46">
        <v>1.72</v>
      </c>
      <c r="Z106" s="46">
        <v>1.72</v>
      </c>
      <c r="AA106" s="46">
        <v>1.72</v>
      </c>
      <c r="AB106" s="46">
        <v>1.72</v>
      </c>
      <c r="AC106" s="46">
        <v>1.72</v>
      </c>
      <c r="AD106" s="46">
        <v>1.72</v>
      </c>
      <c r="AE106" s="46">
        <v>1.72</v>
      </c>
      <c r="AF106" s="46">
        <v>1.72</v>
      </c>
      <c r="AG106" s="46">
        <v>1.72</v>
      </c>
      <c r="AH106" s="46">
        <v>1.72</v>
      </c>
      <c r="AI106" s="46">
        <v>1.72</v>
      </c>
      <c r="AJ106" s="46">
        <v>1.72</v>
      </c>
      <c r="AK106" s="46">
        <v>1.72</v>
      </c>
      <c r="AL106" s="46">
        <v>1.72</v>
      </c>
      <c r="AM106" s="46">
        <v>1.72</v>
      </c>
      <c r="AN106" s="46">
        <v>1.72</v>
      </c>
      <c r="AO106" s="46">
        <v>1.72</v>
      </c>
      <c r="AP106" s="46">
        <v>1.72</v>
      </c>
      <c r="AQ106" s="46">
        <v>1.72</v>
      </c>
      <c r="AR106" s="46">
        <v>1.72</v>
      </c>
      <c r="AS106" s="46">
        <v>1.72</v>
      </c>
      <c r="AT106" s="46">
        <v>1.72</v>
      </c>
      <c r="AU106" s="46">
        <v>1.72</v>
      </c>
      <c r="AV106" s="46">
        <v>1.72</v>
      </c>
      <c r="AW106" s="46">
        <v>1.72</v>
      </c>
      <c r="AX106" s="96">
        <v>9.0799999999999995E-3</v>
      </c>
      <c r="AY106" s="91"/>
      <c r="AZ106" s="91"/>
      <c r="BH106"/>
    </row>
    <row r="107" spans="1:60" x14ac:dyDescent="0.2">
      <c r="A107" s="19" t="s">
        <v>272</v>
      </c>
      <c r="B107" s="7" t="s">
        <v>306</v>
      </c>
      <c r="C107" s="7" t="s">
        <v>90</v>
      </c>
      <c r="D107" s="7" t="s">
        <v>126</v>
      </c>
      <c r="E107" s="13">
        <v>118985.69779999999</v>
      </c>
      <c r="F107" s="87">
        <v>0.28732999999999997</v>
      </c>
      <c r="G107" s="7">
        <v>4.87</v>
      </c>
      <c r="H107" s="28">
        <v>6.45</v>
      </c>
      <c r="I107" s="42">
        <v>0.45150000000000007</v>
      </c>
      <c r="J107" s="27" t="s">
        <v>48</v>
      </c>
      <c r="K107" s="42">
        <v>6.6437651139672447</v>
      </c>
      <c r="L107" s="47">
        <v>6.6146667465694673</v>
      </c>
      <c r="M107" s="47">
        <v>6.5855683791716899</v>
      </c>
      <c r="N107" s="47">
        <v>6.5564700117739125</v>
      </c>
      <c r="O107" s="47">
        <v>6.5273716443761352</v>
      </c>
      <c r="P107" s="47">
        <v>6.4982732769783578</v>
      </c>
      <c r="Q107" s="47">
        <v>6.4691749095805804</v>
      </c>
      <c r="R107" s="47">
        <v>6.440076542182803</v>
      </c>
      <c r="S107" s="47">
        <v>6.4109781747850256</v>
      </c>
      <c r="T107" s="47">
        <v>6.3818798073872482</v>
      </c>
      <c r="U107" s="47">
        <v>6.3527814399894709</v>
      </c>
      <c r="V107" s="47">
        <v>6.3236830725916935</v>
      </c>
      <c r="W107" s="47">
        <v>6.2945847051939161</v>
      </c>
      <c r="X107" s="47">
        <v>6.2654863377961387</v>
      </c>
      <c r="Y107" s="47">
        <v>6.2363879703983613</v>
      </c>
      <c r="Z107" s="47">
        <v>6.207289603000584</v>
      </c>
      <c r="AA107" s="47">
        <v>6.1781912356028066</v>
      </c>
      <c r="AB107" s="47">
        <v>6.1490928682050292</v>
      </c>
      <c r="AC107" s="47">
        <v>6.1199945008072518</v>
      </c>
      <c r="AD107" s="42">
        <v>6.1199945008072536</v>
      </c>
      <c r="AE107" s="47">
        <v>6.1691868400636798</v>
      </c>
      <c r="AF107" s="47">
        <v>6.218379179320106</v>
      </c>
      <c r="AG107" s="47">
        <v>6.2675715185765322</v>
      </c>
      <c r="AH107" s="47">
        <v>6.3167638578329584</v>
      </c>
      <c r="AI107" s="47">
        <v>6.3659561970893845</v>
      </c>
      <c r="AJ107" s="47">
        <v>6.4151485363458107</v>
      </c>
      <c r="AK107" s="47">
        <v>6.4643408756022369</v>
      </c>
      <c r="AL107" s="47">
        <v>6.5135332148586631</v>
      </c>
      <c r="AM107" s="47">
        <v>6.5627255541150893</v>
      </c>
      <c r="AN107" s="47">
        <v>6.6119178933715155</v>
      </c>
      <c r="AO107" s="42">
        <v>6.661110232627939</v>
      </c>
      <c r="AP107" s="47">
        <v>6.4156735554295459</v>
      </c>
      <c r="AQ107" s="47">
        <v>6.1702368782311527</v>
      </c>
      <c r="AR107" s="47">
        <v>5.9248002010327596</v>
      </c>
      <c r="AS107" s="42">
        <v>5.6793635238343674</v>
      </c>
      <c r="AT107" s="47">
        <v>5.7438847667325028</v>
      </c>
      <c r="AU107" s="42">
        <v>5.8084060096306374</v>
      </c>
      <c r="AV107" s="47">
        <v>5.6662886391310874</v>
      </c>
      <c r="AW107" s="47">
        <v>5.5241712686315374</v>
      </c>
      <c r="AX107" s="97">
        <v>0.55432999999999999</v>
      </c>
      <c r="AY107" s="91"/>
      <c r="AZ107" s="91"/>
      <c r="BH107"/>
    </row>
    <row r="108" spans="1:60" x14ac:dyDescent="0.2">
      <c r="A108" s="19" t="s">
        <v>273</v>
      </c>
      <c r="B108" s="7" t="s">
        <v>306</v>
      </c>
      <c r="C108" s="7" t="s">
        <v>90</v>
      </c>
      <c r="D108" s="7" t="s">
        <v>126</v>
      </c>
      <c r="E108" s="13">
        <v>22376.564399999999</v>
      </c>
      <c r="F108" s="87">
        <v>9.9709999999999993E-2</v>
      </c>
      <c r="G108" s="7">
        <v>1.69</v>
      </c>
      <c r="H108" s="28">
        <v>1.34</v>
      </c>
      <c r="I108" s="42">
        <v>0.25459999999999999</v>
      </c>
      <c r="J108" s="27" t="s">
        <v>48</v>
      </c>
      <c r="K108" s="46">
        <v>1.34</v>
      </c>
      <c r="L108" s="46">
        <v>1.34</v>
      </c>
      <c r="M108" s="46">
        <v>1.34</v>
      </c>
      <c r="N108" s="46">
        <v>1.34</v>
      </c>
      <c r="O108" s="46">
        <v>1.34</v>
      </c>
      <c r="P108" s="46">
        <v>1.34</v>
      </c>
      <c r="Q108" s="46">
        <v>1.34</v>
      </c>
      <c r="R108" s="46">
        <v>1.34</v>
      </c>
      <c r="S108" s="46">
        <v>1.34</v>
      </c>
      <c r="T108" s="46">
        <v>1.34</v>
      </c>
      <c r="U108" s="46">
        <v>1.34</v>
      </c>
      <c r="V108" s="46">
        <v>1.34</v>
      </c>
      <c r="W108" s="46">
        <v>1.34</v>
      </c>
      <c r="X108" s="46">
        <v>1.34</v>
      </c>
      <c r="Y108" s="46">
        <v>1.34</v>
      </c>
      <c r="Z108" s="46">
        <v>1.34</v>
      </c>
      <c r="AA108" s="46">
        <v>1.34</v>
      </c>
      <c r="AB108" s="46">
        <v>1.34</v>
      </c>
      <c r="AC108" s="46">
        <v>1.34</v>
      </c>
      <c r="AD108" s="46">
        <v>1.34</v>
      </c>
      <c r="AE108" s="46">
        <v>1.34</v>
      </c>
      <c r="AF108" s="46">
        <v>1.34</v>
      </c>
      <c r="AG108" s="46">
        <v>1.34</v>
      </c>
      <c r="AH108" s="46">
        <v>1.34</v>
      </c>
      <c r="AI108" s="46">
        <v>1.34</v>
      </c>
      <c r="AJ108" s="46">
        <v>1.34</v>
      </c>
      <c r="AK108" s="46">
        <v>1.34</v>
      </c>
      <c r="AL108" s="46">
        <v>1.34</v>
      </c>
      <c r="AM108" s="46">
        <v>1.34</v>
      </c>
      <c r="AN108" s="46">
        <v>1.34</v>
      </c>
      <c r="AO108" s="46">
        <v>1.34</v>
      </c>
      <c r="AP108" s="46">
        <v>1.34</v>
      </c>
      <c r="AQ108" s="46">
        <v>1.34</v>
      </c>
      <c r="AR108" s="46">
        <v>1.34</v>
      </c>
      <c r="AS108" s="46">
        <v>1.34</v>
      </c>
      <c r="AT108" s="46">
        <v>1.34</v>
      </c>
      <c r="AU108" s="46">
        <v>1.34</v>
      </c>
      <c r="AV108" s="46">
        <v>1.34</v>
      </c>
      <c r="AW108" s="46">
        <v>1.34</v>
      </c>
      <c r="AX108" s="96">
        <v>6.1469999999999997E-2</v>
      </c>
      <c r="AY108" s="91"/>
      <c r="AZ108" s="91"/>
      <c r="BH108"/>
    </row>
    <row r="109" spans="1:60" x14ac:dyDescent="0.2">
      <c r="A109" s="20" t="s">
        <v>274</v>
      </c>
      <c r="B109" s="7" t="s">
        <v>306</v>
      </c>
      <c r="C109" s="7" t="s">
        <v>90</v>
      </c>
      <c r="D109" s="7" t="s">
        <v>126</v>
      </c>
      <c r="E109" s="13">
        <v>7371.3256000000001</v>
      </c>
      <c r="F109" s="87">
        <v>0.10324999999999999</v>
      </c>
      <c r="G109" s="7">
        <v>1.75</v>
      </c>
      <c r="H109" s="28">
        <v>1.3</v>
      </c>
      <c r="I109" s="42">
        <v>0.32500000000000001</v>
      </c>
      <c r="J109" s="27" t="s">
        <v>49</v>
      </c>
      <c r="K109" s="46">
        <v>1.3</v>
      </c>
      <c r="L109" s="46">
        <v>1.3</v>
      </c>
      <c r="M109" s="46">
        <v>1.3</v>
      </c>
      <c r="N109" s="46">
        <v>1.3</v>
      </c>
      <c r="O109" s="46">
        <v>1.3</v>
      </c>
      <c r="P109" s="46">
        <v>1.3</v>
      </c>
      <c r="Q109" s="46">
        <v>1.3</v>
      </c>
      <c r="R109" s="46">
        <v>1.3</v>
      </c>
      <c r="S109" s="46">
        <v>1.3</v>
      </c>
      <c r="T109" s="46">
        <v>1.3</v>
      </c>
      <c r="U109" s="46">
        <v>1.3</v>
      </c>
      <c r="V109" s="46">
        <v>1.3</v>
      </c>
      <c r="W109" s="46">
        <v>1.3</v>
      </c>
      <c r="X109" s="46">
        <v>1.3</v>
      </c>
      <c r="Y109" s="46">
        <v>1.3</v>
      </c>
      <c r="Z109" s="46">
        <v>1.3</v>
      </c>
      <c r="AA109" s="46">
        <v>1.3</v>
      </c>
      <c r="AB109" s="46">
        <v>1.3</v>
      </c>
      <c r="AC109" s="46">
        <v>1.3</v>
      </c>
      <c r="AD109" s="46">
        <v>1.3</v>
      </c>
      <c r="AE109" s="46">
        <v>1.3</v>
      </c>
      <c r="AF109" s="46">
        <v>1.3</v>
      </c>
      <c r="AG109" s="46">
        <v>1.3</v>
      </c>
      <c r="AH109" s="46">
        <v>1.3</v>
      </c>
      <c r="AI109" s="46">
        <v>1.3</v>
      </c>
      <c r="AJ109" s="46">
        <v>1.3</v>
      </c>
      <c r="AK109" s="46">
        <v>1.3</v>
      </c>
      <c r="AL109" s="46">
        <v>1.3</v>
      </c>
      <c r="AM109" s="46">
        <v>1.3</v>
      </c>
      <c r="AN109" s="46">
        <v>1.3</v>
      </c>
      <c r="AO109" s="46">
        <v>1.3</v>
      </c>
      <c r="AP109" s="46">
        <v>1.3</v>
      </c>
      <c r="AQ109" s="46">
        <v>1.3</v>
      </c>
      <c r="AR109" s="46">
        <v>1.3</v>
      </c>
      <c r="AS109" s="46">
        <v>1.3</v>
      </c>
      <c r="AT109" s="46">
        <v>1.3</v>
      </c>
      <c r="AU109" s="46">
        <v>1.3</v>
      </c>
      <c r="AV109" s="46">
        <v>1.3</v>
      </c>
      <c r="AW109" s="46">
        <v>1.3</v>
      </c>
      <c r="AX109" s="96">
        <v>4.7299999999999998E-3</v>
      </c>
      <c r="AY109" s="91"/>
      <c r="AZ109" s="91"/>
      <c r="BH109"/>
    </row>
    <row r="110" spans="1:60" x14ac:dyDescent="0.2">
      <c r="A110" s="64" t="s">
        <v>275</v>
      </c>
      <c r="B110" s="7" t="s">
        <v>306</v>
      </c>
      <c r="C110" s="7" t="s">
        <v>90</v>
      </c>
      <c r="D110" s="7" t="s">
        <v>126</v>
      </c>
      <c r="E110" s="13">
        <v>283664.01520000002</v>
      </c>
      <c r="F110" s="87">
        <v>0.49442000000000003</v>
      </c>
      <c r="G110" s="7">
        <v>8.3800000000000008</v>
      </c>
      <c r="H110" s="28">
        <v>6.59</v>
      </c>
      <c r="I110" s="42">
        <v>0.39539999999999997</v>
      </c>
      <c r="J110" s="27" t="s">
        <v>48</v>
      </c>
      <c r="K110" s="42">
        <v>6.1368564674790784</v>
      </c>
      <c r="L110" s="47">
        <v>6.1735987357053137</v>
      </c>
      <c r="M110" s="47">
        <v>6.210341003931549</v>
      </c>
      <c r="N110" s="47">
        <v>6.2470832721577843</v>
      </c>
      <c r="O110" s="47">
        <v>6.2838255403840195</v>
      </c>
      <c r="P110" s="47">
        <v>6.3205678086102548</v>
      </c>
      <c r="Q110" s="47">
        <v>6.3573100768364901</v>
      </c>
      <c r="R110" s="47">
        <v>6.3940523450627254</v>
      </c>
      <c r="S110" s="47">
        <v>6.4307946132889606</v>
      </c>
      <c r="T110" s="47">
        <v>6.4675368815151959</v>
      </c>
      <c r="U110" s="47">
        <v>6.5042791497414312</v>
      </c>
      <c r="V110" s="47">
        <v>6.5410214179676665</v>
      </c>
      <c r="W110" s="47">
        <v>6.5777636861939017</v>
      </c>
      <c r="X110" s="47">
        <v>6.614505954420137</v>
      </c>
      <c r="Y110" s="47">
        <v>6.6512482226463723</v>
      </c>
      <c r="Z110" s="47">
        <v>6.6879904908726076</v>
      </c>
      <c r="AA110" s="47">
        <v>6.7247327590988428</v>
      </c>
      <c r="AB110" s="47">
        <v>6.7614750273250781</v>
      </c>
      <c r="AC110" s="47">
        <v>6.7982172955513134</v>
      </c>
      <c r="AD110" s="42">
        <v>6.7982172955513152</v>
      </c>
      <c r="AE110" s="47">
        <v>6.7708384921005695</v>
      </c>
      <c r="AF110" s="47">
        <v>6.7434596886498239</v>
      </c>
      <c r="AG110" s="47">
        <v>6.7160808851990783</v>
      </c>
      <c r="AH110" s="47">
        <v>6.6887020817483327</v>
      </c>
      <c r="AI110" s="47">
        <v>6.6613232782975871</v>
      </c>
      <c r="AJ110" s="47">
        <v>6.6339444748468415</v>
      </c>
      <c r="AK110" s="47">
        <v>6.6065656713960959</v>
      </c>
      <c r="AL110" s="47">
        <v>6.5791868679453502</v>
      </c>
      <c r="AM110" s="47">
        <v>6.5518080644946046</v>
      </c>
      <c r="AN110" s="47">
        <v>6.524429261043859</v>
      </c>
      <c r="AO110" s="42">
        <v>6.497050457593109</v>
      </c>
      <c r="AP110" s="47">
        <v>6.4652295913473301</v>
      </c>
      <c r="AQ110" s="47">
        <v>6.4334087251015513</v>
      </c>
      <c r="AR110" s="47">
        <v>6.4015878588557724</v>
      </c>
      <c r="AS110" s="47">
        <v>6.3697669926099936</v>
      </c>
      <c r="AT110" s="42">
        <v>6.3379461263642147</v>
      </c>
      <c r="AU110" s="42">
        <v>6.3301412029560034</v>
      </c>
      <c r="AV110" s="42">
        <v>6.4503499241423192</v>
      </c>
      <c r="AW110" s="42">
        <v>6.3927805510693494</v>
      </c>
      <c r="AX110" s="97">
        <v>1.8270200000000001</v>
      </c>
      <c r="AY110" s="91"/>
      <c r="AZ110" s="91"/>
      <c r="BH110"/>
    </row>
    <row r="111" spans="1:60" x14ac:dyDescent="0.2">
      <c r="A111" s="20" t="s">
        <v>276</v>
      </c>
      <c r="B111" s="7" t="s">
        <v>306</v>
      </c>
      <c r="C111" s="7" t="s">
        <v>90</v>
      </c>
      <c r="D111" s="7" t="s">
        <v>126</v>
      </c>
      <c r="E111" s="13">
        <v>10040.3529</v>
      </c>
      <c r="F111" s="87">
        <v>0.11209999999999999</v>
      </c>
      <c r="G111" s="7">
        <v>1.9</v>
      </c>
      <c r="H111" s="26">
        <f t="shared" ref="H111:H112" si="18">G111</f>
        <v>1.9</v>
      </c>
      <c r="I111" s="42">
        <v>0.56280000000000008</v>
      </c>
      <c r="J111" s="26" t="s">
        <v>47</v>
      </c>
      <c r="K111" s="45">
        <v>1.9</v>
      </c>
      <c r="L111" s="45">
        <v>1.9</v>
      </c>
      <c r="M111" s="45">
        <v>1.9</v>
      </c>
      <c r="N111" s="45">
        <v>1.9</v>
      </c>
      <c r="O111" s="45">
        <v>1.9</v>
      </c>
      <c r="P111" s="45">
        <v>1.9</v>
      </c>
      <c r="Q111" s="45">
        <v>1.9</v>
      </c>
      <c r="R111" s="45">
        <v>1.9</v>
      </c>
      <c r="S111" s="45">
        <v>1.9</v>
      </c>
      <c r="T111" s="45">
        <v>1.9</v>
      </c>
      <c r="U111" s="45">
        <v>1.9</v>
      </c>
      <c r="V111" s="45">
        <v>1.9</v>
      </c>
      <c r="W111" s="45">
        <v>1.9</v>
      </c>
      <c r="X111" s="45">
        <v>1.9</v>
      </c>
      <c r="Y111" s="45">
        <v>1.9</v>
      </c>
      <c r="Z111" s="45">
        <v>1.9</v>
      </c>
      <c r="AA111" s="45">
        <v>1.9</v>
      </c>
      <c r="AB111" s="45">
        <v>1.9</v>
      </c>
      <c r="AC111" s="45">
        <v>1.9</v>
      </c>
      <c r="AD111" s="45">
        <v>1.9</v>
      </c>
      <c r="AE111" s="45">
        <v>1.9</v>
      </c>
      <c r="AF111" s="45">
        <v>1.9</v>
      </c>
      <c r="AG111" s="45">
        <v>1.9</v>
      </c>
      <c r="AH111" s="45">
        <v>1.9</v>
      </c>
      <c r="AI111" s="45">
        <v>1.9</v>
      </c>
      <c r="AJ111" s="45">
        <v>1.9</v>
      </c>
      <c r="AK111" s="45">
        <v>1.9</v>
      </c>
      <c r="AL111" s="45">
        <v>1.9</v>
      </c>
      <c r="AM111" s="45">
        <v>1.9</v>
      </c>
      <c r="AN111" s="45">
        <v>1.9</v>
      </c>
      <c r="AO111" s="45">
        <v>1.9</v>
      </c>
      <c r="AP111" s="45">
        <v>1.9</v>
      </c>
      <c r="AQ111" s="45">
        <v>1.9</v>
      </c>
      <c r="AR111" s="45">
        <v>1.9</v>
      </c>
      <c r="AS111" s="45">
        <v>1.9</v>
      </c>
      <c r="AT111" s="45">
        <v>1.9</v>
      </c>
      <c r="AU111" s="45">
        <v>1.9</v>
      </c>
      <c r="AV111" s="45">
        <v>1.9</v>
      </c>
      <c r="AW111" s="45">
        <v>1.9</v>
      </c>
      <c r="AX111" s="96">
        <v>9.4199999999999996E-3</v>
      </c>
      <c r="AY111" s="91"/>
      <c r="AZ111" s="91"/>
      <c r="BH111"/>
    </row>
    <row r="112" spans="1:60" x14ac:dyDescent="0.2">
      <c r="A112" s="20" t="s">
        <v>277</v>
      </c>
      <c r="B112" s="7" t="s">
        <v>306</v>
      </c>
      <c r="C112" s="7" t="s">
        <v>90</v>
      </c>
      <c r="D112" s="7" t="s">
        <v>126</v>
      </c>
      <c r="E112" s="13">
        <v>11615.446400000001</v>
      </c>
      <c r="F112" s="87">
        <v>7.3749999999999996E-2</v>
      </c>
      <c r="G112" s="7">
        <v>1.25</v>
      </c>
      <c r="H112" s="26">
        <f t="shared" si="18"/>
        <v>1.25</v>
      </c>
      <c r="I112" s="42">
        <v>5.2199999999999996E-2</v>
      </c>
      <c r="J112" s="26" t="s">
        <v>47</v>
      </c>
      <c r="K112" s="45">
        <v>1.25</v>
      </c>
      <c r="L112" s="45">
        <v>1.25</v>
      </c>
      <c r="M112" s="45">
        <v>1.25</v>
      </c>
      <c r="N112" s="45">
        <v>1.25</v>
      </c>
      <c r="O112" s="45">
        <v>1.25</v>
      </c>
      <c r="P112" s="45">
        <v>1.25</v>
      </c>
      <c r="Q112" s="45">
        <v>1.25</v>
      </c>
      <c r="R112" s="45">
        <v>1.25</v>
      </c>
      <c r="S112" s="45">
        <v>1.25</v>
      </c>
      <c r="T112" s="45">
        <v>1.25</v>
      </c>
      <c r="U112" s="45">
        <v>1.25</v>
      </c>
      <c r="V112" s="45">
        <v>1.25</v>
      </c>
      <c r="W112" s="45">
        <v>1.25</v>
      </c>
      <c r="X112" s="45">
        <v>1.25</v>
      </c>
      <c r="Y112" s="45">
        <v>1.25</v>
      </c>
      <c r="Z112" s="45">
        <v>1.25</v>
      </c>
      <c r="AA112" s="45">
        <v>1.25</v>
      </c>
      <c r="AB112" s="45">
        <v>1.25</v>
      </c>
      <c r="AC112" s="45">
        <v>1.25</v>
      </c>
      <c r="AD112" s="45">
        <v>1.25</v>
      </c>
      <c r="AE112" s="45">
        <v>1.25</v>
      </c>
      <c r="AF112" s="45">
        <v>1.25</v>
      </c>
      <c r="AG112" s="45">
        <v>1.25</v>
      </c>
      <c r="AH112" s="45">
        <v>1.25</v>
      </c>
      <c r="AI112" s="45">
        <v>1.25</v>
      </c>
      <c r="AJ112" s="45">
        <v>1.25</v>
      </c>
      <c r="AK112" s="45">
        <v>1.25</v>
      </c>
      <c r="AL112" s="45">
        <v>1.25</v>
      </c>
      <c r="AM112" s="45">
        <v>1.25</v>
      </c>
      <c r="AN112" s="45">
        <v>1.25</v>
      </c>
      <c r="AO112" s="45">
        <v>1.25</v>
      </c>
      <c r="AP112" s="45">
        <v>1.25</v>
      </c>
      <c r="AQ112" s="45">
        <v>1.25</v>
      </c>
      <c r="AR112" s="45">
        <v>1.25</v>
      </c>
      <c r="AS112" s="45">
        <v>1.25</v>
      </c>
      <c r="AT112" s="45">
        <v>1.25</v>
      </c>
      <c r="AU112" s="45">
        <v>1.25</v>
      </c>
      <c r="AV112" s="45">
        <v>1.25</v>
      </c>
      <c r="AW112" s="45">
        <v>1.25</v>
      </c>
      <c r="AX112" s="96">
        <v>1.2760000000000001E-2</v>
      </c>
      <c r="AY112" s="91"/>
      <c r="AZ112" s="91"/>
      <c r="BH112"/>
    </row>
    <row r="113" spans="1:60" x14ac:dyDescent="0.2">
      <c r="A113" s="19" t="s">
        <v>278</v>
      </c>
      <c r="B113" s="7" t="s">
        <v>306</v>
      </c>
      <c r="C113" s="7" t="s">
        <v>90</v>
      </c>
      <c r="D113" s="7" t="s">
        <v>126</v>
      </c>
      <c r="E113" s="13">
        <v>933744.46779999998</v>
      </c>
      <c r="F113" s="87">
        <v>1.2171699999999999</v>
      </c>
      <c r="G113" s="7">
        <v>20.63</v>
      </c>
      <c r="H113" s="28">
        <v>21.576000000000001</v>
      </c>
      <c r="I113" s="42">
        <v>1.5671999999999999</v>
      </c>
      <c r="J113" s="27" t="s">
        <v>46</v>
      </c>
      <c r="K113" s="42">
        <v>22.465059708093765</v>
      </c>
      <c r="L113" s="47">
        <v>22.449682935552389</v>
      </c>
      <c r="M113" s="47">
        <v>22.434306163011012</v>
      </c>
      <c r="N113" s="47">
        <v>22.418929390469636</v>
      </c>
      <c r="O113" s="47">
        <v>22.403552617928259</v>
      </c>
      <c r="P113" s="47">
        <v>22.388175845386883</v>
      </c>
      <c r="Q113" s="47">
        <v>22.372799072845506</v>
      </c>
      <c r="R113" s="47">
        <v>22.35742230030413</v>
      </c>
      <c r="S113" s="47">
        <v>22.342045527762753</v>
      </c>
      <c r="T113" s="47">
        <v>22.326668755221377</v>
      </c>
      <c r="U113" s="47">
        <v>22.31129198268</v>
      </c>
      <c r="V113" s="47">
        <v>22.295915210138624</v>
      </c>
      <c r="W113" s="47">
        <v>22.280538437597247</v>
      </c>
      <c r="X113" s="47">
        <v>22.265161665055871</v>
      </c>
      <c r="Y113" s="47">
        <v>22.249784892514494</v>
      </c>
      <c r="Z113" s="47">
        <v>22.234408119973118</v>
      </c>
      <c r="AA113" s="47">
        <v>22.219031347431741</v>
      </c>
      <c r="AB113" s="47">
        <v>22.203654574890365</v>
      </c>
      <c r="AC113" s="47">
        <v>22.188277802348988</v>
      </c>
      <c r="AD113" s="42">
        <v>22.18827780234901</v>
      </c>
      <c r="AE113" s="47">
        <v>22.285873395610238</v>
      </c>
      <c r="AF113" s="47">
        <v>22.383468988871467</v>
      </c>
      <c r="AG113" s="47">
        <v>22.481064582132696</v>
      </c>
      <c r="AH113" s="47">
        <v>22.578660175393924</v>
      </c>
      <c r="AI113" s="47">
        <v>22.676255768655153</v>
      </c>
      <c r="AJ113" s="47">
        <v>22.773851361916382</v>
      </c>
      <c r="AK113" s="47">
        <v>22.871446955177611</v>
      </c>
      <c r="AL113" s="47">
        <v>22.969042548438839</v>
      </c>
      <c r="AM113" s="47">
        <v>23.066638141700068</v>
      </c>
      <c r="AN113" s="47">
        <v>23.164233734961297</v>
      </c>
      <c r="AO113" s="42">
        <v>23.261829328222518</v>
      </c>
      <c r="AP113" s="47">
        <v>22.21884972234508</v>
      </c>
      <c r="AQ113" s="42">
        <v>21.175870116467642</v>
      </c>
      <c r="AR113" s="47">
        <v>21.147919488263145</v>
      </c>
      <c r="AS113" s="47">
        <v>21.119968860058648</v>
      </c>
      <c r="AT113" s="42">
        <v>21.092018231854148</v>
      </c>
      <c r="AU113" s="42">
        <v>20.976423681753406</v>
      </c>
      <c r="AV113" s="42">
        <v>22.089537569413732</v>
      </c>
      <c r="AW113" s="42">
        <v>21.679379035824859</v>
      </c>
      <c r="AX113" s="97">
        <v>6.2413699999999999</v>
      </c>
      <c r="AY113" s="91"/>
      <c r="AZ113" s="91"/>
      <c r="BH113"/>
    </row>
    <row r="114" spans="1:60" x14ac:dyDescent="0.2">
      <c r="A114" s="65" t="s">
        <v>279</v>
      </c>
      <c r="B114" s="7" t="s">
        <v>306</v>
      </c>
      <c r="C114" s="7" t="s">
        <v>90</v>
      </c>
      <c r="D114" s="7" t="s">
        <v>126</v>
      </c>
      <c r="E114" s="13">
        <v>136582.30239999999</v>
      </c>
      <c r="F114" s="87">
        <v>0.30208000000000002</v>
      </c>
      <c r="G114" s="7">
        <v>5.12</v>
      </c>
      <c r="H114" s="28">
        <v>4.6340000000000003</v>
      </c>
      <c r="I114" s="42">
        <v>0.85019999999999996</v>
      </c>
      <c r="J114" s="27" t="s">
        <v>197</v>
      </c>
      <c r="K114" s="42">
        <v>4.6209137295777385</v>
      </c>
      <c r="L114" s="47">
        <v>4.6207297177562374</v>
      </c>
      <c r="M114" s="47">
        <v>4.6205457059347363</v>
      </c>
      <c r="N114" s="47">
        <v>4.6203616941132353</v>
      </c>
      <c r="O114" s="47">
        <v>4.6201776822917342</v>
      </c>
      <c r="P114" s="47">
        <v>4.6199936704702331</v>
      </c>
      <c r="Q114" s="47">
        <v>4.6198096586487321</v>
      </c>
      <c r="R114" s="47">
        <v>4.619625646827231</v>
      </c>
      <c r="S114" s="47">
        <v>4.6194416350057299</v>
      </c>
      <c r="T114" s="47">
        <v>4.6192576231842288</v>
      </c>
      <c r="U114" s="47">
        <v>4.6190736113627278</v>
      </c>
      <c r="V114" s="47">
        <v>4.6188895995412267</v>
      </c>
      <c r="W114" s="47">
        <v>4.6187055877197256</v>
      </c>
      <c r="X114" s="47">
        <v>4.6185215758982245</v>
      </c>
      <c r="Y114" s="47">
        <v>4.6183375640767235</v>
      </c>
      <c r="Z114" s="47">
        <v>4.6181535522552224</v>
      </c>
      <c r="AA114" s="47">
        <v>4.6179695404337213</v>
      </c>
      <c r="AB114" s="47">
        <v>4.6177855286122202</v>
      </c>
      <c r="AC114" s="47">
        <v>4.6176015167907192</v>
      </c>
      <c r="AD114" s="42">
        <v>4.6174175049692154</v>
      </c>
      <c r="AE114" s="47">
        <v>4.5317217791675422</v>
      </c>
      <c r="AF114" s="47">
        <v>4.4460260533658689</v>
      </c>
      <c r="AG114" s="42">
        <v>4.3603303275641965</v>
      </c>
      <c r="AH114" s="47">
        <v>4.4080106562057288</v>
      </c>
      <c r="AI114" s="47">
        <v>4.4556909848472612</v>
      </c>
      <c r="AJ114" s="47">
        <v>4.5033713134887936</v>
      </c>
      <c r="AK114" s="47">
        <v>4.551051642130326</v>
      </c>
      <c r="AL114" s="47">
        <v>4.5987319707718584</v>
      </c>
      <c r="AM114" s="47">
        <v>4.6464122994133907</v>
      </c>
      <c r="AN114" s="47">
        <v>4.6940926280549231</v>
      </c>
      <c r="AO114" s="47">
        <v>4.7417729566964555</v>
      </c>
      <c r="AP114" s="42">
        <v>4.7894532853379879</v>
      </c>
      <c r="AQ114" s="42">
        <v>4.5694438741293784</v>
      </c>
      <c r="AR114" s="47">
        <v>4.5904227818985914</v>
      </c>
      <c r="AS114" s="47">
        <v>4.6114016896678045</v>
      </c>
      <c r="AT114" s="42">
        <v>4.6323805974370167</v>
      </c>
      <c r="AU114" s="42">
        <v>4.6221025395517215</v>
      </c>
      <c r="AV114" s="42">
        <v>4.6803542282768547</v>
      </c>
      <c r="AW114" s="42">
        <v>4.8277853864675757</v>
      </c>
      <c r="AX114" s="97">
        <v>0.77954000000000001</v>
      </c>
      <c r="AY114" s="91"/>
      <c r="AZ114" s="91"/>
      <c r="BH114"/>
    </row>
    <row r="115" spans="1:60" x14ac:dyDescent="0.2">
      <c r="A115" s="19" t="s">
        <v>280</v>
      </c>
      <c r="B115" s="7" t="s">
        <v>306</v>
      </c>
      <c r="C115" s="7" t="s">
        <v>90</v>
      </c>
      <c r="D115" s="7" t="s">
        <v>126</v>
      </c>
      <c r="E115" s="13">
        <v>14072.758099999999</v>
      </c>
      <c r="F115" s="87">
        <v>0.17876999999999998</v>
      </c>
      <c r="G115" s="7">
        <v>3.03</v>
      </c>
      <c r="H115" s="28">
        <v>2.98</v>
      </c>
      <c r="I115" s="42">
        <v>0.17879999999999999</v>
      </c>
      <c r="J115" s="27" t="s">
        <v>49</v>
      </c>
      <c r="K115" s="42">
        <v>4.2653261901047292</v>
      </c>
      <c r="L115" s="47">
        <v>4.2917712124833782</v>
      </c>
      <c r="M115" s="47">
        <v>4.3182162348620272</v>
      </c>
      <c r="N115" s="47">
        <v>4.3446612572406762</v>
      </c>
      <c r="O115" s="47">
        <v>4.3711062796193252</v>
      </c>
      <c r="P115" s="47">
        <v>4.3975513019979742</v>
      </c>
      <c r="Q115" s="47">
        <v>4.4239963243766232</v>
      </c>
      <c r="R115" s="47">
        <v>4.4504413467552721</v>
      </c>
      <c r="S115" s="47">
        <v>4.4768863691339211</v>
      </c>
      <c r="T115" s="47">
        <v>4.5033313915125701</v>
      </c>
      <c r="U115" s="47">
        <v>4.5297764138912191</v>
      </c>
      <c r="V115" s="47">
        <v>4.5562214362698681</v>
      </c>
      <c r="W115" s="47">
        <v>4.5826664586485171</v>
      </c>
      <c r="X115" s="47">
        <v>4.6091114810271661</v>
      </c>
      <c r="Y115" s="47">
        <v>4.635556503405815</v>
      </c>
      <c r="Z115" s="47">
        <v>4.662001525784464</v>
      </c>
      <c r="AA115" s="47">
        <v>4.688446548163113</v>
      </c>
      <c r="AB115" s="47">
        <v>4.714891570541762</v>
      </c>
      <c r="AC115" s="47">
        <v>4.741336592920411</v>
      </c>
      <c r="AD115" s="42">
        <v>4.7677816152990662</v>
      </c>
      <c r="AE115" s="47">
        <v>3.9557274885959774</v>
      </c>
      <c r="AF115" s="47">
        <v>3.1436733618928887</v>
      </c>
      <c r="AG115" s="42">
        <v>2.3316192351898</v>
      </c>
      <c r="AH115" s="47">
        <v>2.2613074656090184</v>
      </c>
      <c r="AI115" s="47">
        <v>2.1909956960282368</v>
      </c>
      <c r="AJ115" s="47">
        <v>2.1206839264474553</v>
      </c>
      <c r="AK115" s="47">
        <v>2.0503721568666737</v>
      </c>
      <c r="AL115" s="47">
        <v>1.9800603872858922</v>
      </c>
      <c r="AM115" s="42">
        <v>1.9097486177051113</v>
      </c>
      <c r="AN115" s="42">
        <v>2.6310877869970528</v>
      </c>
      <c r="AO115" s="42">
        <v>4.4547493262072804</v>
      </c>
      <c r="AP115" s="42">
        <v>4.4842227301809041</v>
      </c>
      <c r="AQ115" s="47">
        <v>4.4642503402957381</v>
      </c>
      <c r="AR115" s="47">
        <v>4.4442779504105729</v>
      </c>
      <c r="AS115" s="47">
        <v>4.4243055605254078</v>
      </c>
      <c r="AT115" s="42">
        <v>4.4043331706402418</v>
      </c>
      <c r="AU115" s="42">
        <v>4.4702751135392615</v>
      </c>
      <c r="AV115" s="42">
        <v>4.2653261901047292</v>
      </c>
      <c r="AW115" s="42">
        <v>4.6300542326205845</v>
      </c>
      <c r="AX115" s="96">
        <v>1.2619999999999999E-2</v>
      </c>
      <c r="AY115" s="91"/>
      <c r="AZ115" s="91"/>
      <c r="BH115"/>
    </row>
    <row r="116" spans="1:60" ht="20" x14ac:dyDescent="0.2">
      <c r="A116" s="20" t="s">
        <v>129</v>
      </c>
      <c r="B116" s="7" t="s">
        <v>307</v>
      </c>
      <c r="C116" s="7" t="s">
        <v>90</v>
      </c>
      <c r="D116" s="7" t="s">
        <v>129</v>
      </c>
      <c r="E116" s="13">
        <v>39982.285799999998</v>
      </c>
      <c r="F116" s="87">
        <v>9.0270000000000003E-2</v>
      </c>
      <c r="G116" s="79">
        <v>1.53</v>
      </c>
      <c r="H116" s="77">
        <f t="shared" ref="H116" si="19">G116</f>
        <v>1.53</v>
      </c>
      <c r="I116" s="42">
        <v>0.10710000000000001</v>
      </c>
      <c r="J116" s="26" t="s">
        <v>47</v>
      </c>
      <c r="K116" s="45">
        <v>1.53</v>
      </c>
      <c r="L116" s="45">
        <v>1.53</v>
      </c>
      <c r="M116" s="45">
        <v>1.53</v>
      </c>
      <c r="N116" s="45">
        <v>1.53</v>
      </c>
      <c r="O116" s="45">
        <v>1.53</v>
      </c>
      <c r="P116" s="45">
        <v>1.53</v>
      </c>
      <c r="Q116" s="45">
        <v>1.53</v>
      </c>
      <c r="R116" s="45">
        <v>1.53</v>
      </c>
      <c r="S116" s="45">
        <v>1.53</v>
      </c>
      <c r="T116" s="45">
        <v>1.53</v>
      </c>
      <c r="U116" s="45">
        <v>1.53</v>
      </c>
      <c r="V116" s="45">
        <v>1.53</v>
      </c>
      <c r="W116" s="45">
        <v>1.53</v>
      </c>
      <c r="X116" s="45">
        <v>1.53</v>
      </c>
      <c r="Y116" s="45">
        <v>1.53</v>
      </c>
      <c r="Z116" s="45">
        <v>1.53</v>
      </c>
      <c r="AA116" s="45">
        <v>1.53</v>
      </c>
      <c r="AB116" s="45">
        <v>1.53</v>
      </c>
      <c r="AC116" s="45">
        <v>1.53</v>
      </c>
      <c r="AD116" s="45">
        <v>1.53</v>
      </c>
      <c r="AE116" s="45">
        <v>1.53</v>
      </c>
      <c r="AF116" s="45">
        <v>1.53</v>
      </c>
      <c r="AG116" s="45">
        <v>1.53</v>
      </c>
      <c r="AH116" s="45">
        <v>1.53</v>
      </c>
      <c r="AI116" s="45">
        <v>1.53</v>
      </c>
      <c r="AJ116" s="45">
        <v>1.53</v>
      </c>
      <c r="AK116" s="45">
        <v>1.53</v>
      </c>
      <c r="AL116" s="45">
        <v>1.53</v>
      </c>
      <c r="AM116" s="45">
        <v>1.53</v>
      </c>
      <c r="AN116" s="45">
        <v>1.53</v>
      </c>
      <c r="AO116" s="45">
        <v>1.53</v>
      </c>
      <c r="AP116" s="45">
        <v>1.53</v>
      </c>
      <c r="AQ116" s="45">
        <v>1.53</v>
      </c>
      <c r="AR116" s="45">
        <v>1.53</v>
      </c>
      <c r="AS116" s="45">
        <v>1.53</v>
      </c>
      <c r="AT116" s="45">
        <v>1.53</v>
      </c>
      <c r="AU116" s="45">
        <v>1.53</v>
      </c>
      <c r="AV116" s="45">
        <v>1.53</v>
      </c>
      <c r="AW116" s="45">
        <v>1.53</v>
      </c>
      <c r="AX116" s="96">
        <v>5.7849999999999999E-2</v>
      </c>
      <c r="AY116" s="90">
        <f t="shared" ref="AY116:AY155" si="20">G116*(2017-1979+1)-SUM(K116:AW116)</f>
        <v>0</v>
      </c>
      <c r="AZ116" s="90">
        <f t="shared" ref="AZ116:AZ155" si="21">-AY116/360</f>
        <v>0</v>
      </c>
      <c r="BH116"/>
    </row>
    <row r="117" spans="1:60" ht="20" x14ac:dyDescent="0.2">
      <c r="A117" s="1" t="s">
        <v>127</v>
      </c>
      <c r="B117" s="7" t="s">
        <v>307</v>
      </c>
      <c r="C117" s="7" t="s">
        <v>90</v>
      </c>
      <c r="D117" s="7" t="s">
        <v>128</v>
      </c>
      <c r="E117" s="13">
        <v>213552.79689999999</v>
      </c>
      <c r="F117" s="87">
        <v>0.44367999999999996</v>
      </c>
      <c r="G117" s="79">
        <v>7.52</v>
      </c>
      <c r="H117" s="31">
        <v>9.49</v>
      </c>
      <c r="I117" s="42">
        <v>0.40799999999999997</v>
      </c>
      <c r="J117" s="27" t="s">
        <v>45</v>
      </c>
      <c r="K117" s="41">
        <v>9.9709284865668959</v>
      </c>
      <c r="L117" s="48">
        <v>9.8831050327965411</v>
      </c>
      <c r="M117" s="48">
        <v>9.7952815790261862</v>
      </c>
      <c r="N117" s="48">
        <v>9.7074581252558314</v>
      </c>
      <c r="O117" s="48">
        <v>9.6196346714854766</v>
      </c>
      <c r="P117" s="48">
        <v>9.5318112177151217</v>
      </c>
      <c r="Q117" s="48">
        <v>9.4439877639447669</v>
      </c>
      <c r="R117" s="48">
        <v>9.3561643101744121</v>
      </c>
      <c r="S117" s="48">
        <v>9.2683408564040572</v>
      </c>
      <c r="T117" s="48">
        <v>9.1805174026337024</v>
      </c>
      <c r="U117" s="41">
        <v>9.0926939488633529</v>
      </c>
      <c r="V117" s="48">
        <v>9.3451556876576891</v>
      </c>
      <c r="W117" s="48">
        <v>9.5976174264520253</v>
      </c>
      <c r="X117" s="48">
        <v>9.8500791652463615</v>
      </c>
      <c r="Y117" s="48">
        <v>10.102540904040698</v>
      </c>
      <c r="Z117" s="48">
        <v>10.355002642835034</v>
      </c>
      <c r="AA117" s="48">
        <v>10.60746438162937</v>
      </c>
      <c r="AB117" s="41">
        <v>10.85992612042371</v>
      </c>
      <c r="AC117" s="48">
        <v>10.766885975859349</v>
      </c>
      <c r="AD117" s="48">
        <v>10.673845831294988</v>
      </c>
      <c r="AE117" s="48">
        <v>10.580805686730628</v>
      </c>
      <c r="AF117" s="48">
        <v>10.487765542166267</v>
      </c>
      <c r="AG117" s="41">
        <v>10.39472539760191</v>
      </c>
      <c r="AH117" s="48">
        <v>10.120304343919413</v>
      </c>
      <c r="AI117" s="48">
        <v>9.845883290236916</v>
      </c>
      <c r="AJ117" s="48">
        <v>9.5714622365544191</v>
      </c>
      <c r="AK117" s="48">
        <v>9.2970411828719222</v>
      </c>
      <c r="AL117" s="48">
        <v>9.0226201291894252</v>
      </c>
      <c r="AM117" s="41">
        <v>9.0226201291894217</v>
      </c>
      <c r="AN117" s="41">
        <v>9.1147886145582699</v>
      </c>
      <c r="AO117" s="41">
        <v>9.2218416281461231</v>
      </c>
      <c r="AP117" s="41">
        <v>9.6437720515559633</v>
      </c>
      <c r="AQ117" s="41">
        <v>9.1901208130746888</v>
      </c>
      <c r="AR117" s="48">
        <v>8.534770479119036</v>
      </c>
      <c r="AS117" s="41">
        <v>7.8794201451633841</v>
      </c>
      <c r="AT117" s="41">
        <v>9.498906083084572</v>
      </c>
      <c r="AU117" s="41">
        <v>9.5422995517306788</v>
      </c>
      <c r="AV117" s="41">
        <v>9.474556472949093</v>
      </c>
      <c r="AW117" s="41">
        <v>9.49</v>
      </c>
      <c r="AX117" s="97">
        <v>1.1798599999999999</v>
      </c>
      <c r="AY117" s="90">
        <f t="shared" si="20"/>
        <v>-83.662145308147842</v>
      </c>
      <c r="AZ117" s="90">
        <f t="shared" si="21"/>
        <v>0.23239484807818844</v>
      </c>
      <c r="BH117"/>
    </row>
    <row r="118" spans="1:60" ht="20" x14ac:dyDescent="0.2">
      <c r="A118" s="1" t="s">
        <v>196</v>
      </c>
      <c r="B118" s="7" t="s">
        <v>307</v>
      </c>
      <c r="C118" s="7" t="s">
        <v>90</v>
      </c>
      <c r="D118" s="7" t="s">
        <v>130</v>
      </c>
      <c r="E118" s="13">
        <v>23068.548599999998</v>
      </c>
      <c r="F118" s="87">
        <v>0.12094999999999999</v>
      </c>
      <c r="G118" s="79">
        <v>2.0499999999999998</v>
      </c>
      <c r="H118" s="77">
        <f t="shared" ref="H118" si="22">G118</f>
        <v>2.0499999999999998</v>
      </c>
      <c r="I118" s="42">
        <v>0.35699999999999998</v>
      </c>
      <c r="J118" s="26" t="s">
        <v>47</v>
      </c>
      <c r="K118" s="45">
        <v>2.0499999999999998</v>
      </c>
      <c r="L118" s="45">
        <v>2.0499999999999998</v>
      </c>
      <c r="M118" s="45">
        <v>2.0499999999999998</v>
      </c>
      <c r="N118" s="45">
        <v>2.0499999999999998</v>
      </c>
      <c r="O118" s="45">
        <v>2.0499999999999998</v>
      </c>
      <c r="P118" s="45">
        <v>2.0499999999999998</v>
      </c>
      <c r="Q118" s="45">
        <v>2.0499999999999998</v>
      </c>
      <c r="R118" s="45">
        <v>2.0499999999999998</v>
      </c>
      <c r="S118" s="45">
        <v>2.0499999999999998</v>
      </c>
      <c r="T118" s="45">
        <v>2.0499999999999998</v>
      </c>
      <c r="U118" s="45">
        <v>2.0499999999999998</v>
      </c>
      <c r="V118" s="45">
        <v>2.0499999999999998</v>
      </c>
      <c r="W118" s="45">
        <v>2.0499999999999998</v>
      </c>
      <c r="X118" s="45">
        <v>2.0499999999999998</v>
      </c>
      <c r="Y118" s="45">
        <v>2.0499999999999998</v>
      </c>
      <c r="Z118" s="45">
        <v>2.0499999999999998</v>
      </c>
      <c r="AA118" s="45">
        <v>2.0499999999999998</v>
      </c>
      <c r="AB118" s="45">
        <v>2.0499999999999998</v>
      </c>
      <c r="AC118" s="45">
        <v>2.0499999999999998</v>
      </c>
      <c r="AD118" s="45">
        <v>2.0499999999999998</v>
      </c>
      <c r="AE118" s="45">
        <v>2.0499999999999998</v>
      </c>
      <c r="AF118" s="45">
        <v>2.0499999999999998</v>
      </c>
      <c r="AG118" s="45">
        <v>2.0499999999999998</v>
      </c>
      <c r="AH118" s="45">
        <v>2.0499999999999998</v>
      </c>
      <c r="AI118" s="45">
        <v>2.0499999999999998</v>
      </c>
      <c r="AJ118" s="45">
        <v>2.0499999999999998</v>
      </c>
      <c r="AK118" s="45">
        <v>2.0499999999999998</v>
      </c>
      <c r="AL118" s="45">
        <v>2.0499999999999998</v>
      </c>
      <c r="AM118" s="45">
        <v>2.0499999999999998</v>
      </c>
      <c r="AN118" s="45">
        <v>2.0499999999999998</v>
      </c>
      <c r="AO118" s="45">
        <v>2.0499999999999998</v>
      </c>
      <c r="AP118" s="45">
        <v>2.0499999999999998</v>
      </c>
      <c r="AQ118" s="45">
        <v>2.0499999999999998</v>
      </c>
      <c r="AR118" s="45">
        <v>2.0499999999999998</v>
      </c>
      <c r="AS118" s="45">
        <v>2.0499999999999998</v>
      </c>
      <c r="AT118" s="45">
        <v>2.0499999999999998</v>
      </c>
      <c r="AU118" s="45">
        <v>2.0499999999999998</v>
      </c>
      <c r="AV118" s="45">
        <v>2.0499999999999998</v>
      </c>
      <c r="AW118" s="45">
        <v>2.0499999999999998</v>
      </c>
      <c r="AX118" s="96">
        <v>6.6519999999999996E-2</v>
      </c>
      <c r="AY118" s="90">
        <f t="shared" si="20"/>
        <v>0</v>
      </c>
      <c r="AZ118" s="90">
        <f t="shared" si="21"/>
        <v>0</v>
      </c>
      <c r="BH118"/>
    </row>
    <row r="119" spans="1:60" ht="20" x14ac:dyDescent="0.2">
      <c r="A119" s="1" t="s">
        <v>208</v>
      </c>
      <c r="B119" s="7" t="s">
        <v>307</v>
      </c>
      <c r="C119" s="7" t="s">
        <v>90</v>
      </c>
      <c r="D119" s="7" t="s">
        <v>131</v>
      </c>
      <c r="E119" s="13">
        <v>6793.1652000000004</v>
      </c>
      <c r="F119" s="87">
        <v>6.5490000000000007E-2</v>
      </c>
      <c r="G119" s="79">
        <v>1.1100000000000001</v>
      </c>
      <c r="H119" s="31">
        <v>1.06</v>
      </c>
      <c r="I119" s="42">
        <v>0.106</v>
      </c>
      <c r="J119" s="133" t="s">
        <v>49</v>
      </c>
      <c r="K119" s="43">
        <v>1.06</v>
      </c>
      <c r="L119" s="43">
        <v>1.06</v>
      </c>
      <c r="M119" s="43">
        <v>1.06</v>
      </c>
      <c r="N119" s="43">
        <v>1.06</v>
      </c>
      <c r="O119" s="43">
        <v>1.06</v>
      </c>
      <c r="P119" s="43">
        <v>1.06</v>
      </c>
      <c r="Q119" s="43">
        <v>1.06</v>
      </c>
      <c r="R119" s="43">
        <v>1.06</v>
      </c>
      <c r="S119" s="43">
        <v>1.06</v>
      </c>
      <c r="T119" s="43">
        <v>1.06</v>
      </c>
      <c r="U119" s="43">
        <v>1.06</v>
      </c>
      <c r="V119" s="43">
        <v>1.06</v>
      </c>
      <c r="W119" s="43">
        <v>1.06</v>
      </c>
      <c r="X119" s="43">
        <v>1.06</v>
      </c>
      <c r="Y119" s="43">
        <v>1.06</v>
      </c>
      <c r="Z119" s="43">
        <v>1.06</v>
      </c>
      <c r="AA119" s="43">
        <v>1.06</v>
      </c>
      <c r="AB119" s="43">
        <v>1.06</v>
      </c>
      <c r="AC119" s="43">
        <v>1.06</v>
      </c>
      <c r="AD119" s="43">
        <v>1.06</v>
      </c>
      <c r="AE119" s="43">
        <v>1.06</v>
      </c>
      <c r="AF119" s="43">
        <v>1.06</v>
      </c>
      <c r="AG119" s="43">
        <v>1.06</v>
      </c>
      <c r="AH119" s="43">
        <v>1.06</v>
      </c>
      <c r="AI119" s="43">
        <v>1.06</v>
      </c>
      <c r="AJ119" s="43">
        <v>1.06</v>
      </c>
      <c r="AK119" s="43">
        <v>1.06</v>
      </c>
      <c r="AL119" s="43">
        <v>1.06</v>
      </c>
      <c r="AM119" s="43">
        <v>1.06</v>
      </c>
      <c r="AN119" s="43">
        <v>1.06</v>
      </c>
      <c r="AO119" s="43">
        <v>1.06</v>
      </c>
      <c r="AP119" s="43">
        <v>1.06</v>
      </c>
      <c r="AQ119" s="43">
        <v>1.06</v>
      </c>
      <c r="AR119" s="43">
        <v>1.06</v>
      </c>
      <c r="AS119" s="43">
        <v>1.06</v>
      </c>
      <c r="AT119" s="43">
        <v>1.06</v>
      </c>
      <c r="AU119" s="43">
        <v>1.06</v>
      </c>
      <c r="AV119" s="43">
        <v>1.06</v>
      </c>
      <c r="AW119" s="43">
        <v>1.06</v>
      </c>
      <c r="AX119" s="96">
        <v>5.0899999999999999E-3</v>
      </c>
      <c r="AY119" s="90">
        <f t="shared" si="20"/>
        <v>1.9500000000000028</v>
      </c>
      <c r="AZ119" s="90">
        <f t="shared" si="21"/>
        <v>-5.4166666666666747E-3</v>
      </c>
      <c r="BH119"/>
    </row>
    <row r="120" spans="1:60" ht="20" x14ac:dyDescent="0.2">
      <c r="A120" s="1" t="s">
        <v>209</v>
      </c>
      <c r="B120" s="7" t="s">
        <v>307</v>
      </c>
      <c r="C120" s="7" t="s">
        <v>90</v>
      </c>
      <c r="D120" s="7" t="s">
        <v>131</v>
      </c>
      <c r="E120" s="13">
        <v>8962.0175999999992</v>
      </c>
      <c r="F120" s="87">
        <v>0.14455000000000001</v>
      </c>
      <c r="G120" s="79">
        <v>2.4500000000000002</v>
      </c>
      <c r="H120" s="31">
        <v>2.5099999999999998</v>
      </c>
      <c r="I120" s="42">
        <v>0.24399999999999999</v>
      </c>
      <c r="J120" s="133" t="s">
        <v>49</v>
      </c>
      <c r="K120" s="43">
        <v>2.5099999999999998</v>
      </c>
      <c r="L120" s="43">
        <v>2.5099999999999998</v>
      </c>
      <c r="M120" s="43">
        <v>2.5099999999999998</v>
      </c>
      <c r="N120" s="43">
        <v>2.5099999999999998</v>
      </c>
      <c r="O120" s="43">
        <v>2.5099999999999998</v>
      </c>
      <c r="P120" s="43">
        <v>2.5099999999999998</v>
      </c>
      <c r="Q120" s="43">
        <v>2.5099999999999998</v>
      </c>
      <c r="R120" s="43">
        <v>2.5099999999999998</v>
      </c>
      <c r="S120" s="43">
        <v>2.5099999999999998</v>
      </c>
      <c r="T120" s="43">
        <v>2.5099999999999998</v>
      </c>
      <c r="U120" s="43">
        <v>2.5099999999999998</v>
      </c>
      <c r="V120" s="43">
        <v>2.5099999999999998</v>
      </c>
      <c r="W120" s="43">
        <v>2.5099999999999998</v>
      </c>
      <c r="X120" s="43">
        <v>2.5099999999999998</v>
      </c>
      <c r="Y120" s="43">
        <v>2.5099999999999998</v>
      </c>
      <c r="Z120" s="43">
        <v>2.5099999999999998</v>
      </c>
      <c r="AA120" s="43">
        <v>2.5099999999999998</v>
      </c>
      <c r="AB120" s="43">
        <v>2.5099999999999998</v>
      </c>
      <c r="AC120" s="43">
        <v>2.5099999999999998</v>
      </c>
      <c r="AD120" s="43">
        <v>2.5099999999999998</v>
      </c>
      <c r="AE120" s="43">
        <v>2.5099999999999998</v>
      </c>
      <c r="AF120" s="43">
        <v>2.5099999999999998</v>
      </c>
      <c r="AG120" s="43">
        <v>2.5099999999999998</v>
      </c>
      <c r="AH120" s="43">
        <v>2.5099999999999998</v>
      </c>
      <c r="AI120" s="43">
        <v>2.5099999999999998</v>
      </c>
      <c r="AJ120" s="43">
        <v>2.5099999999999998</v>
      </c>
      <c r="AK120" s="43">
        <v>2.5099999999999998</v>
      </c>
      <c r="AL120" s="43">
        <v>2.5099999999999998</v>
      </c>
      <c r="AM120" s="43">
        <v>2.5099999999999998</v>
      </c>
      <c r="AN120" s="43">
        <v>2.5099999999999998</v>
      </c>
      <c r="AO120" s="43">
        <v>2.5099999999999998</v>
      </c>
      <c r="AP120" s="43">
        <v>2.5099999999999998</v>
      </c>
      <c r="AQ120" s="43">
        <v>2.5099999999999998</v>
      </c>
      <c r="AR120" s="43">
        <v>2.5099999999999998</v>
      </c>
      <c r="AS120" s="43">
        <v>2.5099999999999998</v>
      </c>
      <c r="AT120" s="43">
        <v>2.5099999999999998</v>
      </c>
      <c r="AU120" s="43">
        <v>2.5099999999999998</v>
      </c>
      <c r="AV120" s="43">
        <v>2.5099999999999998</v>
      </c>
      <c r="AW120" s="43">
        <v>2.5099999999999998</v>
      </c>
      <c r="AX120" s="96">
        <v>7.8700000000000003E-3</v>
      </c>
      <c r="AY120" s="90">
        <f t="shared" si="20"/>
        <v>-2.3400000000000176</v>
      </c>
      <c r="AZ120" s="90">
        <f t="shared" si="21"/>
        <v>6.5000000000000491E-3</v>
      </c>
      <c r="BH120"/>
    </row>
    <row r="121" spans="1:60" ht="20" x14ac:dyDescent="0.2">
      <c r="A121" s="1" t="s">
        <v>17</v>
      </c>
      <c r="B121" s="7" t="s">
        <v>307</v>
      </c>
      <c r="C121" s="7" t="s">
        <v>90</v>
      </c>
      <c r="D121" s="7" t="s">
        <v>131</v>
      </c>
      <c r="E121" s="13">
        <v>11462.12</v>
      </c>
      <c r="F121" s="87">
        <v>0.11268999999999998</v>
      </c>
      <c r="G121" s="79">
        <v>1.91</v>
      </c>
      <c r="H121" s="77">
        <f t="shared" ref="H121:H124" si="23">G121</f>
        <v>1.91</v>
      </c>
      <c r="I121" s="42">
        <v>0.34019999999999995</v>
      </c>
      <c r="J121" s="26" t="s">
        <v>48</v>
      </c>
      <c r="K121" s="43">
        <v>1.89</v>
      </c>
      <c r="L121" s="43">
        <v>1.89</v>
      </c>
      <c r="M121" s="43">
        <v>1.89</v>
      </c>
      <c r="N121" s="43">
        <v>1.89</v>
      </c>
      <c r="O121" s="43">
        <v>1.89</v>
      </c>
      <c r="P121" s="43">
        <v>1.89</v>
      </c>
      <c r="Q121" s="43">
        <v>1.89</v>
      </c>
      <c r="R121" s="43">
        <v>1.89</v>
      </c>
      <c r="S121" s="43">
        <v>1.89</v>
      </c>
      <c r="T121" s="43">
        <v>1.89</v>
      </c>
      <c r="U121" s="43">
        <v>1.89</v>
      </c>
      <c r="V121" s="43">
        <v>1.89</v>
      </c>
      <c r="W121" s="43">
        <v>1.89</v>
      </c>
      <c r="X121" s="43">
        <v>1.89</v>
      </c>
      <c r="Y121" s="43">
        <v>1.89</v>
      </c>
      <c r="Z121" s="43">
        <v>1.89</v>
      </c>
      <c r="AA121" s="43">
        <v>1.89</v>
      </c>
      <c r="AB121" s="43">
        <v>1.89</v>
      </c>
      <c r="AC121" s="43">
        <v>1.89</v>
      </c>
      <c r="AD121" s="43">
        <v>1.89</v>
      </c>
      <c r="AE121" s="43">
        <v>1.89</v>
      </c>
      <c r="AF121" s="43">
        <v>1.89</v>
      </c>
      <c r="AG121" s="43">
        <v>1.89</v>
      </c>
      <c r="AH121" s="43">
        <v>1.89</v>
      </c>
      <c r="AI121" s="43">
        <v>1.89</v>
      </c>
      <c r="AJ121" s="43">
        <v>1.89</v>
      </c>
      <c r="AK121" s="43">
        <v>1.89</v>
      </c>
      <c r="AL121" s="43">
        <v>1.89</v>
      </c>
      <c r="AM121" s="43">
        <v>1.89</v>
      </c>
      <c r="AN121" s="43">
        <v>1.89</v>
      </c>
      <c r="AO121" s="43">
        <v>1.89</v>
      </c>
      <c r="AP121" s="43">
        <v>1.89</v>
      </c>
      <c r="AQ121" s="43">
        <v>1.89</v>
      </c>
      <c r="AR121" s="43">
        <v>1.89</v>
      </c>
      <c r="AS121" s="43">
        <v>1.89</v>
      </c>
      <c r="AT121" s="43">
        <v>1.89</v>
      </c>
      <c r="AU121" s="43">
        <v>1.89</v>
      </c>
      <c r="AV121" s="43">
        <v>1.89</v>
      </c>
      <c r="AW121" s="43">
        <v>1.89</v>
      </c>
      <c r="AX121" s="96">
        <v>9.4699999999999993E-3</v>
      </c>
      <c r="AY121" s="90">
        <f t="shared" si="20"/>
        <v>0.77999999999998693</v>
      </c>
      <c r="AZ121" s="90">
        <f t="shared" si="21"/>
        <v>-2.1666666666666301E-3</v>
      </c>
      <c r="BH121"/>
    </row>
    <row r="122" spans="1:60" ht="20" x14ac:dyDescent="0.2">
      <c r="A122" s="1" t="s">
        <v>34</v>
      </c>
      <c r="B122" s="7" t="s">
        <v>307</v>
      </c>
      <c r="C122" s="7" t="s">
        <v>90</v>
      </c>
      <c r="D122" s="7" t="s">
        <v>131</v>
      </c>
      <c r="E122" s="13">
        <v>6040.2470999999996</v>
      </c>
      <c r="F122" s="87">
        <v>6.1949999999999998E-2</v>
      </c>
      <c r="G122" s="79">
        <v>1.05</v>
      </c>
      <c r="H122" s="77">
        <f t="shared" si="23"/>
        <v>1.05</v>
      </c>
      <c r="I122" s="42">
        <v>0.313</v>
      </c>
      <c r="J122" s="26" t="s">
        <v>47</v>
      </c>
      <c r="K122" s="45">
        <v>1.05</v>
      </c>
      <c r="L122" s="45">
        <v>1.05</v>
      </c>
      <c r="M122" s="45">
        <v>1.05</v>
      </c>
      <c r="N122" s="45">
        <v>1.05</v>
      </c>
      <c r="O122" s="45">
        <v>1.05</v>
      </c>
      <c r="P122" s="45">
        <v>1.05</v>
      </c>
      <c r="Q122" s="45">
        <v>1.05</v>
      </c>
      <c r="R122" s="45">
        <v>1.05</v>
      </c>
      <c r="S122" s="45">
        <v>1.05</v>
      </c>
      <c r="T122" s="45">
        <v>1.05</v>
      </c>
      <c r="U122" s="45">
        <v>1.05</v>
      </c>
      <c r="V122" s="45">
        <v>1.05</v>
      </c>
      <c r="W122" s="45">
        <v>1.05</v>
      </c>
      <c r="X122" s="45">
        <v>1.05</v>
      </c>
      <c r="Y122" s="45">
        <v>1.05</v>
      </c>
      <c r="Z122" s="45">
        <v>1.05</v>
      </c>
      <c r="AA122" s="45">
        <v>1.05</v>
      </c>
      <c r="AB122" s="45">
        <v>1.05</v>
      </c>
      <c r="AC122" s="45">
        <v>1.05</v>
      </c>
      <c r="AD122" s="45">
        <v>1.05</v>
      </c>
      <c r="AE122" s="45">
        <v>1.05</v>
      </c>
      <c r="AF122" s="45">
        <v>1.05</v>
      </c>
      <c r="AG122" s="45">
        <v>1.05</v>
      </c>
      <c r="AH122" s="45">
        <v>1.05</v>
      </c>
      <c r="AI122" s="45">
        <v>1.05</v>
      </c>
      <c r="AJ122" s="45">
        <v>1.05</v>
      </c>
      <c r="AK122" s="45">
        <v>1.05</v>
      </c>
      <c r="AL122" s="45">
        <v>1.05</v>
      </c>
      <c r="AM122" s="45">
        <v>1.05</v>
      </c>
      <c r="AN122" s="45">
        <v>1.05</v>
      </c>
      <c r="AO122" s="45">
        <v>1.05</v>
      </c>
      <c r="AP122" s="45">
        <v>1.05</v>
      </c>
      <c r="AQ122" s="45">
        <v>1.05</v>
      </c>
      <c r="AR122" s="45">
        <v>1.05</v>
      </c>
      <c r="AS122" s="45">
        <v>1.05</v>
      </c>
      <c r="AT122" s="45">
        <v>1.05</v>
      </c>
      <c r="AU122" s="45">
        <v>1.05</v>
      </c>
      <c r="AV122" s="45">
        <v>1.05</v>
      </c>
      <c r="AW122" s="45">
        <v>1.05</v>
      </c>
      <c r="AX122" s="96">
        <v>3.1700000000000001E-3</v>
      </c>
      <c r="AY122" s="90">
        <f t="shared" si="20"/>
        <v>0</v>
      </c>
      <c r="AZ122" s="90">
        <f t="shared" si="21"/>
        <v>0</v>
      </c>
      <c r="BH122"/>
    </row>
    <row r="123" spans="1:60" ht="20" x14ac:dyDescent="0.2">
      <c r="A123" s="20" t="s">
        <v>68</v>
      </c>
      <c r="B123" s="7" t="s">
        <v>307</v>
      </c>
      <c r="C123" s="7" t="s">
        <v>90</v>
      </c>
      <c r="D123" s="7" t="s">
        <v>131</v>
      </c>
      <c r="E123" s="13">
        <v>1696.0555999999999</v>
      </c>
      <c r="F123" s="87">
        <v>2.6550000000000001E-2</v>
      </c>
      <c r="G123" s="79">
        <v>0.45</v>
      </c>
      <c r="H123" s="77">
        <f t="shared" si="23"/>
        <v>0.45</v>
      </c>
      <c r="I123" s="42">
        <v>2.7E-2</v>
      </c>
      <c r="J123" s="26" t="s">
        <v>47</v>
      </c>
      <c r="K123" s="45">
        <v>0.45</v>
      </c>
      <c r="L123" s="45">
        <v>0.45</v>
      </c>
      <c r="M123" s="45">
        <v>0.45</v>
      </c>
      <c r="N123" s="45">
        <v>0.45</v>
      </c>
      <c r="O123" s="45">
        <v>0.45</v>
      </c>
      <c r="P123" s="45">
        <v>0.45</v>
      </c>
      <c r="Q123" s="45">
        <v>0.45</v>
      </c>
      <c r="R123" s="45">
        <v>0.45</v>
      </c>
      <c r="S123" s="45">
        <v>0.45</v>
      </c>
      <c r="T123" s="45">
        <v>0.45</v>
      </c>
      <c r="U123" s="45">
        <v>0.45</v>
      </c>
      <c r="V123" s="45">
        <v>0.45</v>
      </c>
      <c r="W123" s="45">
        <v>0.45</v>
      </c>
      <c r="X123" s="45">
        <v>0.45</v>
      </c>
      <c r="Y123" s="45">
        <v>0.45</v>
      </c>
      <c r="Z123" s="45">
        <v>0.45</v>
      </c>
      <c r="AA123" s="45">
        <v>0.45</v>
      </c>
      <c r="AB123" s="45">
        <v>0.45</v>
      </c>
      <c r="AC123" s="45">
        <v>0.45</v>
      </c>
      <c r="AD123" s="45">
        <v>0.45</v>
      </c>
      <c r="AE123" s="45">
        <v>0.45</v>
      </c>
      <c r="AF123" s="45">
        <v>0.45</v>
      </c>
      <c r="AG123" s="45">
        <v>0.45</v>
      </c>
      <c r="AH123" s="45">
        <v>0.45</v>
      </c>
      <c r="AI123" s="45">
        <v>0.45</v>
      </c>
      <c r="AJ123" s="45">
        <v>0.45</v>
      </c>
      <c r="AK123" s="45">
        <v>0.45</v>
      </c>
      <c r="AL123" s="45">
        <v>0.45</v>
      </c>
      <c r="AM123" s="45">
        <v>0.45</v>
      </c>
      <c r="AN123" s="45">
        <v>0.45</v>
      </c>
      <c r="AO123" s="45">
        <v>0.45</v>
      </c>
      <c r="AP123" s="45">
        <v>0.45</v>
      </c>
      <c r="AQ123" s="45">
        <v>0.45</v>
      </c>
      <c r="AR123" s="45">
        <v>0.45</v>
      </c>
      <c r="AS123" s="45">
        <v>0.45</v>
      </c>
      <c r="AT123" s="45">
        <v>0.45</v>
      </c>
      <c r="AU123" s="45">
        <v>0.45</v>
      </c>
      <c r="AV123" s="45">
        <v>0.45</v>
      </c>
      <c r="AW123" s="45">
        <v>0.45</v>
      </c>
      <c r="AX123" s="96">
        <v>1.8000000000000001E-4</v>
      </c>
      <c r="AY123" s="90">
        <f t="shared" si="20"/>
        <v>0</v>
      </c>
      <c r="AZ123" s="90">
        <f t="shared" si="21"/>
        <v>0</v>
      </c>
      <c r="BH123"/>
    </row>
    <row r="124" spans="1:60" ht="20" x14ac:dyDescent="0.2">
      <c r="A124" s="20" t="s">
        <v>131</v>
      </c>
      <c r="B124" s="7" t="s">
        <v>307</v>
      </c>
      <c r="C124" s="7" t="s">
        <v>90</v>
      </c>
      <c r="D124" s="7" t="s">
        <v>131</v>
      </c>
      <c r="E124" s="13">
        <v>17418.4077</v>
      </c>
      <c r="F124" s="87">
        <v>0.42185</v>
      </c>
      <c r="G124" s="79">
        <v>7.15</v>
      </c>
      <c r="H124" s="77">
        <f t="shared" si="23"/>
        <v>7.15</v>
      </c>
      <c r="I124" s="42">
        <v>0.42899999999999999</v>
      </c>
      <c r="J124" s="26" t="s">
        <v>47</v>
      </c>
      <c r="K124" s="45">
        <v>7.15</v>
      </c>
      <c r="L124" s="45">
        <v>7.15</v>
      </c>
      <c r="M124" s="45">
        <v>7.15</v>
      </c>
      <c r="N124" s="45">
        <v>7.15</v>
      </c>
      <c r="O124" s="45">
        <v>7.15</v>
      </c>
      <c r="P124" s="45">
        <v>7.15</v>
      </c>
      <c r="Q124" s="45">
        <v>7.15</v>
      </c>
      <c r="R124" s="45">
        <v>7.15</v>
      </c>
      <c r="S124" s="45">
        <v>7.15</v>
      </c>
      <c r="T124" s="45">
        <v>7.15</v>
      </c>
      <c r="U124" s="45">
        <v>7.15</v>
      </c>
      <c r="V124" s="45">
        <v>7.15</v>
      </c>
      <c r="W124" s="45">
        <v>7.15</v>
      </c>
      <c r="X124" s="45">
        <v>7.15</v>
      </c>
      <c r="Y124" s="45">
        <v>7.15</v>
      </c>
      <c r="Z124" s="45">
        <v>7.15</v>
      </c>
      <c r="AA124" s="45">
        <v>7.15</v>
      </c>
      <c r="AB124" s="45">
        <v>7.15</v>
      </c>
      <c r="AC124" s="45">
        <v>7.15</v>
      </c>
      <c r="AD124" s="45">
        <v>7.15</v>
      </c>
      <c r="AE124" s="45">
        <v>7.15</v>
      </c>
      <c r="AF124" s="45">
        <v>7.15</v>
      </c>
      <c r="AG124" s="45">
        <v>7.15</v>
      </c>
      <c r="AH124" s="45">
        <v>7.15</v>
      </c>
      <c r="AI124" s="45">
        <v>7.15</v>
      </c>
      <c r="AJ124" s="45">
        <v>7.15</v>
      </c>
      <c r="AK124" s="45">
        <v>7.15</v>
      </c>
      <c r="AL124" s="45">
        <v>7.15</v>
      </c>
      <c r="AM124" s="45">
        <v>7.15</v>
      </c>
      <c r="AN124" s="45">
        <v>7.15</v>
      </c>
      <c r="AO124" s="45">
        <v>7.15</v>
      </c>
      <c r="AP124" s="45">
        <v>7.15</v>
      </c>
      <c r="AQ124" s="45">
        <v>7.15</v>
      </c>
      <c r="AR124" s="45">
        <v>7.15</v>
      </c>
      <c r="AS124" s="45">
        <v>7.15</v>
      </c>
      <c r="AT124" s="45">
        <v>7.15</v>
      </c>
      <c r="AU124" s="45">
        <v>7.15</v>
      </c>
      <c r="AV124" s="45">
        <v>7.15</v>
      </c>
      <c r="AW124" s="45">
        <v>7.15</v>
      </c>
      <c r="AX124" s="96">
        <v>1.1609999999999999E-2</v>
      </c>
      <c r="AY124" s="90">
        <f t="shared" si="20"/>
        <v>0</v>
      </c>
      <c r="AZ124" s="90">
        <f t="shared" si="21"/>
        <v>0</v>
      </c>
      <c r="BH124"/>
    </row>
    <row r="125" spans="1:60" ht="20" x14ac:dyDescent="0.2">
      <c r="A125" s="1" t="s">
        <v>210</v>
      </c>
      <c r="B125" s="7" t="s">
        <v>307</v>
      </c>
      <c r="C125" s="7" t="s">
        <v>90</v>
      </c>
      <c r="D125" s="7" t="s">
        <v>132</v>
      </c>
      <c r="E125" s="13">
        <v>15736.190699999999</v>
      </c>
      <c r="F125" s="87">
        <v>0.18643999999999999</v>
      </c>
      <c r="G125" s="79">
        <v>3.16</v>
      </c>
      <c r="H125" s="31">
        <v>3.5550000000000002</v>
      </c>
      <c r="I125" s="42">
        <v>0.224</v>
      </c>
      <c r="J125" s="133" t="s">
        <v>46</v>
      </c>
      <c r="K125" s="44">
        <v>3.16</v>
      </c>
      <c r="L125" s="48">
        <v>3.1784076549263958</v>
      </c>
      <c r="M125" s="48">
        <v>3.1968153098527914</v>
      </c>
      <c r="N125" s="48">
        <v>3.215222964779187</v>
      </c>
      <c r="O125" s="48">
        <v>3.2336306197055826</v>
      </c>
      <c r="P125" s="48">
        <v>3.2520382746319783</v>
      </c>
      <c r="Q125" s="48">
        <v>3.2704459295583739</v>
      </c>
      <c r="R125" s="48">
        <v>3.2888535844847695</v>
      </c>
      <c r="S125" s="48">
        <v>3.3072612394111651</v>
      </c>
      <c r="T125" s="48">
        <v>3.3256688943375607</v>
      </c>
      <c r="U125" s="48">
        <v>3.3440765492639564</v>
      </c>
      <c r="V125" s="48">
        <v>3.362484204190352</v>
      </c>
      <c r="W125" s="48">
        <v>3.3808918591167476</v>
      </c>
      <c r="X125" s="48">
        <v>3.3992995140431432</v>
      </c>
      <c r="Y125" s="48">
        <v>3.4177071689695389</v>
      </c>
      <c r="Z125" s="48">
        <v>3.4361148238959345</v>
      </c>
      <c r="AA125" s="48">
        <v>3.4545224788223301</v>
      </c>
      <c r="AB125" s="48">
        <v>3.4729301337487257</v>
      </c>
      <c r="AC125" s="48">
        <v>3.4913377886751213</v>
      </c>
      <c r="AD125" s="48">
        <v>3.509745443601517</v>
      </c>
      <c r="AE125" s="48">
        <v>3.5281530985279126</v>
      </c>
      <c r="AF125" s="48">
        <v>3.5465607534543082</v>
      </c>
      <c r="AG125" s="43">
        <v>3.5097454436015152</v>
      </c>
      <c r="AH125" s="48">
        <v>3.4890905666025978</v>
      </c>
      <c r="AI125" s="48">
        <v>3.4684356896036803</v>
      </c>
      <c r="AJ125" s="48">
        <v>3.4477808126047629</v>
      </c>
      <c r="AK125" s="48">
        <v>3.4271259356058454</v>
      </c>
      <c r="AL125" s="48">
        <v>3.406471058606928</v>
      </c>
      <c r="AM125" s="48">
        <v>3.3858161816080106</v>
      </c>
      <c r="AN125" s="43">
        <v>3.3651613046090918</v>
      </c>
      <c r="AO125" s="43">
        <v>3.4673248880465191</v>
      </c>
      <c r="AP125" s="43">
        <v>3.4787145656788727</v>
      </c>
      <c r="AQ125" s="48">
        <v>3.5942764367740891</v>
      </c>
      <c r="AR125" s="48">
        <v>3.7098383078693056</v>
      </c>
      <c r="AS125" s="43">
        <v>3.825400178964522</v>
      </c>
      <c r="AT125" s="43">
        <v>3.3965822154761032</v>
      </c>
      <c r="AU125" s="43">
        <v>3.6336399451229151</v>
      </c>
      <c r="AV125" s="43">
        <v>3.578283893293662</v>
      </c>
      <c r="AW125" s="43">
        <v>3.7847866567756392</v>
      </c>
      <c r="AX125" s="96">
        <v>1.8010000000000002E-2</v>
      </c>
      <c r="AY125" s="90">
        <f t="shared" si="20"/>
        <v>-10.500642368841426</v>
      </c>
      <c r="AZ125" s="90">
        <f t="shared" si="21"/>
        <v>2.9168451024559516E-2</v>
      </c>
      <c r="BH125"/>
    </row>
    <row r="126" spans="1:60" ht="20" x14ac:dyDescent="0.2">
      <c r="A126" s="1" t="s">
        <v>211</v>
      </c>
      <c r="B126" s="7" t="s">
        <v>307</v>
      </c>
      <c r="C126" s="7" t="s">
        <v>90</v>
      </c>
      <c r="D126" s="7" t="s">
        <v>133</v>
      </c>
      <c r="E126" s="13">
        <v>52382.672700000003</v>
      </c>
      <c r="F126" s="87">
        <v>0.35753999999999997</v>
      </c>
      <c r="G126" s="79">
        <v>6.06</v>
      </c>
      <c r="H126" s="31">
        <v>5.86</v>
      </c>
      <c r="I126" s="42">
        <v>0.53300000000000003</v>
      </c>
      <c r="J126" s="27" t="s">
        <v>49</v>
      </c>
      <c r="K126" s="44">
        <v>6.06</v>
      </c>
      <c r="L126" s="48">
        <v>6.0569040480188976</v>
      </c>
      <c r="M126" s="48">
        <v>6.0538080960377956</v>
      </c>
      <c r="N126" s="48">
        <v>6.0507121440566936</v>
      </c>
      <c r="O126" s="48">
        <v>6.0476161920755915</v>
      </c>
      <c r="P126" s="48">
        <v>6.0445202400944895</v>
      </c>
      <c r="Q126" s="48">
        <v>6.0414242881133875</v>
      </c>
      <c r="R126" s="48">
        <v>6.0383283361322855</v>
      </c>
      <c r="S126" s="48">
        <v>6.0352323841511835</v>
      </c>
      <c r="T126" s="48">
        <v>6.0321364321700814</v>
      </c>
      <c r="U126" s="48">
        <v>6.0290404801889794</v>
      </c>
      <c r="V126" s="48">
        <v>6.0259445282078774</v>
      </c>
      <c r="W126" s="48">
        <v>6.0228485762267754</v>
      </c>
      <c r="X126" s="48">
        <v>6.0197526242456734</v>
      </c>
      <c r="Y126" s="48">
        <v>6.0166566722645713</v>
      </c>
      <c r="Z126" s="48">
        <v>6.0135607202834693</v>
      </c>
      <c r="AA126" s="48">
        <v>6.0104647683023673</v>
      </c>
      <c r="AB126" s="48">
        <v>6.0073688163212653</v>
      </c>
      <c r="AC126" s="48">
        <v>6.0042728643401633</v>
      </c>
      <c r="AD126" s="41">
        <v>6.001176912359063</v>
      </c>
      <c r="AE126" s="48">
        <v>5.8414736668741831</v>
      </c>
      <c r="AF126" s="48">
        <v>5.6817704213893032</v>
      </c>
      <c r="AG126" s="41">
        <v>5.5220671759044242</v>
      </c>
      <c r="AH126" s="48">
        <v>5.5106722649880924</v>
      </c>
      <c r="AI126" s="48">
        <v>5.4992773540717605</v>
      </c>
      <c r="AJ126" s="48">
        <v>5.4878824431554287</v>
      </c>
      <c r="AK126" s="48">
        <v>5.4764875322390969</v>
      </c>
      <c r="AL126" s="41">
        <v>5.4650926213227669</v>
      </c>
      <c r="AM126" s="48">
        <v>5.814262270620671</v>
      </c>
      <c r="AN126" s="41">
        <v>6.1634319199185752</v>
      </c>
      <c r="AO126" s="41">
        <v>5.5013307311481565</v>
      </c>
      <c r="AP126" s="41">
        <v>5.1984315542950883</v>
      </c>
      <c r="AQ126" s="41">
        <v>5.6965984367125504</v>
      </c>
      <c r="AR126" s="48">
        <v>5.9199683389823807</v>
      </c>
      <c r="AS126" s="41">
        <v>6.1433382412522111</v>
      </c>
      <c r="AT126" s="41">
        <v>5.7399243455833666</v>
      </c>
      <c r="AU126" s="41">
        <v>5.8661381266243078</v>
      </c>
      <c r="AV126" s="41">
        <v>5.7906854946292876</v>
      </c>
      <c r="AW126" s="41">
        <v>5.86</v>
      </c>
      <c r="AX126" s="96">
        <v>0.10983999999999999</v>
      </c>
      <c r="AY126" s="90">
        <f t="shared" si="20"/>
        <v>7.5493979366976589</v>
      </c>
      <c r="AZ126" s="90">
        <f t="shared" si="21"/>
        <v>-2.0970549824160165E-2</v>
      </c>
      <c r="BH126"/>
    </row>
    <row r="127" spans="1:60" ht="20" x14ac:dyDescent="0.2">
      <c r="A127" s="20" t="s">
        <v>135</v>
      </c>
      <c r="B127" s="7" t="s">
        <v>307</v>
      </c>
      <c r="C127" s="7" t="s">
        <v>90</v>
      </c>
      <c r="D127" s="7" t="s">
        <v>135</v>
      </c>
      <c r="E127" s="13">
        <v>9810.7594000000008</v>
      </c>
      <c r="F127" s="87">
        <v>0.27611999999999998</v>
      </c>
      <c r="G127" s="79">
        <v>4.68</v>
      </c>
      <c r="H127" s="77">
        <f t="shared" ref="H127:H128" si="24">G127</f>
        <v>4.68</v>
      </c>
      <c r="I127" s="42">
        <v>0.28079999999999999</v>
      </c>
      <c r="J127" s="26" t="s">
        <v>47</v>
      </c>
      <c r="K127" s="44">
        <v>4.68</v>
      </c>
      <c r="L127" s="44">
        <v>4.68</v>
      </c>
      <c r="M127" s="44">
        <v>4.68</v>
      </c>
      <c r="N127" s="44">
        <v>4.68</v>
      </c>
      <c r="O127" s="44">
        <v>4.68</v>
      </c>
      <c r="P127" s="44">
        <v>4.68</v>
      </c>
      <c r="Q127" s="44">
        <v>4.68</v>
      </c>
      <c r="R127" s="44">
        <v>4.68</v>
      </c>
      <c r="S127" s="44">
        <v>4.68</v>
      </c>
      <c r="T127" s="44">
        <v>4.68</v>
      </c>
      <c r="U127" s="44">
        <v>4.68</v>
      </c>
      <c r="V127" s="44">
        <v>4.68</v>
      </c>
      <c r="W127" s="44">
        <v>4.68</v>
      </c>
      <c r="X127" s="44">
        <v>4.68</v>
      </c>
      <c r="Y127" s="44">
        <v>4.68</v>
      </c>
      <c r="Z127" s="44">
        <v>4.68</v>
      </c>
      <c r="AA127" s="44">
        <v>4.68</v>
      </c>
      <c r="AB127" s="44">
        <v>4.68</v>
      </c>
      <c r="AC127" s="44">
        <v>4.68</v>
      </c>
      <c r="AD127" s="44">
        <v>4.68</v>
      </c>
      <c r="AE127" s="44">
        <v>4.68</v>
      </c>
      <c r="AF127" s="44">
        <v>4.68</v>
      </c>
      <c r="AG127" s="44">
        <v>4.68</v>
      </c>
      <c r="AH127" s="44">
        <v>4.68</v>
      </c>
      <c r="AI127" s="44">
        <v>4.68</v>
      </c>
      <c r="AJ127" s="44">
        <v>4.68</v>
      </c>
      <c r="AK127" s="44">
        <v>4.68</v>
      </c>
      <c r="AL127" s="44">
        <v>4.68</v>
      </c>
      <c r="AM127" s="44">
        <v>4.68</v>
      </c>
      <c r="AN127" s="44">
        <v>4.68</v>
      </c>
      <c r="AO127" s="44">
        <v>4.68</v>
      </c>
      <c r="AP127" s="44">
        <v>4.68</v>
      </c>
      <c r="AQ127" s="44">
        <v>4.68</v>
      </c>
      <c r="AR127" s="44">
        <v>4.68</v>
      </c>
      <c r="AS127" s="44">
        <v>4.68</v>
      </c>
      <c r="AT127" s="44">
        <v>4.68</v>
      </c>
      <c r="AU127" s="44">
        <v>4.68</v>
      </c>
      <c r="AV127" s="44">
        <v>4.68</v>
      </c>
      <c r="AW127" s="44">
        <v>4.68</v>
      </c>
      <c r="AX127" s="96">
        <v>1.0159999999999999E-2</v>
      </c>
      <c r="AY127" s="90">
        <f t="shared" si="20"/>
        <v>0</v>
      </c>
      <c r="AZ127" s="90">
        <f t="shared" si="21"/>
        <v>0</v>
      </c>
      <c r="BH127"/>
    </row>
    <row r="128" spans="1:60" ht="20" x14ac:dyDescent="0.2">
      <c r="A128" s="1" t="s">
        <v>33</v>
      </c>
      <c r="B128" s="7" t="s">
        <v>307</v>
      </c>
      <c r="C128" s="7" t="s">
        <v>90</v>
      </c>
      <c r="D128" s="7" t="s">
        <v>134</v>
      </c>
      <c r="E128" s="13">
        <v>4555.1243000000004</v>
      </c>
      <c r="F128" s="87">
        <v>9.5579999999999998E-2</v>
      </c>
      <c r="G128" s="79">
        <v>1.62</v>
      </c>
      <c r="H128" s="77">
        <f t="shared" si="24"/>
        <v>1.62</v>
      </c>
      <c r="I128" s="42">
        <v>0.14699999999999999</v>
      </c>
      <c r="J128" s="26" t="s">
        <v>47</v>
      </c>
      <c r="K128" s="44">
        <v>1.62</v>
      </c>
      <c r="L128" s="44">
        <v>1.62</v>
      </c>
      <c r="M128" s="44">
        <v>1.62</v>
      </c>
      <c r="N128" s="44">
        <v>1.62</v>
      </c>
      <c r="O128" s="44">
        <v>1.62</v>
      </c>
      <c r="P128" s="44">
        <v>1.62</v>
      </c>
      <c r="Q128" s="44">
        <v>1.62</v>
      </c>
      <c r="R128" s="44">
        <v>1.62</v>
      </c>
      <c r="S128" s="44">
        <v>1.62</v>
      </c>
      <c r="T128" s="44">
        <v>1.62</v>
      </c>
      <c r="U128" s="44">
        <v>1.62</v>
      </c>
      <c r="V128" s="44">
        <v>1.62</v>
      </c>
      <c r="W128" s="44">
        <v>1.62</v>
      </c>
      <c r="X128" s="44">
        <v>1.62</v>
      </c>
      <c r="Y128" s="44">
        <v>1.62</v>
      </c>
      <c r="Z128" s="44">
        <v>1.62</v>
      </c>
      <c r="AA128" s="44">
        <v>1.62</v>
      </c>
      <c r="AB128" s="44">
        <v>1.62</v>
      </c>
      <c r="AC128" s="44">
        <v>1.62</v>
      </c>
      <c r="AD128" s="44">
        <v>1.62</v>
      </c>
      <c r="AE128" s="44">
        <v>1.62</v>
      </c>
      <c r="AF128" s="44">
        <v>1.62</v>
      </c>
      <c r="AG128" s="44">
        <v>1.62</v>
      </c>
      <c r="AH128" s="44">
        <v>1.62</v>
      </c>
      <c r="AI128" s="44">
        <v>1.62</v>
      </c>
      <c r="AJ128" s="44">
        <v>1.62</v>
      </c>
      <c r="AK128" s="44">
        <v>1.62</v>
      </c>
      <c r="AL128" s="44">
        <v>1.62</v>
      </c>
      <c r="AM128" s="44">
        <v>1.62</v>
      </c>
      <c r="AN128" s="44">
        <v>1.62</v>
      </c>
      <c r="AO128" s="44">
        <v>1.62</v>
      </c>
      <c r="AP128" s="44">
        <v>1.62</v>
      </c>
      <c r="AQ128" s="44">
        <v>1.62</v>
      </c>
      <c r="AR128" s="44">
        <v>1.62</v>
      </c>
      <c r="AS128" s="44">
        <v>1.62</v>
      </c>
      <c r="AT128" s="44">
        <v>1.62</v>
      </c>
      <c r="AU128" s="44">
        <v>1.62</v>
      </c>
      <c r="AV128" s="44">
        <v>1.62</v>
      </c>
      <c r="AW128" s="44">
        <v>1.62</v>
      </c>
      <c r="AX128" s="96">
        <v>1.0330000000000001E-2</v>
      </c>
      <c r="AY128" s="90">
        <f t="shared" si="20"/>
        <v>0</v>
      </c>
      <c r="AZ128" s="90">
        <f t="shared" si="21"/>
        <v>0</v>
      </c>
      <c r="BH128"/>
    </row>
    <row r="129" spans="1:60" ht="20" x14ac:dyDescent="0.2">
      <c r="A129" s="1" t="s">
        <v>18</v>
      </c>
      <c r="B129" s="7" t="s">
        <v>307</v>
      </c>
      <c r="C129" s="7" t="s">
        <v>90</v>
      </c>
      <c r="D129" s="7" t="s">
        <v>135</v>
      </c>
      <c r="E129" s="13">
        <v>5063.6061</v>
      </c>
      <c r="F129" s="87">
        <v>0.16048000000000001</v>
      </c>
      <c r="G129" s="79">
        <v>2.72</v>
      </c>
      <c r="H129" s="31">
        <v>2.94</v>
      </c>
      <c r="I129" s="42">
        <v>0.27</v>
      </c>
      <c r="J129" s="27" t="s">
        <v>45</v>
      </c>
      <c r="K129" s="43">
        <v>2.94</v>
      </c>
      <c r="L129" s="43">
        <v>2.94</v>
      </c>
      <c r="M129" s="43">
        <v>2.94</v>
      </c>
      <c r="N129" s="43">
        <v>2.94</v>
      </c>
      <c r="O129" s="43">
        <v>2.94</v>
      </c>
      <c r="P129" s="43">
        <v>2.94</v>
      </c>
      <c r="Q129" s="43">
        <v>2.94</v>
      </c>
      <c r="R129" s="43">
        <v>2.94</v>
      </c>
      <c r="S129" s="43">
        <v>2.94</v>
      </c>
      <c r="T129" s="43">
        <v>2.94</v>
      </c>
      <c r="U129" s="43">
        <v>2.94</v>
      </c>
      <c r="V129" s="43">
        <v>2.94</v>
      </c>
      <c r="W129" s="43">
        <v>2.94</v>
      </c>
      <c r="X129" s="43">
        <v>2.94</v>
      </c>
      <c r="Y129" s="43">
        <v>2.94</v>
      </c>
      <c r="Z129" s="43">
        <v>2.94</v>
      </c>
      <c r="AA129" s="43">
        <v>2.94</v>
      </c>
      <c r="AB129" s="43">
        <v>2.94</v>
      </c>
      <c r="AC129" s="43">
        <v>2.94</v>
      </c>
      <c r="AD129" s="43">
        <v>2.94</v>
      </c>
      <c r="AE129" s="43">
        <v>2.94</v>
      </c>
      <c r="AF129" s="43">
        <v>2.94</v>
      </c>
      <c r="AG129" s="43">
        <v>2.94</v>
      </c>
      <c r="AH129" s="43">
        <v>2.94</v>
      </c>
      <c r="AI129" s="43">
        <v>2.94</v>
      </c>
      <c r="AJ129" s="43">
        <v>2.94</v>
      </c>
      <c r="AK129" s="43">
        <v>2.94</v>
      </c>
      <c r="AL129" s="43">
        <v>2.94</v>
      </c>
      <c r="AM129" s="43">
        <v>2.94</v>
      </c>
      <c r="AN129" s="43">
        <v>2.94</v>
      </c>
      <c r="AO129" s="43">
        <v>2.94</v>
      </c>
      <c r="AP129" s="43">
        <v>2.94</v>
      </c>
      <c r="AQ129" s="43">
        <v>2.94</v>
      </c>
      <c r="AR129" s="43">
        <v>2.94</v>
      </c>
      <c r="AS129" s="43">
        <v>2.94</v>
      </c>
      <c r="AT129" s="43">
        <v>2.94</v>
      </c>
      <c r="AU129" s="43">
        <v>2.94</v>
      </c>
      <c r="AV129" s="43">
        <v>2.94</v>
      </c>
      <c r="AW129" s="43">
        <v>2.94</v>
      </c>
      <c r="AX129" s="96">
        <v>8.0099999999999998E-3</v>
      </c>
      <c r="AY129" s="90">
        <f t="shared" si="20"/>
        <v>-8.5799999999999272</v>
      </c>
      <c r="AZ129" s="90">
        <f t="shared" si="21"/>
        <v>2.383333333333313E-2</v>
      </c>
      <c r="BH129"/>
    </row>
    <row r="130" spans="1:60" ht="20" x14ac:dyDescent="0.2">
      <c r="A130" s="1" t="s">
        <v>22</v>
      </c>
      <c r="B130" s="7" t="s">
        <v>307</v>
      </c>
      <c r="C130" s="7" t="s">
        <v>90</v>
      </c>
      <c r="D130" s="7" t="s">
        <v>136</v>
      </c>
      <c r="E130" s="13">
        <v>17394.270400000001</v>
      </c>
      <c r="F130" s="87">
        <v>0.22773999999999997</v>
      </c>
      <c r="G130" s="79">
        <v>3.86</v>
      </c>
      <c r="H130" s="31">
        <v>4.093</v>
      </c>
      <c r="I130" s="42">
        <v>0.23699999999999999</v>
      </c>
      <c r="J130" s="27" t="s">
        <v>197</v>
      </c>
      <c r="K130" s="43">
        <v>4.093</v>
      </c>
      <c r="L130" s="48">
        <v>4.101036071556833</v>
      </c>
      <c r="M130" s="48">
        <v>4.1090721431136661</v>
      </c>
      <c r="N130" s="48">
        <v>4.1171082146704991</v>
      </c>
      <c r="O130" s="48">
        <v>4.1251442862273322</v>
      </c>
      <c r="P130" s="48">
        <v>4.1331803577841653</v>
      </c>
      <c r="Q130" s="48">
        <v>4.1412164293409983</v>
      </c>
      <c r="R130" s="48">
        <v>4.1492525008978314</v>
      </c>
      <c r="S130" s="48">
        <v>4.1572885724546644</v>
      </c>
      <c r="T130" s="48">
        <v>4.1653246440114975</v>
      </c>
      <c r="U130" s="48">
        <v>4.1733607155683305</v>
      </c>
      <c r="V130" s="48">
        <v>4.1813967871251636</v>
      </c>
      <c r="W130" s="48">
        <v>4.1894328586819967</v>
      </c>
      <c r="X130" s="48">
        <v>4.1974689302388297</v>
      </c>
      <c r="Y130" s="48">
        <v>4.2055050017956628</v>
      </c>
      <c r="Z130" s="48">
        <v>4.2135410733524958</v>
      </c>
      <c r="AA130" s="48">
        <v>4.2215771449093289</v>
      </c>
      <c r="AB130" s="48">
        <v>4.229613216466162</v>
      </c>
      <c r="AC130" s="48">
        <v>4.237649288022995</v>
      </c>
      <c r="AD130" s="48">
        <v>4.2456853595798281</v>
      </c>
      <c r="AE130" s="48">
        <v>4.2537214311366611</v>
      </c>
      <c r="AF130" s="48">
        <v>4.2617575026934942</v>
      </c>
      <c r="AG130" s="43">
        <v>4.2456853595798325</v>
      </c>
      <c r="AH130" s="48">
        <v>4.2373398068595893</v>
      </c>
      <c r="AI130" s="48">
        <v>4.2289942541393462</v>
      </c>
      <c r="AJ130" s="48">
        <v>4.220648701419103</v>
      </c>
      <c r="AK130" s="48">
        <v>4.2123031486988598</v>
      </c>
      <c r="AL130" s="43">
        <v>4.2039575959786148</v>
      </c>
      <c r="AM130" s="43">
        <v>4.3972758125798395</v>
      </c>
      <c r="AN130" s="43">
        <v>4.3709140313118162</v>
      </c>
      <c r="AO130" s="43">
        <v>4.2238344425880037</v>
      </c>
      <c r="AP130" s="43">
        <v>4.5407249270370968</v>
      </c>
      <c r="AQ130" s="43">
        <v>4.3831441914972737</v>
      </c>
      <c r="AR130" s="48">
        <v>4.4176563874937127</v>
      </c>
      <c r="AS130" s="48">
        <v>4.4521685834901517</v>
      </c>
      <c r="AT130" s="43">
        <v>4.4866807794865915</v>
      </c>
      <c r="AU130" s="43">
        <v>4.6472339658321555</v>
      </c>
      <c r="AV130" s="43">
        <v>4.5380928331938444</v>
      </c>
      <c r="AW130" s="43">
        <v>4.9821070969420633</v>
      </c>
      <c r="AX130" s="96">
        <v>5.9089999999999997E-2</v>
      </c>
      <c r="AY130" s="90">
        <f t="shared" si="20"/>
        <v>-16.151094447756378</v>
      </c>
      <c r="AZ130" s="90">
        <f t="shared" si="21"/>
        <v>4.4864151243767719E-2</v>
      </c>
      <c r="BH130"/>
    </row>
    <row r="131" spans="1:60" ht="20" x14ac:dyDescent="0.2">
      <c r="A131" s="1" t="s">
        <v>212</v>
      </c>
      <c r="B131" s="7" t="s">
        <v>308</v>
      </c>
      <c r="C131" s="7" t="s">
        <v>90</v>
      </c>
      <c r="D131" s="7" t="s">
        <v>137</v>
      </c>
      <c r="E131" s="13">
        <v>308184.25919999997</v>
      </c>
      <c r="F131" s="87">
        <v>2.2260699999999995</v>
      </c>
      <c r="G131" s="79">
        <v>37.729999999999997</v>
      </c>
      <c r="H131" s="31">
        <v>41.39</v>
      </c>
      <c r="I131" s="42">
        <v>1.9770000000000001</v>
      </c>
      <c r="J131" s="27" t="s">
        <v>49</v>
      </c>
      <c r="K131" s="43">
        <v>33.231824945887446</v>
      </c>
      <c r="L131" s="48">
        <v>33.919898500309216</v>
      </c>
      <c r="M131" s="48">
        <v>34.607972054730986</v>
      </c>
      <c r="N131" s="48">
        <v>35.296045609152756</v>
      </c>
      <c r="O131" s="48">
        <v>35.984119163574526</v>
      </c>
      <c r="P131" s="48">
        <v>36.672192717996296</v>
      </c>
      <c r="Q131" s="48">
        <v>37.360266272418066</v>
      </c>
      <c r="R131" s="48">
        <v>38.048339826839836</v>
      </c>
      <c r="S131" s="48">
        <v>38.736413381261606</v>
      </c>
      <c r="T131" s="48">
        <v>39.424486935683376</v>
      </c>
      <c r="U131" s="43">
        <v>40.112560490105132</v>
      </c>
      <c r="V131" s="48">
        <v>40.090357565266366</v>
      </c>
      <c r="W131" s="48">
        <v>40.068154640427601</v>
      </c>
      <c r="X131" s="48">
        <v>40.045951715588835</v>
      </c>
      <c r="Y131" s="48">
        <v>40.023748790750069</v>
      </c>
      <c r="Z131" s="48">
        <v>40.001545865911304</v>
      </c>
      <c r="AA131" s="48">
        <v>39.979342941072538</v>
      </c>
      <c r="AB131" s="43">
        <v>39.957140016233765</v>
      </c>
      <c r="AC131" s="48">
        <v>40.213475811688312</v>
      </c>
      <c r="AD131" s="48">
        <v>40.469811607142859</v>
      </c>
      <c r="AE131" s="48">
        <v>40.726147402597405</v>
      </c>
      <c r="AF131" s="48">
        <v>40.982483198051952</v>
      </c>
      <c r="AG131" s="43">
        <v>41.238818993506491</v>
      </c>
      <c r="AH131" s="48">
        <v>40.994209724799006</v>
      </c>
      <c r="AI131" s="48">
        <v>40.749600456091521</v>
      </c>
      <c r="AJ131" s="48">
        <v>40.504991187384036</v>
      </c>
      <c r="AK131" s="48">
        <v>40.260381918676551</v>
      </c>
      <c r="AL131" s="43">
        <v>40.01577264996908</v>
      </c>
      <c r="AM131" s="48">
        <v>40.692687606292516</v>
      </c>
      <c r="AN131" s="43">
        <v>41.369602562615952</v>
      </c>
      <c r="AO131" s="43">
        <v>41.163628440012367</v>
      </c>
      <c r="AP131" s="43">
        <v>40.179352098794062</v>
      </c>
      <c r="AQ131" s="43">
        <v>41.078839092455162</v>
      </c>
      <c r="AR131" s="48">
        <v>40.843002054988659</v>
      </c>
      <c r="AS131" s="48">
        <v>40.607165017522156</v>
      </c>
      <c r="AT131" s="43">
        <v>40.371327980055653</v>
      </c>
      <c r="AU131" s="43">
        <v>40.47131541821274</v>
      </c>
      <c r="AV131" s="43">
        <v>39.994975262832405</v>
      </c>
      <c r="AW131" s="43">
        <v>40.728883058905382</v>
      </c>
      <c r="AX131" s="97">
        <v>1.5791900000000001</v>
      </c>
      <c r="AY131" s="90">
        <f t="shared" si="20"/>
        <v>-65.746832975804409</v>
      </c>
      <c r="AZ131" s="90">
        <f t="shared" si="21"/>
        <v>0.1826300915994567</v>
      </c>
      <c r="BH131"/>
    </row>
    <row r="132" spans="1:60" ht="20" x14ac:dyDescent="0.2">
      <c r="A132" s="1" t="s">
        <v>213</v>
      </c>
      <c r="B132" s="7" t="s">
        <v>308</v>
      </c>
      <c r="C132" s="7" t="s">
        <v>90</v>
      </c>
      <c r="D132" s="7" t="s">
        <v>138</v>
      </c>
      <c r="E132" s="13">
        <v>178748.4276</v>
      </c>
      <c r="F132" s="87">
        <v>1.32219</v>
      </c>
      <c r="G132" s="79">
        <v>22.41</v>
      </c>
      <c r="H132" s="31">
        <v>23</v>
      </c>
      <c r="I132" s="42">
        <v>1</v>
      </c>
      <c r="J132" s="27" t="s">
        <v>45</v>
      </c>
      <c r="K132" s="49">
        <v>22.41</v>
      </c>
      <c r="L132" s="48">
        <v>22.699080670042743</v>
      </c>
      <c r="M132" s="48">
        <v>22.988161340085487</v>
      </c>
      <c r="N132" s="48">
        <v>23.27724201012823</v>
      </c>
      <c r="O132" s="48">
        <v>23.566322680170973</v>
      </c>
      <c r="P132" s="48">
        <v>23.855403350213717</v>
      </c>
      <c r="Q132" s="48">
        <v>24.14448402025646</v>
      </c>
      <c r="R132" s="48">
        <v>24.433564690299203</v>
      </c>
      <c r="S132" s="48">
        <v>24.722645360341946</v>
      </c>
      <c r="T132" s="48">
        <v>25.01172603038469</v>
      </c>
      <c r="U132" s="43">
        <v>25.300806700427426</v>
      </c>
      <c r="V132" s="48">
        <v>24.772376644350771</v>
      </c>
      <c r="W132" s="48">
        <v>24.243946588274117</v>
      </c>
      <c r="X132" s="48">
        <v>23.715516532197462</v>
      </c>
      <c r="Y132" s="48">
        <v>23.187086476120808</v>
      </c>
      <c r="Z132" s="48">
        <v>22.658656420044153</v>
      </c>
      <c r="AA132" s="48">
        <v>22.130226363967498</v>
      </c>
      <c r="AB132" s="43">
        <v>21.601796307890833</v>
      </c>
      <c r="AC132" s="48">
        <v>21.960669359353034</v>
      </c>
      <c r="AD132" s="48">
        <v>22.319542410815234</v>
      </c>
      <c r="AE132" s="48">
        <v>22.678415462277435</v>
      </c>
      <c r="AF132" s="48">
        <v>23.037288513739636</v>
      </c>
      <c r="AG132" s="43">
        <v>23.39616156520184</v>
      </c>
      <c r="AH132" s="48">
        <v>23.356959160476809</v>
      </c>
      <c r="AI132" s="48">
        <v>23.317756755751777</v>
      </c>
      <c r="AJ132" s="48">
        <v>23.278554351026745</v>
      </c>
      <c r="AK132" s="48">
        <v>23.239351946301714</v>
      </c>
      <c r="AL132" s="48">
        <v>23.200149541576682</v>
      </c>
      <c r="AM132" s="43">
        <v>23.200149541576682</v>
      </c>
      <c r="AN132" s="43">
        <v>23.1046630239357</v>
      </c>
      <c r="AO132" s="43">
        <v>22.956336472567465</v>
      </c>
      <c r="AP132" s="48">
        <v>23.176133445757515</v>
      </c>
      <c r="AQ132" s="43">
        <v>23.395930418947565</v>
      </c>
      <c r="AR132" s="48">
        <v>23.166679563957672</v>
      </c>
      <c r="AS132" s="43">
        <v>22.937428708967776</v>
      </c>
      <c r="AT132" s="43">
        <v>22.540735507381108</v>
      </c>
      <c r="AU132" s="43">
        <v>22.773800275566536</v>
      </c>
      <c r="AV132" s="43">
        <v>23.11462542749495</v>
      </c>
      <c r="AW132" s="43">
        <v>23</v>
      </c>
      <c r="AX132" s="97">
        <v>0.94599999999999995</v>
      </c>
      <c r="AY132" s="90">
        <f t="shared" si="20"/>
        <v>-33.880373637870548</v>
      </c>
      <c r="AZ132" s="90">
        <f t="shared" si="21"/>
        <v>9.4112148994084849E-2</v>
      </c>
      <c r="BH132"/>
    </row>
    <row r="133" spans="1:60" ht="20" x14ac:dyDescent="0.2">
      <c r="A133" s="1" t="s">
        <v>12</v>
      </c>
      <c r="B133" s="7" t="s">
        <v>308</v>
      </c>
      <c r="C133" s="7" t="s">
        <v>90</v>
      </c>
      <c r="D133" s="7" t="s">
        <v>139</v>
      </c>
      <c r="E133" s="13">
        <v>84600.218800000002</v>
      </c>
      <c r="F133" s="87">
        <v>1.1392899999999999</v>
      </c>
      <c r="G133" s="79">
        <v>19.309999999999999</v>
      </c>
      <c r="H133" s="31">
        <v>18.28</v>
      </c>
      <c r="I133" s="42">
        <v>0.83499999999999996</v>
      </c>
      <c r="J133" s="27" t="s">
        <v>49</v>
      </c>
      <c r="K133" s="49">
        <v>19.309999999999999</v>
      </c>
      <c r="L133" s="48">
        <v>19.220789756671422</v>
      </c>
      <c r="M133" s="48">
        <v>19.131579513342846</v>
      </c>
      <c r="N133" s="48">
        <v>19.042369270014269</v>
      </c>
      <c r="O133" s="48">
        <v>18.953159026685693</v>
      </c>
      <c r="P133" s="48">
        <v>18.863948783357117</v>
      </c>
      <c r="Q133" s="48">
        <v>18.77473854002854</v>
      </c>
      <c r="R133" s="48">
        <v>18.685528296699964</v>
      </c>
      <c r="S133" s="48">
        <v>18.596318053371387</v>
      </c>
      <c r="T133" s="48">
        <v>18.507107810042811</v>
      </c>
      <c r="U133" s="43">
        <v>18.417897566714238</v>
      </c>
      <c r="V133" s="48">
        <v>18.315986704221189</v>
      </c>
      <c r="W133" s="48">
        <v>18.214075841728139</v>
      </c>
      <c r="X133" s="48">
        <v>18.112164979235089</v>
      </c>
      <c r="Y133" s="48">
        <v>18.01025411674204</v>
      </c>
      <c r="Z133" s="48">
        <v>17.90834325424899</v>
      </c>
      <c r="AA133" s="48">
        <v>17.806432391755941</v>
      </c>
      <c r="AB133" s="43">
        <v>17.704521529262902</v>
      </c>
      <c r="AC133" s="48">
        <v>17.981406689009184</v>
      </c>
      <c r="AD133" s="48">
        <v>18.258291848755466</v>
      </c>
      <c r="AE133" s="48">
        <v>18.535177008501748</v>
      </c>
      <c r="AF133" s="48">
        <v>18.81206216824803</v>
      </c>
      <c r="AG133" s="43">
        <v>19.088947327994312</v>
      </c>
      <c r="AH133" s="48">
        <v>18.927736922381232</v>
      </c>
      <c r="AI133" s="48">
        <v>18.766526516768153</v>
      </c>
      <c r="AJ133" s="48">
        <v>18.605316111155073</v>
      </c>
      <c r="AK133" s="48">
        <v>18.444105705541993</v>
      </c>
      <c r="AL133" s="43">
        <v>18.831405516633588</v>
      </c>
      <c r="AM133" s="48">
        <v>18.395940002668169</v>
      </c>
      <c r="AN133" s="43">
        <v>17.960474488702747</v>
      </c>
      <c r="AO133" s="43">
        <v>16.868582193636023</v>
      </c>
      <c r="AP133" s="48">
        <v>17.05712903408379</v>
      </c>
      <c r="AQ133" s="43">
        <v>17.245675874531557</v>
      </c>
      <c r="AR133" s="48">
        <v>17.127712856917626</v>
      </c>
      <c r="AS133" s="43">
        <v>17.009749839303691</v>
      </c>
      <c r="AT133" s="43">
        <v>18.477608838903468</v>
      </c>
      <c r="AU133" s="43">
        <v>18.361179248143404</v>
      </c>
      <c r="AV133" s="43">
        <v>18.475022335776458</v>
      </c>
      <c r="AW133" s="43">
        <v>18.120579032264587</v>
      </c>
      <c r="AX133" s="96">
        <v>0.3654</v>
      </c>
      <c r="AY133" s="90">
        <f t="shared" si="20"/>
        <v>38.164155005957014</v>
      </c>
      <c r="AZ133" s="90">
        <f t="shared" si="21"/>
        <v>-0.10601154168321393</v>
      </c>
      <c r="BH133"/>
    </row>
    <row r="134" spans="1:60" ht="20" x14ac:dyDescent="0.2">
      <c r="A134" s="20" t="s">
        <v>162</v>
      </c>
      <c r="B134" s="7" t="s">
        <v>308</v>
      </c>
      <c r="C134" s="7" t="s">
        <v>90</v>
      </c>
      <c r="D134" s="7" t="s">
        <v>162</v>
      </c>
      <c r="E134" s="13">
        <v>7606.2511000000004</v>
      </c>
      <c r="F134" s="87">
        <v>0.20177999999999999</v>
      </c>
      <c r="G134" s="79">
        <v>3.42</v>
      </c>
      <c r="H134" s="77">
        <f t="shared" ref="H134:H135" si="25">G134</f>
        <v>3.42</v>
      </c>
      <c r="I134" s="42">
        <v>0.5</v>
      </c>
      <c r="J134" s="26" t="s">
        <v>47</v>
      </c>
      <c r="K134" s="49">
        <v>3.42</v>
      </c>
      <c r="L134" s="49">
        <v>3.42</v>
      </c>
      <c r="M134" s="49">
        <v>3.42</v>
      </c>
      <c r="N134" s="49">
        <v>3.42</v>
      </c>
      <c r="O134" s="49">
        <v>3.42</v>
      </c>
      <c r="P134" s="49">
        <v>3.42</v>
      </c>
      <c r="Q134" s="49">
        <v>3.42</v>
      </c>
      <c r="R134" s="49">
        <v>3.42</v>
      </c>
      <c r="S134" s="49">
        <v>3.42</v>
      </c>
      <c r="T134" s="49">
        <v>3.42</v>
      </c>
      <c r="U134" s="49">
        <v>3.42</v>
      </c>
      <c r="V134" s="49">
        <v>3.42</v>
      </c>
      <c r="W134" s="49">
        <v>3.42</v>
      </c>
      <c r="X134" s="49">
        <v>3.42</v>
      </c>
      <c r="Y134" s="49">
        <v>3.42</v>
      </c>
      <c r="Z134" s="49">
        <v>3.42</v>
      </c>
      <c r="AA134" s="49">
        <v>3.42</v>
      </c>
      <c r="AB134" s="49">
        <v>3.42</v>
      </c>
      <c r="AC134" s="49">
        <v>3.42</v>
      </c>
      <c r="AD134" s="49">
        <v>3.42</v>
      </c>
      <c r="AE134" s="49">
        <v>3.42</v>
      </c>
      <c r="AF134" s="49">
        <v>3.42</v>
      </c>
      <c r="AG134" s="49">
        <v>3.42</v>
      </c>
      <c r="AH134" s="49">
        <v>3.42</v>
      </c>
      <c r="AI134" s="49">
        <v>3.42</v>
      </c>
      <c r="AJ134" s="49">
        <v>3.42</v>
      </c>
      <c r="AK134" s="49">
        <v>3.42</v>
      </c>
      <c r="AL134" s="49">
        <v>3.42</v>
      </c>
      <c r="AM134" s="49">
        <v>3.42</v>
      </c>
      <c r="AN134" s="49">
        <v>3.42</v>
      </c>
      <c r="AO134" s="49">
        <v>3.42</v>
      </c>
      <c r="AP134" s="49">
        <v>3.42</v>
      </c>
      <c r="AQ134" s="49">
        <v>3.42</v>
      </c>
      <c r="AR134" s="49">
        <v>3.42</v>
      </c>
      <c r="AS134" s="49">
        <v>3.42</v>
      </c>
      <c r="AT134" s="49">
        <v>3.42</v>
      </c>
      <c r="AU134" s="49">
        <v>3.42</v>
      </c>
      <c r="AV134" s="49">
        <v>3.42</v>
      </c>
      <c r="AW134" s="49">
        <v>3.42</v>
      </c>
      <c r="AX134" s="96">
        <v>9.9400000000000009E-3</v>
      </c>
      <c r="AY134" s="90">
        <f t="shared" si="20"/>
        <v>0</v>
      </c>
      <c r="AZ134" s="90">
        <f t="shared" si="21"/>
        <v>0</v>
      </c>
      <c r="BH134"/>
    </row>
    <row r="135" spans="1:60" ht="20" x14ac:dyDescent="0.2">
      <c r="A135" s="20" t="s">
        <v>69</v>
      </c>
      <c r="B135" s="7" t="s">
        <v>308</v>
      </c>
      <c r="C135" s="7" t="s">
        <v>90</v>
      </c>
      <c r="D135" s="7" t="s">
        <v>69</v>
      </c>
      <c r="E135" s="13">
        <v>84535.228799999997</v>
      </c>
      <c r="F135" s="87">
        <v>1.5705799999999999</v>
      </c>
      <c r="G135" s="79">
        <v>26.62</v>
      </c>
      <c r="H135" s="77">
        <f t="shared" si="25"/>
        <v>26.62</v>
      </c>
      <c r="I135" s="42">
        <v>1.5972</v>
      </c>
      <c r="J135" s="26" t="s">
        <v>47</v>
      </c>
      <c r="K135" s="49">
        <v>26.62</v>
      </c>
      <c r="L135" s="49">
        <v>26.62</v>
      </c>
      <c r="M135" s="49">
        <v>26.62</v>
      </c>
      <c r="N135" s="49">
        <v>26.62</v>
      </c>
      <c r="O135" s="49">
        <v>26.62</v>
      </c>
      <c r="P135" s="49">
        <v>26.62</v>
      </c>
      <c r="Q135" s="49">
        <v>26.62</v>
      </c>
      <c r="R135" s="49">
        <v>26.62</v>
      </c>
      <c r="S135" s="49">
        <v>26.62</v>
      </c>
      <c r="T135" s="49">
        <v>26.62</v>
      </c>
      <c r="U135" s="49">
        <v>26.62</v>
      </c>
      <c r="V135" s="49">
        <v>26.62</v>
      </c>
      <c r="W135" s="49">
        <v>26.62</v>
      </c>
      <c r="X135" s="49">
        <v>26.62</v>
      </c>
      <c r="Y135" s="49">
        <v>26.62</v>
      </c>
      <c r="Z135" s="49">
        <v>26.62</v>
      </c>
      <c r="AA135" s="49">
        <v>26.62</v>
      </c>
      <c r="AB135" s="49">
        <v>26.62</v>
      </c>
      <c r="AC135" s="49">
        <v>26.62</v>
      </c>
      <c r="AD135" s="49">
        <v>26.62</v>
      </c>
      <c r="AE135" s="49">
        <v>26.62</v>
      </c>
      <c r="AF135" s="49">
        <v>26.62</v>
      </c>
      <c r="AG135" s="49">
        <v>26.62</v>
      </c>
      <c r="AH135" s="49">
        <v>26.62</v>
      </c>
      <c r="AI135" s="49">
        <v>26.62</v>
      </c>
      <c r="AJ135" s="49">
        <v>26.62</v>
      </c>
      <c r="AK135" s="49">
        <v>26.62</v>
      </c>
      <c r="AL135" s="49">
        <v>26.62</v>
      </c>
      <c r="AM135" s="49">
        <v>26.62</v>
      </c>
      <c r="AN135" s="49">
        <v>26.62</v>
      </c>
      <c r="AO135" s="49">
        <v>26.62</v>
      </c>
      <c r="AP135" s="49">
        <v>26.62</v>
      </c>
      <c r="AQ135" s="49">
        <v>26.62</v>
      </c>
      <c r="AR135" s="49">
        <v>26.62</v>
      </c>
      <c r="AS135" s="49">
        <v>26.62</v>
      </c>
      <c r="AT135" s="49">
        <v>26.62</v>
      </c>
      <c r="AU135" s="49">
        <v>26.62</v>
      </c>
      <c r="AV135" s="49">
        <v>26.62</v>
      </c>
      <c r="AW135" s="49">
        <v>26.62</v>
      </c>
      <c r="AX135" s="96">
        <v>0.35881000000000002</v>
      </c>
      <c r="AY135" s="90">
        <f t="shared" si="20"/>
        <v>0</v>
      </c>
      <c r="AZ135" s="90">
        <f t="shared" si="21"/>
        <v>0</v>
      </c>
      <c r="BH135"/>
    </row>
    <row r="136" spans="1:60" ht="20" x14ac:dyDescent="0.2">
      <c r="A136" s="1" t="s">
        <v>26</v>
      </c>
      <c r="B136" s="7" t="s">
        <v>308</v>
      </c>
      <c r="C136" s="7" t="s">
        <v>90</v>
      </c>
      <c r="D136" s="7" t="s">
        <v>161</v>
      </c>
      <c r="E136" s="13">
        <v>32168.853599999999</v>
      </c>
      <c r="F136" s="87">
        <v>0.91803999999999997</v>
      </c>
      <c r="G136" s="79">
        <v>15.56</v>
      </c>
      <c r="H136" s="31">
        <v>20.71</v>
      </c>
      <c r="I136" s="42">
        <v>1.4497000000000002</v>
      </c>
      <c r="J136" s="27" t="s">
        <v>49</v>
      </c>
      <c r="K136" s="49">
        <v>15.56</v>
      </c>
      <c r="L136" s="48">
        <v>16.208928763409556</v>
      </c>
      <c r="M136" s="48">
        <v>16.85785752681911</v>
      </c>
      <c r="N136" s="48">
        <v>17.506786290228664</v>
      </c>
      <c r="O136" s="48">
        <v>18.155715053638218</v>
      </c>
      <c r="P136" s="48">
        <v>18.804643817047772</v>
      </c>
      <c r="Q136" s="48">
        <v>19.453572580457326</v>
      </c>
      <c r="R136" s="48">
        <v>20.10250134386688</v>
      </c>
      <c r="S136" s="48">
        <v>20.751430107276434</v>
      </c>
      <c r="T136" s="48">
        <v>21.400358870685988</v>
      </c>
      <c r="U136" s="43">
        <v>22.049287634095556</v>
      </c>
      <c r="V136" s="44">
        <v>15.56</v>
      </c>
      <c r="W136" s="44">
        <v>15.56</v>
      </c>
      <c r="X136" s="44">
        <v>15.56</v>
      </c>
      <c r="Y136" s="44">
        <v>15.56</v>
      </c>
      <c r="Z136" s="44">
        <v>15.56</v>
      </c>
      <c r="AA136" s="44">
        <v>15.56</v>
      </c>
      <c r="AB136" s="43">
        <v>19.105478812552693</v>
      </c>
      <c r="AC136" s="48">
        <v>19.20464475100033</v>
      </c>
      <c r="AD136" s="48">
        <v>19.303810689447968</v>
      </c>
      <c r="AE136" s="48">
        <v>19.402976627895605</v>
      </c>
      <c r="AF136" s="48">
        <v>19.502142566343242</v>
      </c>
      <c r="AG136" s="48">
        <v>19.601308504790879</v>
      </c>
      <c r="AH136" s="48">
        <v>19.700474443238516</v>
      </c>
      <c r="AI136" s="48">
        <v>19.799640381686153</v>
      </c>
      <c r="AJ136" s="48">
        <v>19.89880632013379</v>
      </c>
      <c r="AK136" s="48">
        <v>19.997972258581427</v>
      </c>
      <c r="AL136" s="48">
        <v>20.097138197029064</v>
      </c>
      <c r="AM136" s="48">
        <v>20.196304135476701</v>
      </c>
      <c r="AN136" s="43">
        <v>20.295470073924321</v>
      </c>
      <c r="AO136" s="43">
        <v>20.411812426925785</v>
      </c>
      <c r="AP136" s="48">
        <v>20.411812426925785</v>
      </c>
      <c r="AQ136" s="43">
        <v>20.411812426925785</v>
      </c>
      <c r="AR136" s="48">
        <v>20.205431768671676</v>
      </c>
      <c r="AS136" s="48">
        <v>19.999051110417568</v>
      </c>
      <c r="AT136" s="43">
        <v>19.79267045216346</v>
      </c>
      <c r="AU136" s="43">
        <v>19.979821500938609</v>
      </c>
      <c r="AV136" s="43">
        <v>19.29392255413897</v>
      </c>
      <c r="AW136" s="43">
        <v>18.848541645899225</v>
      </c>
      <c r="AX136" s="96">
        <v>0.12345</v>
      </c>
      <c r="AY136" s="90">
        <f t="shared" si="20"/>
        <v>-128.83212606263282</v>
      </c>
      <c r="AZ136" s="90">
        <f t="shared" si="21"/>
        <v>0.35786701684064676</v>
      </c>
      <c r="BH136"/>
    </row>
    <row r="137" spans="1:60" ht="20" x14ac:dyDescent="0.2">
      <c r="A137" s="1" t="s">
        <v>20</v>
      </c>
      <c r="B137" s="7" t="s">
        <v>309</v>
      </c>
      <c r="C137" s="7" t="s">
        <v>90</v>
      </c>
      <c r="D137" s="7" t="s">
        <v>155</v>
      </c>
      <c r="E137" s="13">
        <v>155081.94130000001</v>
      </c>
      <c r="F137" s="87">
        <v>2.5812499999999998</v>
      </c>
      <c r="G137" s="79">
        <v>43.75</v>
      </c>
      <c r="H137" s="77">
        <f t="shared" ref="H137" si="26">G137</f>
        <v>43.75</v>
      </c>
      <c r="I137" s="42">
        <v>1.75</v>
      </c>
      <c r="J137" s="26" t="s">
        <v>48</v>
      </c>
      <c r="K137" s="43">
        <v>46.642732193215878</v>
      </c>
      <c r="L137" s="48">
        <v>47.087128261004096</v>
      </c>
      <c r="M137" s="48">
        <v>47.531524328792315</v>
      </c>
      <c r="N137" s="48">
        <v>47.975920396580534</v>
      </c>
      <c r="O137" s="48">
        <v>48.420316464368753</v>
      </c>
      <c r="P137" s="48">
        <v>48.864712532156972</v>
      </c>
      <c r="Q137" s="48">
        <v>49.309108599945191</v>
      </c>
      <c r="R137" s="48">
        <v>49.753504667733409</v>
      </c>
      <c r="S137" s="48">
        <v>50.197900735521628</v>
      </c>
      <c r="T137" s="48">
        <v>50.642296803309847</v>
      </c>
      <c r="U137" s="43">
        <v>51.086692871098066</v>
      </c>
      <c r="V137" s="48">
        <v>50.038593889512626</v>
      </c>
      <c r="W137" s="48">
        <v>48.990494907927186</v>
      </c>
      <c r="X137" s="48">
        <v>47.942395926341746</v>
      </c>
      <c r="Y137" s="48">
        <v>46.894296944756306</v>
      </c>
      <c r="Z137" s="48">
        <v>45.846197963170866</v>
      </c>
      <c r="AA137" s="48">
        <v>44.798098981585426</v>
      </c>
      <c r="AB137" s="44">
        <v>43.75</v>
      </c>
      <c r="AC137" s="48">
        <v>44.396346813476313</v>
      </c>
      <c r="AD137" s="48">
        <v>45.042693626952627</v>
      </c>
      <c r="AE137" s="48">
        <v>45.68904044042894</v>
      </c>
      <c r="AF137" s="48">
        <v>46.335387253905253</v>
      </c>
      <c r="AG137" s="43">
        <v>46.981734067381559</v>
      </c>
      <c r="AH137" s="48">
        <v>46.508378769327329</v>
      </c>
      <c r="AI137" s="48">
        <v>46.035023471273099</v>
      </c>
      <c r="AJ137" s="48">
        <v>45.56166817321887</v>
      </c>
      <c r="AK137" s="48">
        <v>45.08831287516464</v>
      </c>
      <c r="AL137" s="43">
        <v>44.614957577110424</v>
      </c>
      <c r="AM137" s="43">
        <v>48.64232111442135</v>
      </c>
      <c r="AN137" s="43">
        <v>50.335880106438474</v>
      </c>
      <c r="AO137" s="43">
        <v>50.515727079042058</v>
      </c>
      <c r="AP137" s="48">
        <v>50.889199622956767</v>
      </c>
      <c r="AQ137" s="43">
        <v>51.262672166871468</v>
      </c>
      <c r="AR137" s="48">
        <v>50.485994313410004</v>
      </c>
      <c r="AS137" s="43">
        <v>49.709316459948546</v>
      </c>
      <c r="AT137" s="43">
        <v>48.176797861948245</v>
      </c>
      <c r="AU137" s="43">
        <v>48.025861773650291</v>
      </c>
      <c r="AV137" s="43">
        <v>48.345960377308451</v>
      </c>
      <c r="AW137" s="43">
        <v>47.060489636836195</v>
      </c>
      <c r="AX137" s="97">
        <v>0.83584000000000003</v>
      </c>
      <c r="AY137" s="90">
        <f t="shared" si="20"/>
        <v>-159.22568004809114</v>
      </c>
      <c r="AZ137" s="90">
        <f t="shared" si="21"/>
        <v>0.44229355568914203</v>
      </c>
      <c r="BH137"/>
    </row>
    <row r="138" spans="1:60" ht="20" x14ac:dyDescent="0.2">
      <c r="A138" s="1" t="s">
        <v>27</v>
      </c>
      <c r="B138" s="7" t="s">
        <v>309</v>
      </c>
      <c r="C138" s="7" t="s">
        <v>90</v>
      </c>
      <c r="D138" s="7" t="s">
        <v>156</v>
      </c>
      <c r="E138" s="13">
        <v>29746.986199999999</v>
      </c>
      <c r="F138" s="87">
        <v>0.99355999999999989</v>
      </c>
      <c r="G138" s="79">
        <v>16.84</v>
      </c>
      <c r="H138" s="31">
        <v>23.27</v>
      </c>
      <c r="I138" s="42">
        <v>1.4</v>
      </c>
      <c r="J138" s="27" t="s">
        <v>45</v>
      </c>
      <c r="K138" s="43">
        <v>19.11896353065055</v>
      </c>
      <c r="L138" s="48">
        <v>19.300142048253445</v>
      </c>
      <c r="M138" s="48">
        <v>19.48132056585634</v>
      </c>
      <c r="N138" s="48">
        <v>19.662499083459235</v>
      </c>
      <c r="O138" s="48">
        <v>19.843677601062129</v>
      </c>
      <c r="P138" s="48">
        <v>20.024856118665024</v>
      </c>
      <c r="Q138" s="48">
        <v>20.206034636267919</v>
      </c>
      <c r="R138" s="48">
        <v>20.387213153870814</v>
      </c>
      <c r="S138" s="48">
        <v>20.568391671473709</v>
      </c>
      <c r="T138" s="48">
        <v>20.749570189076604</v>
      </c>
      <c r="U138" s="43">
        <v>20.930748706679484</v>
      </c>
      <c r="V138" s="48">
        <v>20.553043616457707</v>
      </c>
      <c r="W138" s="48">
        <v>20.175338526235929</v>
      </c>
      <c r="X138" s="48">
        <v>19.797633436014152</v>
      </c>
      <c r="Y138" s="48">
        <v>19.419928345792375</v>
      </c>
      <c r="Z138" s="48">
        <v>19.042223255570597</v>
      </c>
      <c r="AA138" s="48">
        <v>18.66451816534882</v>
      </c>
      <c r="AB138" s="43">
        <v>18.286813075127043</v>
      </c>
      <c r="AC138" s="48">
        <v>19.126889584763997</v>
      </c>
      <c r="AD138" s="48">
        <v>19.966966094400952</v>
      </c>
      <c r="AE138" s="48">
        <v>20.807042604037907</v>
      </c>
      <c r="AF138" s="48">
        <v>21.647119113674862</v>
      </c>
      <c r="AG138" s="43">
        <v>22.487195623311816</v>
      </c>
      <c r="AH138" s="48">
        <v>22.366600283843795</v>
      </c>
      <c r="AI138" s="48">
        <v>22.246004944375773</v>
      </c>
      <c r="AJ138" s="48">
        <v>22.125409604907752</v>
      </c>
      <c r="AK138" s="48">
        <v>22.00481426543973</v>
      </c>
      <c r="AL138" s="43">
        <v>21.884218925971705</v>
      </c>
      <c r="AM138" s="48">
        <v>21.631522684612918</v>
      </c>
      <c r="AN138" s="43">
        <v>21.37882644325413</v>
      </c>
      <c r="AO138" s="43">
        <v>21.951334706771046</v>
      </c>
      <c r="AP138" s="48">
        <v>22.091851714508081</v>
      </c>
      <c r="AQ138" s="43">
        <v>22.232368722245113</v>
      </c>
      <c r="AR138" s="48">
        <v>21.143111559767434</v>
      </c>
      <c r="AS138" s="43">
        <v>20.053854397289751</v>
      </c>
      <c r="AT138" s="43">
        <v>22.006305727235269</v>
      </c>
      <c r="AU138" s="43">
        <v>21.722288788170122</v>
      </c>
      <c r="AV138" s="43">
        <v>21.306597079155793</v>
      </c>
      <c r="AW138" s="43">
        <v>22.595646202444719</v>
      </c>
      <c r="AX138" s="96">
        <v>0.11366</v>
      </c>
      <c r="AY138" s="90">
        <f t="shared" si="20"/>
        <v>-152.22888479604467</v>
      </c>
      <c r="AZ138" s="90">
        <f t="shared" si="21"/>
        <v>0.42285801332234629</v>
      </c>
      <c r="BH138"/>
    </row>
    <row r="139" spans="1:60" ht="20" x14ac:dyDescent="0.2">
      <c r="A139" s="20" t="s">
        <v>160</v>
      </c>
      <c r="B139" s="7" t="s">
        <v>309</v>
      </c>
      <c r="C139" s="7" t="s">
        <v>90</v>
      </c>
      <c r="D139" s="7" t="s">
        <v>160</v>
      </c>
      <c r="E139" s="13">
        <v>5555.5573999999997</v>
      </c>
      <c r="F139" s="87">
        <v>0.20413999999999999</v>
      </c>
      <c r="G139" s="79">
        <v>3.46</v>
      </c>
      <c r="H139" s="77">
        <f t="shared" ref="H139:H141" si="27">G139</f>
        <v>3.46</v>
      </c>
      <c r="I139" s="42">
        <v>0.20759999999999998</v>
      </c>
      <c r="J139" s="26" t="s">
        <v>47</v>
      </c>
      <c r="K139" s="49">
        <v>3.46</v>
      </c>
      <c r="L139" s="44">
        <v>3.46</v>
      </c>
      <c r="M139" s="44">
        <v>3.46</v>
      </c>
      <c r="N139" s="44">
        <v>3.46</v>
      </c>
      <c r="O139" s="44">
        <v>3.46</v>
      </c>
      <c r="P139" s="44">
        <v>3.46</v>
      </c>
      <c r="Q139" s="44">
        <v>3.46</v>
      </c>
      <c r="R139" s="44">
        <v>3.46</v>
      </c>
      <c r="S139" s="44">
        <v>3.46</v>
      </c>
      <c r="T139" s="44">
        <v>3.46</v>
      </c>
      <c r="U139" s="44">
        <v>3.46</v>
      </c>
      <c r="V139" s="44">
        <v>3.46</v>
      </c>
      <c r="W139" s="44">
        <v>3.46</v>
      </c>
      <c r="X139" s="44">
        <v>3.46</v>
      </c>
      <c r="Y139" s="44">
        <v>3.46</v>
      </c>
      <c r="Z139" s="44">
        <v>3.46</v>
      </c>
      <c r="AA139" s="44">
        <v>3.46</v>
      </c>
      <c r="AB139" s="44">
        <v>3.46</v>
      </c>
      <c r="AC139" s="44">
        <v>3.46</v>
      </c>
      <c r="AD139" s="44">
        <v>3.46</v>
      </c>
      <c r="AE139" s="44">
        <v>3.46</v>
      </c>
      <c r="AF139" s="44">
        <v>3.46</v>
      </c>
      <c r="AG139" s="44">
        <v>3.46</v>
      </c>
      <c r="AH139" s="44">
        <v>3.46</v>
      </c>
      <c r="AI139" s="44">
        <v>3.46</v>
      </c>
      <c r="AJ139" s="44">
        <v>3.46</v>
      </c>
      <c r="AK139" s="44">
        <v>3.46</v>
      </c>
      <c r="AL139" s="44">
        <v>3.46</v>
      </c>
      <c r="AM139" s="44">
        <v>3.46</v>
      </c>
      <c r="AN139" s="44">
        <v>3.46</v>
      </c>
      <c r="AO139" s="44">
        <v>3.46</v>
      </c>
      <c r="AP139" s="44">
        <v>3.46</v>
      </c>
      <c r="AQ139" s="44">
        <v>3.46</v>
      </c>
      <c r="AR139" s="44">
        <v>3.46</v>
      </c>
      <c r="AS139" s="44">
        <v>3.46</v>
      </c>
      <c r="AT139" s="44">
        <v>3.46</v>
      </c>
      <c r="AU139" s="44">
        <v>3.46</v>
      </c>
      <c r="AV139" s="44">
        <v>3.46</v>
      </c>
      <c r="AW139" s="44">
        <v>3.46</v>
      </c>
      <c r="AX139" s="96">
        <v>9.6800000000000011E-3</v>
      </c>
      <c r="AY139" s="90">
        <f t="shared" si="20"/>
        <v>0</v>
      </c>
      <c r="AZ139" s="90">
        <f t="shared" si="21"/>
        <v>0</v>
      </c>
      <c r="BH139"/>
    </row>
    <row r="140" spans="1:60" ht="20" x14ac:dyDescent="0.2">
      <c r="A140" s="1" t="s">
        <v>23</v>
      </c>
      <c r="B140" s="7" t="s">
        <v>309</v>
      </c>
      <c r="C140" s="7" t="s">
        <v>90</v>
      </c>
      <c r="D140" s="7" t="s">
        <v>157</v>
      </c>
      <c r="E140" s="13">
        <v>6943.6686</v>
      </c>
      <c r="F140" s="87">
        <v>0.19116</v>
      </c>
      <c r="G140" s="79">
        <v>3.24</v>
      </c>
      <c r="H140" s="77">
        <f t="shared" si="27"/>
        <v>3.24</v>
      </c>
      <c r="I140" s="42">
        <v>0.5</v>
      </c>
      <c r="J140" s="26" t="s">
        <v>47</v>
      </c>
      <c r="K140" s="49">
        <v>3.24</v>
      </c>
      <c r="L140" s="44">
        <v>3.24</v>
      </c>
      <c r="M140" s="44">
        <v>3.24</v>
      </c>
      <c r="N140" s="44">
        <v>3.24</v>
      </c>
      <c r="O140" s="44">
        <v>3.24</v>
      </c>
      <c r="P140" s="44">
        <v>3.24</v>
      </c>
      <c r="Q140" s="44">
        <v>3.24</v>
      </c>
      <c r="R140" s="44">
        <v>3.24</v>
      </c>
      <c r="S140" s="44">
        <v>3.24</v>
      </c>
      <c r="T140" s="44">
        <v>3.24</v>
      </c>
      <c r="U140" s="50">
        <v>3.24</v>
      </c>
      <c r="V140" s="50">
        <v>3.24</v>
      </c>
      <c r="W140" s="50">
        <v>3.24</v>
      </c>
      <c r="X140" s="50">
        <v>3.24</v>
      </c>
      <c r="Y140" s="50">
        <v>3.24</v>
      </c>
      <c r="Z140" s="50">
        <v>3.24</v>
      </c>
      <c r="AA140" s="50">
        <v>3.24</v>
      </c>
      <c r="AB140" s="50">
        <v>3.24</v>
      </c>
      <c r="AC140" s="50">
        <v>3.24</v>
      </c>
      <c r="AD140" s="50">
        <v>3.24</v>
      </c>
      <c r="AE140" s="50">
        <v>3.24</v>
      </c>
      <c r="AF140" s="50">
        <v>3.24</v>
      </c>
      <c r="AG140" s="50">
        <v>3.24</v>
      </c>
      <c r="AH140" s="50">
        <v>3.24</v>
      </c>
      <c r="AI140" s="50">
        <v>3.24</v>
      </c>
      <c r="AJ140" s="50">
        <v>3.24</v>
      </c>
      <c r="AK140" s="50">
        <v>3.24</v>
      </c>
      <c r="AL140" s="50">
        <v>3.24</v>
      </c>
      <c r="AM140" s="50">
        <v>3.24</v>
      </c>
      <c r="AN140" s="50">
        <v>3.24</v>
      </c>
      <c r="AO140" s="50">
        <v>3.24</v>
      </c>
      <c r="AP140" s="50">
        <v>3.24</v>
      </c>
      <c r="AQ140" s="50">
        <v>3.24</v>
      </c>
      <c r="AR140" s="50">
        <v>3.24</v>
      </c>
      <c r="AS140" s="50">
        <v>3.24</v>
      </c>
      <c r="AT140" s="50">
        <v>3.24</v>
      </c>
      <c r="AU140" s="50">
        <v>3.24</v>
      </c>
      <c r="AV140" s="50">
        <v>3.24</v>
      </c>
      <c r="AW140" s="50">
        <v>3.24</v>
      </c>
      <c r="AX140" s="96">
        <v>1.8010000000000002E-2</v>
      </c>
      <c r="AY140" s="90">
        <f t="shared" si="20"/>
        <v>0</v>
      </c>
      <c r="AZ140" s="90">
        <f t="shared" si="21"/>
        <v>0</v>
      </c>
      <c r="BH140"/>
    </row>
    <row r="141" spans="1:60" ht="20" x14ac:dyDescent="0.2">
      <c r="A141" s="20" t="s">
        <v>70</v>
      </c>
      <c r="B141" s="7" t="s">
        <v>309</v>
      </c>
      <c r="C141" s="7" t="s">
        <v>90</v>
      </c>
      <c r="D141" s="7" t="s">
        <v>70</v>
      </c>
      <c r="E141" s="13">
        <v>25162.779299999998</v>
      </c>
      <c r="F141" s="87">
        <v>0.74929999999999997</v>
      </c>
      <c r="G141" s="79">
        <v>12.7</v>
      </c>
      <c r="H141" s="77">
        <f t="shared" si="27"/>
        <v>12.7</v>
      </c>
      <c r="I141" s="42">
        <v>0.7619999999999999</v>
      </c>
      <c r="J141" s="26" t="s">
        <v>47</v>
      </c>
      <c r="K141" s="44">
        <v>12.7</v>
      </c>
      <c r="L141" s="44">
        <v>12.7</v>
      </c>
      <c r="M141" s="44">
        <v>12.7</v>
      </c>
      <c r="N141" s="44">
        <v>12.7</v>
      </c>
      <c r="O141" s="44">
        <v>12.7</v>
      </c>
      <c r="P141" s="44">
        <v>12.7</v>
      </c>
      <c r="Q141" s="44">
        <v>12.7</v>
      </c>
      <c r="R141" s="44">
        <v>12.7</v>
      </c>
      <c r="S141" s="44">
        <v>12.7</v>
      </c>
      <c r="T141" s="44">
        <v>12.7</v>
      </c>
      <c r="U141" s="44">
        <v>12.7</v>
      </c>
      <c r="V141" s="44">
        <v>12.7</v>
      </c>
      <c r="W141" s="44">
        <v>12.7</v>
      </c>
      <c r="X141" s="44">
        <v>12.7</v>
      </c>
      <c r="Y141" s="44">
        <v>12.7</v>
      </c>
      <c r="Z141" s="44">
        <v>12.7</v>
      </c>
      <c r="AA141" s="44">
        <v>12.7</v>
      </c>
      <c r="AB141" s="44">
        <v>12.7</v>
      </c>
      <c r="AC141" s="44">
        <v>12.7</v>
      </c>
      <c r="AD141" s="44">
        <v>12.7</v>
      </c>
      <c r="AE141" s="44">
        <v>12.7</v>
      </c>
      <c r="AF141" s="44">
        <v>12.7</v>
      </c>
      <c r="AG141" s="44">
        <v>12.7</v>
      </c>
      <c r="AH141" s="44">
        <v>12.7</v>
      </c>
      <c r="AI141" s="44">
        <v>12.7</v>
      </c>
      <c r="AJ141" s="44">
        <v>12.7</v>
      </c>
      <c r="AK141" s="44">
        <v>12.7</v>
      </c>
      <c r="AL141" s="44">
        <v>12.7</v>
      </c>
      <c r="AM141" s="44">
        <v>12.7</v>
      </c>
      <c r="AN141" s="44">
        <v>12.7</v>
      </c>
      <c r="AO141" s="44">
        <v>12.7</v>
      </c>
      <c r="AP141" s="44">
        <v>12.7</v>
      </c>
      <c r="AQ141" s="44">
        <v>12.7</v>
      </c>
      <c r="AR141" s="44">
        <v>12.7</v>
      </c>
      <c r="AS141" s="44">
        <v>12.7</v>
      </c>
      <c r="AT141" s="44">
        <v>12.7</v>
      </c>
      <c r="AU141" s="44">
        <v>12.7</v>
      </c>
      <c r="AV141" s="44">
        <v>12.7</v>
      </c>
      <c r="AW141" s="44">
        <v>12.7</v>
      </c>
      <c r="AX141" s="96">
        <v>6.9580000000000003E-2</v>
      </c>
      <c r="AY141" s="90">
        <f t="shared" si="20"/>
        <v>0</v>
      </c>
      <c r="AZ141" s="90">
        <f t="shared" si="21"/>
        <v>0</v>
      </c>
      <c r="BH141"/>
    </row>
    <row r="142" spans="1:60" ht="20" x14ac:dyDescent="0.2">
      <c r="A142" s="1" t="s">
        <v>71</v>
      </c>
      <c r="B142" s="7" t="s">
        <v>309</v>
      </c>
      <c r="C142" s="7" t="s">
        <v>90</v>
      </c>
      <c r="D142" s="7" t="s">
        <v>158</v>
      </c>
      <c r="E142" s="13">
        <v>221594.76569999999</v>
      </c>
      <c r="F142" s="87">
        <v>2.7169499999999998</v>
      </c>
      <c r="G142" s="79">
        <v>46.05</v>
      </c>
      <c r="H142" s="31">
        <v>48.76</v>
      </c>
      <c r="I142" s="42">
        <v>2.0966799999999997</v>
      </c>
      <c r="J142" s="27" t="s">
        <v>49</v>
      </c>
      <c r="K142" s="44">
        <v>46.05</v>
      </c>
      <c r="L142" s="48">
        <v>46.646454002983589</v>
      </c>
      <c r="M142" s="48">
        <v>47.24290800596718</v>
      </c>
      <c r="N142" s="48">
        <v>47.839362008950772</v>
      </c>
      <c r="O142" s="48">
        <v>48.435816011934364</v>
      </c>
      <c r="P142" s="48">
        <v>49.032270014917955</v>
      </c>
      <c r="Q142" s="48">
        <v>49.628724017901547</v>
      </c>
      <c r="R142" s="48">
        <v>50.225178020885139</v>
      </c>
      <c r="S142" s="48">
        <v>50.82163202386873</v>
      </c>
      <c r="T142" s="48">
        <v>51.418086026852322</v>
      </c>
      <c r="U142" s="43">
        <v>52.014540029835899</v>
      </c>
      <c r="V142" s="48">
        <v>51.650709668253178</v>
      </c>
      <c r="W142" s="48">
        <v>51.286879306670457</v>
      </c>
      <c r="X142" s="48">
        <v>50.923048945087736</v>
      </c>
      <c r="Y142" s="48">
        <v>50.559218583505015</v>
      </c>
      <c r="Z142" s="48">
        <v>50.195388221922293</v>
      </c>
      <c r="AA142" s="48">
        <v>49.831557860339572</v>
      </c>
      <c r="AB142" s="43">
        <v>49.46772749875683</v>
      </c>
      <c r="AC142" s="48">
        <v>49.055725178186634</v>
      </c>
      <c r="AD142" s="48">
        <v>48.643722857616439</v>
      </c>
      <c r="AE142" s="48">
        <v>48.231720537046243</v>
      </c>
      <c r="AF142" s="48">
        <v>47.819718216476048</v>
      </c>
      <c r="AG142" s="43">
        <v>47.070512182993532</v>
      </c>
      <c r="AH142" s="48">
        <v>47.148480500106551</v>
      </c>
      <c r="AI142" s="48">
        <v>47.22644881721957</v>
      </c>
      <c r="AJ142" s="48">
        <v>47.304417134332589</v>
      </c>
      <c r="AK142" s="48">
        <v>47.382385451445607</v>
      </c>
      <c r="AL142" s="48">
        <v>47.460353768558626</v>
      </c>
      <c r="AM142" s="48">
        <v>47.538322085671645</v>
      </c>
      <c r="AN142" s="43">
        <v>47.616290402784678</v>
      </c>
      <c r="AO142" s="43">
        <v>45.77400298359025</v>
      </c>
      <c r="AP142" s="43">
        <v>49.887240179015414</v>
      </c>
      <c r="AQ142" s="43">
        <v>47.511984087518648</v>
      </c>
      <c r="AR142" s="43">
        <v>51.12244654400795</v>
      </c>
      <c r="AS142" s="43">
        <v>48.684057682744907</v>
      </c>
      <c r="AT142" s="43">
        <v>45.238152163102932</v>
      </c>
      <c r="AU142" s="43">
        <v>45.750671307807067</v>
      </c>
      <c r="AV142" s="43">
        <v>45.748383888612629</v>
      </c>
      <c r="AW142" s="63">
        <v>43.469839880656387</v>
      </c>
      <c r="AX142" s="97">
        <v>1.2810999999999999</v>
      </c>
      <c r="AY142" s="90">
        <f t="shared" si="20"/>
        <v>-93.004376098127068</v>
      </c>
      <c r="AZ142" s="90">
        <f t="shared" si="21"/>
        <v>0.2583454891614641</v>
      </c>
      <c r="BH142"/>
    </row>
    <row r="143" spans="1:60" ht="20" x14ac:dyDescent="0.2">
      <c r="A143" s="1" t="s">
        <v>7</v>
      </c>
      <c r="B143" s="7" t="s">
        <v>309</v>
      </c>
      <c r="C143" s="7" t="s">
        <v>90</v>
      </c>
      <c r="D143" s="7" t="s">
        <v>159</v>
      </c>
      <c r="E143" s="13">
        <v>556080.50619999995</v>
      </c>
      <c r="F143" s="87">
        <v>3.8161200000000002</v>
      </c>
      <c r="G143" s="79">
        <v>64.680000000000007</v>
      </c>
      <c r="H143" s="31">
        <v>64.97</v>
      </c>
      <c r="I143" s="42">
        <v>2.5987999999999998</v>
      </c>
      <c r="J143" s="27" t="s">
        <v>49</v>
      </c>
      <c r="K143" s="41">
        <v>76.489160777385152</v>
      </c>
      <c r="L143" s="48">
        <v>75.770244699646639</v>
      </c>
      <c r="M143" s="48">
        <v>75.051328621908127</v>
      </c>
      <c r="N143" s="48">
        <v>74.332412544169614</v>
      </c>
      <c r="O143" s="48">
        <v>73.613496466431101</v>
      </c>
      <c r="P143" s="48">
        <v>72.894580388692589</v>
      </c>
      <c r="Q143" s="48">
        <v>72.175664310954076</v>
      </c>
      <c r="R143" s="48">
        <v>71.456748233215563</v>
      </c>
      <c r="S143" s="48">
        <v>70.737832155477051</v>
      </c>
      <c r="T143" s="48">
        <v>70.018916077738538</v>
      </c>
      <c r="U143" s="41">
        <v>69.3</v>
      </c>
      <c r="V143" s="48">
        <v>69.38</v>
      </c>
      <c r="W143" s="48">
        <v>69.459999999999994</v>
      </c>
      <c r="X143" s="48">
        <v>69.539999999999992</v>
      </c>
      <c r="Y143" s="48">
        <v>69.779999999999987</v>
      </c>
      <c r="Z143" s="48">
        <v>70.019999999999982</v>
      </c>
      <c r="AA143" s="48">
        <v>70.259999999999977</v>
      </c>
      <c r="AB143" s="41">
        <v>70.5</v>
      </c>
      <c r="AC143" s="48">
        <v>69.319999999999993</v>
      </c>
      <c r="AD143" s="48">
        <v>68.139999999999986</v>
      </c>
      <c r="AE143" s="48">
        <v>66.95999999999998</v>
      </c>
      <c r="AF143" s="48">
        <v>65.779999999999973</v>
      </c>
      <c r="AG143" s="41">
        <v>64.599999999999994</v>
      </c>
      <c r="AH143" s="41">
        <v>66.400000000000006</v>
      </c>
      <c r="AI143" s="48">
        <v>67.45</v>
      </c>
      <c r="AJ143" s="48">
        <v>68.5</v>
      </c>
      <c r="AK143" s="48">
        <v>69.55</v>
      </c>
      <c r="AL143" s="41">
        <v>70.599999999999994</v>
      </c>
      <c r="AM143" s="41">
        <v>73.3</v>
      </c>
      <c r="AN143" s="41">
        <v>74.5</v>
      </c>
      <c r="AO143" s="41">
        <v>72.5</v>
      </c>
      <c r="AP143" s="41">
        <v>70.5</v>
      </c>
      <c r="AQ143" s="41">
        <v>72.5</v>
      </c>
      <c r="AR143" s="41">
        <v>69.2</v>
      </c>
      <c r="AS143" s="43">
        <v>71.476585295146705</v>
      </c>
      <c r="AT143" s="41">
        <v>71.900000000000006</v>
      </c>
      <c r="AU143" s="43">
        <v>70.693991999999994</v>
      </c>
      <c r="AV143" s="41">
        <v>72</v>
      </c>
      <c r="AW143" s="41">
        <v>72</v>
      </c>
      <c r="AX143" s="97">
        <v>3.8450000000000002</v>
      </c>
      <c r="AY143" s="90">
        <f t="shared" si="20"/>
        <v>-236.13096157076461</v>
      </c>
      <c r="AZ143" s="90">
        <f t="shared" si="21"/>
        <v>0.65591933769656841</v>
      </c>
      <c r="BH143"/>
    </row>
    <row r="144" spans="1:60" ht="20" x14ac:dyDescent="0.2">
      <c r="A144" s="20" t="s">
        <v>72</v>
      </c>
      <c r="B144" s="7" t="s">
        <v>309</v>
      </c>
      <c r="C144" s="7" t="s">
        <v>90</v>
      </c>
      <c r="D144" s="7" t="s">
        <v>72</v>
      </c>
      <c r="E144" s="13">
        <v>14434.025600000001</v>
      </c>
      <c r="F144" s="87">
        <v>0.81773999999999991</v>
      </c>
      <c r="G144" s="79">
        <v>13.86</v>
      </c>
      <c r="H144" s="77">
        <f t="shared" ref="H144:H149" si="28">G144</f>
        <v>13.86</v>
      </c>
      <c r="I144" s="42">
        <v>0.83159999999999989</v>
      </c>
      <c r="J144" s="26" t="s">
        <v>47</v>
      </c>
      <c r="K144" s="44">
        <v>13.86</v>
      </c>
      <c r="L144" s="44">
        <v>13.86</v>
      </c>
      <c r="M144" s="44">
        <v>13.86</v>
      </c>
      <c r="N144" s="44">
        <v>13.86</v>
      </c>
      <c r="O144" s="44">
        <v>13.86</v>
      </c>
      <c r="P144" s="44">
        <v>13.86</v>
      </c>
      <c r="Q144" s="44">
        <v>13.86</v>
      </c>
      <c r="R144" s="44">
        <v>13.86</v>
      </c>
      <c r="S144" s="44">
        <v>13.86</v>
      </c>
      <c r="T144" s="44">
        <v>13.86</v>
      </c>
      <c r="U144" s="44">
        <v>13.86</v>
      </c>
      <c r="V144" s="44">
        <v>13.86</v>
      </c>
      <c r="W144" s="44">
        <v>13.86</v>
      </c>
      <c r="X144" s="44">
        <v>13.86</v>
      </c>
      <c r="Y144" s="44">
        <v>13.86</v>
      </c>
      <c r="Z144" s="44">
        <v>13.86</v>
      </c>
      <c r="AA144" s="44">
        <v>13.86</v>
      </c>
      <c r="AB144" s="44">
        <v>13.86</v>
      </c>
      <c r="AC144" s="44">
        <v>13.86</v>
      </c>
      <c r="AD144" s="44">
        <v>13.86</v>
      </c>
      <c r="AE144" s="44">
        <v>13.86</v>
      </c>
      <c r="AF144" s="44">
        <v>13.86</v>
      </c>
      <c r="AG144" s="44">
        <v>13.86</v>
      </c>
      <c r="AH144" s="44">
        <v>13.86</v>
      </c>
      <c r="AI144" s="44">
        <v>13.86</v>
      </c>
      <c r="AJ144" s="44">
        <v>13.86</v>
      </c>
      <c r="AK144" s="44">
        <v>13.86</v>
      </c>
      <c r="AL144" s="44">
        <v>13.86</v>
      </c>
      <c r="AM144" s="44">
        <v>13.86</v>
      </c>
      <c r="AN144" s="44">
        <v>13.86</v>
      </c>
      <c r="AO144" s="44">
        <v>13.86</v>
      </c>
      <c r="AP144" s="44">
        <v>13.86</v>
      </c>
      <c r="AQ144" s="44">
        <v>13.86</v>
      </c>
      <c r="AR144" s="44">
        <v>13.86</v>
      </c>
      <c r="AS144" s="44">
        <v>13.86</v>
      </c>
      <c r="AT144" s="44">
        <v>13.86</v>
      </c>
      <c r="AU144" s="44">
        <v>13.86</v>
      </c>
      <c r="AV144" s="44">
        <v>13.86</v>
      </c>
      <c r="AW144" s="44">
        <v>13.86</v>
      </c>
      <c r="AX144" s="96">
        <v>2.1499999999999998E-2</v>
      </c>
      <c r="AY144" s="90">
        <f t="shared" si="20"/>
        <v>0</v>
      </c>
      <c r="AZ144" s="90">
        <f t="shared" si="21"/>
        <v>0</v>
      </c>
      <c r="BH144"/>
    </row>
    <row r="145" spans="1:60" ht="20" x14ac:dyDescent="0.2">
      <c r="A145" s="1" t="s">
        <v>73</v>
      </c>
      <c r="B145" s="7" t="s">
        <v>309</v>
      </c>
      <c r="C145" s="7" t="s">
        <v>90</v>
      </c>
      <c r="D145" s="1" t="s">
        <v>73</v>
      </c>
      <c r="E145" s="13">
        <v>134558.78700000001</v>
      </c>
      <c r="F145" s="87">
        <v>2.0514299999999999</v>
      </c>
      <c r="G145" s="79">
        <v>34.770000000000003</v>
      </c>
      <c r="H145" s="77">
        <f t="shared" si="28"/>
        <v>34.770000000000003</v>
      </c>
      <c r="I145" s="42">
        <v>0.47299999999999998</v>
      </c>
      <c r="J145" s="27" t="s">
        <v>48</v>
      </c>
      <c r="K145" s="44">
        <v>34.770000000000003</v>
      </c>
      <c r="L145" s="48">
        <v>34.939733956872452</v>
      </c>
      <c r="M145" s="48">
        <v>35.109467913744901</v>
      </c>
      <c r="N145" s="48">
        <v>35.279201870617349</v>
      </c>
      <c r="O145" s="48">
        <v>35.448935827489798</v>
      </c>
      <c r="P145" s="48">
        <v>35.618669784362247</v>
      </c>
      <c r="Q145" s="48">
        <v>35.788403741234696</v>
      </c>
      <c r="R145" s="48">
        <v>35.958137698107144</v>
      </c>
      <c r="S145" s="48">
        <v>36.127871654979593</v>
      </c>
      <c r="T145" s="48">
        <v>36.297605611852042</v>
      </c>
      <c r="U145" s="41">
        <v>36.467339568724462</v>
      </c>
      <c r="V145" s="48">
        <v>36.611512936836547</v>
      </c>
      <c r="W145" s="48">
        <v>36.755686304948632</v>
      </c>
      <c r="X145" s="48">
        <v>36.899859673060718</v>
      </c>
      <c r="Y145" s="48">
        <v>37.044033041172803</v>
      </c>
      <c r="Z145" s="48">
        <v>37.188206409284888</v>
      </c>
      <c r="AA145" s="48">
        <v>37.332379777396973</v>
      </c>
      <c r="AB145" s="41">
        <v>37.476553145509037</v>
      </c>
      <c r="AC145" s="48">
        <v>36.935242516407229</v>
      </c>
      <c r="AD145" s="48">
        <v>36.393931887305421</v>
      </c>
      <c r="AE145" s="48">
        <v>35.852621258203612</v>
      </c>
      <c r="AF145" s="48">
        <v>35.311310629101804</v>
      </c>
      <c r="AG145" s="44">
        <v>34.770000000000003</v>
      </c>
      <c r="AH145" s="48">
        <v>35.00222565470586</v>
      </c>
      <c r="AI145" s="48">
        <v>35.234451309411718</v>
      </c>
      <c r="AJ145" s="48">
        <v>35.466676964117575</v>
      </c>
      <c r="AK145" s="48">
        <v>35.698902618823432</v>
      </c>
      <c r="AL145" s="41">
        <v>35.931128273529282</v>
      </c>
      <c r="AM145" s="41">
        <v>35.822820694036217</v>
      </c>
      <c r="AN145" s="41">
        <v>34.978021573990297</v>
      </c>
      <c r="AO145" s="41">
        <v>34.266920170925161</v>
      </c>
      <c r="AP145" s="41">
        <v>38.936042167530353</v>
      </c>
      <c r="AQ145" s="41">
        <v>34.20179358050212</v>
      </c>
      <c r="AR145" s="48">
        <v>36.380356153652897</v>
      </c>
      <c r="AS145" s="41">
        <v>38.558918726803675</v>
      </c>
      <c r="AT145" s="41">
        <v>35.514232869185477</v>
      </c>
      <c r="AU145" s="41">
        <v>36.350154318781144</v>
      </c>
      <c r="AV145" s="41">
        <v>35.510681801005376</v>
      </c>
      <c r="AW145" s="41">
        <v>36.325296841520441</v>
      </c>
      <c r="AX145" s="97">
        <v>0.65707000000000004</v>
      </c>
      <c r="AY145" s="90">
        <f t="shared" si="20"/>
        <v>-48.52532892573322</v>
      </c>
      <c r="AZ145" s="90">
        <f t="shared" si="21"/>
        <v>0.13479258034925895</v>
      </c>
      <c r="BH145"/>
    </row>
    <row r="146" spans="1:60" ht="20" x14ac:dyDescent="0.2">
      <c r="A146" s="20" t="s">
        <v>74</v>
      </c>
      <c r="B146" s="7" t="s">
        <v>309</v>
      </c>
      <c r="C146" s="7" t="s">
        <v>90</v>
      </c>
      <c r="D146" s="7" t="s">
        <v>74</v>
      </c>
      <c r="E146" s="13">
        <v>18338.328099999999</v>
      </c>
      <c r="F146" s="87">
        <v>0.45960999999999996</v>
      </c>
      <c r="G146" s="79">
        <v>7.79</v>
      </c>
      <c r="H146" s="77">
        <f t="shared" si="28"/>
        <v>7.79</v>
      </c>
      <c r="I146" s="42">
        <v>0.46739999999999998</v>
      </c>
      <c r="J146" s="26" t="s">
        <v>47</v>
      </c>
      <c r="K146" s="44">
        <v>7.79</v>
      </c>
      <c r="L146" s="44">
        <v>7.79</v>
      </c>
      <c r="M146" s="44">
        <v>7.79</v>
      </c>
      <c r="N146" s="44">
        <v>7.79</v>
      </c>
      <c r="O146" s="44">
        <v>7.79</v>
      </c>
      <c r="P146" s="44">
        <v>7.79</v>
      </c>
      <c r="Q146" s="44">
        <v>7.79</v>
      </c>
      <c r="R146" s="44">
        <v>7.79</v>
      </c>
      <c r="S146" s="44">
        <v>7.79</v>
      </c>
      <c r="T146" s="44">
        <v>7.79</v>
      </c>
      <c r="U146" s="44">
        <v>7.79</v>
      </c>
      <c r="V146" s="44">
        <v>7.79</v>
      </c>
      <c r="W146" s="44">
        <v>7.79</v>
      </c>
      <c r="X146" s="44">
        <v>7.79</v>
      </c>
      <c r="Y146" s="44">
        <v>7.79</v>
      </c>
      <c r="Z146" s="44">
        <v>7.79</v>
      </c>
      <c r="AA146" s="44">
        <v>7.79</v>
      </c>
      <c r="AB146" s="44">
        <v>7.79</v>
      </c>
      <c r="AC146" s="44">
        <v>7.79</v>
      </c>
      <c r="AD146" s="44">
        <v>7.79</v>
      </c>
      <c r="AE146" s="44">
        <v>7.79</v>
      </c>
      <c r="AF146" s="44">
        <v>7.79</v>
      </c>
      <c r="AG146" s="44">
        <v>7.79</v>
      </c>
      <c r="AH146" s="44">
        <v>7.79</v>
      </c>
      <c r="AI146" s="44">
        <v>7.79</v>
      </c>
      <c r="AJ146" s="44">
        <v>7.79</v>
      </c>
      <c r="AK146" s="44">
        <v>7.79</v>
      </c>
      <c r="AL146" s="44">
        <v>7.79</v>
      </c>
      <c r="AM146" s="44">
        <v>7.79</v>
      </c>
      <c r="AN146" s="44">
        <v>7.79</v>
      </c>
      <c r="AO146" s="44">
        <v>7.79</v>
      </c>
      <c r="AP146" s="44">
        <v>7.79</v>
      </c>
      <c r="AQ146" s="44">
        <v>7.79</v>
      </c>
      <c r="AR146" s="44">
        <v>7.79</v>
      </c>
      <c r="AS146" s="44">
        <v>7.79</v>
      </c>
      <c r="AT146" s="44">
        <v>7.79</v>
      </c>
      <c r="AU146" s="44">
        <v>7.79</v>
      </c>
      <c r="AV146" s="44">
        <v>7.79</v>
      </c>
      <c r="AW146" s="44">
        <v>7.79</v>
      </c>
      <c r="AX146" s="96">
        <v>5.33E-2</v>
      </c>
      <c r="AY146" s="90">
        <f t="shared" si="20"/>
        <v>0</v>
      </c>
      <c r="AZ146" s="90">
        <f t="shared" si="21"/>
        <v>0</v>
      </c>
      <c r="BH146"/>
    </row>
    <row r="147" spans="1:60" ht="20" x14ac:dyDescent="0.2">
      <c r="A147" s="1" t="s">
        <v>75</v>
      </c>
      <c r="B147" s="7" t="s">
        <v>310</v>
      </c>
      <c r="C147" s="7" t="s">
        <v>90</v>
      </c>
      <c r="D147" s="7" t="s">
        <v>163</v>
      </c>
      <c r="E147" s="13">
        <v>5670.5614999999998</v>
      </c>
      <c r="F147" s="87">
        <v>0.12802999999999998</v>
      </c>
      <c r="G147" s="79">
        <v>2.17</v>
      </c>
      <c r="H147" s="77">
        <f t="shared" si="28"/>
        <v>2.17</v>
      </c>
      <c r="I147" s="42">
        <v>0.20799999999999999</v>
      </c>
      <c r="J147" s="26" t="s">
        <v>47</v>
      </c>
      <c r="K147" s="44">
        <v>2.17</v>
      </c>
      <c r="L147" s="44">
        <v>2.17</v>
      </c>
      <c r="M147" s="44">
        <v>2.17</v>
      </c>
      <c r="N147" s="44">
        <v>2.17</v>
      </c>
      <c r="O147" s="44">
        <v>2.17</v>
      </c>
      <c r="P147" s="44">
        <v>2.17</v>
      </c>
      <c r="Q147" s="44">
        <v>2.17</v>
      </c>
      <c r="R147" s="44">
        <v>2.17</v>
      </c>
      <c r="S147" s="44">
        <v>2.17</v>
      </c>
      <c r="T147" s="44">
        <v>2.17</v>
      </c>
      <c r="U147" s="44">
        <v>2.17</v>
      </c>
      <c r="V147" s="44">
        <v>2.17</v>
      </c>
      <c r="W147" s="44">
        <v>2.17</v>
      </c>
      <c r="X147" s="44">
        <v>2.17</v>
      </c>
      <c r="Y147" s="44">
        <v>2.17</v>
      </c>
      <c r="Z147" s="44">
        <v>2.17</v>
      </c>
      <c r="AA147" s="44">
        <v>2.17</v>
      </c>
      <c r="AB147" s="44">
        <v>2.17</v>
      </c>
      <c r="AC147" s="44">
        <v>2.17</v>
      </c>
      <c r="AD147" s="44">
        <v>2.17</v>
      </c>
      <c r="AE147" s="44">
        <v>2.17</v>
      </c>
      <c r="AF147" s="44">
        <v>2.17</v>
      </c>
      <c r="AG147" s="44">
        <v>2.17</v>
      </c>
      <c r="AH147" s="44">
        <v>2.17</v>
      </c>
      <c r="AI147" s="44">
        <v>2.17</v>
      </c>
      <c r="AJ147" s="44">
        <v>2.17</v>
      </c>
      <c r="AK147" s="44">
        <v>2.17</v>
      </c>
      <c r="AL147" s="44">
        <v>2.17</v>
      </c>
      <c r="AM147" s="44">
        <v>2.17</v>
      </c>
      <c r="AN147" s="44">
        <v>2.17</v>
      </c>
      <c r="AO147" s="44">
        <v>2.17</v>
      </c>
      <c r="AP147" s="44">
        <v>2.17</v>
      </c>
      <c r="AQ147" s="44">
        <v>2.17</v>
      </c>
      <c r="AR147" s="44">
        <v>2.17</v>
      </c>
      <c r="AS147" s="44">
        <v>2.17</v>
      </c>
      <c r="AT147" s="44">
        <v>2.17</v>
      </c>
      <c r="AU147" s="44">
        <v>2.17</v>
      </c>
      <c r="AV147" s="44">
        <v>2.17</v>
      </c>
      <c r="AW147" s="44">
        <v>2.17</v>
      </c>
      <c r="AX147" s="96">
        <v>1.542E-2</v>
      </c>
      <c r="AY147" s="90">
        <f t="shared" si="20"/>
        <v>0</v>
      </c>
      <c r="AZ147" s="90">
        <f t="shared" si="21"/>
        <v>0</v>
      </c>
      <c r="BH147"/>
    </row>
    <row r="148" spans="1:60" ht="20" x14ac:dyDescent="0.2">
      <c r="A148" s="1" t="s">
        <v>76</v>
      </c>
      <c r="B148" s="7" t="s">
        <v>310</v>
      </c>
      <c r="C148" s="7" t="s">
        <v>90</v>
      </c>
      <c r="D148" s="1" t="s">
        <v>173</v>
      </c>
      <c r="E148" s="13">
        <v>5386.0825999999997</v>
      </c>
      <c r="F148" s="87">
        <v>5.7229999999999996E-2</v>
      </c>
      <c r="G148" s="79">
        <v>0.97</v>
      </c>
      <c r="H148" s="77">
        <f t="shared" si="28"/>
        <v>0.97</v>
      </c>
      <c r="I148" s="42">
        <v>0.6432000000000001</v>
      </c>
      <c r="J148" s="26" t="s">
        <v>47</v>
      </c>
      <c r="K148" s="44">
        <v>0.97</v>
      </c>
      <c r="L148" s="44">
        <v>0.97</v>
      </c>
      <c r="M148" s="44">
        <v>0.97</v>
      </c>
      <c r="N148" s="44">
        <v>0.97</v>
      </c>
      <c r="O148" s="44">
        <v>0.97</v>
      </c>
      <c r="P148" s="44">
        <v>0.97</v>
      </c>
      <c r="Q148" s="44">
        <v>0.97</v>
      </c>
      <c r="R148" s="44">
        <v>0.97</v>
      </c>
      <c r="S148" s="44">
        <v>0.97</v>
      </c>
      <c r="T148" s="44">
        <v>0.97</v>
      </c>
      <c r="U148" s="44">
        <v>0.97</v>
      </c>
      <c r="V148" s="44">
        <v>0.97</v>
      </c>
      <c r="W148" s="44">
        <v>0.97</v>
      </c>
      <c r="X148" s="44">
        <v>0.97</v>
      </c>
      <c r="Y148" s="44">
        <v>0.97</v>
      </c>
      <c r="Z148" s="44">
        <v>0.97</v>
      </c>
      <c r="AA148" s="44">
        <v>0.97</v>
      </c>
      <c r="AB148" s="44">
        <v>0.97</v>
      </c>
      <c r="AC148" s="44">
        <v>0.97</v>
      </c>
      <c r="AD148" s="44">
        <v>0.97</v>
      </c>
      <c r="AE148" s="44">
        <v>0.97</v>
      </c>
      <c r="AF148" s="44">
        <v>0.97</v>
      </c>
      <c r="AG148" s="44">
        <v>0.97</v>
      </c>
      <c r="AH148" s="44">
        <v>0.97</v>
      </c>
      <c r="AI148" s="44">
        <v>0.97</v>
      </c>
      <c r="AJ148" s="44">
        <v>0.97</v>
      </c>
      <c r="AK148" s="44">
        <v>0.97</v>
      </c>
      <c r="AL148" s="44">
        <v>0.97</v>
      </c>
      <c r="AM148" s="44">
        <v>0.97</v>
      </c>
      <c r="AN148" s="44">
        <v>0.97</v>
      </c>
      <c r="AO148" s="44">
        <v>0.97</v>
      </c>
      <c r="AP148" s="44">
        <v>0.97</v>
      </c>
      <c r="AQ148" s="44">
        <v>0.97</v>
      </c>
      <c r="AR148" s="44">
        <v>0.97</v>
      </c>
      <c r="AS148" s="44">
        <v>0.97</v>
      </c>
      <c r="AT148" s="44">
        <v>0.97</v>
      </c>
      <c r="AU148" s="44">
        <v>0.97</v>
      </c>
      <c r="AV148" s="44">
        <v>0.97</v>
      </c>
      <c r="AW148" s="44">
        <v>0.97</v>
      </c>
      <c r="AX148" s="96">
        <v>1.1209999999999999E-2</v>
      </c>
      <c r="AY148" s="90">
        <f t="shared" si="20"/>
        <v>0</v>
      </c>
      <c r="AZ148" s="90">
        <f t="shared" si="21"/>
        <v>0</v>
      </c>
      <c r="BH148"/>
    </row>
    <row r="149" spans="1:60" ht="20" x14ac:dyDescent="0.2">
      <c r="A149" s="20" t="s">
        <v>77</v>
      </c>
      <c r="B149" s="7" t="s">
        <v>310</v>
      </c>
      <c r="C149" s="7" t="s">
        <v>90</v>
      </c>
      <c r="D149" s="7" t="s">
        <v>77</v>
      </c>
      <c r="E149" s="13">
        <v>352.5258</v>
      </c>
      <c r="F149" s="87">
        <v>6.4900000000000001E-3</v>
      </c>
      <c r="G149" s="79">
        <v>0.11</v>
      </c>
      <c r="H149" s="77">
        <f t="shared" si="28"/>
        <v>0.11</v>
      </c>
      <c r="I149" s="42">
        <v>6.6E-3</v>
      </c>
      <c r="J149" s="26" t="s">
        <v>47</v>
      </c>
      <c r="K149" s="44">
        <v>0.11</v>
      </c>
      <c r="L149" s="44">
        <v>0.11</v>
      </c>
      <c r="M149" s="44">
        <v>0.11</v>
      </c>
      <c r="N149" s="44">
        <v>0.11</v>
      </c>
      <c r="O149" s="44">
        <v>0.11</v>
      </c>
      <c r="P149" s="44">
        <v>0.11</v>
      </c>
      <c r="Q149" s="44">
        <v>0.11</v>
      </c>
      <c r="R149" s="44">
        <v>0.11</v>
      </c>
      <c r="S149" s="44">
        <v>0.11</v>
      </c>
      <c r="T149" s="44">
        <v>0.11</v>
      </c>
      <c r="U149" s="44">
        <v>0.11</v>
      </c>
      <c r="V149" s="44">
        <v>0.11</v>
      </c>
      <c r="W149" s="44">
        <v>0.11</v>
      </c>
      <c r="X149" s="44">
        <v>0.11</v>
      </c>
      <c r="Y149" s="44">
        <v>0.11</v>
      </c>
      <c r="Z149" s="44">
        <v>0.11</v>
      </c>
      <c r="AA149" s="44">
        <v>0.11</v>
      </c>
      <c r="AB149" s="44">
        <v>0.11</v>
      </c>
      <c r="AC149" s="44">
        <v>0.11</v>
      </c>
      <c r="AD149" s="44">
        <v>0.11</v>
      </c>
      <c r="AE149" s="44">
        <v>0.11</v>
      </c>
      <c r="AF149" s="44">
        <v>0.11</v>
      </c>
      <c r="AG149" s="44">
        <v>0.11</v>
      </c>
      <c r="AH149" s="44">
        <v>0.11</v>
      </c>
      <c r="AI149" s="44">
        <v>0.11</v>
      </c>
      <c r="AJ149" s="44">
        <v>0.11</v>
      </c>
      <c r="AK149" s="44">
        <v>0.11</v>
      </c>
      <c r="AL149" s="44">
        <v>0.11</v>
      </c>
      <c r="AM149" s="44">
        <v>0.11</v>
      </c>
      <c r="AN149" s="44">
        <v>0.11</v>
      </c>
      <c r="AO149" s="44">
        <v>0.11</v>
      </c>
      <c r="AP149" s="44">
        <v>0.11</v>
      </c>
      <c r="AQ149" s="44">
        <v>0.11</v>
      </c>
      <c r="AR149" s="44">
        <v>0.11</v>
      </c>
      <c r="AS149" s="44">
        <v>0.11</v>
      </c>
      <c r="AT149" s="44">
        <v>0.11</v>
      </c>
      <c r="AU149" s="44">
        <v>0.11</v>
      </c>
      <c r="AV149" s="44">
        <v>0.11</v>
      </c>
      <c r="AW149" s="44">
        <v>0.11</v>
      </c>
      <c r="AX149" s="96">
        <v>4.0000000000000002E-4</v>
      </c>
      <c r="AY149" s="90">
        <f t="shared" si="20"/>
        <v>0</v>
      </c>
      <c r="AZ149" s="90">
        <f t="shared" si="21"/>
        <v>0</v>
      </c>
      <c r="BH149"/>
    </row>
    <row r="150" spans="1:60" ht="20" x14ac:dyDescent="0.2">
      <c r="A150" s="1" t="s">
        <v>174</v>
      </c>
      <c r="B150" s="7" t="s">
        <v>310</v>
      </c>
      <c r="C150" s="7" t="s">
        <v>90</v>
      </c>
      <c r="D150" s="7" t="s">
        <v>175</v>
      </c>
      <c r="E150" s="13">
        <v>265482.63630000001</v>
      </c>
      <c r="F150" s="87">
        <v>3.1093000000000002</v>
      </c>
      <c r="G150" s="79">
        <v>52.7</v>
      </c>
      <c r="H150" s="31">
        <v>59</v>
      </c>
      <c r="I150" s="42">
        <v>4.2480000000000002</v>
      </c>
      <c r="J150" s="27" t="s">
        <v>49</v>
      </c>
      <c r="K150" s="41">
        <v>48.836810247181937</v>
      </c>
      <c r="L150" s="48">
        <v>50.047309424204109</v>
      </c>
      <c r="M150" s="48">
        <v>51.25780860122628</v>
      </c>
      <c r="N150" s="48">
        <v>52.468307778248452</v>
      </c>
      <c r="O150" s="48">
        <v>53.678806955270623</v>
      </c>
      <c r="P150" s="48">
        <v>54.889306132292795</v>
      </c>
      <c r="Q150" s="48">
        <v>56.099805309314966</v>
      </c>
      <c r="R150" s="48">
        <v>57.310304486337138</v>
      </c>
      <c r="S150" s="48">
        <v>58.52080366335931</v>
      </c>
      <c r="T150" s="48">
        <v>59.731302840381481</v>
      </c>
      <c r="U150" s="41">
        <v>60.941802017403631</v>
      </c>
      <c r="V150" s="48">
        <v>60.651562421090489</v>
      </c>
      <c r="W150" s="48">
        <v>60.361322824777346</v>
      </c>
      <c r="X150" s="48">
        <v>60.071083228464204</v>
      </c>
      <c r="Y150" s="48">
        <v>59.780843632151061</v>
      </c>
      <c r="Z150" s="48">
        <v>59.490604035837919</v>
      </c>
      <c r="AA150" s="48">
        <v>59.200364439524776</v>
      </c>
      <c r="AB150" s="41">
        <v>58.910124843211641</v>
      </c>
      <c r="AC150" s="48">
        <v>58.278298842471628</v>
      </c>
      <c r="AD150" s="48">
        <v>57.646472841731615</v>
      </c>
      <c r="AE150" s="48">
        <v>57.014646840991603</v>
      </c>
      <c r="AF150" s="48">
        <v>56.38282084025159</v>
      </c>
      <c r="AG150" s="41">
        <v>55.750994839511591</v>
      </c>
      <c r="AH150" s="48">
        <v>56.323777396828142</v>
      </c>
      <c r="AI150" s="48">
        <v>56.896559954144692</v>
      </c>
      <c r="AJ150" s="48">
        <v>57.469342511461242</v>
      </c>
      <c r="AK150" s="48">
        <v>58.042125068777793</v>
      </c>
      <c r="AL150" s="48">
        <v>58.614907626094343</v>
      </c>
      <c r="AM150" s="48">
        <v>59.187690183410893</v>
      </c>
      <c r="AN150" s="41">
        <v>59.760472740727458</v>
      </c>
      <c r="AO150" s="41">
        <v>58.942596652227195</v>
      </c>
      <c r="AP150" s="41">
        <v>57.690486128932847</v>
      </c>
      <c r="AQ150" s="41">
        <v>59.212222122592266</v>
      </c>
      <c r="AR150" s="41">
        <v>58.127882612544923</v>
      </c>
      <c r="AS150" s="41">
        <v>58.823046883454587</v>
      </c>
      <c r="AT150" s="41">
        <v>60.892547026200269</v>
      </c>
      <c r="AU150" s="41">
        <v>60.87916912735492</v>
      </c>
      <c r="AV150" s="41">
        <v>60.808631115261214</v>
      </c>
      <c r="AW150" s="63">
        <v>57.081062027895697</v>
      </c>
      <c r="AX150" s="97">
        <v>1.4875</v>
      </c>
      <c r="AY150" s="90">
        <f t="shared" si="20"/>
        <v>-190.77402626314461</v>
      </c>
      <c r="AZ150" s="90">
        <f t="shared" si="21"/>
        <v>0.52992785073095727</v>
      </c>
      <c r="BH150"/>
    </row>
    <row r="151" spans="1:60" ht="20" x14ac:dyDescent="0.2">
      <c r="A151" s="20" t="s">
        <v>78</v>
      </c>
      <c r="B151" s="7" t="s">
        <v>310</v>
      </c>
      <c r="C151" s="7" t="s">
        <v>90</v>
      </c>
      <c r="D151" s="7" t="s">
        <v>78</v>
      </c>
      <c r="E151" s="13">
        <v>85966.903999999995</v>
      </c>
      <c r="F151" s="87">
        <v>0.71802999999999995</v>
      </c>
      <c r="G151" s="79">
        <v>12.17</v>
      </c>
      <c r="H151" s="77">
        <f t="shared" ref="H151:H152" si="29">G151</f>
        <v>12.17</v>
      </c>
      <c r="I151" s="42">
        <v>0.73019999999999996</v>
      </c>
      <c r="J151" s="26" t="s">
        <v>47</v>
      </c>
      <c r="K151" s="44">
        <v>12.17</v>
      </c>
      <c r="L151" s="44">
        <v>12.17</v>
      </c>
      <c r="M151" s="44">
        <v>12.17</v>
      </c>
      <c r="N151" s="44">
        <v>12.17</v>
      </c>
      <c r="O151" s="44">
        <v>12.17</v>
      </c>
      <c r="P151" s="44">
        <v>12.17</v>
      </c>
      <c r="Q151" s="44">
        <v>12.17</v>
      </c>
      <c r="R151" s="44">
        <v>12.17</v>
      </c>
      <c r="S151" s="44">
        <v>12.17</v>
      </c>
      <c r="T151" s="44">
        <v>12.17</v>
      </c>
      <c r="U151" s="44">
        <v>12.17</v>
      </c>
      <c r="V151" s="44">
        <v>12.17</v>
      </c>
      <c r="W151" s="44">
        <v>12.17</v>
      </c>
      <c r="X151" s="44">
        <v>12.17</v>
      </c>
      <c r="Y151" s="44">
        <v>12.17</v>
      </c>
      <c r="Z151" s="44">
        <v>12.17</v>
      </c>
      <c r="AA151" s="44">
        <v>12.17</v>
      </c>
      <c r="AB151" s="44">
        <v>12.17</v>
      </c>
      <c r="AC151" s="44">
        <v>12.17</v>
      </c>
      <c r="AD151" s="44">
        <v>12.17</v>
      </c>
      <c r="AE151" s="44">
        <v>12.17</v>
      </c>
      <c r="AF151" s="44">
        <v>12.17</v>
      </c>
      <c r="AG151" s="44">
        <v>12.17</v>
      </c>
      <c r="AH151" s="44">
        <v>12.17</v>
      </c>
      <c r="AI151" s="44">
        <v>12.17</v>
      </c>
      <c r="AJ151" s="44">
        <v>12.17</v>
      </c>
      <c r="AK151" s="44">
        <v>12.17</v>
      </c>
      <c r="AL151" s="44">
        <v>12.17</v>
      </c>
      <c r="AM151" s="44">
        <v>12.17</v>
      </c>
      <c r="AN151" s="44">
        <v>12.17</v>
      </c>
      <c r="AO151" s="44">
        <v>12.17</v>
      </c>
      <c r="AP151" s="44">
        <v>12.17</v>
      </c>
      <c r="AQ151" s="44">
        <v>12.17</v>
      </c>
      <c r="AR151" s="44">
        <v>12.17</v>
      </c>
      <c r="AS151" s="44">
        <v>12.17</v>
      </c>
      <c r="AT151" s="44">
        <v>12.17</v>
      </c>
      <c r="AU151" s="44">
        <v>12.17</v>
      </c>
      <c r="AV151" s="44">
        <v>12.17</v>
      </c>
      <c r="AW151" s="44">
        <v>12.17</v>
      </c>
      <c r="AX151" s="96">
        <v>0.41181000000000001</v>
      </c>
      <c r="AY151" s="90">
        <f t="shared" si="20"/>
        <v>0</v>
      </c>
      <c r="AZ151" s="90">
        <f t="shared" si="21"/>
        <v>0</v>
      </c>
      <c r="BH151"/>
    </row>
    <row r="152" spans="1:60" ht="20" x14ac:dyDescent="0.2">
      <c r="A152" s="20" t="s">
        <v>186</v>
      </c>
      <c r="B152" s="7" t="s">
        <v>310</v>
      </c>
      <c r="C152" s="7" t="s">
        <v>90</v>
      </c>
      <c r="D152" s="7" t="s">
        <v>186</v>
      </c>
      <c r="E152" s="13">
        <v>91038.383900000001</v>
      </c>
      <c r="F152" s="87">
        <v>1.2065499999999998</v>
      </c>
      <c r="G152" s="79">
        <v>20.45</v>
      </c>
      <c r="H152" s="77">
        <f t="shared" si="29"/>
        <v>20.45</v>
      </c>
      <c r="I152" s="42">
        <v>1.2269999999999999</v>
      </c>
      <c r="J152" s="26" t="s">
        <v>47</v>
      </c>
      <c r="K152" s="44">
        <v>20.45</v>
      </c>
      <c r="L152" s="44">
        <v>20.45</v>
      </c>
      <c r="M152" s="44">
        <v>20.45</v>
      </c>
      <c r="N152" s="44">
        <v>20.45</v>
      </c>
      <c r="O152" s="44">
        <v>20.45</v>
      </c>
      <c r="P152" s="44">
        <v>20.45</v>
      </c>
      <c r="Q152" s="44">
        <v>20.45</v>
      </c>
      <c r="R152" s="44">
        <v>20.45</v>
      </c>
      <c r="S152" s="44">
        <v>20.45</v>
      </c>
      <c r="T152" s="44">
        <v>20.45</v>
      </c>
      <c r="U152" s="44">
        <v>20.45</v>
      </c>
      <c r="V152" s="44">
        <v>20.45</v>
      </c>
      <c r="W152" s="44">
        <v>20.45</v>
      </c>
      <c r="X152" s="44">
        <v>20.45</v>
      </c>
      <c r="Y152" s="44">
        <v>20.45</v>
      </c>
      <c r="Z152" s="44">
        <v>20.45</v>
      </c>
      <c r="AA152" s="44">
        <v>20.45</v>
      </c>
      <c r="AB152" s="44">
        <v>20.45</v>
      </c>
      <c r="AC152" s="44">
        <v>20.45</v>
      </c>
      <c r="AD152" s="44">
        <v>20.45</v>
      </c>
      <c r="AE152" s="44">
        <v>20.45</v>
      </c>
      <c r="AF152" s="44">
        <v>20.45</v>
      </c>
      <c r="AG152" s="44">
        <v>20.45</v>
      </c>
      <c r="AH152" s="44">
        <v>20.45</v>
      </c>
      <c r="AI152" s="44">
        <v>20.45</v>
      </c>
      <c r="AJ152" s="44">
        <v>20.45</v>
      </c>
      <c r="AK152" s="44">
        <v>20.45</v>
      </c>
      <c r="AL152" s="44">
        <v>20.45</v>
      </c>
      <c r="AM152" s="44">
        <v>20.45</v>
      </c>
      <c r="AN152" s="44">
        <v>20.45</v>
      </c>
      <c r="AO152" s="44">
        <v>20.45</v>
      </c>
      <c r="AP152" s="44">
        <v>20.45</v>
      </c>
      <c r="AQ152" s="44">
        <v>20.45</v>
      </c>
      <c r="AR152" s="44">
        <v>20.45</v>
      </c>
      <c r="AS152" s="44">
        <v>20.45</v>
      </c>
      <c r="AT152" s="44">
        <v>20.45</v>
      </c>
      <c r="AU152" s="44">
        <v>20.45</v>
      </c>
      <c r="AV152" s="44">
        <v>20.45</v>
      </c>
      <c r="AW152" s="44">
        <v>20.45</v>
      </c>
      <c r="AX152" s="96">
        <v>0.38951000000000002</v>
      </c>
      <c r="AY152" s="90">
        <f t="shared" si="20"/>
        <v>0</v>
      </c>
      <c r="AZ152" s="90">
        <f t="shared" si="21"/>
        <v>0</v>
      </c>
      <c r="BH152"/>
    </row>
    <row r="153" spans="1:60" ht="20" x14ac:dyDescent="0.2">
      <c r="A153" s="1" t="s">
        <v>164</v>
      </c>
      <c r="B153" s="7" t="s">
        <v>310</v>
      </c>
      <c r="C153" s="7" t="s">
        <v>90</v>
      </c>
      <c r="D153" s="7" t="s">
        <v>164</v>
      </c>
      <c r="E153" s="13">
        <v>213714.33840000001</v>
      </c>
      <c r="F153" s="87">
        <v>2.4945200000000001</v>
      </c>
      <c r="G153" s="33">
        <v>42.28</v>
      </c>
      <c r="H153" s="31">
        <v>42.69</v>
      </c>
      <c r="I153" s="42">
        <v>2.2999999999999998</v>
      </c>
      <c r="J153" s="27" t="s">
        <v>46</v>
      </c>
      <c r="K153" s="43">
        <v>42.69</v>
      </c>
      <c r="L153" s="48">
        <v>42.51828013873385</v>
      </c>
      <c r="M153" s="48">
        <v>42.346560277467702</v>
      </c>
      <c r="N153" s="48">
        <v>42.174840416201555</v>
      </c>
      <c r="O153" s="48">
        <v>42.003120554935407</v>
      </c>
      <c r="P153" s="48">
        <v>41.831400693669259</v>
      </c>
      <c r="Q153" s="48">
        <v>41.659680832403112</v>
      </c>
      <c r="R153" s="48">
        <v>41.487960971136964</v>
      </c>
      <c r="S153" s="48">
        <v>41.316241109870816</v>
      </c>
      <c r="T153" s="48">
        <v>41.144521248604669</v>
      </c>
      <c r="U153" s="43">
        <v>40.972801387338535</v>
      </c>
      <c r="V153" s="48">
        <v>42.557678699569443</v>
      </c>
      <c r="W153" s="43">
        <v>44.142556011800352</v>
      </c>
      <c r="X153" s="48">
        <v>43.599196248604692</v>
      </c>
      <c r="Y153" s="48">
        <v>43.055836485409031</v>
      </c>
      <c r="Z153" s="48">
        <v>42.512476722213371</v>
      </c>
      <c r="AA153" s="48">
        <v>41.969116959017711</v>
      </c>
      <c r="AB153" s="48">
        <v>41.425757195822051</v>
      </c>
      <c r="AC153" s="48">
        <v>40.882397432626391</v>
      </c>
      <c r="AD153" s="48">
        <v>40.339037669430731</v>
      </c>
      <c r="AE153" s="48">
        <v>39.795677906235071</v>
      </c>
      <c r="AF153" s="48">
        <v>39.25231814303941</v>
      </c>
      <c r="AG153" s="43">
        <v>38.708958379843722</v>
      </c>
      <c r="AH153" s="48">
        <v>39.684406045686487</v>
      </c>
      <c r="AI153" s="48">
        <v>40.659853711529252</v>
      </c>
      <c r="AJ153" s="48">
        <v>41.635301377372016</v>
      </c>
      <c r="AK153" s="48">
        <v>42.610749043214781</v>
      </c>
      <c r="AL153" s="48">
        <v>43.586196709057546</v>
      </c>
      <c r="AM153" s="43">
        <v>44.561644374900332</v>
      </c>
      <c r="AN153" s="43">
        <v>44.031508232339341</v>
      </c>
      <c r="AO153" s="43">
        <v>42.392340894594163</v>
      </c>
      <c r="AP153" s="43">
        <v>42.698509408387814</v>
      </c>
      <c r="AQ153" s="43">
        <v>43.697513953117522</v>
      </c>
      <c r="AR153" s="48">
        <v>43.650499471774836</v>
      </c>
      <c r="AS153" s="43">
        <v>43.603484990432143</v>
      </c>
      <c r="AT153" s="43">
        <v>43.253322835273472</v>
      </c>
      <c r="AU153" s="43">
        <v>42.774243143039378</v>
      </c>
      <c r="AV153" s="43">
        <v>42.547041939084671</v>
      </c>
      <c r="AW153" s="43">
        <v>43.129085472811347</v>
      </c>
      <c r="AX153" s="97">
        <v>1.14615</v>
      </c>
      <c r="AY153" s="90">
        <f t="shared" si="20"/>
        <v>6.017882913411313</v>
      </c>
      <c r="AZ153" s="90">
        <f t="shared" si="21"/>
        <v>-1.6716341426142537E-2</v>
      </c>
      <c r="BH153"/>
    </row>
    <row r="154" spans="1:60" ht="20" x14ac:dyDescent="0.2">
      <c r="A154" s="1" t="s">
        <v>214</v>
      </c>
      <c r="B154" s="7" t="s">
        <v>310</v>
      </c>
      <c r="C154" s="7" t="s">
        <v>90</v>
      </c>
      <c r="D154" s="7" t="s">
        <v>165</v>
      </c>
      <c r="E154" s="13">
        <v>3489.0279999999998</v>
      </c>
      <c r="F154" s="87">
        <v>0.31741999999999998</v>
      </c>
      <c r="G154" s="79">
        <v>5.38</v>
      </c>
      <c r="H154" s="31">
        <v>5.83</v>
      </c>
      <c r="I154" s="42">
        <v>0.52500000000000002</v>
      </c>
      <c r="J154" s="27" t="s">
        <v>45</v>
      </c>
      <c r="K154" s="44">
        <v>5.38</v>
      </c>
      <c r="L154" s="48">
        <v>5.3969059345994124</v>
      </c>
      <c r="M154" s="48">
        <v>5.4138118691988248</v>
      </c>
      <c r="N154" s="48">
        <v>5.4307178037982373</v>
      </c>
      <c r="O154" s="48">
        <v>5.4476237383976498</v>
      </c>
      <c r="P154" s="48">
        <v>5.4645296729970623</v>
      </c>
      <c r="Q154" s="48">
        <v>5.4814356075964747</v>
      </c>
      <c r="R154" s="48">
        <v>5.4983415421958872</v>
      </c>
      <c r="S154" s="48">
        <v>5.5152474767952997</v>
      </c>
      <c r="T154" s="48">
        <v>5.5321534113947122</v>
      </c>
      <c r="U154" s="48">
        <v>5.5490593459941246</v>
      </c>
      <c r="V154" s="48">
        <v>5.5659652805935371</v>
      </c>
      <c r="W154" s="48">
        <v>5.5828712151929496</v>
      </c>
      <c r="X154" s="48">
        <v>5.5997771497923621</v>
      </c>
      <c r="Y154" s="48">
        <v>5.6166830843917745</v>
      </c>
      <c r="Z154" s="48">
        <v>5.633589018991187</v>
      </c>
      <c r="AA154" s="48">
        <v>5.6504949535905995</v>
      </c>
      <c r="AB154" s="48">
        <v>5.667400888190012</v>
      </c>
      <c r="AC154" s="48">
        <v>5.6843068227894245</v>
      </c>
      <c r="AD154" s="48">
        <v>5.7012127573888369</v>
      </c>
      <c r="AE154" s="48">
        <v>5.7181186919882494</v>
      </c>
      <c r="AF154" s="48">
        <v>5.7350246265876619</v>
      </c>
      <c r="AG154" s="43">
        <v>5.7350246265876592</v>
      </c>
      <c r="AH154" s="48">
        <v>5.7567855665350098</v>
      </c>
      <c r="AI154" s="48">
        <v>5.7785465064823605</v>
      </c>
      <c r="AJ154" s="48">
        <v>5.8003074464297111</v>
      </c>
      <c r="AK154" s="48">
        <v>5.8220683863770617</v>
      </c>
      <c r="AL154" s="43">
        <v>5.8438293263244132</v>
      </c>
      <c r="AM154" s="48">
        <v>5.7447771515075434</v>
      </c>
      <c r="AN154" s="43">
        <v>5.6457249766906727</v>
      </c>
      <c r="AO154" s="43">
        <v>5.8599145427564086</v>
      </c>
      <c r="AP154" s="43">
        <v>5.8216964044976205</v>
      </c>
      <c r="AQ154" s="43">
        <v>5.8498710320114773</v>
      </c>
      <c r="AR154" s="48">
        <v>5.780178426985719</v>
      </c>
      <c r="AS154" s="43">
        <v>5.7104858219599599</v>
      </c>
      <c r="AT154" s="43">
        <v>6.0218466544682903</v>
      </c>
      <c r="AU154" s="43">
        <v>6.0969629952846214</v>
      </c>
      <c r="AV154" s="43">
        <v>5.9997077329337651</v>
      </c>
      <c r="AW154" s="43">
        <v>6.0085273033011779</v>
      </c>
      <c r="AX154" s="96">
        <v>0.13439999999999999</v>
      </c>
      <c r="AY154" s="90">
        <f t="shared" si="20"/>
        <v>-11.721525793597721</v>
      </c>
      <c r="AZ154" s="90">
        <f t="shared" si="21"/>
        <v>3.2559793871104782E-2</v>
      </c>
      <c r="BH154"/>
    </row>
    <row r="155" spans="1:60" ht="20" x14ac:dyDescent="0.2">
      <c r="A155" s="1" t="s">
        <v>166</v>
      </c>
      <c r="B155" s="7" t="s">
        <v>32</v>
      </c>
      <c r="C155" s="7" t="s">
        <v>90</v>
      </c>
      <c r="D155" s="7" t="s">
        <v>166</v>
      </c>
      <c r="E155" s="18">
        <f>SUM(E156:E160)</f>
        <v>1338189.2087999999</v>
      </c>
      <c r="F155" s="87">
        <v>4.4438799999999992</v>
      </c>
      <c r="G155" s="34">
        <f>SUM(G156:G160)</f>
        <v>75.31</v>
      </c>
      <c r="H155" s="78">
        <f>SUM(H156:H160)</f>
        <v>76.350999999999999</v>
      </c>
      <c r="I155" s="42">
        <v>3.6022181999999998</v>
      </c>
      <c r="J155" s="26" t="s">
        <v>28</v>
      </c>
      <c r="K155" s="43">
        <v>76.404497895466264</v>
      </c>
      <c r="L155" s="48">
        <v>76.442437626667385</v>
      </c>
      <c r="M155" s="48">
        <v>76.480377357868505</v>
      </c>
      <c r="N155" s="48">
        <v>76.518317089069626</v>
      </c>
      <c r="O155" s="48">
        <v>76.556256820270747</v>
      </c>
      <c r="P155" s="48">
        <v>76.594196551471867</v>
      </c>
      <c r="Q155" s="48">
        <v>76.632136282672988</v>
      </c>
      <c r="R155" s="48">
        <v>76.670076013874109</v>
      </c>
      <c r="S155" s="48">
        <v>76.70801574507523</v>
      </c>
      <c r="T155" s="48">
        <v>76.74595547627635</v>
      </c>
      <c r="U155" s="48">
        <v>76.783895207477471</v>
      </c>
      <c r="V155" s="48">
        <v>76.821834938678592</v>
      </c>
      <c r="W155" s="48">
        <v>76.859774669879712</v>
      </c>
      <c r="X155" s="48">
        <v>76.897714401080833</v>
      </c>
      <c r="Y155" s="48">
        <v>76.935654132281954</v>
      </c>
      <c r="Z155" s="48">
        <v>76.973593863483075</v>
      </c>
      <c r="AA155" s="48">
        <v>77.011533594684195</v>
      </c>
      <c r="AB155" s="43">
        <v>77.049473325885401</v>
      </c>
      <c r="AC155" s="48">
        <v>77.998030883775144</v>
      </c>
      <c r="AD155" s="43">
        <v>78.946588441664886</v>
      </c>
      <c r="AE155" s="48">
        <v>78.085538209685808</v>
      </c>
      <c r="AF155" s="48">
        <v>77.22448797770673</v>
      </c>
      <c r="AG155" s="43">
        <v>76.363437745727666</v>
      </c>
      <c r="AH155" s="48">
        <v>76.402913973110685</v>
      </c>
      <c r="AI155" s="48">
        <v>76.442390200493705</v>
      </c>
      <c r="AJ155" s="48">
        <v>76.481866427876724</v>
      </c>
      <c r="AK155" s="48">
        <v>76.521342655259744</v>
      </c>
      <c r="AL155" s="48">
        <v>76.560818882642764</v>
      </c>
      <c r="AM155" s="43">
        <v>76.254008263531304</v>
      </c>
      <c r="AN155" s="43">
        <v>76.639771337408845</v>
      </c>
      <c r="AO155" s="43">
        <v>77.501200080828738</v>
      </c>
      <c r="AP155" s="43">
        <v>75.44663054929984</v>
      </c>
      <c r="AQ155" s="43">
        <v>79.257675538463602</v>
      </c>
      <c r="AR155" s="48">
        <v>78.535251191965131</v>
      </c>
      <c r="AS155" s="48">
        <v>77.81282684546666</v>
      </c>
      <c r="AT155" s="43">
        <v>77.090402498968174</v>
      </c>
      <c r="AU155" s="43">
        <v>77.690244776572698</v>
      </c>
      <c r="AV155" s="43">
        <v>76.404497895466264</v>
      </c>
      <c r="AW155" s="43">
        <v>76.915820500977631</v>
      </c>
      <c r="AX155" s="97">
        <v>7.7707900000000008</v>
      </c>
      <c r="AY155" s="90">
        <f t="shared" si="20"/>
        <v>-64.571485869056687</v>
      </c>
      <c r="AZ155" s="90">
        <f t="shared" si="21"/>
        <v>0.17936523852515746</v>
      </c>
      <c r="BH155"/>
    </row>
    <row r="156" spans="1:60" x14ac:dyDescent="0.2">
      <c r="A156" s="19" t="s">
        <v>281</v>
      </c>
      <c r="B156" s="7" t="s">
        <v>32</v>
      </c>
      <c r="C156" s="7" t="s">
        <v>90</v>
      </c>
      <c r="D156" s="7" t="s">
        <v>166</v>
      </c>
      <c r="E156" s="13">
        <v>156731.97959999999</v>
      </c>
      <c r="F156" s="87">
        <v>1.0460700000000001</v>
      </c>
      <c r="G156" s="7">
        <v>17.73</v>
      </c>
      <c r="H156" s="28">
        <v>18.597999999999999</v>
      </c>
      <c r="I156" s="42">
        <v>1.494</v>
      </c>
      <c r="J156" s="27" t="s">
        <v>197</v>
      </c>
      <c r="K156" s="42">
        <v>17.419566337282816</v>
      </c>
      <c r="L156" s="47">
        <v>17.419566337282816</v>
      </c>
      <c r="M156" s="47">
        <v>17.419566337282816</v>
      </c>
      <c r="N156" s="47">
        <v>17.419566337282816</v>
      </c>
      <c r="O156" s="47">
        <v>17.419566337282816</v>
      </c>
      <c r="P156" s="47">
        <v>17.419566337282816</v>
      </c>
      <c r="Q156" s="47">
        <v>17.419566337282816</v>
      </c>
      <c r="R156" s="47">
        <v>17.419566337282816</v>
      </c>
      <c r="S156" s="47">
        <v>17.419566337282816</v>
      </c>
      <c r="T156" s="47">
        <v>17.419566337282816</v>
      </c>
      <c r="U156" s="47">
        <v>17.419566337282816</v>
      </c>
      <c r="V156" s="47">
        <v>17.419566337282816</v>
      </c>
      <c r="W156" s="47">
        <v>17.419566337282816</v>
      </c>
      <c r="X156" s="47">
        <v>17.419566337282816</v>
      </c>
      <c r="Y156" s="47">
        <v>17.419566337282816</v>
      </c>
      <c r="Z156" s="47">
        <v>17.419566337282816</v>
      </c>
      <c r="AA156" s="47">
        <v>17.419566337282816</v>
      </c>
      <c r="AB156" s="42">
        <v>17.419566337282816</v>
      </c>
      <c r="AC156" s="47">
        <v>18.284186512433848</v>
      </c>
      <c r="AD156" s="42">
        <v>19.14880668758488</v>
      </c>
      <c r="AE156" s="47">
        <v>18.375848270500629</v>
      </c>
      <c r="AF156" s="47">
        <v>17.602889853416379</v>
      </c>
      <c r="AG156" s="42">
        <v>16.829931436332132</v>
      </c>
      <c r="AH156" s="47">
        <v>16.97979486879283</v>
      </c>
      <c r="AI156" s="47">
        <v>17.129658301253528</v>
      </c>
      <c r="AJ156" s="47">
        <v>17.279521733714226</v>
      </c>
      <c r="AK156" s="47">
        <v>17.429385166174924</v>
      </c>
      <c r="AL156" s="47">
        <v>17.579248598635623</v>
      </c>
      <c r="AM156" s="42">
        <v>17.729112031096331</v>
      </c>
      <c r="AN156" s="42">
        <v>17.914282021261648</v>
      </c>
      <c r="AO156" s="42">
        <v>17.919507891162834</v>
      </c>
      <c r="AP156" s="42">
        <v>17.213022539221654</v>
      </c>
      <c r="AQ156" s="42">
        <v>18.218950236500724</v>
      </c>
      <c r="AR156" s="47">
        <v>18.020425245476826</v>
      </c>
      <c r="AS156" s="47">
        <v>17.821900254452927</v>
      </c>
      <c r="AT156" s="42">
        <v>17.623375263429025</v>
      </c>
      <c r="AU156" s="42">
        <v>17.697234224699105</v>
      </c>
      <c r="AV156" s="42">
        <v>17.419566337282816</v>
      </c>
      <c r="AW156" s="42">
        <v>17.07507699339671</v>
      </c>
      <c r="AX156" s="97">
        <v>0.53407000000000004</v>
      </c>
      <c r="AY156" s="91"/>
      <c r="AZ156" s="91"/>
      <c r="BH156"/>
    </row>
    <row r="157" spans="1:60" x14ac:dyDescent="0.2">
      <c r="A157" s="19" t="s">
        <v>282</v>
      </c>
      <c r="B157" s="7" t="s">
        <v>32</v>
      </c>
      <c r="C157" s="7" t="s">
        <v>90</v>
      </c>
      <c r="D157" s="7" t="s">
        <v>166</v>
      </c>
      <c r="E157" s="13">
        <v>425917.98869999999</v>
      </c>
      <c r="F157" s="87">
        <v>1.23959</v>
      </c>
      <c r="G157" s="7">
        <v>21.13</v>
      </c>
      <c r="H157" s="28">
        <v>22.39</v>
      </c>
      <c r="I157" s="42">
        <v>0.73721820000000005</v>
      </c>
      <c r="J157" s="27" t="s">
        <v>197</v>
      </c>
      <c r="K157" s="42">
        <v>23.807194685221891</v>
      </c>
      <c r="L157" s="47">
        <v>23.846532573381179</v>
      </c>
      <c r="M157" s="47">
        <v>23.885870461540467</v>
      </c>
      <c r="N157" s="47">
        <v>23.925208349699755</v>
      </c>
      <c r="O157" s="47">
        <v>23.964546237859043</v>
      </c>
      <c r="P157" s="47">
        <v>24.003884126018331</v>
      </c>
      <c r="Q157" s="47">
        <v>24.043222014177619</v>
      </c>
      <c r="R157" s="47">
        <v>24.082559902336907</v>
      </c>
      <c r="S157" s="47">
        <v>24.121897790496195</v>
      </c>
      <c r="T157" s="47">
        <v>24.161235678655483</v>
      </c>
      <c r="U157" s="47">
        <v>24.200573566814771</v>
      </c>
      <c r="V157" s="47">
        <v>24.23991145497406</v>
      </c>
      <c r="W157" s="47">
        <v>24.279249343133348</v>
      </c>
      <c r="X157" s="47">
        <v>24.318587231292636</v>
      </c>
      <c r="Y157" s="47">
        <v>24.357925119451924</v>
      </c>
      <c r="Z157" s="47">
        <v>24.397263007611212</v>
      </c>
      <c r="AA157" s="47">
        <v>24.4366008957705</v>
      </c>
      <c r="AB157" s="42">
        <v>24.475938783929774</v>
      </c>
      <c r="AC157" s="47">
        <v>24.60021234018663</v>
      </c>
      <c r="AD157" s="42">
        <v>24.72448589644349</v>
      </c>
      <c r="AE157" s="47">
        <v>24.550217231347666</v>
      </c>
      <c r="AF157" s="47">
        <v>24.375948566251843</v>
      </c>
      <c r="AG157" s="42">
        <v>24.201679901156016</v>
      </c>
      <c r="AH157" s="47">
        <v>24.215051608837548</v>
      </c>
      <c r="AI157" s="47">
        <v>24.228423316519081</v>
      </c>
      <c r="AJ157" s="47">
        <v>24.241795024200613</v>
      </c>
      <c r="AK157" s="47">
        <v>24.255166731882145</v>
      </c>
      <c r="AL157" s="47">
        <v>24.268538439563677</v>
      </c>
      <c r="AM157" s="42">
        <v>24.281910147245217</v>
      </c>
      <c r="AN157" s="42">
        <v>22.645403584583065</v>
      </c>
      <c r="AO157" s="42">
        <v>24.241914060174039</v>
      </c>
      <c r="AP157" s="42">
        <v>23.448777369235874</v>
      </c>
      <c r="AQ157" s="42">
        <v>25.37037508825356</v>
      </c>
      <c r="AR157" s="47">
        <v>25.035566573663722</v>
      </c>
      <c r="AS157" s="47">
        <v>24.700758059073884</v>
      </c>
      <c r="AT157" s="42">
        <v>24.365949544484049</v>
      </c>
      <c r="AU157" s="42">
        <v>24.578071649129377</v>
      </c>
      <c r="AV157" s="42">
        <v>23.807194685221891</v>
      </c>
      <c r="AW157" s="42">
        <v>24.174301627268012</v>
      </c>
      <c r="AX157" s="97">
        <v>2.6598999999999999</v>
      </c>
      <c r="AY157" s="91"/>
      <c r="AZ157" s="91"/>
      <c r="BH157"/>
    </row>
    <row r="158" spans="1:60" x14ac:dyDescent="0.2">
      <c r="A158" s="19" t="s">
        <v>283</v>
      </c>
      <c r="B158" s="7" t="s">
        <v>32</v>
      </c>
      <c r="C158" s="7" t="s">
        <v>90</v>
      </c>
      <c r="D158" s="7" t="s">
        <v>166</v>
      </c>
      <c r="E158" s="13">
        <v>439735.53610000003</v>
      </c>
      <c r="F158" s="87">
        <v>1.08029</v>
      </c>
      <c r="G158" s="7">
        <v>18.18</v>
      </c>
      <c r="H158" s="28">
        <v>16.491</v>
      </c>
      <c r="I158" s="42">
        <v>0.224</v>
      </c>
      <c r="J158" s="27" t="s">
        <v>197</v>
      </c>
      <c r="K158" s="42">
        <v>16.145328516462538</v>
      </c>
      <c r="L158" s="47">
        <v>16.122411647221231</v>
      </c>
      <c r="M158" s="47">
        <v>16.099494777979924</v>
      </c>
      <c r="N158" s="47">
        <v>16.076577908738617</v>
      </c>
      <c r="O158" s="47">
        <v>16.05366103949731</v>
      </c>
      <c r="P158" s="47">
        <v>16.030744170256003</v>
      </c>
      <c r="Q158" s="47">
        <v>16.007827301014697</v>
      </c>
      <c r="R158" s="47">
        <v>15.984910431773388</v>
      </c>
      <c r="S158" s="47">
        <v>15.961993562532079</v>
      </c>
      <c r="T158" s="47">
        <v>15.939076693290771</v>
      </c>
      <c r="U158" s="47">
        <v>15.916159824049462</v>
      </c>
      <c r="V158" s="47">
        <v>15.893242954808153</v>
      </c>
      <c r="W158" s="47">
        <v>15.870326085566845</v>
      </c>
      <c r="X158" s="47">
        <v>15.847409216325536</v>
      </c>
      <c r="Y158" s="47">
        <v>15.824492347084227</v>
      </c>
      <c r="Z158" s="47">
        <v>15.801575477842919</v>
      </c>
      <c r="AA158" s="47">
        <v>15.77865860860161</v>
      </c>
      <c r="AB158" s="42">
        <v>15.755741739360296</v>
      </c>
      <c r="AC158" s="47">
        <v>16.272392251887098</v>
      </c>
      <c r="AD158" s="42">
        <v>16.7890427644139</v>
      </c>
      <c r="AE158" s="47">
        <v>16.55455877659314</v>
      </c>
      <c r="AF158" s="47">
        <v>16.320074788772381</v>
      </c>
      <c r="AG158" s="42">
        <v>16.085590800951625</v>
      </c>
      <c r="AH158" s="47">
        <v>16.102139762680999</v>
      </c>
      <c r="AI158" s="47">
        <v>16.118688724410372</v>
      </c>
      <c r="AJ158" s="47">
        <v>16.135237686139746</v>
      </c>
      <c r="AK158" s="47">
        <v>16.15178664786912</v>
      </c>
      <c r="AL158" s="47">
        <v>16.168335609598493</v>
      </c>
      <c r="AM158" s="42">
        <v>16.184884571327871</v>
      </c>
      <c r="AN158" s="42">
        <v>16.211040003524541</v>
      </c>
      <c r="AO158" s="42">
        <v>16.11637994243252</v>
      </c>
      <c r="AP158" s="42">
        <v>16.078583728375481</v>
      </c>
      <c r="AQ158" s="42">
        <v>16.587871971098775</v>
      </c>
      <c r="AR158" s="47">
        <v>16.462261315240696</v>
      </c>
      <c r="AS158" s="47">
        <v>16.336650659382617</v>
      </c>
      <c r="AT158" s="42">
        <v>16.211040003524541</v>
      </c>
      <c r="AU158" s="42">
        <v>16.336327752812291</v>
      </c>
      <c r="AV158" s="42">
        <v>16.145328516462538</v>
      </c>
      <c r="AW158" s="42">
        <v>16.342140071078216</v>
      </c>
      <c r="AX158" s="97">
        <v>2.9733999999999998</v>
      </c>
      <c r="AY158" s="91"/>
      <c r="AZ158" s="91"/>
      <c r="BH158"/>
    </row>
    <row r="159" spans="1:60" x14ac:dyDescent="0.2">
      <c r="A159" s="19" t="s">
        <v>284</v>
      </c>
      <c r="B159" s="7" t="s">
        <v>32</v>
      </c>
      <c r="C159" s="7" t="s">
        <v>90</v>
      </c>
      <c r="D159" s="7" t="s">
        <v>166</v>
      </c>
      <c r="E159" s="13">
        <v>104665.1538</v>
      </c>
      <c r="F159" s="87">
        <v>0.33806999999999998</v>
      </c>
      <c r="G159" s="7">
        <v>5.73</v>
      </c>
      <c r="H159" s="28">
        <v>5.73</v>
      </c>
      <c r="I159" s="42">
        <v>0.183</v>
      </c>
      <c r="J159" s="27" t="s">
        <v>197</v>
      </c>
      <c r="K159" s="42">
        <v>5.2289609607417278</v>
      </c>
      <c r="L159" s="47">
        <v>5.2504796730248744</v>
      </c>
      <c r="M159" s="47">
        <v>5.271998385308021</v>
      </c>
      <c r="N159" s="47">
        <v>5.2935170975911676</v>
      </c>
      <c r="O159" s="47">
        <v>5.3150358098743142</v>
      </c>
      <c r="P159" s="47">
        <v>5.3365545221574608</v>
      </c>
      <c r="Q159" s="47">
        <v>5.3580732344406075</v>
      </c>
      <c r="R159" s="47">
        <v>5.3795919467237541</v>
      </c>
      <c r="S159" s="47">
        <v>5.4011106590069007</v>
      </c>
      <c r="T159" s="47">
        <v>5.4226293712900473</v>
      </c>
      <c r="U159" s="47">
        <v>5.4441480835731939</v>
      </c>
      <c r="V159" s="47">
        <v>5.4656667958563405</v>
      </c>
      <c r="W159" s="47">
        <v>5.4871855081394871</v>
      </c>
      <c r="X159" s="47">
        <v>5.5087042204226337</v>
      </c>
      <c r="Y159" s="47">
        <v>5.5302229327057804</v>
      </c>
      <c r="Z159" s="47">
        <v>5.551741644988927</v>
      </c>
      <c r="AA159" s="47">
        <v>5.5732603572720736</v>
      </c>
      <c r="AB159" s="42">
        <v>5.5947790695552193</v>
      </c>
      <c r="AC159" s="47">
        <v>5.5659674946615318</v>
      </c>
      <c r="AD159" s="42">
        <v>5.5371559197678453</v>
      </c>
      <c r="AE159" s="47">
        <v>5.4169438502673799</v>
      </c>
      <c r="AF159" s="47">
        <v>5.2967317807669145</v>
      </c>
      <c r="AG159" s="42">
        <v>5.1765197112664492</v>
      </c>
      <c r="AH159" s="47">
        <v>5.2040318893613922</v>
      </c>
      <c r="AI159" s="47">
        <v>5.2315440674563352</v>
      </c>
      <c r="AJ159" s="47">
        <v>5.2590562455512782</v>
      </c>
      <c r="AK159" s="47">
        <v>5.2865684236462211</v>
      </c>
      <c r="AL159" s="47">
        <v>5.3140806017411641</v>
      </c>
      <c r="AM159" s="42">
        <v>5.3415927798361045</v>
      </c>
      <c r="AN159" s="42">
        <v>5.4287072694420617</v>
      </c>
      <c r="AO159" s="42">
        <v>5.1760438758190217</v>
      </c>
      <c r="AP159" s="42">
        <v>5.3348474201967484</v>
      </c>
      <c r="AQ159" s="42">
        <v>5.3320237812779467</v>
      </c>
      <c r="AR159" s="47">
        <v>5.2965783979120653</v>
      </c>
      <c r="AS159" s="47">
        <v>5.2611330145461839</v>
      </c>
      <c r="AT159" s="42">
        <v>5.2256876311803033</v>
      </c>
      <c r="AU159" s="42">
        <v>5.1565921410450626</v>
      </c>
      <c r="AV159" s="42">
        <v>5.2289609607417278</v>
      </c>
      <c r="AW159" s="42">
        <v>5.1389130240367944</v>
      </c>
      <c r="AX159" s="97">
        <v>0.56337999999999999</v>
      </c>
      <c r="AY159" s="91"/>
      <c r="AZ159" s="91"/>
      <c r="BH159"/>
    </row>
    <row r="160" spans="1:60" x14ac:dyDescent="0.2">
      <c r="A160" s="19" t="s">
        <v>285</v>
      </c>
      <c r="B160" s="7" t="s">
        <v>32</v>
      </c>
      <c r="C160" s="7" t="s">
        <v>90</v>
      </c>
      <c r="D160" s="7" t="s">
        <v>166</v>
      </c>
      <c r="E160" s="13">
        <v>211138.55059999999</v>
      </c>
      <c r="F160" s="87">
        <v>0.73985999999999996</v>
      </c>
      <c r="G160" s="7">
        <v>12.54</v>
      </c>
      <c r="H160" s="28">
        <v>13.141999999999999</v>
      </c>
      <c r="I160" s="42">
        <v>0.96399999999999997</v>
      </c>
      <c r="J160" s="27" t="s">
        <v>197</v>
      </c>
      <c r="K160" s="42">
        <v>13.803447395757294</v>
      </c>
      <c r="L160" s="47">
        <v>13.803447395757294</v>
      </c>
      <c r="M160" s="47">
        <v>13.803447395757294</v>
      </c>
      <c r="N160" s="47">
        <v>13.803447395757294</v>
      </c>
      <c r="O160" s="47">
        <v>13.803447395757294</v>
      </c>
      <c r="P160" s="47">
        <v>13.803447395757294</v>
      </c>
      <c r="Q160" s="47">
        <v>13.803447395757294</v>
      </c>
      <c r="R160" s="47">
        <v>13.803447395757294</v>
      </c>
      <c r="S160" s="47">
        <v>13.803447395757294</v>
      </c>
      <c r="T160" s="47">
        <v>13.803447395757294</v>
      </c>
      <c r="U160" s="47">
        <v>13.803447395757294</v>
      </c>
      <c r="V160" s="47">
        <v>13.803447395757294</v>
      </c>
      <c r="W160" s="47">
        <v>13.803447395757294</v>
      </c>
      <c r="X160" s="47">
        <v>13.803447395757294</v>
      </c>
      <c r="Y160" s="47">
        <v>13.803447395757294</v>
      </c>
      <c r="Z160" s="47">
        <v>13.803447395757294</v>
      </c>
      <c r="AA160" s="47">
        <v>13.803447395757294</v>
      </c>
      <c r="AB160" s="42">
        <v>13.803447395757294</v>
      </c>
      <c r="AC160" s="47">
        <v>13.275272284606036</v>
      </c>
      <c r="AD160" s="42">
        <v>12.74709717345478</v>
      </c>
      <c r="AE160" s="47">
        <v>13.187970080977005</v>
      </c>
      <c r="AF160" s="47">
        <v>13.62884298849923</v>
      </c>
      <c r="AG160" s="42">
        <v>14.069715896021453</v>
      </c>
      <c r="AH160" s="47">
        <v>13.844181369022174</v>
      </c>
      <c r="AI160" s="47">
        <v>13.618646842022894</v>
      </c>
      <c r="AJ160" s="47">
        <v>13.393112315023615</v>
      </c>
      <c r="AK160" s="47">
        <v>13.167577788024335</v>
      </c>
      <c r="AL160" s="47">
        <v>12.942043261025056</v>
      </c>
      <c r="AM160" s="42">
        <v>12.716508734025782</v>
      </c>
      <c r="AN160" s="42">
        <v>14.440338458597536</v>
      </c>
      <c r="AO160" s="42">
        <v>14.047354311240326</v>
      </c>
      <c r="AP160" s="42">
        <v>13.37139949227009</v>
      </c>
      <c r="AQ160" s="42">
        <v>13.748454461332598</v>
      </c>
      <c r="AR160" s="47">
        <v>13.720419659671814</v>
      </c>
      <c r="AS160" s="47">
        <v>13.69238485801103</v>
      </c>
      <c r="AT160" s="42">
        <v>13.664350056350248</v>
      </c>
      <c r="AU160" s="42">
        <v>13.922019008886851</v>
      </c>
      <c r="AV160" s="42">
        <v>13.803447395757294</v>
      </c>
      <c r="AW160" s="42">
        <v>14.185388785197899</v>
      </c>
      <c r="AX160" s="97">
        <v>1.0400400000000001</v>
      </c>
      <c r="AY160" s="91"/>
      <c r="AZ160" s="91"/>
      <c r="BH160"/>
    </row>
    <row r="161" spans="1:60" ht="20" x14ac:dyDescent="0.2">
      <c r="A161" s="1" t="s">
        <v>194</v>
      </c>
      <c r="B161" s="7" t="s">
        <v>311</v>
      </c>
      <c r="C161" s="7" t="s">
        <v>90</v>
      </c>
      <c r="D161" s="7" t="s">
        <v>167</v>
      </c>
      <c r="E161" s="13">
        <v>53457.225200000001</v>
      </c>
      <c r="F161" s="87">
        <v>0.72982999999999987</v>
      </c>
      <c r="G161" s="79">
        <v>12.37</v>
      </c>
      <c r="H161" s="77">
        <f t="shared" ref="H161:H162" si="30">G161</f>
        <v>12.37</v>
      </c>
      <c r="I161" s="42">
        <v>0.664161</v>
      </c>
      <c r="J161" s="26" t="s">
        <v>47</v>
      </c>
      <c r="K161" s="44">
        <v>12.37</v>
      </c>
      <c r="L161" s="44">
        <v>12.37</v>
      </c>
      <c r="M161" s="44">
        <v>12.37</v>
      </c>
      <c r="N161" s="44">
        <v>12.37</v>
      </c>
      <c r="O161" s="44">
        <v>12.37</v>
      </c>
      <c r="P161" s="44">
        <v>12.37</v>
      </c>
      <c r="Q161" s="44">
        <v>12.37</v>
      </c>
      <c r="R161" s="44">
        <v>12.37</v>
      </c>
      <c r="S161" s="44">
        <v>12.37</v>
      </c>
      <c r="T161" s="44">
        <v>12.37</v>
      </c>
      <c r="U161" s="44">
        <v>12.37</v>
      </c>
      <c r="V161" s="44">
        <v>12.37</v>
      </c>
      <c r="W161" s="44">
        <v>12.37</v>
      </c>
      <c r="X161" s="44">
        <v>12.37</v>
      </c>
      <c r="Y161" s="44">
        <v>12.37</v>
      </c>
      <c r="Z161" s="44">
        <v>12.37</v>
      </c>
      <c r="AA161" s="44">
        <v>12.37</v>
      </c>
      <c r="AB161" s="44">
        <v>12.37</v>
      </c>
      <c r="AC161" s="44">
        <v>12.37</v>
      </c>
      <c r="AD161" s="44">
        <v>12.37</v>
      </c>
      <c r="AE161" s="44">
        <v>12.37</v>
      </c>
      <c r="AF161" s="44">
        <v>12.37</v>
      </c>
      <c r="AG161" s="44">
        <v>12.37</v>
      </c>
      <c r="AH161" s="44">
        <v>12.37</v>
      </c>
      <c r="AI161" s="44">
        <v>12.37</v>
      </c>
      <c r="AJ161" s="44">
        <v>12.37</v>
      </c>
      <c r="AK161" s="44">
        <v>12.37</v>
      </c>
      <c r="AL161" s="44">
        <v>12.37</v>
      </c>
      <c r="AM161" s="44">
        <v>12.37</v>
      </c>
      <c r="AN161" s="44">
        <v>12.37</v>
      </c>
      <c r="AO161" s="44">
        <v>12.37</v>
      </c>
      <c r="AP161" s="44">
        <v>12.37</v>
      </c>
      <c r="AQ161" s="44">
        <v>12.37</v>
      </c>
      <c r="AR161" s="44">
        <v>12.37</v>
      </c>
      <c r="AS161" s="44">
        <v>12.37</v>
      </c>
      <c r="AT161" s="44">
        <v>12.37</v>
      </c>
      <c r="AU161" s="44">
        <v>12.37</v>
      </c>
      <c r="AV161" s="44">
        <v>12.37</v>
      </c>
      <c r="AW161" s="44">
        <v>12.37</v>
      </c>
      <c r="AX161" s="95">
        <v>0.18972</v>
      </c>
      <c r="AY161" s="90">
        <f t="shared" ref="AY161:AY185" si="31">G161*(2017-1979+1)-SUM(K161:AW161)</f>
        <v>0</v>
      </c>
      <c r="AZ161" s="90">
        <f t="shared" ref="AZ161:AZ185" si="32">-AY161/360</f>
        <v>0</v>
      </c>
      <c r="BH161"/>
    </row>
    <row r="162" spans="1:60" ht="20" x14ac:dyDescent="0.2">
      <c r="A162" s="20" t="s">
        <v>79</v>
      </c>
      <c r="B162" s="7" t="s">
        <v>311</v>
      </c>
      <c r="C162" s="7" t="s">
        <v>90</v>
      </c>
      <c r="D162" s="7" t="s">
        <v>79</v>
      </c>
      <c r="E162" s="13">
        <v>49400.9859</v>
      </c>
      <c r="F162" s="87">
        <v>1.1109699999999998</v>
      </c>
      <c r="G162" s="79">
        <v>18.829999999999998</v>
      </c>
      <c r="H162" s="77">
        <f t="shared" si="30"/>
        <v>18.829999999999998</v>
      </c>
      <c r="I162" s="42">
        <v>1.1297999999999999</v>
      </c>
      <c r="J162" s="26" t="s">
        <v>47</v>
      </c>
      <c r="K162" s="44">
        <v>18.829999999999998</v>
      </c>
      <c r="L162" s="44">
        <v>18.829999999999998</v>
      </c>
      <c r="M162" s="44">
        <v>18.829999999999998</v>
      </c>
      <c r="N162" s="44">
        <v>18.829999999999998</v>
      </c>
      <c r="O162" s="44">
        <v>18.829999999999998</v>
      </c>
      <c r="P162" s="44">
        <v>18.829999999999998</v>
      </c>
      <c r="Q162" s="44">
        <v>18.829999999999998</v>
      </c>
      <c r="R162" s="44">
        <v>18.829999999999998</v>
      </c>
      <c r="S162" s="44">
        <v>18.829999999999998</v>
      </c>
      <c r="T162" s="44">
        <v>18.829999999999998</v>
      </c>
      <c r="U162" s="44">
        <v>18.829999999999998</v>
      </c>
      <c r="V162" s="44">
        <v>18.829999999999998</v>
      </c>
      <c r="W162" s="44">
        <v>18.829999999999998</v>
      </c>
      <c r="X162" s="44">
        <v>18.829999999999998</v>
      </c>
      <c r="Y162" s="44">
        <v>18.829999999999998</v>
      </c>
      <c r="Z162" s="44">
        <v>18.829999999999998</v>
      </c>
      <c r="AA162" s="44">
        <v>18.829999999999998</v>
      </c>
      <c r="AB162" s="44">
        <v>18.829999999999998</v>
      </c>
      <c r="AC162" s="44">
        <v>18.829999999999998</v>
      </c>
      <c r="AD162" s="44">
        <v>18.829999999999998</v>
      </c>
      <c r="AE162" s="44">
        <v>18.829999999999998</v>
      </c>
      <c r="AF162" s="44">
        <v>18.829999999999998</v>
      </c>
      <c r="AG162" s="44">
        <v>18.829999999999998</v>
      </c>
      <c r="AH162" s="44">
        <v>18.829999999999998</v>
      </c>
      <c r="AI162" s="44">
        <v>18.829999999999998</v>
      </c>
      <c r="AJ162" s="44">
        <v>18.829999999999998</v>
      </c>
      <c r="AK162" s="44">
        <v>18.829999999999998</v>
      </c>
      <c r="AL162" s="44">
        <v>18.829999999999998</v>
      </c>
      <c r="AM162" s="44">
        <v>18.829999999999998</v>
      </c>
      <c r="AN162" s="44">
        <v>18.829999999999998</v>
      </c>
      <c r="AO162" s="44">
        <v>18.829999999999998</v>
      </c>
      <c r="AP162" s="44">
        <v>18.829999999999998</v>
      </c>
      <c r="AQ162" s="44">
        <v>18.829999999999998</v>
      </c>
      <c r="AR162" s="44">
        <v>18.829999999999998</v>
      </c>
      <c r="AS162" s="44">
        <v>18.829999999999998</v>
      </c>
      <c r="AT162" s="44">
        <v>18.829999999999998</v>
      </c>
      <c r="AU162" s="44">
        <v>18.829999999999998</v>
      </c>
      <c r="AV162" s="44">
        <v>18.829999999999998</v>
      </c>
      <c r="AW162" s="44">
        <v>18.829999999999998</v>
      </c>
      <c r="AX162" s="96">
        <v>6.8290000000000003E-2</v>
      </c>
      <c r="AY162" s="90">
        <f t="shared" si="31"/>
        <v>0</v>
      </c>
      <c r="AZ162" s="90">
        <f t="shared" si="32"/>
        <v>0</v>
      </c>
      <c r="BH162"/>
    </row>
    <row r="163" spans="1:60" ht="20" x14ac:dyDescent="0.2">
      <c r="A163" s="1" t="s">
        <v>80</v>
      </c>
      <c r="B163" s="7" t="s">
        <v>311</v>
      </c>
      <c r="C163" s="7" t="s">
        <v>90</v>
      </c>
      <c r="D163" s="7" t="s">
        <v>172</v>
      </c>
      <c r="E163" s="13">
        <v>3835.0376000000001</v>
      </c>
      <c r="F163" s="87">
        <v>0.23069000000000001</v>
      </c>
      <c r="G163" s="79">
        <v>3.91</v>
      </c>
      <c r="H163" s="31">
        <v>3.83</v>
      </c>
      <c r="I163" s="42">
        <v>0.55918000000000001</v>
      </c>
      <c r="J163" s="27" t="s">
        <v>49</v>
      </c>
      <c r="K163" s="43">
        <v>3.83</v>
      </c>
      <c r="L163" s="43">
        <v>3.83</v>
      </c>
      <c r="M163" s="43">
        <v>3.83</v>
      </c>
      <c r="N163" s="43">
        <v>3.83</v>
      </c>
      <c r="O163" s="43">
        <v>3.83</v>
      </c>
      <c r="P163" s="43">
        <v>3.83</v>
      </c>
      <c r="Q163" s="43">
        <v>3.83</v>
      </c>
      <c r="R163" s="43">
        <v>3.83</v>
      </c>
      <c r="S163" s="43">
        <v>3.83</v>
      </c>
      <c r="T163" s="43">
        <v>3.83</v>
      </c>
      <c r="U163" s="43">
        <v>3.83</v>
      </c>
      <c r="V163" s="43">
        <v>3.83</v>
      </c>
      <c r="W163" s="43">
        <v>3.83</v>
      </c>
      <c r="X163" s="43">
        <v>3.83</v>
      </c>
      <c r="Y163" s="43">
        <v>3.83</v>
      </c>
      <c r="Z163" s="43">
        <v>3.83</v>
      </c>
      <c r="AA163" s="43">
        <v>3.83</v>
      </c>
      <c r="AB163" s="43">
        <v>3.83</v>
      </c>
      <c r="AC163" s="43">
        <v>3.83</v>
      </c>
      <c r="AD163" s="43">
        <v>3.83</v>
      </c>
      <c r="AE163" s="43">
        <v>3.83</v>
      </c>
      <c r="AF163" s="43">
        <v>3.83</v>
      </c>
      <c r="AG163" s="43">
        <v>3.83</v>
      </c>
      <c r="AH163" s="43">
        <v>3.83</v>
      </c>
      <c r="AI163" s="43">
        <v>3.83</v>
      </c>
      <c r="AJ163" s="43">
        <v>3.83</v>
      </c>
      <c r="AK163" s="43">
        <v>3.83</v>
      </c>
      <c r="AL163" s="43">
        <v>3.83</v>
      </c>
      <c r="AM163" s="43">
        <v>3.83</v>
      </c>
      <c r="AN163" s="43">
        <v>3.83</v>
      </c>
      <c r="AO163" s="43">
        <v>3.83</v>
      </c>
      <c r="AP163" s="43">
        <v>3.83</v>
      </c>
      <c r="AQ163" s="43">
        <v>3.83</v>
      </c>
      <c r="AR163" s="43">
        <v>3.83</v>
      </c>
      <c r="AS163" s="43">
        <v>3.83</v>
      </c>
      <c r="AT163" s="43">
        <v>3.83</v>
      </c>
      <c r="AU163" s="43">
        <v>3.83</v>
      </c>
      <c r="AV163" s="43">
        <v>3.83</v>
      </c>
      <c r="AW163" s="43">
        <v>3.83</v>
      </c>
      <c r="AX163" s="96">
        <v>4.2100000000000002E-3</v>
      </c>
      <c r="AY163" s="90">
        <f t="shared" si="31"/>
        <v>3.1199999999999761</v>
      </c>
      <c r="AZ163" s="90">
        <f t="shared" si="32"/>
        <v>-8.6666666666666003E-3</v>
      </c>
      <c r="BH163"/>
    </row>
    <row r="164" spans="1:60" ht="20" x14ac:dyDescent="0.2">
      <c r="A164" s="1" t="s">
        <v>81</v>
      </c>
      <c r="B164" s="7" t="s">
        <v>311</v>
      </c>
      <c r="C164" s="7" t="s">
        <v>90</v>
      </c>
      <c r="D164" s="7" t="s">
        <v>168</v>
      </c>
      <c r="E164" s="13">
        <v>118470.59570000001</v>
      </c>
      <c r="F164" s="87">
        <v>0.97821999999999987</v>
      </c>
      <c r="G164" s="79">
        <v>16.579999999999998</v>
      </c>
      <c r="H164" s="77">
        <f t="shared" ref="H164:H166" si="33">G164</f>
        <v>16.579999999999998</v>
      </c>
      <c r="I164" s="42">
        <v>2.0801642</v>
      </c>
      <c r="J164" s="26" t="s">
        <v>48</v>
      </c>
      <c r="K164" s="44">
        <v>16.579999999999998</v>
      </c>
      <c r="L164" s="48">
        <v>16.807136269704511</v>
      </c>
      <c r="M164" s="48">
        <v>17.034272539409024</v>
      </c>
      <c r="N164" s="48">
        <v>17.261408809113536</v>
      </c>
      <c r="O164" s="48">
        <v>17.488545078818049</v>
      </c>
      <c r="P164" s="48">
        <v>17.715681348522562</v>
      </c>
      <c r="Q164" s="48">
        <v>17.942817618227075</v>
      </c>
      <c r="R164" s="48">
        <v>18.169953887931587</v>
      </c>
      <c r="S164" s="48">
        <v>18.3970901576361</v>
      </c>
      <c r="T164" s="48">
        <v>18.624226427340613</v>
      </c>
      <c r="U164" s="43">
        <v>18.851362697045133</v>
      </c>
      <c r="V164" s="48">
        <v>18.836898587926079</v>
      </c>
      <c r="W164" s="48">
        <v>18.822434478807025</v>
      </c>
      <c r="X164" s="48">
        <v>18.807970369687972</v>
      </c>
      <c r="Y164" s="48">
        <v>18.793506260568918</v>
      </c>
      <c r="Z164" s="48">
        <v>18.779042151449865</v>
      </c>
      <c r="AA164" s="48">
        <v>18.764578042330811</v>
      </c>
      <c r="AB164" s="48">
        <v>18.750113933211757</v>
      </c>
      <c r="AC164" s="48">
        <v>18.735649824092704</v>
      </c>
      <c r="AD164" s="43">
        <v>18.721185714973647</v>
      </c>
      <c r="AE164" s="48">
        <v>18.007457143315765</v>
      </c>
      <c r="AF164" s="48">
        <v>17.293728571657883</v>
      </c>
      <c r="AG164" s="44">
        <v>16.579999999999998</v>
      </c>
      <c r="AH164" s="48">
        <v>16.452212488754981</v>
      </c>
      <c r="AI164" s="48">
        <v>16.324424977509963</v>
      </c>
      <c r="AJ164" s="48">
        <v>16.196637466264946</v>
      </c>
      <c r="AK164" s="48">
        <v>16.068849955019928</v>
      </c>
      <c r="AL164" s="48">
        <v>15.941062443774912</v>
      </c>
      <c r="AM164" s="43">
        <v>15.8132749325299</v>
      </c>
      <c r="AN164" s="43">
        <v>15.179781666977231</v>
      </c>
      <c r="AO164" s="43">
        <v>18.183815132982559</v>
      </c>
      <c r="AP164" s="43">
        <v>16.594788105163317</v>
      </c>
      <c r="AQ164" s="43">
        <v>15.470892112750954</v>
      </c>
      <c r="AR164" s="48">
        <v>15.897762686716115</v>
      </c>
      <c r="AS164" s="48">
        <v>16.324633260681278</v>
      </c>
      <c r="AT164" s="43">
        <v>16.751503834646439</v>
      </c>
      <c r="AU164" s="43">
        <v>17.13729633871349</v>
      </c>
      <c r="AV164" s="43">
        <v>17.356930942864498</v>
      </c>
      <c r="AW164" s="43">
        <v>17.562263435918585</v>
      </c>
      <c r="AX164" s="97">
        <v>0.54203000000000001</v>
      </c>
      <c r="AY164" s="90">
        <f t="shared" si="31"/>
        <v>-32.401189693039555</v>
      </c>
      <c r="AZ164" s="90">
        <f t="shared" si="32"/>
        <v>9.0003304702887657E-2</v>
      </c>
      <c r="BH164"/>
    </row>
    <row r="165" spans="1:60" ht="20" x14ac:dyDescent="0.2">
      <c r="A165" s="20" t="s">
        <v>82</v>
      </c>
      <c r="B165" s="7" t="s">
        <v>311</v>
      </c>
      <c r="C165" s="7" t="s">
        <v>90</v>
      </c>
      <c r="D165" s="7" t="s">
        <v>82</v>
      </c>
      <c r="E165" s="13">
        <v>85247.598299999998</v>
      </c>
      <c r="F165" s="87">
        <v>1.1900300000000001</v>
      </c>
      <c r="G165" s="79">
        <v>20.170000000000002</v>
      </c>
      <c r="H165" s="77">
        <f t="shared" si="33"/>
        <v>20.170000000000002</v>
      </c>
      <c r="I165" s="42">
        <v>1.2102000000000002</v>
      </c>
      <c r="J165" s="26" t="s">
        <v>47</v>
      </c>
      <c r="K165" s="44">
        <v>20.170000000000002</v>
      </c>
      <c r="L165" s="44">
        <v>20.170000000000002</v>
      </c>
      <c r="M165" s="44">
        <v>20.170000000000002</v>
      </c>
      <c r="N165" s="44">
        <v>20.170000000000002</v>
      </c>
      <c r="O165" s="44">
        <v>20.170000000000002</v>
      </c>
      <c r="P165" s="44">
        <v>20.170000000000002</v>
      </c>
      <c r="Q165" s="44">
        <v>20.170000000000002</v>
      </c>
      <c r="R165" s="44">
        <v>20.170000000000002</v>
      </c>
      <c r="S165" s="44">
        <v>20.170000000000002</v>
      </c>
      <c r="T165" s="44">
        <v>20.170000000000002</v>
      </c>
      <c r="U165" s="44">
        <v>20.170000000000002</v>
      </c>
      <c r="V165" s="44">
        <v>20.170000000000002</v>
      </c>
      <c r="W165" s="44">
        <v>20.170000000000002</v>
      </c>
      <c r="X165" s="44">
        <v>20.170000000000002</v>
      </c>
      <c r="Y165" s="44">
        <v>20.170000000000002</v>
      </c>
      <c r="Z165" s="44">
        <v>20.170000000000002</v>
      </c>
      <c r="AA165" s="44">
        <v>20.170000000000002</v>
      </c>
      <c r="AB165" s="44">
        <v>20.170000000000002</v>
      </c>
      <c r="AC165" s="44">
        <v>20.170000000000002</v>
      </c>
      <c r="AD165" s="44">
        <v>20.170000000000002</v>
      </c>
      <c r="AE165" s="44">
        <v>20.170000000000002</v>
      </c>
      <c r="AF165" s="44">
        <v>20.170000000000002</v>
      </c>
      <c r="AG165" s="44">
        <v>20.170000000000002</v>
      </c>
      <c r="AH165" s="44">
        <v>20.170000000000002</v>
      </c>
      <c r="AI165" s="44">
        <v>20.170000000000002</v>
      </c>
      <c r="AJ165" s="44">
        <v>20.170000000000002</v>
      </c>
      <c r="AK165" s="44">
        <v>20.170000000000002</v>
      </c>
      <c r="AL165" s="44">
        <v>20.170000000000002</v>
      </c>
      <c r="AM165" s="44">
        <v>20.170000000000002</v>
      </c>
      <c r="AN165" s="44">
        <v>20.170000000000002</v>
      </c>
      <c r="AO165" s="44">
        <v>20.170000000000002</v>
      </c>
      <c r="AP165" s="44">
        <v>20.170000000000002</v>
      </c>
      <c r="AQ165" s="44">
        <v>20.170000000000002</v>
      </c>
      <c r="AR165" s="44">
        <v>20.170000000000002</v>
      </c>
      <c r="AS165" s="44">
        <v>20.170000000000002</v>
      </c>
      <c r="AT165" s="44">
        <v>20.170000000000002</v>
      </c>
      <c r="AU165" s="44">
        <v>20.170000000000002</v>
      </c>
      <c r="AV165" s="44">
        <v>20.170000000000002</v>
      </c>
      <c r="AW165" s="44">
        <v>20.170000000000002</v>
      </c>
      <c r="AX165" s="96">
        <v>0.27379999999999999</v>
      </c>
      <c r="AY165" s="90">
        <f t="shared" si="31"/>
        <v>0</v>
      </c>
      <c r="AZ165" s="90">
        <f t="shared" si="32"/>
        <v>0</v>
      </c>
      <c r="BH165"/>
    </row>
    <row r="166" spans="1:60" ht="20" x14ac:dyDescent="0.2">
      <c r="A166" s="20" t="s">
        <v>83</v>
      </c>
      <c r="B166" s="7" t="s">
        <v>311</v>
      </c>
      <c r="C166" s="7" t="s">
        <v>90</v>
      </c>
      <c r="D166" s="7" t="s">
        <v>83</v>
      </c>
      <c r="E166" s="13">
        <v>109923.9428</v>
      </c>
      <c r="F166" s="87">
        <v>1.0071299999999999</v>
      </c>
      <c r="G166" s="79">
        <v>17.07</v>
      </c>
      <c r="H166" s="77">
        <f t="shared" si="33"/>
        <v>17.07</v>
      </c>
      <c r="I166" s="42">
        <v>1.0242</v>
      </c>
      <c r="J166" s="26" t="s">
        <v>47</v>
      </c>
      <c r="K166" s="44">
        <v>17.07</v>
      </c>
      <c r="L166" s="44">
        <v>17.07</v>
      </c>
      <c r="M166" s="44">
        <v>17.07</v>
      </c>
      <c r="N166" s="44">
        <v>17.07</v>
      </c>
      <c r="O166" s="44">
        <v>17.07</v>
      </c>
      <c r="P166" s="44">
        <v>17.07</v>
      </c>
      <c r="Q166" s="44">
        <v>17.07</v>
      </c>
      <c r="R166" s="44">
        <v>17.07</v>
      </c>
      <c r="S166" s="44">
        <v>17.07</v>
      </c>
      <c r="T166" s="44">
        <v>17.07</v>
      </c>
      <c r="U166" s="44">
        <v>17.07</v>
      </c>
      <c r="V166" s="44">
        <v>17.07</v>
      </c>
      <c r="W166" s="44">
        <v>17.07</v>
      </c>
      <c r="X166" s="44">
        <v>17.07</v>
      </c>
      <c r="Y166" s="44">
        <v>17.07</v>
      </c>
      <c r="Z166" s="44">
        <v>17.07</v>
      </c>
      <c r="AA166" s="44">
        <v>17.07</v>
      </c>
      <c r="AB166" s="44">
        <v>17.07</v>
      </c>
      <c r="AC166" s="44">
        <v>17.07</v>
      </c>
      <c r="AD166" s="44">
        <v>17.07</v>
      </c>
      <c r="AE166" s="44">
        <v>17.07</v>
      </c>
      <c r="AF166" s="44">
        <v>17.07</v>
      </c>
      <c r="AG166" s="44">
        <v>17.07</v>
      </c>
      <c r="AH166" s="44">
        <v>17.07</v>
      </c>
      <c r="AI166" s="44">
        <v>17.07</v>
      </c>
      <c r="AJ166" s="44">
        <v>17.07</v>
      </c>
      <c r="AK166" s="44">
        <v>17.07</v>
      </c>
      <c r="AL166" s="44">
        <v>17.07</v>
      </c>
      <c r="AM166" s="44">
        <v>17.07</v>
      </c>
      <c r="AN166" s="44">
        <v>17.07</v>
      </c>
      <c r="AO166" s="44">
        <v>17.07</v>
      </c>
      <c r="AP166" s="44">
        <v>17.07</v>
      </c>
      <c r="AQ166" s="44">
        <v>17.07</v>
      </c>
      <c r="AR166" s="44">
        <v>17.07</v>
      </c>
      <c r="AS166" s="44">
        <v>17.07</v>
      </c>
      <c r="AT166" s="44">
        <v>17.07</v>
      </c>
      <c r="AU166" s="44">
        <v>17.07</v>
      </c>
      <c r="AV166" s="44">
        <v>17.07</v>
      </c>
      <c r="AW166" s="44">
        <v>17.07</v>
      </c>
      <c r="AX166" s="96">
        <v>0.33545999999999998</v>
      </c>
      <c r="AY166" s="90">
        <f t="shared" si="31"/>
        <v>0</v>
      </c>
      <c r="AZ166" s="90">
        <f t="shared" si="32"/>
        <v>0</v>
      </c>
      <c r="BH166"/>
    </row>
    <row r="167" spans="1:60" ht="20" x14ac:dyDescent="0.2">
      <c r="A167" s="1" t="s">
        <v>88</v>
      </c>
      <c r="B167" s="7" t="s">
        <v>311</v>
      </c>
      <c r="C167" s="7" t="s">
        <v>90</v>
      </c>
      <c r="D167" s="7" t="s">
        <v>169</v>
      </c>
      <c r="E167" s="13">
        <v>207314.5736</v>
      </c>
      <c r="F167" s="87">
        <v>1.05728</v>
      </c>
      <c r="G167" s="79">
        <v>17.920000000000002</v>
      </c>
      <c r="H167" s="31">
        <v>15.33</v>
      </c>
      <c r="I167" s="42">
        <v>0.65</v>
      </c>
      <c r="J167" s="133" t="s">
        <v>49</v>
      </c>
      <c r="K167" s="43">
        <v>17.824058889471949</v>
      </c>
      <c r="L167" s="48">
        <v>17.859684772919785</v>
      </c>
      <c r="M167" s="48">
        <v>17.89531065636762</v>
      </c>
      <c r="N167" s="48">
        <v>17.930936539815455</v>
      </c>
      <c r="O167" s="48">
        <v>17.966562423263291</v>
      </c>
      <c r="P167" s="48">
        <v>18.002188306711126</v>
      </c>
      <c r="Q167" s="48">
        <v>18.037814190158961</v>
      </c>
      <c r="R167" s="48">
        <v>18.073440073606797</v>
      </c>
      <c r="S167" s="48">
        <v>18.109065957054632</v>
      </c>
      <c r="T167" s="48">
        <v>18.144691840502468</v>
      </c>
      <c r="U167" s="43">
        <v>18.180317723950314</v>
      </c>
      <c r="V167" s="48">
        <v>17.811371203704915</v>
      </c>
      <c r="W167" s="48">
        <v>17.442424683459521</v>
      </c>
      <c r="X167" s="48">
        <v>17.073478163214126</v>
      </c>
      <c r="Y167" s="48">
        <v>16.704531642968732</v>
      </c>
      <c r="Z167" s="48">
        <v>16.335585122723337</v>
      </c>
      <c r="AA167" s="48">
        <v>15.966638602477941</v>
      </c>
      <c r="AB167" s="43">
        <v>15.597692082232539</v>
      </c>
      <c r="AC167" s="48">
        <v>16.00671113156864</v>
      </c>
      <c r="AD167" s="43">
        <v>16.415730180904738</v>
      </c>
      <c r="AE167" s="48">
        <v>16.414340535210503</v>
      </c>
      <c r="AF167" s="48">
        <v>16.412950889516267</v>
      </c>
      <c r="AG167" s="43">
        <v>16.411561243822032</v>
      </c>
      <c r="AH167" s="48">
        <v>16.593419543674074</v>
      </c>
      <c r="AI167" s="48">
        <v>16.775277843526116</v>
      </c>
      <c r="AJ167" s="48">
        <v>16.957136143378158</v>
      </c>
      <c r="AK167" s="48">
        <v>17.138994443230199</v>
      </c>
      <c r="AL167" s="43">
        <v>17.320852743082241</v>
      </c>
      <c r="AM167" s="43">
        <v>12.987906587446354</v>
      </c>
      <c r="AN167" s="43">
        <v>14.629047271320843</v>
      </c>
      <c r="AO167" s="43">
        <v>15.652042669384787</v>
      </c>
      <c r="AP167" s="43">
        <v>16.116647546490231</v>
      </c>
      <c r="AQ167" s="43">
        <v>16.668491292178121</v>
      </c>
      <c r="AR167" s="48">
        <v>16.699295105066966</v>
      </c>
      <c r="AS167" s="43">
        <v>16.730098917955811</v>
      </c>
      <c r="AT167" s="43">
        <v>15.703613965148568</v>
      </c>
      <c r="AU167" s="43">
        <v>15.685394166046395</v>
      </c>
      <c r="AV167" s="43">
        <v>15.440507713707001</v>
      </c>
      <c r="AW167" s="43">
        <v>15.376923702941957</v>
      </c>
      <c r="AX167" s="97">
        <v>1.1840200000000001</v>
      </c>
      <c r="AY167" s="90">
        <f t="shared" si="31"/>
        <v>45.787263489796601</v>
      </c>
      <c r="AZ167" s="90">
        <f t="shared" si="32"/>
        <v>-0.12718684302721278</v>
      </c>
      <c r="BH167"/>
    </row>
    <row r="168" spans="1:60" ht="20" x14ac:dyDescent="0.2">
      <c r="A168" s="1" t="s">
        <v>170</v>
      </c>
      <c r="B168" s="7" t="s">
        <v>311</v>
      </c>
      <c r="C168" s="7" t="s">
        <v>90</v>
      </c>
      <c r="D168" s="7" t="s">
        <v>170</v>
      </c>
      <c r="E168" s="13">
        <v>18542.4787</v>
      </c>
      <c r="F168" s="87">
        <v>0.53217999999999999</v>
      </c>
      <c r="G168" s="79">
        <v>9.02</v>
      </c>
      <c r="H168" s="77">
        <f t="shared" ref="H168:H169" si="34">G168</f>
        <v>9.02</v>
      </c>
      <c r="I168" s="42">
        <v>0.9</v>
      </c>
      <c r="J168" s="26" t="s">
        <v>47</v>
      </c>
      <c r="K168" s="44">
        <v>9.02</v>
      </c>
      <c r="L168" s="44">
        <v>9.02</v>
      </c>
      <c r="M168" s="44">
        <v>9.02</v>
      </c>
      <c r="N168" s="44">
        <v>9.02</v>
      </c>
      <c r="O168" s="44">
        <v>9.02</v>
      </c>
      <c r="P168" s="44">
        <v>9.02</v>
      </c>
      <c r="Q168" s="44">
        <v>9.02</v>
      </c>
      <c r="R168" s="44">
        <v>9.02</v>
      </c>
      <c r="S168" s="44">
        <v>9.02</v>
      </c>
      <c r="T168" s="44">
        <v>9.02</v>
      </c>
      <c r="U168" s="44">
        <v>9.02</v>
      </c>
      <c r="V168" s="44">
        <v>9.02</v>
      </c>
      <c r="W168" s="44">
        <v>9.02</v>
      </c>
      <c r="X168" s="44">
        <v>9.02</v>
      </c>
      <c r="Y168" s="44">
        <v>9.02</v>
      </c>
      <c r="Z168" s="44">
        <v>9.02</v>
      </c>
      <c r="AA168" s="44">
        <v>9.02</v>
      </c>
      <c r="AB168" s="44">
        <v>9.02</v>
      </c>
      <c r="AC168" s="44">
        <v>9.02</v>
      </c>
      <c r="AD168" s="44">
        <v>9.02</v>
      </c>
      <c r="AE168" s="44">
        <v>9.02</v>
      </c>
      <c r="AF168" s="44">
        <v>9.02</v>
      </c>
      <c r="AG168" s="44">
        <v>9.02</v>
      </c>
      <c r="AH168" s="44">
        <v>9.02</v>
      </c>
      <c r="AI168" s="44">
        <v>9.02</v>
      </c>
      <c r="AJ168" s="44">
        <v>9.02</v>
      </c>
      <c r="AK168" s="44">
        <v>9.02</v>
      </c>
      <c r="AL168" s="44">
        <v>9.02</v>
      </c>
      <c r="AM168" s="44">
        <v>9.02</v>
      </c>
      <c r="AN168" s="44">
        <v>9.02</v>
      </c>
      <c r="AO168" s="44">
        <v>9.02</v>
      </c>
      <c r="AP168" s="44">
        <v>9.02</v>
      </c>
      <c r="AQ168" s="44">
        <v>9.02</v>
      </c>
      <c r="AR168" s="44">
        <v>9.02</v>
      </c>
      <c r="AS168" s="44">
        <v>9.02</v>
      </c>
      <c r="AT168" s="44">
        <v>9.02</v>
      </c>
      <c r="AU168" s="44">
        <v>9.02</v>
      </c>
      <c r="AV168" s="44">
        <v>9.02</v>
      </c>
      <c r="AW168" s="44">
        <v>9.02</v>
      </c>
      <c r="AX168" s="96">
        <v>3.4439999999999998E-2</v>
      </c>
      <c r="AY168" s="90">
        <f t="shared" si="31"/>
        <v>0</v>
      </c>
      <c r="AZ168" s="90">
        <f t="shared" si="32"/>
        <v>0</v>
      </c>
      <c r="BH168"/>
    </row>
    <row r="169" spans="1:60" ht="20" x14ac:dyDescent="0.2">
      <c r="A169" s="1" t="s">
        <v>171</v>
      </c>
      <c r="B169" s="7" t="s">
        <v>311</v>
      </c>
      <c r="C169" s="7" t="s">
        <v>90</v>
      </c>
      <c r="D169" s="7" t="s">
        <v>171</v>
      </c>
      <c r="E169" s="13">
        <v>1545.2787000000001</v>
      </c>
      <c r="F169" s="87">
        <v>4.8969999999999993E-2</v>
      </c>
      <c r="G169" s="79">
        <v>0.83</v>
      </c>
      <c r="H169" s="77">
        <f t="shared" si="34"/>
        <v>0.83</v>
      </c>
      <c r="I169" s="42">
        <v>0.08</v>
      </c>
      <c r="J169" s="26" t="s">
        <v>47</v>
      </c>
      <c r="K169" s="44">
        <v>0.83</v>
      </c>
      <c r="L169" s="44">
        <v>0.83</v>
      </c>
      <c r="M169" s="44">
        <v>0.83</v>
      </c>
      <c r="N169" s="44">
        <v>0.83</v>
      </c>
      <c r="O169" s="44">
        <v>0.83</v>
      </c>
      <c r="P169" s="44">
        <v>0.83</v>
      </c>
      <c r="Q169" s="44">
        <v>0.83</v>
      </c>
      <c r="R169" s="44">
        <v>0.83</v>
      </c>
      <c r="S169" s="44">
        <v>0.83</v>
      </c>
      <c r="T169" s="44">
        <v>0.83</v>
      </c>
      <c r="U169" s="44">
        <v>0.83</v>
      </c>
      <c r="V169" s="44">
        <v>0.83</v>
      </c>
      <c r="W169" s="44">
        <v>0.83</v>
      </c>
      <c r="X169" s="44">
        <v>0.83</v>
      </c>
      <c r="Y169" s="44">
        <v>0.83</v>
      </c>
      <c r="Z169" s="44">
        <v>0.83</v>
      </c>
      <c r="AA169" s="44">
        <v>0.83</v>
      </c>
      <c r="AB169" s="44">
        <v>0.83</v>
      </c>
      <c r="AC169" s="44">
        <v>0.83</v>
      </c>
      <c r="AD169" s="44">
        <v>0.83</v>
      </c>
      <c r="AE169" s="44">
        <v>0.83</v>
      </c>
      <c r="AF169" s="44">
        <v>0.83</v>
      </c>
      <c r="AG169" s="44">
        <v>0.83</v>
      </c>
      <c r="AH169" s="44">
        <v>0.83</v>
      </c>
      <c r="AI169" s="44">
        <v>0.83</v>
      </c>
      <c r="AJ169" s="44">
        <v>0.83</v>
      </c>
      <c r="AK169" s="44">
        <v>0.83</v>
      </c>
      <c r="AL169" s="44">
        <v>0.83</v>
      </c>
      <c r="AM169" s="44">
        <v>0.83</v>
      </c>
      <c r="AN169" s="44">
        <v>0.83</v>
      </c>
      <c r="AO169" s="44">
        <v>0.83</v>
      </c>
      <c r="AP169" s="44">
        <v>0.83</v>
      </c>
      <c r="AQ169" s="44">
        <v>0.83</v>
      </c>
      <c r="AR169" s="44">
        <v>0.83</v>
      </c>
      <c r="AS169" s="44">
        <v>0.83</v>
      </c>
      <c r="AT169" s="44">
        <v>0.83</v>
      </c>
      <c r="AU169" s="44">
        <v>0.83</v>
      </c>
      <c r="AV169" s="44">
        <v>0.83</v>
      </c>
      <c r="AW169" s="44">
        <v>0.83</v>
      </c>
      <c r="AX169" s="96">
        <v>9.7999999999999997E-4</v>
      </c>
      <c r="AY169" s="90">
        <f t="shared" si="31"/>
        <v>0</v>
      </c>
      <c r="AZ169" s="90">
        <f t="shared" si="32"/>
        <v>0</v>
      </c>
      <c r="BH169"/>
    </row>
    <row r="170" spans="1:60" ht="20" x14ac:dyDescent="0.2">
      <c r="A170" s="1" t="s">
        <v>215</v>
      </c>
      <c r="B170" s="7" t="s">
        <v>312</v>
      </c>
      <c r="C170" s="7" t="s">
        <v>90</v>
      </c>
      <c r="D170" s="7" t="s">
        <v>148</v>
      </c>
      <c r="E170" s="13">
        <v>299641.45329999999</v>
      </c>
      <c r="F170" s="87">
        <v>1.5617299999999998</v>
      </c>
      <c r="G170" s="79">
        <v>26.47</v>
      </c>
      <c r="H170" s="31">
        <v>26.59</v>
      </c>
      <c r="I170" s="42">
        <v>2</v>
      </c>
      <c r="J170" s="133" t="s">
        <v>48</v>
      </c>
      <c r="K170" s="44">
        <v>26.47</v>
      </c>
      <c r="L170" s="48">
        <v>26.61137585823051</v>
      </c>
      <c r="M170" s="48">
        <v>26.75275171646102</v>
      </c>
      <c r="N170" s="48">
        <v>26.894127574691531</v>
      </c>
      <c r="O170" s="48">
        <v>27.035503432922042</v>
      </c>
      <c r="P170" s="48">
        <v>27.176879291152552</v>
      </c>
      <c r="Q170" s="48">
        <v>27.318255149383063</v>
      </c>
      <c r="R170" s="48">
        <v>27.459631007613574</v>
      </c>
      <c r="S170" s="48">
        <v>27.601006865844084</v>
      </c>
      <c r="T170" s="48">
        <v>27.742382724074595</v>
      </c>
      <c r="U170" s="48">
        <v>27.883758582305106</v>
      </c>
      <c r="V170" s="48">
        <v>28.025134440535616</v>
      </c>
      <c r="W170" s="48">
        <v>28.166510298766127</v>
      </c>
      <c r="X170" s="48">
        <v>28.307886156996638</v>
      </c>
      <c r="Y170" s="48">
        <v>28.449262015227148</v>
      </c>
      <c r="Z170" s="48">
        <v>28.590637873457659</v>
      </c>
      <c r="AA170" s="48">
        <v>28.73201373168817</v>
      </c>
      <c r="AB170" s="48">
        <v>28.873389589918681</v>
      </c>
      <c r="AC170" s="48">
        <v>29.014765448149191</v>
      </c>
      <c r="AD170" s="43">
        <v>29.15614130637972</v>
      </c>
      <c r="AE170" s="48">
        <v>28.095211274816407</v>
      </c>
      <c r="AF170" s="48">
        <v>27.034281243253094</v>
      </c>
      <c r="AG170" s="43">
        <v>25.973351211689778</v>
      </c>
      <c r="AH170" s="48">
        <v>26.145575460440096</v>
      </c>
      <c r="AI170" s="48">
        <v>26.317799709190414</v>
      </c>
      <c r="AJ170" s="48">
        <v>26.490023957940732</v>
      </c>
      <c r="AK170" s="48">
        <v>26.66224820669105</v>
      </c>
      <c r="AL170" s="43">
        <v>26.834472455441365</v>
      </c>
      <c r="AM170" s="43">
        <v>26.711766036713954</v>
      </c>
      <c r="AN170" s="43">
        <v>28.329411176263147</v>
      </c>
      <c r="AO170" s="43">
        <v>27.720312312118111</v>
      </c>
      <c r="AP170" s="43">
        <v>26.681082715017716</v>
      </c>
      <c r="AQ170" s="43">
        <v>26.595454215678053</v>
      </c>
      <c r="AR170" s="48">
        <v>27.507302352041279</v>
      </c>
      <c r="AS170" s="43">
        <v>28.419150488404501</v>
      </c>
      <c r="AT170" s="43">
        <v>27.38822312108006</v>
      </c>
      <c r="AU170" s="43">
        <v>26.897881071205909</v>
      </c>
      <c r="AV170" s="43">
        <v>26.868057527350551</v>
      </c>
      <c r="AW170" s="43">
        <v>25.63481368684516</v>
      </c>
      <c r="AX170" s="97">
        <v>1.34398</v>
      </c>
      <c r="AY170" s="90">
        <f t="shared" si="31"/>
        <v>-36.237831285978473</v>
      </c>
      <c r="AZ170" s="90">
        <f t="shared" si="32"/>
        <v>0.10066064246105132</v>
      </c>
      <c r="BH170"/>
    </row>
    <row r="171" spans="1:60" ht="20" x14ac:dyDescent="0.2">
      <c r="A171" s="1" t="s">
        <v>216</v>
      </c>
      <c r="B171" s="7" t="s">
        <v>312</v>
      </c>
      <c r="C171" s="7" t="s">
        <v>90</v>
      </c>
      <c r="D171" s="7" t="s">
        <v>149</v>
      </c>
      <c r="E171" s="13">
        <v>172285.8959</v>
      </c>
      <c r="F171" s="87">
        <v>1.2083200000000001</v>
      </c>
      <c r="G171" s="79">
        <v>20.48</v>
      </c>
      <c r="H171" s="31">
        <v>20.28</v>
      </c>
      <c r="I171" s="42">
        <v>1.7</v>
      </c>
      <c r="J171" s="27" t="s">
        <v>45</v>
      </c>
      <c r="K171" s="44">
        <v>20.48</v>
      </c>
      <c r="L171" s="48">
        <v>20.62015866601573</v>
      </c>
      <c r="M171" s="48">
        <v>20.760317332031459</v>
      </c>
      <c r="N171" s="48">
        <v>20.900475998047188</v>
      </c>
      <c r="O171" s="48">
        <v>21.040634664062917</v>
      </c>
      <c r="P171" s="48">
        <v>21.180793330078647</v>
      </c>
      <c r="Q171" s="48">
        <v>21.320951996094376</v>
      </c>
      <c r="R171" s="48">
        <v>21.461110662110105</v>
      </c>
      <c r="S171" s="48">
        <v>21.601269328125834</v>
      </c>
      <c r="T171" s="48">
        <v>21.741427994141564</v>
      </c>
      <c r="U171" s="48">
        <v>21.881586660157293</v>
      </c>
      <c r="V171" s="48">
        <v>22.021745326173022</v>
      </c>
      <c r="W171" s="48">
        <v>22.161903992188751</v>
      </c>
      <c r="X171" s="48">
        <v>22.302062658204481</v>
      </c>
      <c r="Y171" s="48">
        <v>22.44222132422021</v>
      </c>
      <c r="Z171" s="48">
        <v>22.582379990235939</v>
      </c>
      <c r="AA171" s="48">
        <v>22.722538656251668</v>
      </c>
      <c r="AB171" s="48">
        <v>22.862697322267397</v>
      </c>
      <c r="AC171" s="48">
        <v>23.002855988283127</v>
      </c>
      <c r="AD171" s="43">
        <v>23.14301465429886</v>
      </c>
      <c r="AE171" s="48">
        <v>22.099295736222626</v>
      </c>
      <c r="AF171" s="48">
        <v>21.055576818146392</v>
      </c>
      <c r="AG171" s="43">
        <v>20.011857900070158</v>
      </c>
      <c r="AH171" s="48">
        <v>19.967694481253414</v>
      </c>
      <c r="AI171" s="48">
        <v>19.92353106243667</v>
      </c>
      <c r="AJ171" s="48">
        <v>19.879367643619926</v>
      </c>
      <c r="AK171" s="48">
        <v>19.835204224803181</v>
      </c>
      <c r="AL171" s="43">
        <v>20.681916751110766</v>
      </c>
      <c r="AM171" s="43">
        <v>19.746877387169697</v>
      </c>
      <c r="AN171" s="43">
        <v>20.699700678151068</v>
      </c>
      <c r="AO171" s="43">
        <v>19.364226557019254</v>
      </c>
      <c r="AP171" s="43">
        <v>19.890531997817448</v>
      </c>
      <c r="AQ171" s="43">
        <v>21.19033946527399</v>
      </c>
      <c r="AR171" s="48">
        <v>20.012381537921897</v>
      </c>
      <c r="AS171" s="43">
        <v>18.834423610569804</v>
      </c>
      <c r="AT171" s="43">
        <v>20.458432067971007</v>
      </c>
      <c r="AU171" s="43">
        <v>19.70706115051836</v>
      </c>
      <c r="AV171" s="43">
        <v>19.759918933665915</v>
      </c>
      <c r="AW171" s="43">
        <v>19.884801621326687</v>
      </c>
      <c r="AX171" s="97">
        <v>0.72468999999999995</v>
      </c>
      <c r="AY171" s="90">
        <f t="shared" si="31"/>
        <v>-20.513286168056766</v>
      </c>
      <c r="AZ171" s="90">
        <f t="shared" si="32"/>
        <v>5.698135046682435E-2</v>
      </c>
      <c r="BH171"/>
    </row>
    <row r="172" spans="1:60" ht="20" x14ac:dyDescent="0.2">
      <c r="A172" s="1" t="s">
        <v>217</v>
      </c>
      <c r="B172" s="7" t="s">
        <v>312</v>
      </c>
      <c r="C172" s="7" t="s">
        <v>90</v>
      </c>
      <c r="D172" s="7" t="s">
        <v>147</v>
      </c>
      <c r="E172" s="13">
        <v>32632.867099999999</v>
      </c>
      <c r="F172" s="87">
        <v>0.37996000000000002</v>
      </c>
      <c r="G172" s="79">
        <v>6.44</v>
      </c>
      <c r="H172" s="77">
        <f t="shared" ref="H172" si="35">G172</f>
        <v>6.44</v>
      </c>
      <c r="I172" s="42">
        <v>0.36899999999999999</v>
      </c>
      <c r="J172" s="26" t="s">
        <v>48</v>
      </c>
      <c r="K172" s="44">
        <v>6.44</v>
      </c>
      <c r="L172" s="48">
        <v>6.3615386986675553</v>
      </c>
      <c r="M172" s="48">
        <v>6.2830773973351102</v>
      </c>
      <c r="N172" s="48">
        <v>6.2046160960026651</v>
      </c>
      <c r="O172" s="48">
        <v>6.1261547946702199</v>
      </c>
      <c r="P172" s="48">
        <v>6.0476934933377748</v>
      </c>
      <c r="Q172" s="48">
        <v>5.9692321920053297</v>
      </c>
      <c r="R172" s="48">
        <v>5.8907708906728846</v>
      </c>
      <c r="S172" s="48">
        <v>5.8123095893404395</v>
      </c>
      <c r="T172" s="48">
        <v>5.7338482880079944</v>
      </c>
      <c r="U172" s="48">
        <v>5.6553869866755493</v>
      </c>
      <c r="V172" s="48">
        <v>5.5769256853431042</v>
      </c>
      <c r="W172" s="48">
        <v>5.4984643840106591</v>
      </c>
      <c r="X172" s="48">
        <v>5.420003082678214</v>
      </c>
      <c r="Y172" s="48">
        <v>5.3415417813457688</v>
      </c>
      <c r="Z172" s="48">
        <v>5.2630804800133237</v>
      </c>
      <c r="AA172" s="48">
        <v>5.1846191786808786</v>
      </c>
      <c r="AB172" s="48">
        <v>5.1061578773484335</v>
      </c>
      <c r="AC172" s="48">
        <v>5.0276965760159884</v>
      </c>
      <c r="AD172" s="48">
        <v>4.9492352746835433</v>
      </c>
      <c r="AE172" s="48">
        <v>4.8707739733510982</v>
      </c>
      <c r="AF172" s="48">
        <v>4.7923126720186531</v>
      </c>
      <c r="AG172" s="43">
        <v>4.7138513706862009</v>
      </c>
      <c r="AH172" s="48">
        <v>4.77323616754739</v>
      </c>
      <c r="AI172" s="48">
        <v>4.8326209644085791</v>
      </c>
      <c r="AJ172" s="48">
        <v>4.8920057612697683</v>
      </c>
      <c r="AK172" s="48">
        <v>4.9513905581309574</v>
      </c>
      <c r="AL172" s="48">
        <v>5.0107753549921465</v>
      </c>
      <c r="AM172" s="43">
        <v>5.0701601518533357</v>
      </c>
      <c r="AN172" s="43">
        <v>4.883724889830023</v>
      </c>
      <c r="AO172" s="43">
        <v>4.7084387340468137</v>
      </c>
      <c r="AP172" s="43">
        <v>4.9350292832751474</v>
      </c>
      <c r="AQ172" s="43">
        <v>4.9292002899711926</v>
      </c>
      <c r="AR172" s="48">
        <v>4.9331556782845905</v>
      </c>
      <c r="AS172" s="43">
        <v>4.9371110665979883</v>
      </c>
      <c r="AT172" s="43">
        <v>4.8479182166771579</v>
      </c>
      <c r="AU172" s="43">
        <v>4.7290252580171304</v>
      </c>
      <c r="AV172" s="43">
        <v>4.6261851618687873</v>
      </c>
      <c r="AW172" s="43">
        <v>4.8479182166771579</v>
      </c>
      <c r="AX172" s="96">
        <v>6.5299999999999997E-2</v>
      </c>
      <c r="AY172" s="90">
        <f t="shared" si="31"/>
        <v>44.982813483660465</v>
      </c>
      <c r="AZ172" s="90">
        <f t="shared" si="32"/>
        <v>-0.12495225967683463</v>
      </c>
      <c r="BH172"/>
    </row>
    <row r="173" spans="1:60" ht="20" x14ac:dyDescent="0.2">
      <c r="A173" s="1" t="s">
        <v>218</v>
      </c>
      <c r="B173" s="7" t="s">
        <v>312</v>
      </c>
      <c r="C173" s="7" t="s">
        <v>90</v>
      </c>
      <c r="D173" s="7" t="s">
        <v>146</v>
      </c>
      <c r="E173" s="13">
        <v>27656.3649</v>
      </c>
      <c r="F173" s="87">
        <v>0.25133999999999995</v>
      </c>
      <c r="G173" s="79">
        <v>4.26</v>
      </c>
      <c r="H173" s="31">
        <v>4.46</v>
      </c>
      <c r="I173" s="42">
        <v>0.64900000000000002</v>
      </c>
      <c r="J173" s="27" t="s">
        <v>49</v>
      </c>
      <c r="K173" s="43">
        <v>4.46</v>
      </c>
      <c r="L173" s="48">
        <v>4.4635152421065927</v>
      </c>
      <c r="M173" s="48">
        <v>4.4670304842131854</v>
      </c>
      <c r="N173" s="48">
        <v>4.4705457263197781</v>
      </c>
      <c r="O173" s="48">
        <v>4.4740609684263708</v>
      </c>
      <c r="P173" s="48">
        <v>4.4775762105329635</v>
      </c>
      <c r="Q173" s="48">
        <v>4.4810914526395562</v>
      </c>
      <c r="R173" s="48">
        <v>4.4846066947461489</v>
      </c>
      <c r="S173" s="48">
        <v>4.4881219368527416</v>
      </c>
      <c r="T173" s="48">
        <v>4.4916371789593343</v>
      </c>
      <c r="U173" s="48">
        <v>4.4951524210659271</v>
      </c>
      <c r="V173" s="48">
        <v>4.4986676631725198</v>
      </c>
      <c r="W173" s="48">
        <v>4.5021829052791125</v>
      </c>
      <c r="X173" s="48">
        <v>4.5056981473857052</v>
      </c>
      <c r="Y173" s="48">
        <v>4.5092133894922979</v>
      </c>
      <c r="Z173" s="48">
        <v>4.5127286315988906</v>
      </c>
      <c r="AA173" s="48">
        <v>4.5162438737054833</v>
      </c>
      <c r="AB173" s="48">
        <v>4.519759115812076</v>
      </c>
      <c r="AC173" s="48">
        <v>4.5232743579186687</v>
      </c>
      <c r="AD173" s="43">
        <v>4.5267896000252579</v>
      </c>
      <c r="AE173" s="48">
        <v>4.4072884218516659</v>
      </c>
      <c r="AF173" s="48">
        <v>4.287787243678074</v>
      </c>
      <c r="AG173" s="43">
        <v>4.1682860655044829</v>
      </c>
      <c r="AH173" s="48">
        <v>4.1581832906094762</v>
      </c>
      <c r="AI173" s="48">
        <v>4.1480805157144696</v>
      </c>
      <c r="AJ173" s="48">
        <v>4.1379777408194629</v>
      </c>
      <c r="AK173" s="48">
        <v>4.1278749659244562</v>
      </c>
      <c r="AL173" s="48">
        <v>4.1177721910294496</v>
      </c>
      <c r="AM173" s="43">
        <v>4.1076694161344429</v>
      </c>
      <c r="AN173" s="43">
        <v>4.4929224034944957</v>
      </c>
      <c r="AO173" s="43">
        <v>4.3332887185592641</v>
      </c>
      <c r="AP173" s="43">
        <v>4.3030326300276913</v>
      </c>
      <c r="AQ173" s="43">
        <v>4.8697267608187094</v>
      </c>
      <c r="AR173" s="48">
        <v>4.5958389814713918</v>
      </c>
      <c r="AS173" s="43">
        <v>4.3219512021240734</v>
      </c>
      <c r="AT173" s="43">
        <v>4.3217059193165817</v>
      </c>
      <c r="AU173" s="43">
        <v>4.493980753386082</v>
      </c>
      <c r="AV173" s="43">
        <v>4.5422742128167499</v>
      </c>
      <c r="AW173" s="43">
        <v>4.5372368307147362</v>
      </c>
      <c r="AX173" s="96">
        <v>7.9689999999999997E-2</v>
      </c>
      <c r="AY173" s="90">
        <f t="shared" si="31"/>
        <v>-6.2007742642483379</v>
      </c>
      <c r="AZ173" s="90">
        <f t="shared" si="32"/>
        <v>1.7224372956245383E-2</v>
      </c>
      <c r="BH173"/>
    </row>
    <row r="174" spans="1:60" ht="20" x14ac:dyDescent="0.2">
      <c r="A174" s="1" t="s">
        <v>219</v>
      </c>
      <c r="B174" s="7" t="s">
        <v>312</v>
      </c>
      <c r="C174" s="7" t="s">
        <v>90</v>
      </c>
      <c r="D174" s="7" t="s">
        <v>145</v>
      </c>
      <c r="E174" s="13">
        <v>35700.060599999997</v>
      </c>
      <c r="F174" s="87">
        <v>0.21593999999999999</v>
      </c>
      <c r="G174" s="79">
        <v>3.66</v>
      </c>
      <c r="H174" s="31">
        <v>3.87</v>
      </c>
      <c r="I174" s="42">
        <v>0.27800000000000002</v>
      </c>
      <c r="J174" s="27" t="s">
        <v>49</v>
      </c>
      <c r="K174" s="43">
        <v>3.87</v>
      </c>
      <c r="L174" s="48">
        <v>3.8605869059734745</v>
      </c>
      <c r="M174" s="48">
        <v>3.851173811946949</v>
      </c>
      <c r="N174" s="48">
        <v>3.8417607179204234</v>
      </c>
      <c r="O174" s="48">
        <v>3.8323476238938978</v>
      </c>
      <c r="P174" s="48">
        <v>3.8229345298673723</v>
      </c>
      <c r="Q174" s="48">
        <v>3.8135214358408467</v>
      </c>
      <c r="R174" s="48">
        <v>3.8041083418143211</v>
      </c>
      <c r="S174" s="48">
        <v>3.7946952477877955</v>
      </c>
      <c r="T174" s="48">
        <v>3.78528215376127</v>
      </c>
      <c r="U174" s="48">
        <v>3.7758690597347444</v>
      </c>
      <c r="V174" s="48">
        <v>3.7664559657082188</v>
      </c>
      <c r="W174" s="48">
        <v>3.7570428716816933</v>
      </c>
      <c r="X174" s="48">
        <v>3.7476297776551677</v>
      </c>
      <c r="Y174" s="48">
        <v>3.7382166836286421</v>
      </c>
      <c r="Z174" s="48">
        <v>3.7288035896021166</v>
      </c>
      <c r="AA174" s="48">
        <v>3.719390495575591</v>
      </c>
      <c r="AB174" s="48">
        <v>3.7099774015490654</v>
      </c>
      <c r="AC174" s="48">
        <v>3.7005643075225398</v>
      </c>
      <c r="AD174" s="43">
        <v>3.6911512134960134</v>
      </c>
      <c r="AE174" s="48">
        <v>3.7054472977139583</v>
      </c>
      <c r="AF174" s="48">
        <v>3.7197433819319032</v>
      </c>
      <c r="AG174" s="43">
        <v>3.7340394661498477</v>
      </c>
      <c r="AH174" s="48">
        <v>3.7471366339250318</v>
      </c>
      <c r="AI174" s="48">
        <v>3.7602338017002159</v>
      </c>
      <c r="AJ174" s="48">
        <v>3.7733309694754</v>
      </c>
      <c r="AK174" s="48">
        <v>3.7864281372505841</v>
      </c>
      <c r="AL174" s="43">
        <v>3.8033493370920137</v>
      </c>
      <c r="AM174" s="43">
        <v>3.8126224728009515</v>
      </c>
      <c r="AN174" s="43">
        <v>3.694628639386865</v>
      </c>
      <c r="AO174" s="43">
        <v>3.9243092102365327</v>
      </c>
      <c r="AP174" s="43">
        <v>3.5645320001761882</v>
      </c>
      <c r="AQ174" s="43">
        <v>4.0147222833986698</v>
      </c>
      <c r="AR174" s="48">
        <v>3.7955592212482929</v>
      </c>
      <c r="AS174" s="43">
        <v>3.5763961590979161</v>
      </c>
      <c r="AT174" s="43">
        <v>3.4951198520019382</v>
      </c>
      <c r="AU174" s="43">
        <v>3.5554634189314189</v>
      </c>
      <c r="AV174" s="43">
        <v>3.4092410694621855</v>
      </c>
      <c r="AW174" s="43">
        <v>3.6374897590626789</v>
      </c>
      <c r="AX174" s="96">
        <v>0.14995</v>
      </c>
      <c r="AY174" s="90">
        <f t="shared" si="31"/>
        <v>-3.3813052460027393</v>
      </c>
      <c r="AZ174" s="90">
        <f t="shared" si="32"/>
        <v>9.3925145722298306E-3</v>
      </c>
      <c r="BH174"/>
    </row>
    <row r="175" spans="1:60" ht="20" x14ac:dyDescent="0.2">
      <c r="A175" s="1" t="s">
        <v>176</v>
      </c>
      <c r="B175" s="7" t="s">
        <v>312</v>
      </c>
      <c r="C175" s="7" t="s">
        <v>90</v>
      </c>
      <c r="D175" s="7" t="s">
        <v>144</v>
      </c>
      <c r="E175" s="13">
        <v>190916.329</v>
      </c>
      <c r="F175" s="87">
        <v>1.7617399999999999</v>
      </c>
      <c r="G175" s="79">
        <v>29.86</v>
      </c>
      <c r="H175" s="31">
        <v>28.41</v>
      </c>
      <c r="I175" s="42">
        <v>2.19</v>
      </c>
      <c r="J175" s="27" t="s">
        <v>49</v>
      </c>
      <c r="K175" s="44">
        <v>24.944491891891889</v>
      </c>
      <c r="L175" s="48">
        <v>25.261925752158888</v>
      </c>
      <c r="M175" s="48">
        <v>25.579359612425886</v>
      </c>
      <c r="N175" s="48">
        <v>25.896793472692885</v>
      </c>
      <c r="O175" s="48">
        <v>26.214227332959883</v>
      </c>
      <c r="P175" s="48">
        <v>26.531661193226881</v>
      </c>
      <c r="Q175" s="48">
        <v>26.84909505349388</v>
      </c>
      <c r="R175" s="48">
        <v>27.166528913760878</v>
      </c>
      <c r="S175" s="48">
        <v>27.483962774027876</v>
      </c>
      <c r="T175" s="48">
        <v>27.801396634294875</v>
      </c>
      <c r="U175" s="43">
        <v>28.11883049456187</v>
      </c>
      <c r="V175" s="48">
        <v>28.312118294684996</v>
      </c>
      <c r="W175" s="48">
        <v>28.505406094808123</v>
      </c>
      <c r="X175" s="48">
        <v>28.69869389493125</v>
      </c>
      <c r="Y175" s="48">
        <v>28.891981695054376</v>
      </c>
      <c r="Z175" s="43">
        <v>29.085269495177506</v>
      </c>
      <c r="AA175" s="48">
        <v>29.61715535860866</v>
      </c>
      <c r="AB175" s="48">
        <v>30.149041222039813</v>
      </c>
      <c r="AC175" s="48">
        <v>30.680927085470966</v>
      </c>
      <c r="AD175" s="43">
        <v>31.212812948902116</v>
      </c>
      <c r="AE175" s="48">
        <v>30.713174738354198</v>
      </c>
      <c r="AF175" s="48">
        <v>30.21353652780628</v>
      </c>
      <c r="AG175" s="43">
        <v>29.713898317258362</v>
      </c>
      <c r="AH175" s="48">
        <v>29.941313242062677</v>
      </c>
      <c r="AI175" s="48">
        <v>30.168728166866991</v>
      </c>
      <c r="AJ175" s="48">
        <v>30.396143091671306</v>
      </c>
      <c r="AK175" s="48">
        <v>30.62355801647562</v>
      </c>
      <c r="AL175" s="48">
        <v>30.850972941279935</v>
      </c>
      <c r="AM175" s="48">
        <v>31.078387866084249</v>
      </c>
      <c r="AN175" s="43">
        <v>31.305802790888563</v>
      </c>
      <c r="AO175" s="43">
        <v>31.361771598604555</v>
      </c>
      <c r="AP175" s="43">
        <v>30.84551764826595</v>
      </c>
      <c r="AQ175" s="43">
        <v>30.919559716806891</v>
      </c>
      <c r="AR175" s="48">
        <v>29.145246485737736</v>
      </c>
      <c r="AS175" s="43">
        <v>27.370933254668579</v>
      </c>
      <c r="AT175" s="43">
        <v>31.555518571721734</v>
      </c>
      <c r="AU175" s="43">
        <v>29.512468910322184</v>
      </c>
      <c r="AV175" s="43">
        <v>29.150420685409397</v>
      </c>
      <c r="AW175" s="43">
        <v>29.972171044531088</v>
      </c>
      <c r="AX175" s="97">
        <v>0.72667999999999999</v>
      </c>
      <c r="AY175" s="90">
        <f t="shared" si="31"/>
        <v>32.699197170010166</v>
      </c>
      <c r="AZ175" s="90">
        <f t="shared" si="32"/>
        <v>-9.0831103250028244E-2</v>
      </c>
      <c r="BH175"/>
    </row>
    <row r="176" spans="1:60" ht="20" x14ac:dyDescent="0.2">
      <c r="A176" s="1" t="s">
        <v>6</v>
      </c>
      <c r="B176" s="7" t="s">
        <v>312</v>
      </c>
      <c r="C176" s="7" t="s">
        <v>90</v>
      </c>
      <c r="D176" s="7" t="s">
        <v>143</v>
      </c>
      <c r="E176" s="13">
        <v>19964.922299999998</v>
      </c>
      <c r="F176" s="87">
        <v>0.48498000000000002</v>
      </c>
      <c r="G176" s="79">
        <v>8.2200000000000006</v>
      </c>
      <c r="H176" s="31">
        <v>9.3800000000000008</v>
      </c>
      <c r="I176" s="42">
        <v>0.76700000000000002</v>
      </c>
      <c r="J176" s="27" t="s">
        <v>45</v>
      </c>
      <c r="K176" s="43">
        <v>8.2200000000000006</v>
      </c>
      <c r="L176" s="48">
        <v>8.3633478591286448</v>
      </c>
      <c r="M176" s="48">
        <v>8.5066957182572889</v>
      </c>
      <c r="N176" s="48">
        <v>8.650043577385933</v>
      </c>
      <c r="O176" s="48">
        <v>8.7933914365145771</v>
      </c>
      <c r="P176" s="48">
        <v>8.9367392956432212</v>
      </c>
      <c r="Q176" s="48">
        <v>9.0800871547718653</v>
      </c>
      <c r="R176" s="48">
        <v>9.2234350139005095</v>
      </c>
      <c r="S176" s="48">
        <v>9.3667828730291536</v>
      </c>
      <c r="T176" s="48">
        <v>9.5101307321577977</v>
      </c>
      <c r="U176" s="48">
        <v>9.6534785912864418</v>
      </c>
      <c r="V176" s="48">
        <v>9.7968264504150859</v>
      </c>
      <c r="W176" s="48">
        <v>9.94017430954373</v>
      </c>
      <c r="X176" s="48">
        <v>10.083522168672374</v>
      </c>
      <c r="Y176" s="48">
        <v>10.226870027801018</v>
      </c>
      <c r="Z176" s="43">
        <v>10.37021788692967</v>
      </c>
      <c r="AA176" s="48">
        <v>10.15568356853578</v>
      </c>
      <c r="AB176" s="48">
        <v>9.9411492501418905</v>
      </c>
      <c r="AC176" s="48">
        <v>9.7266149317480011</v>
      </c>
      <c r="AD176" s="48">
        <v>9.5120806133541116</v>
      </c>
      <c r="AE176" s="48">
        <v>9.2975462949602221</v>
      </c>
      <c r="AF176" s="48">
        <v>9.0830119765663326</v>
      </c>
      <c r="AG176" s="43">
        <v>8.8684776581724432</v>
      </c>
      <c r="AH176" s="48">
        <v>8.9529794394261515</v>
      </c>
      <c r="AI176" s="48">
        <v>9.037481220679858</v>
      </c>
      <c r="AJ176" s="48">
        <v>9.1219830019335646</v>
      </c>
      <c r="AK176" s="48">
        <v>9.2064847831872711</v>
      </c>
      <c r="AL176" s="48">
        <v>9.2909865644409777</v>
      </c>
      <c r="AM176" s="43">
        <v>9.3754883456946878</v>
      </c>
      <c r="AN176" s="43">
        <v>9.3366881186690129</v>
      </c>
      <c r="AO176" s="48">
        <v>8.8645119140380757</v>
      </c>
      <c r="AP176" s="43">
        <v>8.3923357094071367</v>
      </c>
      <c r="AQ176" s="43">
        <v>9.5655192250343895</v>
      </c>
      <c r="AR176" s="48">
        <v>9.4518255365405501</v>
      </c>
      <c r="AS176" s="48">
        <v>9.3381318480467108</v>
      </c>
      <c r="AT176" s="43">
        <v>9.2244381595528733</v>
      </c>
      <c r="AU176" s="43">
        <v>9.0318807538021986</v>
      </c>
      <c r="AV176" s="43">
        <v>9.0233086106221077</v>
      </c>
      <c r="AW176" s="43">
        <v>8.9003028676421074</v>
      </c>
      <c r="AX176" s="96">
        <v>3.3950000000000001E-2</v>
      </c>
      <c r="AY176" s="90">
        <f t="shared" si="31"/>
        <v>-40.840653487633745</v>
      </c>
      <c r="AZ176" s="90">
        <f t="shared" si="32"/>
        <v>0.11344625968787152</v>
      </c>
      <c r="BH176"/>
    </row>
    <row r="177" spans="1:60" ht="20" x14ac:dyDescent="0.2">
      <c r="A177" s="1" t="s">
        <v>189</v>
      </c>
      <c r="B177" s="7" t="s">
        <v>312</v>
      </c>
      <c r="C177" s="7" t="s">
        <v>90</v>
      </c>
      <c r="D177" s="7" t="s">
        <v>153</v>
      </c>
      <c r="E177" s="13">
        <v>158.94810000000001</v>
      </c>
      <c r="F177" s="87">
        <v>2.9499999999999999E-3</v>
      </c>
      <c r="G177" s="79">
        <v>0.05</v>
      </c>
      <c r="H177" s="77">
        <f t="shared" ref="H177" si="36">G177</f>
        <v>0.05</v>
      </c>
      <c r="I177" s="42">
        <v>1.4000000000000002E-3</v>
      </c>
      <c r="J177" s="26" t="s">
        <v>47</v>
      </c>
      <c r="K177" s="44">
        <v>0.05</v>
      </c>
      <c r="L177" s="44">
        <v>0.05</v>
      </c>
      <c r="M177" s="44">
        <v>0.05</v>
      </c>
      <c r="N177" s="44">
        <v>0.05</v>
      </c>
      <c r="O177" s="44">
        <v>0.05</v>
      </c>
      <c r="P177" s="44">
        <v>0.05</v>
      </c>
      <c r="Q177" s="44">
        <v>0.05</v>
      </c>
      <c r="R177" s="44">
        <v>0.05</v>
      </c>
      <c r="S177" s="44">
        <v>0.05</v>
      </c>
      <c r="T177" s="44">
        <v>0.05</v>
      </c>
      <c r="U177" s="44">
        <v>0.05</v>
      </c>
      <c r="V177" s="44">
        <v>0.05</v>
      </c>
      <c r="W177" s="44">
        <v>0.05</v>
      </c>
      <c r="X177" s="44">
        <v>0.05</v>
      </c>
      <c r="Y177" s="44">
        <v>0.05</v>
      </c>
      <c r="Z177" s="44">
        <v>0.05</v>
      </c>
      <c r="AA177" s="44">
        <v>0.05</v>
      </c>
      <c r="AB177" s="44">
        <v>0.05</v>
      </c>
      <c r="AC177" s="44">
        <v>0.05</v>
      </c>
      <c r="AD177" s="44">
        <v>0.05</v>
      </c>
      <c r="AE177" s="44">
        <v>0.05</v>
      </c>
      <c r="AF177" s="44">
        <v>0.05</v>
      </c>
      <c r="AG177" s="44">
        <v>0.05</v>
      </c>
      <c r="AH177" s="44">
        <v>0.05</v>
      </c>
      <c r="AI177" s="44">
        <v>0.05</v>
      </c>
      <c r="AJ177" s="44">
        <v>0.05</v>
      </c>
      <c r="AK177" s="44">
        <v>0.05</v>
      </c>
      <c r="AL177" s="44">
        <v>0.05</v>
      </c>
      <c r="AM177" s="44">
        <v>0.05</v>
      </c>
      <c r="AN177" s="44">
        <v>0.05</v>
      </c>
      <c r="AO177" s="44">
        <v>0.05</v>
      </c>
      <c r="AP177" s="44">
        <v>0.05</v>
      </c>
      <c r="AQ177" s="44">
        <v>0.05</v>
      </c>
      <c r="AR177" s="44">
        <v>0.05</v>
      </c>
      <c r="AS177" s="44">
        <v>0.05</v>
      </c>
      <c r="AT177" s="44">
        <v>0.05</v>
      </c>
      <c r="AU177" s="44">
        <v>0.05</v>
      </c>
      <c r="AV177" s="44">
        <v>0.05</v>
      </c>
      <c r="AW177" s="44">
        <v>0.05</v>
      </c>
      <c r="AX177" s="96">
        <v>3.0000000000000004E-5</v>
      </c>
      <c r="AY177" s="90">
        <f t="shared" si="31"/>
        <v>0</v>
      </c>
      <c r="AZ177" s="90">
        <f t="shared" si="32"/>
        <v>0</v>
      </c>
      <c r="BH177"/>
    </row>
    <row r="178" spans="1:60" ht="20" x14ac:dyDescent="0.2">
      <c r="A178" s="1" t="s">
        <v>24</v>
      </c>
      <c r="B178" s="7" t="s">
        <v>41</v>
      </c>
      <c r="C178" s="7" t="s">
        <v>90</v>
      </c>
      <c r="D178" s="7" t="s">
        <v>150</v>
      </c>
      <c r="E178" s="13">
        <v>1439.9981</v>
      </c>
      <c r="F178" s="87">
        <v>3.7170000000000002E-2</v>
      </c>
      <c r="G178" s="79">
        <v>0.63</v>
      </c>
      <c r="H178" s="31">
        <v>0.85</v>
      </c>
      <c r="I178" s="42">
        <v>0.150093</v>
      </c>
      <c r="J178" s="27" t="s">
        <v>45</v>
      </c>
      <c r="K178" s="43">
        <v>0.85</v>
      </c>
      <c r="L178" s="43">
        <v>0.85</v>
      </c>
      <c r="M178" s="43">
        <v>0.85</v>
      </c>
      <c r="N178" s="43">
        <v>0.85</v>
      </c>
      <c r="O178" s="43">
        <v>0.85</v>
      </c>
      <c r="P178" s="43">
        <v>0.85</v>
      </c>
      <c r="Q178" s="43">
        <v>0.85</v>
      </c>
      <c r="R178" s="43">
        <v>0.85</v>
      </c>
      <c r="S178" s="43">
        <v>0.85</v>
      </c>
      <c r="T178" s="43">
        <v>0.85</v>
      </c>
      <c r="U178" s="43">
        <v>0.85</v>
      </c>
      <c r="V178" s="43">
        <v>0.85</v>
      </c>
      <c r="W178" s="43">
        <v>0.85</v>
      </c>
      <c r="X178" s="43">
        <v>0.85</v>
      </c>
      <c r="Y178" s="43">
        <v>0.85</v>
      </c>
      <c r="Z178" s="43">
        <v>0.85</v>
      </c>
      <c r="AA178" s="43">
        <v>0.85</v>
      </c>
      <c r="AB178" s="43">
        <v>0.85</v>
      </c>
      <c r="AC178" s="43">
        <v>0.85</v>
      </c>
      <c r="AD178" s="43">
        <v>0.85</v>
      </c>
      <c r="AE178" s="43">
        <v>0.85</v>
      </c>
      <c r="AF178" s="43">
        <v>0.85</v>
      </c>
      <c r="AG178" s="43">
        <v>0.85</v>
      </c>
      <c r="AH178" s="43">
        <v>0.85</v>
      </c>
      <c r="AI178" s="43">
        <v>0.85</v>
      </c>
      <c r="AJ178" s="43">
        <v>0.85</v>
      </c>
      <c r="AK178" s="43">
        <v>0.85</v>
      </c>
      <c r="AL178" s="43">
        <v>0.85</v>
      </c>
      <c r="AM178" s="43">
        <v>0.85</v>
      </c>
      <c r="AN178" s="43">
        <v>0.85</v>
      </c>
      <c r="AO178" s="43">
        <v>0.85</v>
      </c>
      <c r="AP178" s="43">
        <v>0.85</v>
      </c>
      <c r="AQ178" s="43">
        <v>0.85</v>
      </c>
      <c r="AR178" s="43">
        <v>0.85</v>
      </c>
      <c r="AS178" s="43">
        <v>0.85</v>
      </c>
      <c r="AT178" s="43">
        <v>0.85</v>
      </c>
      <c r="AU178" s="43">
        <v>0.85</v>
      </c>
      <c r="AV178" s="43">
        <v>0.85</v>
      </c>
      <c r="AW178" s="43">
        <v>0.85</v>
      </c>
      <c r="AX178" s="96">
        <v>9.1E-4</v>
      </c>
      <c r="AY178" s="90">
        <f t="shared" si="31"/>
        <v>-8.5800000000000196</v>
      </c>
      <c r="AZ178" s="90">
        <f t="shared" si="32"/>
        <v>2.3833333333333387E-2</v>
      </c>
      <c r="BH178"/>
    </row>
    <row r="179" spans="1:60" ht="20" x14ac:dyDescent="0.2">
      <c r="A179" s="1" t="s">
        <v>220</v>
      </c>
      <c r="B179" s="7" t="s">
        <v>41</v>
      </c>
      <c r="C179" s="7" t="s">
        <v>90</v>
      </c>
      <c r="D179" s="7" t="s">
        <v>151</v>
      </c>
      <c r="E179" s="13">
        <v>15945.673199999999</v>
      </c>
      <c r="F179" s="87">
        <v>0.28791999999999995</v>
      </c>
      <c r="G179" s="79">
        <v>4.88</v>
      </c>
      <c r="H179" s="31">
        <v>4.8</v>
      </c>
      <c r="I179" s="42">
        <v>0.72</v>
      </c>
      <c r="J179" s="27" t="s">
        <v>49</v>
      </c>
      <c r="K179" s="44">
        <v>4.88</v>
      </c>
      <c r="L179" s="48">
        <v>4.8571585197077738</v>
      </c>
      <c r="M179" s="48">
        <v>4.8343170394155477</v>
      </c>
      <c r="N179" s="48">
        <v>4.8114755591233216</v>
      </c>
      <c r="O179" s="48">
        <v>4.7886340788310955</v>
      </c>
      <c r="P179" s="48">
        <v>4.7657925985388694</v>
      </c>
      <c r="Q179" s="48">
        <v>4.7429511182466433</v>
      </c>
      <c r="R179" s="48">
        <v>4.7201096379544172</v>
      </c>
      <c r="S179" s="48">
        <v>4.6972681576621911</v>
      </c>
      <c r="T179" s="48">
        <v>4.674426677369965</v>
      </c>
      <c r="U179" s="48">
        <v>4.6515851970777389</v>
      </c>
      <c r="V179" s="48">
        <v>4.6287437167855128</v>
      </c>
      <c r="W179" s="48">
        <v>4.6059022364932867</v>
      </c>
      <c r="X179" s="48">
        <v>4.5830607562010606</v>
      </c>
      <c r="Y179" s="48">
        <v>4.5602192759088345</v>
      </c>
      <c r="Z179" s="48">
        <v>4.5373777956166084</v>
      </c>
      <c r="AA179" s="48">
        <v>4.5145363153243823</v>
      </c>
      <c r="AB179" s="48">
        <v>4.4916948350321562</v>
      </c>
      <c r="AC179" s="48">
        <v>4.4688533547399301</v>
      </c>
      <c r="AD179" s="48">
        <v>4.446011874447704</v>
      </c>
      <c r="AE179" s="48">
        <v>4.4231703941554779</v>
      </c>
      <c r="AF179" s="48">
        <v>4.4003289138632518</v>
      </c>
      <c r="AG179" s="43">
        <v>4.377487433571023</v>
      </c>
      <c r="AH179" s="48">
        <v>4.4121536925968217</v>
      </c>
      <c r="AI179" s="48">
        <v>4.4468199516226203</v>
      </c>
      <c r="AJ179" s="48">
        <v>4.481486210648419</v>
      </c>
      <c r="AK179" s="48">
        <v>4.5161524696742177</v>
      </c>
      <c r="AL179" s="43">
        <v>5.1390804701058359</v>
      </c>
      <c r="AM179" s="43">
        <v>4.5854849877258133</v>
      </c>
      <c r="AN179" s="43">
        <v>4.2432536934960297</v>
      </c>
      <c r="AO179" s="48">
        <v>4.3333543148486182</v>
      </c>
      <c r="AP179" s="43">
        <v>4.4234549362012068</v>
      </c>
      <c r="AQ179" s="43">
        <v>4.7528239620893986</v>
      </c>
      <c r="AR179" s="48">
        <v>4.6520191711102514</v>
      </c>
      <c r="AS179" s="43">
        <v>4.5512143801311042</v>
      </c>
      <c r="AT179" s="43">
        <v>4.5798739310667305</v>
      </c>
      <c r="AU179" s="43">
        <v>4.5840174805995906</v>
      </c>
      <c r="AV179" s="43">
        <v>4.316197430064113</v>
      </c>
      <c r="AW179" s="43">
        <v>4.464329325863913</v>
      </c>
      <c r="AX179" s="96">
        <v>2.1270000000000001E-2</v>
      </c>
      <c r="AY179" s="90">
        <f t="shared" si="31"/>
        <v>11.377178106088593</v>
      </c>
      <c r="AZ179" s="90">
        <f t="shared" si="32"/>
        <v>-3.1603272516912757E-2</v>
      </c>
      <c r="BH179"/>
    </row>
    <row r="180" spans="1:60" ht="20" x14ac:dyDescent="0.2">
      <c r="A180" s="1" t="s">
        <v>221</v>
      </c>
      <c r="B180" s="7" t="s">
        <v>41</v>
      </c>
      <c r="C180" s="7" t="s">
        <v>90</v>
      </c>
      <c r="D180" s="7" t="s">
        <v>152</v>
      </c>
      <c r="E180" s="13">
        <v>2854.9290000000001</v>
      </c>
      <c r="F180" s="87">
        <v>5.1920000000000001E-2</v>
      </c>
      <c r="G180" s="79">
        <v>0.88</v>
      </c>
      <c r="H180" s="31">
        <v>0.95</v>
      </c>
      <c r="I180" s="42">
        <v>0.16677</v>
      </c>
      <c r="J180" s="27" t="s">
        <v>45</v>
      </c>
      <c r="K180" s="43">
        <v>0.95</v>
      </c>
      <c r="L180" s="43">
        <v>0.95</v>
      </c>
      <c r="M180" s="43">
        <v>0.95</v>
      </c>
      <c r="N180" s="43">
        <v>0.95</v>
      </c>
      <c r="O180" s="43">
        <v>0.95</v>
      </c>
      <c r="P180" s="43">
        <v>0.95</v>
      </c>
      <c r="Q180" s="43">
        <v>0.95</v>
      </c>
      <c r="R180" s="43">
        <v>0.95</v>
      </c>
      <c r="S180" s="43">
        <v>0.95</v>
      </c>
      <c r="T180" s="43">
        <v>0.95</v>
      </c>
      <c r="U180" s="43">
        <v>0.95</v>
      </c>
      <c r="V180" s="43">
        <v>0.95</v>
      </c>
      <c r="W180" s="43">
        <v>0.95</v>
      </c>
      <c r="X180" s="43">
        <v>0.95</v>
      </c>
      <c r="Y180" s="43">
        <v>0.95</v>
      </c>
      <c r="Z180" s="43">
        <v>0.95</v>
      </c>
      <c r="AA180" s="43">
        <v>0.95</v>
      </c>
      <c r="AB180" s="43">
        <v>0.95</v>
      </c>
      <c r="AC180" s="43">
        <v>0.95</v>
      </c>
      <c r="AD180" s="43">
        <v>0.95</v>
      </c>
      <c r="AE180" s="43">
        <v>0.95</v>
      </c>
      <c r="AF180" s="43">
        <v>0.95</v>
      </c>
      <c r="AG180" s="43">
        <v>0.95</v>
      </c>
      <c r="AH180" s="43">
        <v>0.95</v>
      </c>
      <c r="AI180" s="43">
        <v>0.95</v>
      </c>
      <c r="AJ180" s="43">
        <v>0.95</v>
      </c>
      <c r="AK180" s="43">
        <v>0.95</v>
      </c>
      <c r="AL180" s="43">
        <v>0.95</v>
      </c>
      <c r="AM180" s="43">
        <v>0.95</v>
      </c>
      <c r="AN180" s="43">
        <v>0.95</v>
      </c>
      <c r="AO180" s="43">
        <v>0.95</v>
      </c>
      <c r="AP180" s="43">
        <v>0.95</v>
      </c>
      <c r="AQ180" s="43">
        <v>0.95</v>
      </c>
      <c r="AR180" s="43">
        <v>0.95</v>
      </c>
      <c r="AS180" s="43">
        <v>0.95</v>
      </c>
      <c r="AT180" s="43">
        <v>0.95</v>
      </c>
      <c r="AU180" s="43">
        <v>0.95</v>
      </c>
      <c r="AV180" s="43">
        <v>0.95</v>
      </c>
      <c r="AW180" s="43">
        <v>0.95</v>
      </c>
      <c r="AX180" s="96">
        <v>2.1800000000000001E-3</v>
      </c>
      <c r="AY180" s="90">
        <f t="shared" si="31"/>
        <v>-2.7299999999999969</v>
      </c>
      <c r="AZ180" s="90">
        <f t="shared" si="32"/>
        <v>7.5833333333333247E-3</v>
      </c>
      <c r="BH180"/>
    </row>
    <row r="181" spans="1:60" ht="20" x14ac:dyDescent="0.2">
      <c r="A181" s="1" t="s">
        <v>0</v>
      </c>
      <c r="B181" s="7" t="s">
        <v>41</v>
      </c>
      <c r="C181" s="7" t="s">
        <v>90</v>
      </c>
      <c r="D181" s="7" t="s">
        <v>142</v>
      </c>
      <c r="E181" s="13">
        <v>92750.749200000006</v>
      </c>
      <c r="F181" s="87">
        <v>1.1097899999999998</v>
      </c>
      <c r="G181" s="79">
        <v>18.809999999999999</v>
      </c>
      <c r="H181" s="77">
        <f t="shared" ref="H181" si="37">G181</f>
        <v>18.809999999999999</v>
      </c>
      <c r="I181" s="42">
        <v>2.2571999999999997</v>
      </c>
      <c r="J181" s="26" t="s">
        <v>48</v>
      </c>
      <c r="K181" s="44">
        <v>18.809999999999999</v>
      </c>
      <c r="L181" s="48">
        <v>18.885724924676268</v>
      </c>
      <c r="M181" s="48">
        <v>18.961449849352537</v>
      </c>
      <c r="N181" s="48">
        <v>19.037174774028806</v>
      </c>
      <c r="O181" s="48">
        <v>19.112899698705075</v>
      </c>
      <c r="P181" s="48">
        <v>19.188624623381344</v>
      </c>
      <c r="Q181" s="48">
        <v>19.264349548057613</v>
      </c>
      <c r="R181" s="48">
        <v>19.340074472733882</v>
      </c>
      <c r="S181" s="48">
        <v>19.415799397410151</v>
      </c>
      <c r="T181" s="48">
        <v>19.49152432208642</v>
      </c>
      <c r="U181" s="48">
        <v>19.567249246762689</v>
      </c>
      <c r="V181" s="48">
        <v>19.642974171438958</v>
      </c>
      <c r="W181" s="48">
        <v>19.718699096115227</v>
      </c>
      <c r="X181" s="48">
        <v>19.794424020791496</v>
      </c>
      <c r="Y181" s="48">
        <v>19.870148945467765</v>
      </c>
      <c r="Z181" s="48">
        <v>19.945873870144034</v>
      </c>
      <c r="AA181" s="48">
        <v>20.021598794820303</v>
      </c>
      <c r="AB181" s="43">
        <v>20.097323719496575</v>
      </c>
      <c r="AC181" s="48">
        <v>19.077269673160345</v>
      </c>
      <c r="AD181" s="43">
        <v>18.057215626824114</v>
      </c>
      <c r="AE181" s="48">
        <v>17.595011191413054</v>
      </c>
      <c r="AF181" s="48">
        <v>17.132806756001994</v>
      </c>
      <c r="AG181" s="43">
        <v>16.670602320590937</v>
      </c>
      <c r="AH181" s="48">
        <v>16.813594942237188</v>
      </c>
      <c r="AI181" s="48">
        <v>16.956587563883438</v>
      </c>
      <c r="AJ181" s="48">
        <v>17.099580185529689</v>
      </c>
      <c r="AK181" s="48">
        <v>17.242572807175939</v>
      </c>
      <c r="AL181" s="43">
        <v>17.364175719882919</v>
      </c>
      <c r="AM181" s="43">
        <v>17.52855805046844</v>
      </c>
      <c r="AN181" s="43">
        <v>16.882032007861284</v>
      </c>
      <c r="AO181" s="43">
        <v>15.799342625215743</v>
      </c>
      <c r="AP181" s="43">
        <v>16.736488625912845</v>
      </c>
      <c r="AQ181" s="43">
        <v>16.767164436082961</v>
      </c>
      <c r="AR181" s="48">
        <v>16.914458339807414</v>
      </c>
      <c r="AS181" s="43">
        <v>17.061752243531867</v>
      </c>
      <c r="AT181" s="43">
        <v>17.045247323929466</v>
      </c>
      <c r="AU181" s="43">
        <v>16.324282426751886</v>
      </c>
      <c r="AV181" s="43">
        <v>16.671635962020584</v>
      </c>
      <c r="AW181" s="43">
        <v>16.610834505667096</v>
      </c>
      <c r="AX181" s="96">
        <v>0.19040000000000001</v>
      </c>
      <c r="AY181" s="90">
        <f t="shared" si="31"/>
        <v>25.072873190581618</v>
      </c>
      <c r="AZ181" s="90">
        <f t="shared" si="32"/>
        <v>-6.964686997383783E-2</v>
      </c>
      <c r="BH181"/>
    </row>
    <row r="182" spans="1:60" ht="20" x14ac:dyDescent="0.2">
      <c r="A182" s="1" t="s">
        <v>195</v>
      </c>
      <c r="B182" s="7" t="s">
        <v>41</v>
      </c>
      <c r="C182" s="7" t="s">
        <v>90</v>
      </c>
      <c r="D182" s="7" t="s">
        <v>141</v>
      </c>
      <c r="E182" s="13">
        <v>123992.1317</v>
      </c>
      <c r="F182" s="87">
        <v>1.2997700000000001</v>
      </c>
      <c r="G182" s="79">
        <v>22.03</v>
      </c>
      <c r="H182" s="31">
        <v>21.39</v>
      </c>
      <c r="I182" s="42">
        <v>1.6</v>
      </c>
      <c r="J182" s="27" t="s">
        <v>46</v>
      </c>
      <c r="K182" s="43">
        <v>25.26098313574564</v>
      </c>
      <c r="L182" s="48">
        <v>24.729073028796872</v>
      </c>
      <c r="M182" s="48">
        <v>24.197162921848104</v>
      </c>
      <c r="N182" s="48">
        <v>23.665252814899336</v>
      </c>
      <c r="O182" s="48">
        <v>23.133342707950568</v>
      </c>
      <c r="P182" s="48">
        <v>22.6014326010018</v>
      </c>
      <c r="Q182" s="48">
        <v>22.069522494053032</v>
      </c>
      <c r="R182" s="48">
        <v>21.537612387104264</v>
      </c>
      <c r="S182" s="48">
        <v>21.005702280155496</v>
      </c>
      <c r="T182" s="48">
        <v>20.473792173206729</v>
      </c>
      <c r="U182" s="43">
        <v>19.94188206625795</v>
      </c>
      <c r="V182" s="48">
        <v>20.213166889073687</v>
      </c>
      <c r="W182" s="48">
        <v>20.484451711889424</v>
      </c>
      <c r="X182" s="48">
        <v>20.755736534705161</v>
      </c>
      <c r="Y182" s="48">
        <v>21.027021357520898</v>
      </c>
      <c r="Z182" s="48">
        <v>21.298306180336635</v>
      </c>
      <c r="AA182" s="48">
        <v>21.569591003152372</v>
      </c>
      <c r="AB182" s="48">
        <v>21.840875825968109</v>
      </c>
      <c r="AC182" s="48">
        <v>22.112160648783846</v>
      </c>
      <c r="AD182" s="43">
        <v>22.38344547159959</v>
      </c>
      <c r="AE182" s="48">
        <v>22.228178679869263</v>
      </c>
      <c r="AF182" s="48">
        <v>22.072911888138936</v>
      </c>
      <c r="AG182" s="43">
        <v>21.917645096408606</v>
      </c>
      <c r="AH182" s="48">
        <v>21.800160809948359</v>
      </c>
      <c r="AI182" s="48">
        <v>21.682676523488112</v>
      </c>
      <c r="AJ182" s="48">
        <v>21.565192237027865</v>
      </c>
      <c r="AK182" s="48">
        <v>21.447707950567619</v>
      </c>
      <c r="AL182" s="43">
        <v>21.31036716498733</v>
      </c>
      <c r="AM182" s="43">
        <v>21.212739377647125</v>
      </c>
      <c r="AN182" s="43">
        <v>21.486386756145198</v>
      </c>
      <c r="AO182" s="43">
        <v>21.13414073529696</v>
      </c>
      <c r="AP182" s="43">
        <v>20.279173661206411</v>
      </c>
      <c r="AQ182" s="43">
        <v>20.671401570386987</v>
      </c>
      <c r="AR182" s="48">
        <v>20.46635219119268</v>
      </c>
      <c r="AS182" s="43">
        <v>20.261302811998373</v>
      </c>
      <c r="AT182" s="43">
        <v>20.604551356682844</v>
      </c>
      <c r="AU182" s="43">
        <v>20.375332894965862</v>
      </c>
      <c r="AV182" s="43">
        <v>20.683853250043512</v>
      </c>
      <c r="AW182" s="43">
        <v>20.376966919372617</v>
      </c>
      <c r="AX182" s="97">
        <v>0.46146999999999999</v>
      </c>
      <c r="AY182" s="90">
        <f t="shared" si="31"/>
        <v>17.29244389057601</v>
      </c>
      <c r="AZ182" s="90">
        <f t="shared" si="32"/>
        <v>-4.803456636271114E-2</v>
      </c>
      <c r="BH182"/>
    </row>
    <row r="183" spans="1:60" ht="20" x14ac:dyDescent="0.2">
      <c r="A183" s="1" t="s">
        <v>190</v>
      </c>
      <c r="B183" s="7" t="s">
        <v>41</v>
      </c>
      <c r="C183" s="7" t="s">
        <v>90</v>
      </c>
      <c r="D183" s="7" t="s">
        <v>154</v>
      </c>
      <c r="E183" s="13">
        <v>622.90499999999997</v>
      </c>
      <c r="F183" s="87">
        <v>1.2389999999999998E-2</v>
      </c>
      <c r="G183" s="79">
        <v>0.21</v>
      </c>
      <c r="H183" s="77">
        <f t="shared" ref="H183:H184" si="38">G183</f>
        <v>0.21</v>
      </c>
      <c r="I183" s="42">
        <v>1.26E-2</v>
      </c>
      <c r="J183" s="26" t="s">
        <v>47</v>
      </c>
      <c r="K183" s="44">
        <v>0.21</v>
      </c>
      <c r="L183" s="44">
        <v>0.21</v>
      </c>
      <c r="M183" s="44">
        <v>0.21</v>
      </c>
      <c r="N183" s="44">
        <v>0.21</v>
      </c>
      <c r="O183" s="44">
        <v>0.21</v>
      </c>
      <c r="P183" s="44">
        <v>0.21</v>
      </c>
      <c r="Q183" s="44">
        <v>0.21</v>
      </c>
      <c r="R183" s="44">
        <v>0.21</v>
      </c>
      <c r="S183" s="44">
        <v>0.21</v>
      </c>
      <c r="T183" s="44">
        <v>0.21</v>
      </c>
      <c r="U183" s="44">
        <v>0.21</v>
      </c>
      <c r="V183" s="44">
        <v>0.21</v>
      </c>
      <c r="W183" s="44">
        <v>0.21</v>
      </c>
      <c r="X183" s="44">
        <v>0.21</v>
      </c>
      <c r="Y183" s="44">
        <v>0.21</v>
      </c>
      <c r="Z183" s="44">
        <v>0.21</v>
      </c>
      <c r="AA183" s="44">
        <v>0.21</v>
      </c>
      <c r="AB183" s="44">
        <v>0.21</v>
      </c>
      <c r="AC183" s="44">
        <v>0.21</v>
      </c>
      <c r="AD183" s="44">
        <v>0.21</v>
      </c>
      <c r="AE183" s="44">
        <v>0.21</v>
      </c>
      <c r="AF183" s="44">
        <v>0.21</v>
      </c>
      <c r="AG183" s="44">
        <v>0.21</v>
      </c>
      <c r="AH183" s="44">
        <v>0.21</v>
      </c>
      <c r="AI183" s="44">
        <v>0.21</v>
      </c>
      <c r="AJ183" s="44">
        <v>0.21</v>
      </c>
      <c r="AK183" s="44">
        <v>0.21</v>
      </c>
      <c r="AL183" s="44">
        <v>0.21</v>
      </c>
      <c r="AM183" s="44">
        <v>0.21</v>
      </c>
      <c r="AN183" s="44">
        <v>0.21</v>
      </c>
      <c r="AO183" s="44">
        <v>0.21</v>
      </c>
      <c r="AP183" s="44">
        <v>0.21</v>
      </c>
      <c r="AQ183" s="44">
        <v>0.21</v>
      </c>
      <c r="AR183" s="44">
        <v>0.21</v>
      </c>
      <c r="AS183" s="44">
        <v>0.21</v>
      </c>
      <c r="AT183" s="44">
        <v>0.21</v>
      </c>
      <c r="AU183" s="44">
        <v>0.21</v>
      </c>
      <c r="AV183" s="44">
        <v>0.21</v>
      </c>
      <c r="AW183" s="44">
        <v>0.21</v>
      </c>
      <c r="AX183" s="96">
        <v>0</v>
      </c>
      <c r="AY183" s="90">
        <f t="shared" si="31"/>
        <v>0</v>
      </c>
      <c r="AZ183" s="90">
        <f t="shared" si="32"/>
        <v>0</v>
      </c>
      <c r="BH183"/>
    </row>
    <row r="184" spans="1:60" ht="20" x14ac:dyDescent="0.2">
      <c r="A184" s="1" t="s">
        <v>84</v>
      </c>
      <c r="B184" s="7" t="s">
        <v>41</v>
      </c>
      <c r="C184" s="7" t="s">
        <v>90</v>
      </c>
      <c r="D184" s="1" t="s">
        <v>84</v>
      </c>
      <c r="E184" s="13">
        <v>26807.201499999999</v>
      </c>
      <c r="F184" s="87">
        <v>0.37936999999999999</v>
      </c>
      <c r="G184" s="79">
        <v>6.43</v>
      </c>
      <c r="H184" s="77">
        <f t="shared" si="38"/>
        <v>6.43</v>
      </c>
      <c r="I184" s="42">
        <v>0.38579999999999998</v>
      </c>
      <c r="J184" s="26" t="s">
        <v>47</v>
      </c>
      <c r="K184" s="44">
        <v>6.43</v>
      </c>
      <c r="L184" s="44">
        <v>6.43</v>
      </c>
      <c r="M184" s="44">
        <v>6.43</v>
      </c>
      <c r="N184" s="44">
        <v>6.43</v>
      </c>
      <c r="O184" s="44">
        <v>6.43</v>
      </c>
      <c r="P184" s="44">
        <v>6.43</v>
      </c>
      <c r="Q184" s="44">
        <v>6.43</v>
      </c>
      <c r="R184" s="44">
        <v>6.43</v>
      </c>
      <c r="S184" s="44">
        <v>6.43</v>
      </c>
      <c r="T184" s="44">
        <v>6.43</v>
      </c>
      <c r="U184" s="44">
        <v>6.43</v>
      </c>
      <c r="V184" s="44">
        <v>6.43</v>
      </c>
      <c r="W184" s="44">
        <v>6.43</v>
      </c>
      <c r="X184" s="44">
        <v>6.43</v>
      </c>
      <c r="Y184" s="44">
        <v>6.43</v>
      </c>
      <c r="Z184" s="44">
        <v>6.43</v>
      </c>
      <c r="AA184" s="44">
        <v>6.43</v>
      </c>
      <c r="AB184" s="44">
        <v>6.43</v>
      </c>
      <c r="AC184" s="44">
        <v>6.43</v>
      </c>
      <c r="AD184" s="44">
        <v>6.43</v>
      </c>
      <c r="AE184" s="44">
        <v>6.43</v>
      </c>
      <c r="AF184" s="44">
        <v>6.43</v>
      </c>
      <c r="AG184" s="44">
        <v>6.43</v>
      </c>
      <c r="AH184" s="44">
        <v>6.43</v>
      </c>
      <c r="AI184" s="44">
        <v>6.43</v>
      </c>
      <c r="AJ184" s="44">
        <v>6.43</v>
      </c>
      <c r="AK184" s="44">
        <v>6.43</v>
      </c>
      <c r="AL184" s="44">
        <v>6.43</v>
      </c>
      <c r="AM184" s="44">
        <v>6.43</v>
      </c>
      <c r="AN184" s="44">
        <v>6.43</v>
      </c>
      <c r="AO184" s="44">
        <v>6.43</v>
      </c>
      <c r="AP184" s="44">
        <v>6.43</v>
      </c>
      <c r="AQ184" s="44">
        <v>6.43</v>
      </c>
      <c r="AR184" s="44">
        <v>6.43</v>
      </c>
      <c r="AS184" s="44">
        <v>6.43</v>
      </c>
      <c r="AT184" s="44">
        <v>6.43</v>
      </c>
      <c r="AU184" s="44">
        <v>6.43</v>
      </c>
      <c r="AV184" s="44">
        <v>6.43</v>
      </c>
      <c r="AW184" s="44">
        <v>6.43</v>
      </c>
      <c r="AX184" s="96">
        <v>4.9439999999999998E-2</v>
      </c>
      <c r="AY184" s="90">
        <f t="shared" si="31"/>
        <v>0</v>
      </c>
      <c r="AZ184" s="90">
        <f t="shared" si="32"/>
        <v>0</v>
      </c>
      <c r="BH184"/>
    </row>
    <row r="185" spans="1:60" ht="20" x14ac:dyDescent="0.2">
      <c r="A185" s="1" t="s">
        <v>2</v>
      </c>
      <c r="B185" s="13" t="s">
        <v>313</v>
      </c>
      <c r="C185" s="7" t="s">
        <v>90</v>
      </c>
      <c r="D185" s="7" t="s">
        <v>140</v>
      </c>
      <c r="E185" s="18">
        <v>2146844.5175000001</v>
      </c>
      <c r="F185" s="87">
        <v>6.4976699999999994</v>
      </c>
      <c r="G185" s="34">
        <f>SUM(G186:G190)</f>
        <v>110.13</v>
      </c>
      <c r="H185" s="78">
        <f>SUM(H186:H190)</f>
        <v>108.03699999999999</v>
      </c>
      <c r="I185" s="42">
        <v>5.7395000000000005</v>
      </c>
      <c r="J185" s="27" t="s">
        <v>28</v>
      </c>
      <c r="K185" s="43">
        <v>110.13</v>
      </c>
      <c r="L185" s="43">
        <v>110.23211349542504</v>
      </c>
      <c r="M185" s="43">
        <v>110.33422699085008</v>
      </c>
      <c r="N185" s="43">
        <v>110.4363404862751</v>
      </c>
      <c r="O185" s="43">
        <v>110.53845398170016</v>
      </c>
      <c r="P185" s="43">
        <v>110.64056747712519</v>
      </c>
      <c r="Q185" s="43">
        <v>110.74268097255023</v>
      </c>
      <c r="R185" s="43">
        <v>110.84479446797528</v>
      </c>
      <c r="S185" s="43">
        <v>110.94690796340031</v>
      </c>
      <c r="T185" s="43">
        <v>111.04902145882535</v>
      </c>
      <c r="U185" s="43">
        <v>111.15113495425038</v>
      </c>
      <c r="V185" s="43">
        <v>111.25324844967541</v>
      </c>
      <c r="W185" s="43">
        <v>111.35536194510047</v>
      </c>
      <c r="X185" s="43">
        <v>111.4574754405255</v>
      </c>
      <c r="Y185" s="43">
        <v>111.55958893595054</v>
      </c>
      <c r="Z185" s="43">
        <v>111.66170243137559</v>
      </c>
      <c r="AA185" s="43">
        <v>111.76381592680062</v>
      </c>
      <c r="AB185" s="43">
        <v>111.86592942222566</v>
      </c>
      <c r="AC185" s="43">
        <v>111.96804291765071</v>
      </c>
      <c r="AD185" s="43">
        <v>112.07015641307575</v>
      </c>
      <c r="AE185" s="43">
        <v>110.55798546058058</v>
      </c>
      <c r="AF185" s="43">
        <v>109.04581450808541</v>
      </c>
      <c r="AG185" s="43">
        <v>107.53364355559027</v>
      </c>
      <c r="AH185" s="43">
        <v>107.24770191135934</v>
      </c>
      <c r="AI185" s="43">
        <v>106.9617602671284</v>
      </c>
      <c r="AJ185" s="43">
        <v>106.67581862289748</v>
      </c>
      <c r="AK185" s="43">
        <v>106.38987697866655</v>
      </c>
      <c r="AL185" s="43">
        <v>106.10393533443563</v>
      </c>
      <c r="AM185" s="43">
        <v>106.04287031268048</v>
      </c>
      <c r="AN185" s="43">
        <v>106.36041851497014</v>
      </c>
      <c r="AO185" s="43">
        <v>106.35512220920482</v>
      </c>
      <c r="AP185" s="43">
        <v>106.22187208780736</v>
      </c>
      <c r="AQ185" s="43">
        <v>105.969400564286</v>
      </c>
      <c r="AR185" s="43">
        <v>105.71692904076465</v>
      </c>
      <c r="AS185" s="43">
        <v>105.46445751724332</v>
      </c>
      <c r="AT185" s="43">
        <v>105.21198599372198</v>
      </c>
      <c r="AU185" s="43">
        <v>105.73212602611294</v>
      </c>
      <c r="AV185" s="43">
        <v>107.8636903323077</v>
      </c>
      <c r="AW185" s="43">
        <v>108.21250308186686</v>
      </c>
      <c r="AX185" s="97">
        <v>12.232099999999999</v>
      </c>
      <c r="AY185" s="90">
        <f t="shared" si="31"/>
        <v>43.400523549532409</v>
      </c>
      <c r="AZ185" s="90">
        <f t="shared" si="32"/>
        <v>-0.12055700985981224</v>
      </c>
      <c r="BH185"/>
    </row>
    <row r="186" spans="1:60" x14ac:dyDescent="0.2">
      <c r="A186" s="19" t="s">
        <v>286</v>
      </c>
      <c r="B186" s="13" t="s">
        <v>313</v>
      </c>
      <c r="C186" s="7" t="s">
        <v>90</v>
      </c>
      <c r="D186" s="7" t="s">
        <v>140</v>
      </c>
      <c r="E186" s="13">
        <v>411989.33649999998</v>
      </c>
      <c r="F186" s="87">
        <v>1.4319299999999999</v>
      </c>
      <c r="G186" s="81">
        <v>24.27</v>
      </c>
      <c r="H186" s="28">
        <v>24.1</v>
      </c>
      <c r="I186" s="42">
        <v>1.3199000000000001</v>
      </c>
      <c r="J186" s="27" t="s">
        <v>45</v>
      </c>
      <c r="K186" s="46">
        <v>24.27</v>
      </c>
      <c r="L186" s="47">
        <v>24.250513650498114</v>
      </c>
      <c r="M186" s="47">
        <v>24.231027300996228</v>
      </c>
      <c r="N186" s="47">
        <v>24.211540951494342</v>
      </c>
      <c r="O186" s="47">
        <v>24.192054601992456</v>
      </c>
      <c r="P186" s="47">
        <v>24.172568252490571</v>
      </c>
      <c r="Q186" s="47">
        <v>24.153081902988685</v>
      </c>
      <c r="R186" s="47">
        <v>24.133595553486799</v>
      </c>
      <c r="S186" s="47">
        <v>24.114109203984913</v>
      </c>
      <c r="T186" s="47">
        <v>24.094622854483028</v>
      </c>
      <c r="U186" s="47">
        <v>24.075136504981142</v>
      </c>
      <c r="V186" s="47">
        <v>24.055650155479256</v>
      </c>
      <c r="W186" s="47">
        <v>24.03616380597737</v>
      </c>
      <c r="X186" s="47">
        <v>24.016677456475485</v>
      </c>
      <c r="Y186" s="47">
        <v>23.997191106973599</v>
      </c>
      <c r="Z186" s="47">
        <v>23.977704757471713</v>
      </c>
      <c r="AA186" s="47">
        <v>23.958218407969827</v>
      </c>
      <c r="AB186" s="47">
        <v>23.938732058467941</v>
      </c>
      <c r="AC186" s="47">
        <v>23.919245708966056</v>
      </c>
      <c r="AD186" s="47">
        <v>23.89975935946417</v>
      </c>
      <c r="AE186" s="47">
        <v>23.880273009962284</v>
      </c>
      <c r="AF186" s="47">
        <v>23.860786660460398</v>
      </c>
      <c r="AG186" s="47">
        <v>23.841300310958513</v>
      </c>
      <c r="AH186" s="47">
        <v>23.821813961456627</v>
      </c>
      <c r="AI186" s="47">
        <v>23.802327611954741</v>
      </c>
      <c r="AJ186" s="47">
        <v>23.782841262452855</v>
      </c>
      <c r="AK186" s="47">
        <v>23.76335491295097</v>
      </c>
      <c r="AL186" s="47">
        <v>23.743868563449084</v>
      </c>
      <c r="AM186" s="47">
        <v>23.724382213947198</v>
      </c>
      <c r="AN186" s="47">
        <v>23.704895864445312</v>
      </c>
      <c r="AO186" s="42">
        <v>23.685409514943466</v>
      </c>
      <c r="AP186" s="47">
        <v>23.591226896297592</v>
      </c>
      <c r="AQ186" s="47">
        <v>23.497044277651717</v>
      </c>
      <c r="AR186" s="47">
        <v>23.402861659005843</v>
      </c>
      <c r="AS186" s="47">
        <v>23.308679040359969</v>
      </c>
      <c r="AT186" s="42">
        <v>23.214496421714088</v>
      </c>
      <c r="AU186" s="42">
        <v>23.421090552937301</v>
      </c>
      <c r="AV186" s="42">
        <v>23.370376835204905</v>
      </c>
      <c r="AW186" s="42">
        <v>23.531398731599467</v>
      </c>
      <c r="AX186" s="97">
        <v>2.47323</v>
      </c>
      <c r="AY186" s="91"/>
      <c r="AZ186" s="91"/>
      <c r="BH186"/>
    </row>
    <row r="187" spans="1:60" x14ac:dyDescent="0.2">
      <c r="A187" s="19" t="s">
        <v>287</v>
      </c>
      <c r="B187" s="13" t="s">
        <v>313</v>
      </c>
      <c r="C187" s="7" t="s">
        <v>90</v>
      </c>
      <c r="D187" s="7" t="s">
        <v>140</v>
      </c>
      <c r="E187" s="13">
        <v>153069.9798</v>
      </c>
      <c r="F187" s="87">
        <v>0.57347999999999999</v>
      </c>
      <c r="G187" s="81">
        <v>9.7200000000000006</v>
      </c>
      <c r="H187" s="28">
        <v>9.3610000000000007</v>
      </c>
      <c r="I187" s="42">
        <v>0.70720000000000005</v>
      </c>
      <c r="J187" s="27" t="s">
        <v>197</v>
      </c>
      <c r="K187" s="46">
        <v>9.7200000000000006</v>
      </c>
      <c r="L187" s="47">
        <v>9.7305743647702077</v>
      </c>
      <c r="M187" s="47">
        <v>9.7411487295404147</v>
      </c>
      <c r="N187" s="47">
        <v>9.7517230943106217</v>
      </c>
      <c r="O187" s="47">
        <v>9.7622974590808287</v>
      </c>
      <c r="P187" s="47">
        <v>9.7728718238510357</v>
      </c>
      <c r="Q187" s="47">
        <v>9.7834461886212427</v>
      </c>
      <c r="R187" s="47">
        <v>9.7940205533914497</v>
      </c>
      <c r="S187" s="47">
        <v>9.8045949181616567</v>
      </c>
      <c r="T187" s="47">
        <v>9.8151692829318637</v>
      </c>
      <c r="U187" s="47">
        <v>9.8257436477020708</v>
      </c>
      <c r="V187" s="47">
        <v>9.8363180124722778</v>
      </c>
      <c r="W187" s="47">
        <v>9.8468923772424848</v>
      </c>
      <c r="X187" s="47">
        <v>9.8574667420126918</v>
      </c>
      <c r="Y187" s="47">
        <v>9.8680411067828988</v>
      </c>
      <c r="Z187" s="47">
        <v>9.8786154715531058</v>
      </c>
      <c r="AA187" s="47">
        <v>9.8891898363233128</v>
      </c>
      <c r="AB187" s="47">
        <v>9.8997642010935198</v>
      </c>
      <c r="AC187" s="47">
        <v>9.9103385658637269</v>
      </c>
      <c r="AD187" s="42">
        <v>9.9209129306339339</v>
      </c>
      <c r="AE187" s="47">
        <v>9.7405567915183546</v>
      </c>
      <c r="AF187" s="47">
        <v>9.5602006524027754</v>
      </c>
      <c r="AG187" s="42">
        <v>9.3798445132871979</v>
      </c>
      <c r="AH187" s="47">
        <v>9.3746088617816294</v>
      </c>
      <c r="AI187" s="47">
        <v>9.369373210276061</v>
      </c>
      <c r="AJ187" s="47">
        <v>9.3641375587704925</v>
      </c>
      <c r="AK187" s="47">
        <v>9.358901907264924</v>
      </c>
      <c r="AL187" s="47">
        <v>9.3536662557593555</v>
      </c>
      <c r="AM187" s="47">
        <v>9.348430604253787</v>
      </c>
      <c r="AN187" s="47">
        <v>9.3431949527482185</v>
      </c>
      <c r="AO187" s="42">
        <v>9.3379593012426501</v>
      </c>
      <c r="AP187" s="47">
        <v>9.3299999613143303</v>
      </c>
      <c r="AQ187" s="47">
        <v>9.3220406213860105</v>
      </c>
      <c r="AR187" s="47">
        <v>9.3140812814576908</v>
      </c>
      <c r="AS187" s="47">
        <v>9.306121941529371</v>
      </c>
      <c r="AT187" s="42">
        <v>9.2981626016010548</v>
      </c>
      <c r="AU187" s="42">
        <v>9.3275167392278835</v>
      </c>
      <c r="AV187" s="42">
        <v>9.5803321236385823</v>
      </c>
      <c r="AW187" s="42">
        <v>9.6153961392111</v>
      </c>
      <c r="AX187" s="97">
        <v>0.65934999999999999</v>
      </c>
      <c r="AY187" s="91"/>
      <c r="AZ187" s="91"/>
      <c r="BH187"/>
    </row>
    <row r="188" spans="1:60" x14ac:dyDescent="0.2">
      <c r="A188" s="19" t="s">
        <v>288</v>
      </c>
      <c r="B188" s="13" t="s">
        <v>313</v>
      </c>
      <c r="C188" s="7" t="s">
        <v>90</v>
      </c>
      <c r="D188" s="7" t="s">
        <v>140</v>
      </c>
      <c r="E188" s="13">
        <v>1008161.7772</v>
      </c>
      <c r="F188" s="87">
        <v>2.4219499999999998</v>
      </c>
      <c r="G188" s="81">
        <v>41.05</v>
      </c>
      <c r="H188" s="26">
        <f t="shared" ref="H188" si="39">G188</f>
        <v>41.05</v>
      </c>
      <c r="I188" s="42">
        <v>2.0978999999999997</v>
      </c>
      <c r="J188" s="27" t="s">
        <v>48</v>
      </c>
      <c r="K188" s="45">
        <v>41.05</v>
      </c>
      <c r="L188" s="47">
        <v>41.124169769146086</v>
      </c>
      <c r="M188" s="47">
        <v>41.198339538292174</v>
      </c>
      <c r="N188" s="47">
        <v>41.272509307438263</v>
      </c>
      <c r="O188" s="47">
        <v>41.346679076584351</v>
      </c>
      <c r="P188" s="47">
        <v>41.42084884573044</v>
      </c>
      <c r="Q188" s="47">
        <v>41.495018614876528</v>
      </c>
      <c r="R188" s="47">
        <v>41.569188384022617</v>
      </c>
      <c r="S188" s="47">
        <v>41.643358153168705</v>
      </c>
      <c r="T188" s="47">
        <v>41.717527922314794</v>
      </c>
      <c r="U188" s="47">
        <v>41.791697691460882</v>
      </c>
      <c r="V188" s="47">
        <v>41.865867460606971</v>
      </c>
      <c r="W188" s="47">
        <v>41.940037229753059</v>
      </c>
      <c r="X188" s="47">
        <v>42.014206998899148</v>
      </c>
      <c r="Y188" s="47">
        <v>42.088376768045237</v>
      </c>
      <c r="Z188" s="47">
        <v>42.162546537191325</v>
      </c>
      <c r="AA188" s="47">
        <v>42.236716306337414</v>
      </c>
      <c r="AB188" s="47">
        <v>42.310886075483502</v>
      </c>
      <c r="AC188" s="47">
        <v>42.385055844629591</v>
      </c>
      <c r="AD188" s="42">
        <v>42.459225613775736</v>
      </c>
      <c r="AE188" s="47">
        <v>41.687342818807132</v>
      </c>
      <c r="AF188" s="47">
        <v>40.915460023838527</v>
      </c>
      <c r="AG188" s="42">
        <v>40.14357722886993</v>
      </c>
      <c r="AH188" s="47">
        <v>40.121169844583392</v>
      </c>
      <c r="AI188" s="47">
        <v>40.098762460296854</v>
      </c>
      <c r="AJ188" s="47">
        <v>40.076355076010316</v>
      </c>
      <c r="AK188" s="47">
        <v>40.053947691723778</v>
      </c>
      <c r="AL188" s="47">
        <v>40.03154030743724</v>
      </c>
      <c r="AM188" s="47">
        <v>40.009132923150702</v>
      </c>
      <c r="AN188" s="47">
        <v>39.986725538864164</v>
      </c>
      <c r="AO188" s="42">
        <v>39.964318154577597</v>
      </c>
      <c r="AP188" s="47">
        <v>39.93025401026788</v>
      </c>
      <c r="AQ188" s="47">
        <v>39.896189865958164</v>
      </c>
      <c r="AR188" s="47">
        <v>39.862125721648447</v>
      </c>
      <c r="AS188" s="47">
        <v>39.82806157733873</v>
      </c>
      <c r="AT188" s="42">
        <v>39.793997433029027</v>
      </c>
      <c r="AU188" s="42">
        <v>39.919626390858781</v>
      </c>
      <c r="AV188" s="42">
        <v>41.001618090653025</v>
      </c>
      <c r="AW188" s="42">
        <v>41.151684012864813</v>
      </c>
      <c r="AX188" s="97">
        <v>6.0400099999999997</v>
      </c>
      <c r="AY188" s="91"/>
      <c r="AZ188" s="91"/>
      <c r="BH188"/>
    </row>
    <row r="189" spans="1:60" x14ac:dyDescent="0.2">
      <c r="A189" s="19" t="s">
        <v>289</v>
      </c>
      <c r="B189" s="13" t="s">
        <v>313</v>
      </c>
      <c r="C189" s="7" t="s">
        <v>90</v>
      </c>
      <c r="D189" s="7" t="s">
        <v>140</v>
      </c>
      <c r="E189" s="13">
        <v>493307.13130000001</v>
      </c>
      <c r="F189" s="87">
        <v>1.5404899999999999</v>
      </c>
      <c r="G189" s="81">
        <v>26.11</v>
      </c>
      <c r="H189" s="28">
        <v>24.916</v>
      </c>
      <c r="I189" s="42">
        <v>1.0944</v>
      </c>
      <c r="J189" s="27" t="s">
        <v>197</v>
      </c>
      <c r="K189" s="45">
        <v>26.11</v>
      </c>
      <c r="L189" s="47">
        <v>26.125595255678235</v>
      </c>
      <c r="M189" s="47">
        <v>26.14119051135647</v>
      </c>
      <c r="N189" s="47">
        <v>26.156785767034705</v>
      </c>
      <c r="O189" s="47">
        <v>26.172381022712941</v>
      </c>
      <c r="P189" s="47">
        <v>26.187976278391176</v>
      </c>
      <c r="Q189" s="47">
        <v>26.203571534069411</v>
      </c>
      <c r="R189" s="47">
        <v>26.219166789747646</v>
      </c>
      <c r="S189" s="47">
        <v>26.234762045425882</v>
      </c>
      <c r="T189" s="47">
        <v>26.250357301104117</v>
      </c>
      <c r="U189" s="47">
        <v>26.265952556782352</v>
      </c>
      <c r="V189" s="47">
        <v>26.281547812460587</v>
      </c>
      <c r="W189" s="47">
        <v>26.297143068138823</v>
      </c>
      <c r="X189" s="47">
        <v>26.312738323817058</v>
      </c>
      <c r="Y189" s="47">
        <v>26.328333579495293</v>
      </c>
      <c r="Z189" s="47">
        <v>26.343928835173529</v>
      </c>
      <c r="AA189" s="47">
        <v>26.359524090851764</v>
      </c>
      <c r="AB189" s="47">
        <v>26.375119346529999</v>
      </c>
      <c r="AC189" s="47">
        <v>26.390714602208234</v>
      </c>
      <c r="AD189" s="42">
        <v>26.406309857886452</v>
      </c>
      <c r="AE189" s="47">
        <v>25.926259269038706</v>
      </c>
      <c r="AF189" s="47">
        <v>25.44620868019096</v>
      </c>
      <c r="AG189" s="42">
        <v>24.96615809134321</v>
      </c>
      <c r="AH189" s="47">
        <v>24.952222454882069</v>
      </c>
      <c r="AI189" s="47">
        <v>24.938286818420927</v>
      </c>
      <c r="AJ189" s="47">
        <v>24.924351181959786</v>
      </c>
      <c r="AK189" s="47">
        <v>24.910415545498644</v>
      </c>
      <c r="AL189" s="47">
        <v>24.896479909037502</v>
      </c>
      <c r="AM189" s="47">
        <v>24.882544272576361</v>
      </c>
      <c r="AN189" s="47">
        <v>24.868608636115219</v>
      </c>
      <c r="AO189" s="42">
        <v>24.854672999654081</v>
      </c>
      <c r="AP189" s="47">
        <v>24.833487772258078</v>
      </c>
      <c r="AQ189" s="47">
        <v>24.812302544862074</v>
      </c>
      <c r="AR189" s="47">
        <v>24.791117317466071</v>
      </c>
      <c r="AS189" s="47">
        <v>24.769932090070068</v>
      </c>
      <c r="AT189" s="42">
        <v>24.748746862674061</v>
      </c>
      <c r="AU189" s="42">
        <v>24.82687822610853</v>
      </c>
      <c r="AV189" s="42">
        <v>25.499792243625564</v>
      </c>
      <c r="AW189" s="42">
        <v>25.593121483237233</v>
      </c>
      <c r="AX189" s="97">
        <v>2.8531</v>
      </c>
      <c r="AY189" s="91"/>
      <c r="AZ189" s="91"/>
      <c r="BH189"/>
    </row>
    <row r="190" spans="1:60" x14ac:dyDescent="0.2">
      <c r="A190" s="19" t="s">
        <v>290</v>
      </c>
      <c r="B190" s="13" t="s">
        <v>313</v>
      </c>
      <c r="C190" s="7" t="s">
        <v>90</v>
      </c>
      <c r="D190" s="7" t="s">
        <v>140</v>
      </c>
      <c r="E190" s="13">
        <v>80316.292700000005</v>
      </c>
      <c r="F190" s="87">
        <v>0.52981999999999996</v>
      </c>
      <c r="G190" s="81">
        <v>8.98</v>
      </c>
      <c r="H190" s="28">
        <v>8.61</v>
      </c>
      <c r="I190" s="42">
        <v>0.52010000000000001</v>
      </c>
      <c r="J190" s="27" t="s">
        <v>45</v>
      </c>
      <c r="K190" s="46">
        <v>8.98</v>
      </c>
      <c r="L190" s="47">
        <v>9.0012604553323943</v>
      </c>
      <c r="M190" s="47">
        <v>9.0225209106647881</v>
      </c>
      <c r="N190" s="47">
        <v>9.043781365997182</v>
      </c>
      <c r="O190" s="47">
        <v>9.0650418213295758</v>
      </c>
      <c r="P190" s="47">
        <v>9.0863022766619697</v>
      </c>
      <c r="Q190" s="47">
        <v>9.1075627319943635</v>
      </c>
      <c r="R190" s="47">
        <v>9.1288231873267573</v>
      </c>
      <c r="S190" s="47">
        <v>9.1500836426591512</v>
      </c>
      <c r="T190" s="47">
        <v>9.171344097991545</v>
      </c>
      <c r="U190" s="47">
        <v>9.1926045533239389</v>
      </c>
      <c r="V190" s="47">
        <v>9.2138650086563327</v>
      </c>
      <c r="W190" s="47">
        <v>9.2351254639887266</v>
      </c>
      <c r="X190" s="47">
        <v>9.2563859193211204</v>
      </c>
      <c r="Y190" s="47">
        <v>9.2776463746535143</v>
      </c>
      <c r="Z190" s="47">
        <v>9.2989068299859081</v>
      </c>
      <c r="AA190" s="47">
        <v>9.320167285318302</v>
      </c>
      <c r="AB190" s="47">
        <v>9.3414277406506958</v>
      </c>
      <c r="AC190" s="47">
        <v>9.3626881959830897</v>
      </c>
      <c r="AD190" s="42">
        <v>9.3839486513154675</v>
      </c>
      <c r="AE190" s="47">
        <v>9.3235535712541147</v>
      </c>
      <c r="AF190" s="47">
        <v>9.2631584911927618</v>
      </c>
      <c r="AG190" s="42">
        <v>9.2027634111314107</v>
      </c>
      <c r="AH190" s="47">
        <v>8.9778867886556153</v>
      </c>
      <c r="AI190" s="47">
        <v>8.7530101661798199</v>
      </c>
      <c r="AJ190" s="47">
        <v>8.5281335437040244</v>
      </c>
      <c r="AK190" s="47">
        <v>8.303256921228229</v>
      </c>
      <c r="AL190" s="47">
        <v>8.0783802987524336</v>
      </c>
      <c r="AM190" s="42">
        <v>8.07838029875243</v>
      </c>
      <c r="AN190" s="42">
        <v>8.4569935227972142</v>
      </c>
      <c r="AO190" s="42">
        <v>8.5127622387870137</v>
      </c>
      <c r="AP190" s="42">
        <v>8.5369034476694772</v>
      </c>
      <c r="AQ190" s="47">
        <v>8.4418232544280425</v>
      </c>
      <c r="AR190" s="47">
        <v>8.3467430611866078</v>
      </c>
      <c r="AS190" s="47">
        <v>8.2516628679451731</v>
      </c>
      <c r="AT190" s="42">
        <v>8.1565826747037402</v>
      </c>
      <c r="AU190" s="42">
        <v>8.237014116980431</v>
      </c>
      <c r="AV190" s="42">
        <v>8.4115710391856116</v>
      </c>
      <c r="AW190" s="42">
        <v>8.3209027149542294</v>
      </c>
      <c r="AX190" s="96">
        <v>0.20641000000000001</v>
      </c>
      <c r="AY190" s="91"/>
      <c r="AZ190" s="91"/>
      <c r="BH190"/>
    </row>
    <row r="191" spans="1:60" ht="20" x14ac:dyDescent="0.2">
      <c r="A191" s="4" t="s">
        <v>44</v>
      </c>
      <c r="B191" s="12"/>
      <c r="C191" s="2"/>
      <c r="D191" s="12"/>
      <c r="E191" s="99">
        <f>E99+SUM(E116:E155)+SUM(E161:E185)</f>
        <v>9794021.8444999978</v>
      </c>
      <c r="F191" s="87">
        <f>F99+SUM(F116:F155)+SUM(F161:F185)</f>
        <v>63.425000000000004</v>
      </c>
      <c r="G191" s="100">
        <f>G99+SUM(G116:G155)+SUM(G161:G185)</f>
        <v>1074.9899999999998</v>
      </c>
      <c r="H191" s="101">
        <f>H99+SUM(H116:H155)+SUM(H161:H185)</f>
        <v>1097.886</v>
      </c>
      <c r="I191" s="104">
        <f>I99+SUM(I116:I155)+SUM(I161:I185)</f>
        <v>68.758766399999999</v>
      </c>
      <c r="J191" s="26" t="s">
        <v>28</v>
      </c>
      <c r="K191" s="61">
        <f>K99+SUM(K116:K155)+SUM(K161:K185)</f>
        <v>1088.1693732026863</v>
      </c>
      <c r="L191" s="61">
        <f t="shared" ref="L191:AW191" si="40">L99+SUM(L116:L155)+SUM(L161:L185)</f>
        <v>1091.9705759322751</v>
      </c>
      <c r="M191" s="61">
        <f t="shared" si="40"/>
        <v>1095.7717786618639</v>
      </c>
      <c r="N191" s="61">
        <f t="shared" si="40"/>
        <v>1099.5729813914527</v>
      </c>
      <c r="O191" s="61">
        <f t="shared" si="40"/>
        <v>1103.3741841210415</v>
      </c>
      <c r="P191" s="61">
        <f t="shared" si="40"/>
        <v>1107.1753868506305</v>
      </c>
      <c r="Q191" s="61">
        <f t="shared" si="40"/>
        <v>1110.9765895802193</v>
      </c>
      <c r="R191" s="61">
        <f t="shared" si="40"/>
        <v>1114.7777923098083</v>
      </c>
      <c r="S191" s="61">
        <f t="shared" si="40"/>
        <v>1118.5789950393971</v>
      </c>
      <c r="T191" s="61">
        <f t="shared" si="40"/>
        <v>1122.3801977689859</v>
      </c>
      <c r="U191" s="61">
        <f t="shared" si="40"/>
        <v>1126.1814004985747</v>
      </c>
      <c r="V191" s="61">
        <f t="shared" si="40"/>
        <v>1119.6946111531579</v>
      </c>
      <c r="W191" s="61">
        <f t="shared" si="40"/>
        <v>1119.6971094418366</v>
      </c>
      <c r="X191" s="61">
        <f t="shared" si="40"/>
        <v>1117.5713706550887</v>
      </c>
      <c r="Y191" s="61">
        <f t="shared" si="40"/>
        <v>1115.6056318683407</v>
      </c>
      <c r="Z191" s="61">
        <f t="shared" si="40"/>
        <v>1113.6398930815928</v>
      </c>
      <c r="AA191" s="61">
        <f t="shared" si="40"/>
        <v>1111.6548701806305</v>
      </c>
      <c r="AB191" s="61">
        <f t="shared" si="40"/>
        <v>1113.2153260922209</v>
      </c>
      <c r="AC191" s="61">
        <f t="shared" si="40"/>
        <v>1113.5383945559688</v>
      </c>
      <c r="AD191" s="61">
        <f t="shared" si="40"/>
        <v>1113.8691958914296</v>
      </c>
      <c r="AE191" s="61">
        <f t="shared" si="40"/>
        <v>1105.319506010512</v>
      </c>
      <c r="AF191" s="61">
        <f t="shared" si="40"/>
        <v>1096.7698161295943</v>
      </c>
      <c r="AG191" s="61">
        <f t="shared" si="40"/>
        <v>1087.7866854217152</v>
      </c>
      <c r="AH191" s="61">
        <f t="shared" si="40"/>
        <v>1090.6791617640342</v>
      </c>
      <c r="AI191" s="61">
        <f t="shared" si="40"/>
        <v>1092.821638106353</v>
      </c>
      <c r="AJ191" s="61">
        <f t="shared" si="40"/>
        <v>1094.9641144486718</v>
      </c>
      <c r="AK191" s="61">
        <f t="shared" si="40"/>
        <v>1097.1065907909908</v>
      </c>
      <c r="AL191" s="61">
        <f t="shared" si="40"/>
        <v>1101.2392928605514</v>
      </c>
      <c r="AM191" s="61">
        <f t="shared" si="40"/>
        <v>1104.0893008344819</v>
      </c>
      <c r="AN191" s="61">
        <f t="shared" si="40"/>
        <v>1111.2705617450929</v>
      </c>
      <c r="AO191" s="61">
        <f t="shared" si="40"/>
        <v>1106.3599173667089</v>
      </c>
      <c r="AP191" s="61">
        <f t="shared" si="40"/>
        <v>1106.4956421106665</v>
      </c>
      <c r="AQ191" s="61">
        <f t="shared" si="40"/>
        <v>1111.4104047232227</v>
      </c>
      <c r="AR191" s="61">
        <f t="shared" si="40"/>
        <v>1106.1379146404738</v>
      </c>
      <c r="AS191" s="61">
        <f t="shared" si="40"/>
        <v>1102.1726623160762</v>
      </c>
      <c r="AT191" s="61">
        <f t="shared" si="40"/>
        <v>1103.2867390450619</v>
      </c>
      <c r="AU191" s="61">
        <f t="shared" si="40"/>
        <v>1100.7225754596361</v>
      </c>
      <c r="AV191" s="61">
        <f t="shared" si="40"/>
        <v>1101.2857444864089</v>
      </c>
      <c r="AW191" s="61">
        <f t="shared" si="40"/>
        <v>1097.9633908302751</v>
      </c>
      <c r="AX191" s="97">
        <v>51.686170000000004</v>
      </c>
      <c r="AY191" s="92">
        <f>G191*(2017-1979+1)-SUM(K191:AW191)</f>
        <v>-1210.6873173677523</v>
      </c>
      <c r="AZ191" s="92">
        <f>-AY191/360</f>
        <v>3.3630203260215339</v>
      </c>
      <c r="BH191"/>
    </row>
    <row r="192" spans="1:60" ht="20" x14ac:dyDescent="0.2">
      <c r="A192" s="17" t="s">
        <v>30</v>
      </c>
      <c r="B192" s="12"/>
      <c r="C192" s="2" t="s">
        <v>30</v>
      </c>
      <c r="D192" s="2" t="s">
        <v>30</v>
      </c>
      <c r="E192" s="83">
        <v>163028.52239999999</v>
      </c>
      <c r="F192" s="87">
        <v>4.5424040999999997</v>
      </c>
      <c r="G192" s="82">
        <v>76.989900000000006</v>
      </c>
      <c r="H192" s="82">
        <v>76.989900000000006</v>
      </c>
      <c r="I192" s="105">
        <v>4.54</v>
      </c>
      <c r="J192" s="26" t="s">
        <v>47</v>
      </c>
      <c r="K192" s="62">
        <v>76.989900000000006</v>
      </c>
      <c r="L192" s="62">
        <v>76.989900000000006</v>
      </c>
      <c r="M192" s="62">
        <v>76.989900000000006</v>
      </c>
      <c r="N192" s="62">
        <v>76.989900000000006</v>
      </c>
      <c r="O192" s="62">
        <v>76.989900000000006</v>
      </c>
      <c r="P192" s="62">
        <v>76.989900000000006</v>
      </c>
      <c r="Q192" s="62">
        <v>76.989900000000006</v>
      </c>
      <c r="R192" s="62">
        <v>76.989900000000006</v>
      </c>
      <c r="S192" s="62">
        <v>76.989900000000006</v>
      </c>
      <c r="T192" s="62">
        <v>76.989900000000006</v>
      </c>
      <c r="U192" s="62">
        <v>76.989900000000006</v>
      </c>
      <c r="V192" s="62">
        <v>76.989900000000006</v>
      </c>
      <c r="W192" s="62">
        <v>76.989900000000006</v>
      </c>
      <c r="X192" s="62">
        <v>76.989900000000006</v>
      </c>
      <c r="Y192" s="62">
        <v>76.989900000000006</v>
      </c>
      <c r="Z192" s="62">
        <v>76.989900000000006</v>
      </c>
      <c r="AA192" s="62">
        <v>76.989900000000006</v>
      </c>
      <c r="AB192" s="62">
        <v>76.989900000000006</v>
      </c>
      <c r="AC192" s="62">
        <v>76.989900000000006</v>
      </c>
      <c r="AD192" s="62">
        <v>76.989900000000006</v>
      </c>
      <c r="AE192" s="62">
        <v>76.989900000000006</v>
      </c>
      <c r="AF192" s="62">
        <v>76.989900000000006</v>
      </c>
      <c r="AG192" s="62">
        <v>76.989900000000006</v>
      </c>
      <c r="AH192" s="62">
        <v>76.989900000000006</v>
      </c>
      <c r="AI192" s="62">
        <v>76.989900000000006</v>
      </c>
      <c r="AJ192" s="62">
        <v>76.989900000000006</v>
      </c>
      <c r="AK192" s="62">
        <v>76.989900000000006</v>
      </c>
      <c r="AL192" s="62">
        <v>76.989900000000006</v>
      </c>
      <c r="AM192" s="62">
        <v>76.989900000000006</v>
      </c>
      <c r="AN192" s="62">
        <v>76.989900000000006</v>
      </c>
      <c r="AO192" s="62">
        <v>76.989900000000006</v>
      </c>
      <c r="AP192" s="62">
        <v>76.989900000000006</v>
      </c>
      <c r="AQ192" s="62">
        <v>76.989900000000006</v>
      </c>
      <c r="AR192" s="62">
        <v>76.989900000000006</v>
      </c>
      <c r="AS192" s="62">
        <v>76.989900000000006</v>
      </c>
      <c r="AT192" s="62">
        <v>76.989900000000006</v>
      </c>
      <c r="AU192" s="62">
        <v>76.989900000000006</v>
      </c>
      <c r="AV192" s="62">
        <v>76.989900000000006</v>
      </c>
      <c r="AW192" s="62">
        <v>76.989900000000006</v>
      </c>
      <c r="AX192" s="96">
        <v>3.5500000000000002E-3</v>
      </c>
      <c r="AY192" s="91">
        <v>0</v>
      </c>
      <c r="AZ192" s="91">
        <v>0</v>
      </c>
      <c r="BH192"/>
    </row>
    <row r="193" spans="1:71" ht="20" x14ac:dyDescent="0.2">
      <c r="A193" s="3" t="s">
        <v>222</v>
      </c>
      <c r="B193" s="8"/>
      <c r="C193" s="8"/>
      <c r="D193" s="8"/>
      <c r="E193" s="103">
        <f>E191+E192+E98+E48</f>
        <v>12352695.515999997</v>
      </c>
      <c r="F193" s="87">
        <f>SUM(F191:F192)+F98+F48</f>
        <v>133.17817260000001</v>
      </c>
      <c r="G193" s="102">
        <f>G191+G192+G98+G48</f>
        <v>2097.5675999999994</v>
      </c>
      <c r="H193" s="102">
        <f>H191+H192+H98+H48</f>
        <v>2236.9625732727363</v>
      </c>
      <c r="I193" s="105">
        <f>SUM(I191:I192)+I98+I48</f>
        <v>142.23171278489383</v>
      </c>
      <c r="J193" s="29" t="s">
        <v>28</v>
      </c>
      <c r="K193" s="60">
        <f>K191+K192+K98+K48</f>
        <v>2126.6426646195946</v>
      </c>
      <c r="L193" s="60">
        <f t="shared" ref="L193:AW193" si="41">L191+L192+L98+L48</f>
        <v>2133.4898817911121</v>
      </c>
      <c r="M193" s="60">
        <f t="shared" si="41"/>
        <v>2140.2500989626301</v>
      </c>
      <c r="N193" s="60">
        <f t="shared" si="41"/>
        <v>2147.0103161341476</v>
      </c>
      <c r="O193" s="60">
        <f t="shared" si="41"/>
        <v>2153.7705333056651</v>
      </c>
      <c r="P193" s="60">
        <f t="shared" si="41"/>
        <v>2160.5307504771836</v>
      </c>
      <c r="Q193" s="60">
        <f t="shared" si="41"/>
        <v>2167.2909676487011</v>
      </c>
      <c r="R193" s="60">
        <f t="shared" si="41"/>
        <v>2174.0511848202191</v>
      </c>
      <c r="S193" s="60">
        <f t="shared" si="41"/>
        <v>2180.8114019917366</v>
      </c>
      <c r="T193" s="60">
        <f t="shared" si="41"/>
        <v>2187.5716191632546</v>
      </c>
      <c r="U193" s="60">
        <f t="shared" si="41"/>
        <v>2194.5184224255313</v>
      </c>
      <c r="V193" s="60">
        <f t="shared" si="41"/>
        <v>2186.8696476919977</v>
      </c>
      <c r="W193" s="60">
        <f t="shared" si="41"/>
        <v>2185.7815804587435</v>
      </c>
      <c r="X193" s="60">
        <f t="shared" si="41"/>
        <v>2182.4224364176948</v>
      </c>
      <c r="Y193" s="60">
        <f t="shared" si="41"/>
        <v>2179.4685161967418</v>
      </c>
      <c r="Z193" s="60">
        <f t="shared" si="41"/>
        <v>2176.5145959757901</v>
      </c>
      <c r="AA193" s="60">
        <f t="shared" si="41"/>
        <v>2179.8372397788421</v>
      </c>
      <c r="AB193" s="60">
        <f t="shared" si="41"/>
        <v>2188.7591776325417</v>
      </c>
      <c r="AC193" s="60">
        <f t="shared" si="41"/>
        <v>2201.5821154381047</v>
      </c>
      <c r="AD193" s="60">
        <f t="shared" si="41"/>
        <v>2214.4127861153806</v>
      </c>
      <c r="AE193" s="60">
        <f t="shared" si="41"/>
        <v>2218.532317721395</v>
      </c>
      <c r="AF193" s="60">
        <f t="shared" si="41"/>
        <v>2222.043349327409</v>
      </c>
      <c r="AG193" s="60">
        <f t="shared" si="41"/>
        <v>2221.9424259760231</v>
      </c>
      <c r="AH193" s="60">
        <f t="shared" si="41"/>
        <v>2225.134778378007</v>
      </c>
      <c r="AI193" s="60">
        <f t="shared" si="41"/>
        <v>2227.6508307799913</v>
      </c>
      <c r="AJ193" s="60">
        <f t="shared" si="41"/>
        <v>2233.0182873819754</v>
      </c>
      <c r="AK193" s="60">
        <f t="shared" si="41"/>
        <v>2238.23066668396</v>
      </c>
      <c r="AL193" s="60">
        <f t="shared" si="41"/>
        <v>2248.217074477689</v>
      </c>
      <c r="AM193" s="60">
        <f t="shared" si="41"/>
        <v>2244.9230920379869</v>
      </c>
      <c r="AN193" s="60">
        <f t="shared" si="41"/>
        <v>2266.4633789236386</v>
      </c>
      <c r="AO193" s="60">
        <f t="shared" si="41"/>
        <v>2285.8067436596161</v>
      </c>
      <c r="AP193" s="60">
        <f t="shared" si="41"/>
        <v>2298.5838781361763</v>
      </c>
      <c r="AQ193" s="60">
        <f t="shared" si="41"/>
        <v>2312.0127586214953</v>
      </c>
      <c r="AR193" s="60">
        <f t="shared" si="41"/>
        <v>2305.2175297689755</v>
      </c>
      <c r="AS193" s="60">
        <f t="shared" si="41"/>
        <v>2316.546467129182</v>
      </c>
      <c r="AT193" s="60">
        <f t="shared" si="41"/>
        <v>2317.2122174031065</v>
      </c>
      <c r="AU193" s="60">
        <f t="shared" si="41"/>
        <v>2306.5938688746842</v>
      </c>
      <c r="AV193" s="60">
        <f t="shared" si="41"/>
        <v>2301.9720590154852</v>
      </c>
      <c r="AW193" s="60">
        <f t="shared" si="41"/>
        <v>2313.1624960798877</v>
      </c>
      <c r="AX193" s="97">
        <f>AX191+AX98+AX48</f>
        <v>57.246259999999999</v>
      </c>
      <c r="AY193" s="92">
        <f>G193*(2017-1979+1)-SUM(K193:AW193)</f>
        <v>-4759.7137574223307</v>
      </c>
      <c r="AZ193" s="92">
        <f>-AY193/360</f>
        <v>13.221427103950919</v>
      </c>
      <c r="BH193"/>
    </row>
    <row r="194" spans="1:71" ht="14" thickBot="1" x14ac:dyDescent="0.2">
      <c r="G194" s="35"/>
      <c r="H194" s="35"/>
      <c r="Q194" s="35"/>
      <c r="R194" s="35"/>
      <c r="S194" s="6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67"/>
      <c r="AY194" s="67"/>
      <c r="AZ194" s="67"/>
      <c r="BA194" s="38"/>
      <c r="BB194" s="38"/>
      <c r="BC194" s="38"/>
      <c r="BD194" s="38"/>
      <c r="BE194" s="38"/>
      <c r="BH194"/>
    </row>
    <row r="195" spans="1:71" x14ac:dyDescent="0.2">
      <c r="B195" s="117" t="s">
        <v>321</v>
      </c>
      <c r="C195" s="118"/>
      <c r="F195" s="35"/>
      <c r="I195" s="5" t="s">
        <v>226</v>
      </c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BH195"/>
    </row>
    <row r="196" spans="1:71" ht="16" x14ac:dyDescent="0.2">
      <c r="B196" s="119"/>
      <c r="C196" s="120"/>
      <c r="H196" s="35"/>
      <c r="I196" s="35"/>
      <c r="N196" s="35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93"/>
      <c r="AY196" s="93"/>
      <c r="AZ196" s="93"/>
      <c r="BA196" s="68"/>
      <c r="BB196" s="68"/>
      <c r="BC196" s="23"/>
      <c r="BH196"/>
    </row>
    <row r="197" spans="1:71" x14ac:dyDescent="0.2">
      <c r="B197" s="121" t="s">
        <v>312</v>
      </c>
      <c r="C197" s="122">
        <v>5.8999999999999997E-2</v>
      </c>
      <c r="D197" s="69"/>
      <c r="E197" s="35"/>
      <c r="F197" s="35"/>
      <c r="H197" s="116"/>
      <c r="I197" s="115" t="s">
        <v>50</v>
      </c>
      <c r="J197" s="35" t="s">
        <v>227</v>
      </c>
      <c r="K197" s="71">
        <v>1979</v>
      </c>
      <c r="L197" s="71">
        <v>1980</v>
      </c>
      <c r="M197" s="71">
        <v>1981</v>
      </c>
      <c r="N197" s="71">
        <v>1982</v>
      </c>
      <c r="O197" s="71">
        <v>1983</v>
      </c>
      <c r="P197" s="71">
        <v>1984</v>
      </c>
      <c r="Q197" s="71">
        <v>1985</v>
      </c>
      <c r="R197" s="71">
        <v>1986</v>
      </c>
      <c r="S197" s="71">
        <v>1987</v>
      </c>
      <c r="T197" s="71">
        <v>1988</v>
      </c>
      <c r="U197" s="71">
        <v>1989</v>
      </c>
      <c r="V197" s="71">
        <v>1990</v>
      </c>
      <c r="W197" s="71">
        <v>1991</v>
      </c>
      <c r="X197" s="71">
        <v>1992</v>
      </c>
      <c r="Y197" s="71">
        <v>1993</v>
      </c>
      <c r="Z197" s="71">
        <v>1994</v>
      </c>
      <c r="AA197" s="71">
        <v>1995</v>
      </c>
      <c r="AB197" s="71">
        <v>1996</v>
      </c>
      <c r="AC197" s="71">
        <v>1997</v>
      </c>
      <c r="AD197" s="71">
        <v>1998</v>
      </c>
      <c r="AE197" s="71">
        <v>1999</v>
      </c>
      <c r="AF197" s="71">
        <v>2000</v>
      </c>
      <c r="AG197" s="71">
        <v>2001</v>
      </c>
      <c r="AH197" s="71">
        <v>2002</v>
      </c>
      <c r="AI197" s="71">
        <v>2003</v>
      </c>
      <c r="AJ197" s="71">
        <v>2004</v>
      </c>
      <c r="AK197" s="71">
        <v>2005</v>
      </c>
      <c r="AL197" s="71">
        <v>2006</v>
      </c>
      <c r="AM197" s="71">
        <v>2007</v>
      </c>
      <c r="AN197" s="71">
        <v>2008</v>
      </c>
      <c r="AO197" s="71">
        <v>2009</v>
      </c>
      <c r="AP197" s="71">
        <v>2010</v>
      </c>
      <c r="AQ197" s="71">
        <v>2011</v>
      </c>
      <c r="AR197" s="71">
        <v>2012</v>
      </c>
      <c r="AS197" s="71">
        <v>2013</v>
      </c>
      <c r="AT197" s="71">
        <v>2014</v>
      </c>
      <c r="AU197" s="71">
        <v>2015</v>
      </c>
      <c r="AV197" s="71">
        <v>2016</v>
      </c>
      <c r="AW197" s="72">
        <v>2017</v>
      </c>
      <c r="BH197"/>
    </row>
    <row r="198" spans="1:71" x14ac:dyDescent="0.2">
      <c r="B198" s="121" t="s">
        <v>311</v>
      </c>
      <c r="C198" s="122">
        <v>5.8999999999999997E-2</v>
      </c>
      <c r="D198" s="69"/>
      <c r="E198" s="35"/>
      <c r="F198" s="35"/>
      <c r="H198" s="35"/>
      <c r="I198" s="1" t="s">
        <v>51</v>
      </c>
      <c r="BH198"/>
    </row>
    <row r="199" spans="1:71" x14ac:dyDescent="0.2">
      <c r="B199" s="121" t="s">
        <v>32</v>
      </c>
      <c r="C199" s="122">
        <v>5.8999999999999997E-2</v>
      </c>
      <c r="D199" s="69"/>
      <c r="E199" s="35"/>
      <c r="F199" s="35"/>
      <c r="H199" s="35"/>
      <c r="I199" s="1" t="s">
        <v>52</v>
      </c>
      <c r="BH199"/>
    </row>
    <row r="200" spans="1:71" x14ac:dyDescent="0.2">
      <c r="A200" t="s">
        <v>28</v>
      </c>
      <c r="B200" s="121" t="s">
        <v>310</v>
      </c>
      <c r="C200" s="122">
        <v>5.8999999999999997E-2</v>
      </c>
      <c r="D200" s="69"/>
      <c r="E200" s="35"/>
      <c r="F200" s="35"/>
      <c r="H200" s="35"/>
      <c r="I200" s="1" t="s">
        <v>53</v>
      </c>
      <c r="BH200"/>
    </row>
    <row r="201" spans="1:71" x14ac:dyDescent="0.2">
      <c r="B201" s="121" t="s">
        <v>309</v>
      </c>
      <c r="C201" s="122">
        <v>5.8999999999999997E-2</v>
      </c>
      <c r="D201" s="69"/>
      <c r="E201" s="35"/>
      <c r="F201" s="35"/>
      <c r="H201" s="35"/>
      <c r="I201" s="1" t="s">
        <v>54</v>
      </c>
      <c r="BH201"/>
    </row>
    <row r="202" spans="1:71" x14ac:dyDescent="0.2">
      <c r="B202" s="121" t="s">
        <v>308</v>
      </c>
      <c r="C202" s="122">
        <v>5.8999999999999997E-2</v>
      </c>
      <c r="D202" s="69"/>
      <c r="E202" s="35"/>
      <c r="F202" s="35"/>
      <c r="H202" s="35"/>
      <c r="I202" s="20" t="s">
        <v>57</v>
      </c>
      <c r="K202" s="39">
        <v>1</v>
      </c>
      <c r="AK202">
        <v>1.04</v>
      </c>
      <c r="AV202">
        <f>1.08*AK202</f>
        <v>1.1232000000000002</v>
      </c>
      <c r="AW202">
        <f>1.08*AK202</f>
        <v>1.1232000000000002</v>
      </c>
      <c r="BH202"/>
    </row>
    <row r="203" spans="1:71" x14ac:dyDescent="0.2">
      <c r="B203" s="121" t="s">
        <v>307</v>
      </c>
      <c r="C203" s="122">
        <v>5.8999999999999997E-2</v>
      </c>
      <c r="D203" s="69"/>
      <c r="E203" s="35"/>
      <c r="F203" s="35"/>
      <c r="H203" s="35"/>
      <c r="I203" s="20" t="s">
        <v>93</v>
      </c>
      <c r="BH203"/>
    </row>
    <row r="204" spans="1:71" x14ac:dyDescent="0.2">
      <c r="B204" s="121" t="s">
        <v>306</v>
      </c>
      <c r="C204" s="122">
        <v>5.8999999999999997E-2</v>
      </c>
      <c r="D204" s="69"/>
      <c r="E204" s="35"/>
      <c r="F204" s="35"/>
      <c r="H204" s="35"/>
      <c r="I204" s="1" t="s">
        <v>55</v>
      </c>
      <c r="J204" s="39">
        <v>0.99</v>
      </c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>
        <v>1.1080000000000001</v>
      </c>
      <c r="AE204" s="76"/>
      <c r="AF204" s="76"/>
      <c r="AG204" s="39">
        <v>1.01871</v>
      </c>
      <c r="AH204" s="76"/>
      <c r="AI204" s="76"/>
      <c r="AJ204" s="76"/>
      <c r="AK204" s="76"/>
      <c r="AL204" s="39">
        <v>1.0255099999999999</v>
      </c>
      <c r="AM204" s="39">
        <v>0.99029599999999995</v>
      </c>
      <c r="AN204" s="39">
        <v>0.99358100000000005</v>
      </c>
      <c r="AO204" s="39">
        <v>1.03782</v>
      </c>
      <c r="AP204" s="76"/>
      <c r="AQ204" s="39">
        <v>1.0605199999999999</v>
      </c>
      <c r="AR204" s="76"/>
      <c r="AS204" s="39">
        <v>1.04179</v>
      </c>
      <c r="AT204" s="39">
        <v>1.03369</v>
      </c>
      <c r="AU204" s="39">
        <v>1.0063800000000001</v>
      </c>
      <c r="AV204" s="39">
        <v>1</v>
      </c>
      <c r="AW204" s="76">
        <v>1.01244</v>
      </c>
      <c r="BH204"/>
    </row>
    <row r="205" spans="1:71" x14ac:dyDescent="0.2">
      <c r="B205" s="121" t="s">
        <v>314</v>
      </c>
      <c r="C205" s="122">
        <v>5.8999999999999997E-2</v>
      </c>
      <c r="D205" s="69"/>
      <c r="E205" s="35"/>
      <c r="F205" s="35"/>
      <c r="G205" s="69"/>
      <c r="I205" s="20" t="s">
        <v>229</v>
      </c>
      <c r="AX205" s="93"/>
      <c r="AY205" s="93"/>
      <c r="AZ205" s="93"/>
      <c r="BA205" s="68"/>
      <c r="BB205" s="68"/>
      <c r="BC205" s="68"/>
      <c r="BH205"/>
    </row>
    <row r="206" spans="1:71" x14ac:dyDescent="0.2">
      <c r="B206" s="121" t="s">
        <v>315</v>
      </c>
      <c r="C206" s="122">
        <v>5.8999999999999997E-2</v>
      </c>
      <c r="D206" s="69"/>
      <c r="E206" s="35"/>
      <c r="F206" s="35"/>
      <c r="G206" s="69"/>
      <c r="I206" s="19" t="s">
        <v>230</v>
      </c>
      <c r="J206" s="39">
        <v>4.57</v>
      </c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>
        <v>1</v>
      </c>
      <c r="AE206" s="39"/>
      <c r="AF206" s="39"/>
      <c r="AG206" s="39">
        <v>0.86</v>
      </c>
      <c r="AH206" s="39"/>
      <c r="AI206" s="39"/>
      <c r="AJ206" s="39">
        <v>4.5659999999999998</v>
      </c>
      <c r="AK206" s="39"/>
      <c r="AL206" s="39"/>
      <c r="AM206" s="39"/>
      <c r="AN206" s="39">
        <v>4.5</v>
      </c>
      <c r="AO206" s="39">
        <v>4.5</v>
      </c>
      <c r="AP206" s="39"/>
      <c r="AQ206" s="39"/>
      <c r="AR206" s="39"/>
      <c r="AS206" s="39"/>
      <c r="AT206" s="39">
        <v>5.16</v>
      </c>
      <c r="AU206" s="39">
        <v>4.2699999999999996</v>
      </c>
      <c r="AV206" s="39">
        <v>4.1399999999999997</v>
      </c>
      <c r="AW206" s="74">
        <v>4.1399999999999997</v>
      </c>
      <c r="AX206" s="93"/>
      <c r="AY206" s="93"/>
      <c r="AZ206" s="93"/>
      <c r="BA206" s="68"/>
      <c r="BB206" s="68"/>
      <c r="BC206" s="68"/>
      <c r="BH206"/>
    </row>
    <row r="207" spans="1:71" x14ac:dyDescent="0.2">
      <c r="B207" s="121" t="s">
        <v>36</v>
      </c>
      <c r="C207" s="122">
        <v>5.8999999999999997E-2</v>
      </c>
      <c r="D207" s="69"/>
      <c r="E207" s="35"/>
      <c r="F207" s="35"/>
      <c r="I207" s="20" t="s">
        <v>231</v>
      </c>
      <c r="AX207" s="94"/>
      <c r="AY207" s="94"/>
      <c r="AZ207" s="94"/>
      <c r="BA207" s="35"/>
      <c r="BB207" s="35"/>
      <c r="BC207" s="35"/>
      <c r="BH207"/>
      <c r="BS207" s="35"/>
    </row>
    <row r="208" spans="1:71" x14ac:dyDescent="0.2">
      <c r="B208" s="121" t="s">
        <v>304</v>
      </c>
      <c r="C208" s="122">
        <v>5.8999999999999997E-2</v>
      </c>
      <c r="D208" s="69"/>
      <c r="E208" s="35"/>
      <c r="F208" s="35"/>
      <c r="I208" s="19" t="s">
        <v>232</v>
      </c>
      <c r="AX208" s="94"/>
      <c r="AY208" s="94"/>
      <c r="AZ208" s="94"/>
      <c r="BA208" s="35"/>
      <c r="BB208" s="35"/>
      <c r="BC208" s="35"/>
      <c r="BH208"/>
    </row>
    <row r="209" spans="2:60" x14ac:dyDescent="0.2">
      <c r="B209" s="121" t="s">
        <v>302</v>
      </c>
      <c r="C209" s="122">
        <v>5.8999999999999997E-2</v>
      </c>
      <c r="D209" s="69"/>
      <c r="E209" s="35"/>
      <c r="F209" s="35"/>
      <c r="I209" s="19" t="s">
        <v>233</v>
      </c>
      <c r="J209" s="39">
        <v>1.1000000000000001</v>
      </c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>
        <v>1</v>
      </c>
      <c r="AE209" s="39"/>
      <c r="AF209" s="39"/>
      <c r="AG209" s="39">
        <v>0.26</v>
      </c>
      <c r="AH209" s="39"/>
      <c r="AI209" s="39"/>
      <c r="AJ209" s="39">
        <v>1.1060000000000001</v>
      </c>
      <c r="AK209" s="39"/>
      <c r="AL209" s="39"/>
      <c r="AM209" s="39"/>
      <c r="AN209" s="39">
        <v>2.63</v>
      </c>
      <c r="AO209" s="39">
        <v>2.34</v>
      </c>
      <c r="AP209" s="39">
        <v>2.35</v>
      </c>
      <c r="AQ209" s="39">
        <v>2.04</v>
      </c>
      <c r="AR209" s="39"/>
      <c r="AS209" s="39"/>
      <c r="AT209" s="39">
        <v>1.66</v>
      </c>
      <c r="AU209" s="39">
        <v>1.1000000000000001</v>
      </c>
      <c r="AV209" s="39">
        <v>1.48</v>
      </c>
      <c r="AW209" s="74">
        <v>1.48</v>
      </c>
      <c r="AX209" s="94"/>
      <c r="AY209" s="94"/>
      <c r="AZ209" s="94"/>
      <c r="BA209" s="35"/>
      <c r="BB209" s="35"/>
      <c r="BC209" s="35"/>
      <c r="BH209"/>
    </row>
    <row r="210" spans="2:60" x14ac:dyDescent="0.2">
      <c r="B210" s="121" t="s">
        <v>316</v>
      </c>
      <c r="C210" s="122">
        <v>0.17</v>
      </c>
      <c r="D210" s="69"/>
      <c r="E210" s="35"/>
      <c r="F210" s="35"/>
      <c r="I210" s="19" t="s">
        <v>234</v>
      </c>
      <c r="J210" s="39">
        <v>1.72</v>
      </c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>
        <v>1</v>
      </c>
      <c r="AE210" s="39"/>
      <c r="AF210" s="39"/>
      <c r="AG210" s="39">
        <v>1</v>
      </c>
      <c r="AH210" s="39"/>
      <c r="AI210" s="39"/>
      <c r="AJ210" s="39">
        <v>1.726</v>
      </c>
      <c r="AK210" s="39"/>
      <c r="AL210" s="39"/>
      <c r="AM210" s="39"/>
      <c r="AN210" s="39"/>
      <c r="AO210" s="39"/>
      <c r="AP210" s="39">
        <v>2.34</v>
      </c>
      <c r="AQ210" s="39"/>
      <c r="AR210" s="39"/>
      <c r="AS210" s="39"/>
      <c r="AT210" s="39" t="s">
        <v>28</v>
      </c>
      <c r="AU210" s="39">
        <v>2.02</v>
      </c>
      <c r="AV210" s="39">
        <v>1.96</v>
      </c>
      <c r="AW210" s="74">
        <v>1.96</v>
      </c>
      <c r="AX210" s="94"/>
      <c r="AY210" s="94"/>
      <c r="AZ210" s="94"/>
      <c r="BA210" s="35"/>
      <c r="BB210" s="35"/>
      <c r="BC210" s="35"/>
      <c r="BH210"/>
    </row>
    <row r="211" spans="2:60" x14ac:dyDescent="0.2">
      <c r="B211" s="121" t="s">
        <v>317</v>
      </c>
      <c r="C211" s="122">
        <v>0.14699999999999999</v>
      </c>
      <c r="D211" s="69"/>
      <c r="E211" s="35"/>
      <c r="F211" s="35"/>
      <c r="I211" s="19" t="s">
        <v>235</v>
      </c>
      <c r="AX211" s="94"/>
      <c r="AY211" s="94"/>
      <c r="AZ211" s="94"/>
      <c r="BA211" s="35"/>
      <c r="BB211" s="35"/>
      <c r="BC211" s="35"/>
      <c r="BH211"/>
    </row>
    <row r="212" spans="2:60" x14ac:dyDescent="0.2">
      <c r="B212" s="121" t="s">
        <v>318</v>
      </c>
      <c r="C212" s="122">
        <v>5.8999999999999997E-2</v>
      </c>
      <c r="D212" s="69"/>
      <c r="E212" s="35"/>
      <c r="F212" s="35"/>
      <c r="I212" s="19" t="s">
        <v>236</v>
      </c>
      <c r="J212" s="39">
        <v>0.62</v>
      </c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>
        <v>1</v>
      </c>
      <c r="AE212" s="39"/>
      <c r="AF212" s="39"/>
      <c r="AG212" s="39">
        <v>0.37</v>
      </c>
      <c r="AH212" s="39"/>
      <c r="AI212" s="39"/>
      <c r="AJ212" s="39">
        <v>0.62</v>
      </c>
      <c r="AK212" s="39"/>
      <c r="AL212" s="39"/>
      <c r="AM212" s="39">
        <v>2.5499999999999998</v>
      </c>
      <c r="AN212" s="39"/>
      <c r="AO212" s="39">
        <v>1.71</v>
      </c>
      <c r="AP212" s="39"/>
      <c r="AQ212" s="39">
        <v>2.2400000000000002</v>
      </c>
      <c r="AR212" s="39" t="s">
        <v>28</v>
      </c>
      <c r="AS212" s="39" t="s">
        <v>28</v>
      </c>
      <c r="AT212" s="39">
        <v>2.11</v>
      </c>
      <c r="AU212" s="39">
        <v>2.57</v>
      </c>
      <c r="AV212" s="39">
        <v>1.75</v>
      </c>
      <c r="AW212" s="74">
        <v>1.75</v>
      </c>
      <c r="AX212" s="94"/>
      <c r="AY212" s="94"/>
      <c r="AZ212" s="94"/>
      <c r="BA212" s="35"/>
      <c r="BB212" s="35"/>
      <c r="BC212" s="35"/>
      <c r="BH212"/>
    </row>
    <row r="213" spans="2:60" x14ac:dyDescent="0.2">
      <c r="B213" s="121" t="s">
        <v>303</v>
      </c>
      <c r="C213" s="122">
        <v>5.8999999999999997E-2</v>
      </c>
      <c r="D213" s="69"/>
      <c r="E213" s="35"/>
      <c r="F213" s="35"/>
      <c r="I213" s="19" t="s">
        <v>237</v>
      </c>
      <c r="AX213" s="94"/>
      <c r="AY213" s="94"/>
      <c r="AZ213" s="94"/>
      <c r="BA213" s="35"/>
      <c r="BB213" s="35"/>
      <c r="BC213" s="35"/>
      <c r="BH213"/>
    </row>
    <row r="214" spans="2:60" x14ac:dyDescent="0.2">
      <c r="B214" s="121" t="s">
        <v>313</v>
      </c>
      <c r="C214" s="122">
        <v>5.8999999999999997E-2</v>
      </c>
      <c r="D214" s="69"/>
      <c r="E214" s="35"/>
      <c r="F214" s="35"/>
      <c r="I214" s="19" t="s">
        <v>238</v>
      </c>
      <c r="AX214" s="94"/>
      <c r="AY214" s="94"/>
      <c r="AZ214" s="94"/>
      <c r="BA214" s="35"/>
      <c r="BB214" s="35"/>
      <c r="BC214" s="35"/>
      <c r="BH214"/>
    </row>
    <row r="215" spans="2:60" x14ac:dyDescent="0.2">
      <c r="B215" s="121" t="s">
        <v>319</v>
      </c>
      <c r="C215" s="122">
        <v>5.8999999999999997E-2</v>
      </c>
      <c r="D215" s="69"/>
      <c r="E215" s="35"/>
      <c r="F215" s="35"/>
      <c r="I215" s="19" t="s">
        <v>239</v>
      </c>
      <c r="AX215" s="94"/>
      <c r="AY215" s="94"/>
      <c r="AZ215" s="94"/>
      <c r="BA215" s="35"/>
      <c r="BB215" s="35"/>
      <c r="BC215" s="35"/>
      <c r="BH215"/>
    </row>
    <row r="216" spans="2:60" ht="19" thickBot="1" x14ac:dyDescent="0.25">
      <c r="B216" s="123" t="s">
        <v>320</v>
      </c>
      <c r="C216" s="124">
        <v>5.8999999999999997E-2</v>
      </c>
      <c r="D216" s="69"/>
      <c r="E216" s="35"/>
      <c r="F216" s="35"/>
      <c r="I216" s="19" t="s">
        <v>240</v>
      </c>
      <c r="J216" s="39">
        <v>1.21</v>
      </c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>
        <v>1</v>
      </c>
      <c r="AE216" s="39"/>
      <c r="AF216" s="39"/>
      <c r="AG216" s="39">
        <v>1.07</v>
      </c>
      <c r="AH216" s="39"/>
      <c r="AI216" s="39"/>
      <c r="AJ216" s="39">
        <v>1.21</v>
      </c>
      <c r="AK216" s="39"/>
      <c r="AL216" s="39"/>
      <c r="AM216" s="39">
        <v>1.47</v>
      </c>
      <c r="AN216" s="39">
        <v>1.26</v>
      </c>
      <c r="AO216" s="39">
        <v>1.44</v>
      </c>
      <c r="AP216" s="39">
        <v>1.45</v>
      </c>
      <c r="AQ216" s="39">
        <v>1.52</v>
      </c>
      <c r="AR216" s="39"/>
      <c r="AS216" s="39"/>
      <c r="AT216" s="39">
        <v>1.6</v>
      </c>
      <c r="AU216" s="39">
        <v>1.61</v>
      </c>
      <c r="AV216" s="39">
        <v>1.56</v>
      </c>
      <c r="AW216" s="74">
        <v>1.56</v>
      </c>
      <c r="AX216" s="94"/>
      <c r="AY216" s="94"/>
      <c r="AZ216" s="94"/>
      <c r="BA216" s="35"/>
      <c r="BB216" s="35"/>
      <c r="BC216" s="35"/>
      <c r="BH216"/>
    </row>
    <row r="217" spans="2:60" x14ac:dyDescent="0.2">
      <c r="D217" s="69"/>
      <c r="E217" s="35"/>
      <c r="F217" s="35"/>
      <c r="I217" s="19" t="s">
        <v>241</v>
      </c>
      <c r="J217" s="39">
        <v>0.98</v>
      </c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>
        <v>1</v>
      </c>
      <c r="AE217" s="39"/>
      <c r="AF217" s="39"/>
      <c r="AG217" s="39">
        <v>0.8</v>
      </c>
      <c r="AH217" s="39"/>
      <c r="AI217" s="39"/>
      <c r="AJ217" s="39">
        <v>0.98</v>
      </c>
      <c r="AK217" s="39"/>
      <c r="AL217" s="39"/>
      <c r="AM217" s="39">
        <v>1.27</v>
      </c>
      <c r="AN217" s="39">
        <v>1.2</v>
      </c>
      <c r="AO217" s="39">
        <v>1.29</v>
      </c>
      <c r="AP217" s="39">
        <v>1.25</v>
      </c>
      <c r="AQ217" s="39">
        <v>1.3</v>
      </c>
      <c r="AR217" s="39"/>
      <c r="AS217" s="39"/>
      <c r="AT217" s="39">
        <v>1.33</v>
      </c>
      <c r="AU217" s="39">
        <v>1.36</v>
      </c>
      <c r="AV217" s="39">
        <v>1.35</v>
      </c>
      <c r="AW217" s="74">
        <v>1.35</v>
      </c>
      <c r="AX217" s="94"/>
      <c r="AY217" s="94"/>
      <c r="AZ217" s="94"/>
      <c r="BA217" s="35"/>
      <c r="BB217" s="35"/>
      <c r="BC217" s="35"/>
      <c r="BH217"/>
    </row>
    <row r="218" spans="2:60" x14ac:dyDescent="0.2">
      <c r="B218" s="134" t="s">
        <v>330</v>
      </c>
      <c r="C218" t="s">
        <v>297</v>
      </c>
      <c r="D218" s="69"/>
      <c r="E218" s="35"/>
      <c r="F218" s="35"/>
      <c r="G218" s="35"/>
      <c r="I218" s="19" t="s">
        <v>242</v>
      </c>
      <c r="AX218" s="94"/>
      <c r="AY218" s="94"/>
      <c r="AZ218" s="94"/>
      <c r="BA218" s="35"/>
      <c r="BB218" s="35"/>
      <c r="BC218" s="35"/>
      <c r="BH218"/>
    </row>
    <row r="219" spans="2:60" x14ac:dyDescent="0.2">
      <c r="B219" s="134" t="s">
        <v>331</v>
      </c>
      <c r="C219" t="s">
        <v>332</v>
      </c>
      <c r="I219" s="1" t="s">
        <v>192</v>
      </c>
      <c r="J219" s="39">
        <v>1</v>
      </c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>
        <v>0.4798</v>
      </c>
      <c r="AC219" s="39"/>
      <c r="AD219" s="39"/>
      <c r="AE219" s="39"/>
      <c r="AF219" s="39"/>
      <c r="AG219" s="39">
        <v>1.0154000000000001</v>
      </c>
      <c r="AH219" s="39"/>
      <c r="AI219" s="39"/>
      <c r="AJ219" s="39"/>
      <c r="AK219" s="39"/>
      <c r="AL219" s="39" t="s">
        <v>28</v>
      </c>
      <c r="AM219" s="39"/>
      <c r="AN219" s="39"/>
      <c r="AO219" s="39">
        <v>0.9617</v>
      </c>
      <c r="AP219" s="39">
        <v>1.0256000000000001</v>
      </c>
      <c r="AQ219" s="39">
        <v>0.90739999999999998</v>
      </c>
      <c r="AR219" s="39"/>
      <c r="AS219" s="39"/>
      <c r="AT219" s="39">
        <v>1.0194000000000001</v>
      </c>
      <c r="AU219" s="39">
        <v>1.0613999999999999</v>
      </c>
      <c r="AV219" s="39">
        <v>1</v>
      </c>
      <c r="AW219" s="76">
        <v>1</v>
      </c>
      <c r="AX219" s="94"/>
      <c r="AY219" s="94"/>
      <c r="AZ219" s="94"/>
      <c r="BA219" s="35"/>
      <c r="BB219" s="35"/>
      <c r="BC219" s="35"/>
      <c r="BH219"/>
    </row>
    <row r="220" spans="2:60" x14ac:dyDescent="0.2">
      <c r="B220" s="134" t="s">
        <v>333</v>
      </c>
      <c r="C220" t="s">
        <v>334</v>
      </c>
      <c r="I220" s="20" t="s">
        <v>58</v>
      </c>
      <c r="AX220" s="94"/>
      <c r="AY220" s="94"/>
      <c r="AZ220" s="94"/>
      <c r="BA220" s="35"/>
      <c r="BB220" s="35"/>
      <c r="BC220" s="35"/>
      <c r="BH220"/>
    </row>
    <row r="221" spans="2:60" x14ac:dyDescent="0.2">
      <c r="B221" s="134" t="s">
        <v>294</v>
      </c>
      <c r="C221" t="s">
        <v>335</v>
      </c>
      <c r="I221" s="20" t="s">
        <v>191</v>
      </c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>
        <v>0.63</v>
      </c>
      <c r="AC221" s="39"/>
      <c r="AD221" s="39"/>
      <c r="AE221" s="39"/>
      <c r="AF221" s="39">
        <v>2.4</v>
      </c>
      <c r="AG221" s="39"/>
      <c r="AH221" s="39"/>
      <c r="AI221" s="39"/>
      <c r="AJ221" s="39"/>
      <c r="AK221" s="39"/>
      <c r="AL221" s="39"/>
      <c r="AM221" s="39"/>
      <c r="AN221" s="39">
        <v>2.6</v>
      </c>
      <c r="AO221" s="39">
        <v>2.38</v>
      </c>
      <c r="AP221" s="39">
        <v>1.84</v>
      </c>
      <c r="AQ221" s="39"/>
      <c r="AR221" s="39"/>
      <c r="AS221" s="39">
        <v>1.55</v>
      </c>
      <c r="AT221" s="39"/>
      <c r="AU221" s="39"/>
      <c r="AV221" s="39"/>
      <c r="AW221" s="76"/>
      <c r="AX221" s="94"/>
      <c r="AY221" s="94"/>
      <c r="AZ221" s="94"/>
      <c r="BA221" s="35"/>
      <c r="BB221" s="35"/>
      <c r="BC221" s="35"/>
      <c r="BH221"/>
    </row>
    <row r="222" spans="2:60" x14ac:dyDescent="0.2">
      <c r="B222" s="134" t="s">
        <v>336</v>
      </c>
      <c r="C222" t="s">
        <v>337</v>
      </c>
      <c r="I222" s="19" t="s">
        <v>243</v>
      </c>
      <c r="J222" s="39">
        <v>1.0160400000000001</v>
      </c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>
        <v>0.69875799999999999</v>
      </c>
      <c r="AA222" s="39"/>
      <c r="AB222" s="39">
        <v>0.69995099999999999</v>
      </c>
      <c r="AC222" s="39"/>
      <c r="AD222" s="39"/>
      <c r="AE222" s="39"/>
      <c r="AF222" s="39"/>
      <c r="AG222" s="39">
        <v>1.08796</v>
      </c>
      <c r="AH222" s="39"/>
      <c r="AI222" s="39"/>
      <c r="AJ222" s="39"/>
      <c r="AK222" s="39"/>
      <c r="AL222" s="39">
        <v>0.94979999999999998</v>
      </c>
      <c r="AM222" s="39">
        <v>0.93496900000000005</v>
      </c>
      <c r="AN222" s="39">
        <v>0.89135699999999995</v>
      </c>
      <c r="AO222" s="39"/>
      <c r="AP222" s="39" t="s">
        <v>28</v>
      </c>
      <c r="AQ222" s="39">
        <v>1.01752</v>
      </c>
      <c r="AR222" s="39"/>
      <c r="AS222" s="39">
        <v>0.80889999999999995</v>
      </c>
      <c r="AT222" s="39">
        <v>0.94326500000000002</v>
      </c>
      <c r="AU222" s="39">
        <v>0.98061299999999996</v>
      </c>
      <c r="AV222" s="39">
        <v>1</v>
      </c>
      <c r="AW222" s="74">
        <v>0.99920299999999995</v>
      </c>
      <c r="AX222" s="94"/>
      <c r="AY222" s="94"/>
      <c r="AZ222" s="94"/>
      <c r="BA222" s="35"/>
      <c r="BB222" s="35"/>
      <c r="BC222" s="35"/>
      <c r="BH222"/>
    </row>
    <row r="223" spans="2:60" x14ac:dyDescent="0.2">
      <c r="B223" s="134" t="s">
        <v>338</v>
      </c>
      <c r="C223" t="s">
        <v>339</v>
      </c>
      <c r="I223" s="19" t="s">
        <v>244</v>
      </c>
      <c r="AX223" s="94"/>
      <c r="AY223" s="94"/>
      <c r="AZ223" s="94"/>
      <c r="BA223" s="35"/>
      <c r="BB223" s="35"/>
      <c r="BC223" s="35"/>
      <c r="BH223"/>
    </row>
    <row r="224" spans="2:60" x14ac:dyDescent="0.2">
      <c r="B224" s="134" t="s">
        <v>340</v>
      </c>
      <c r="C224" t="s">
        <v>341</v>
      </c>
      <c r="I224" s="19" t="s">
        <v>245</v>
      </c>
      <c r="AX224" s="94"/>
      <c r="AY224" s="94"/>
      <c r="AZ224" s="94"/>
      <c r="BA224" s="35"/>
      <c r="BB224" s="35"/>
      <c r="BC224" s="35"/>
      <c r="BH224"/>
    </row>
    <row r="225" spans="2:60" x14ac:dyDescent="0.2">
      <c r="B225" s="134" t="s">
        <v>342</v>
      </c>
      <c r="C225" t="s">
        <v>343</v>
      </c>
      <c r="I225" s="19" t="s">
        <v>246</v>
      </c>
      <c r="J225" s="39">
        <v>0.69650500000000004</v>
      </c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>
        <v>0.63759299999999997</v>
      </c>
      <c r="AA225" s="39"/>
      <c r="AB225" s="39">
        <v>0.64096600000000004</v>
      </c>
      <c r="AC225" s="39"/>
      <c r="AD225" s="39"/>
      <c r="AE225" s="39"/>
      <c r="AF225" s="39"/>
      <c r="AG225" s="39">
        <v>0.64982799999999996</v>
      </c>
      <c r="AH225" s="39"/>
      <c r="AI225" s="39"/>
      <c r="AJ225" s="39"/>
      <c r="AK225" s="39"/>
      <c r="AL225" s="39">
        <v>0.77895400000000004</v>
      </c>
      <c r="AM225" s="39">
        <v>0.80598599999999998</v>
      </c>
      <c r="AN225" s="39">
        <v>0.75561599999999995</v>
      </c>
      <c r="AO225" s="39">
        <v>0.78847999999999996</v>
      </c>
      <c r="AP225" s="39" t="s">
        <v>28</v>
      </c>
      <c r="AQ225" s="39">
        <v>0.92418299999999998</v>
      </c>
      <c r="AR225" s="39"/>
      <c r="AS225" s="39">
        <v>1.05074</v>
      </c>
      <c r="AT225" s="39">
        <v>1.10155</v>
      </c>
      <c r="AU225" s="39">
        <v>1.05501</v>
      </c>
      <c r="AV225" s="39">
        <v>1</v>
      </c>
      <c r="AW225" s="74">
        <v>1.0942499999999999</v>
      </c>
      <c r="AX225" s="94"/>
      <c r="AY225" s="94"/>
      <c r="AZ225" s="94"/>
      <c r="BA225" s="35"/>
      <c r="BB225" s="35"/>
      <c r="BC225" s="35"/>
      <c r="BH225"/>
    </row>
    <row r="226" spans="2:60" x14ac:dyDescent="0.2">
      <c r="B226" s="134" t="s">
        <v>344</v>
      </c>
      <c r="C226" t="s">
        <v>345</v>
      </c>
      <c r="I226" s="19" t="s">
        <v>247</v>
      </c>
      <c r="J226" s="39">
        <v>0.88485100000000005</v>
      </c>
      <c r="K226" s="39">
        <v>0.62959752545908865</v>
      </c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>
        <v>0.955511</v>
      </c>
      <c r="AA226" s="39"/>
      <c r="AB226" s="39">
        <v>0.93468399999999996</v>
      </c>
      <c r="AC226" s="39"/>
      <c r="AD226" s="39"/>
      <c r="AE226" s="39"/>
      <c r="AF226" s="39"/>
      <c r="AG226" s="39">
        <v>0.955511</v>
      </c>
      <c r="AH226" s="39"/>
      <c r="AI226" s="39"/>
      <c r="AJ226" s="39"/>
      <c r="AK226" s="39"/>
      <c r="AL226" s="39">
        <v>0.97790080000000001</v>
      </c>
      <c r="AM226" s="39"/>
      <c r="AN226" s="39">
        <v>0.939218</v>
      </c>
      <c r="AO226" s="39"/>
      <c r="AP226" s="39"/>
      <c r="AQ226" s="39"/>
      <c r="AR226" s="39"/>
      <c r="AS226" s="39"/>
      <c r="AT226" s="39">
        <v>1.0470699999999999</v>
      </c>
      <c r="AU226" s="39">
        <v>1.08565</v>
      </c>
      <c r="AV226" s="39">
        <v>1</v>
      </c>
      <c r="AW226" s="74">
        <v>1.0133399999999999</v>
      </c>
      <c r="AX226" s="94"/>
      <c r="AY226" s="94"/>
      <c r="AZ226" s="94"/>
      <c r="BA226" s="35"/>
      <c r="BB226" s="35"/>
      <c r="BC226" s="35"/>
      <c r="BH226"/>
    </row>
    <row r="227" spans="2:60" x14ac:dyDescent="0.2">
      <c r="B227" s="134" t="s">
        <v>346</v>
      </c>
      <c r="C227" t="s">
        <v>347</v>
      </c>
      <c r="I227" s="21" t="s">
        <v>95</v>
      </c>
      <c r="AX227" s="94"/>
      <c r="AY227" s="94"/>
      <c r="AZ227" s="94"/>
      <c r="BA227" s="35"/>
      <c r="BB227" s="35"/>
      <c r="BC227" s="35"/>
      <c r="BH227"/>
    </row>
    <row r="228" spans="2:60" x14ac:dyDescent="0.2">
      <c r="B228" s="134" t="s">
        <v>348</v>
      </c>
      <c r="C228" t="s">
        <v>349</v>
      </c>
      <c r="I228" s="20" t="s">
        <v>59</v>
      </c>
      <c r="AX228" s="94"/>
      <c r="AY228" s="94"/>
      <c r="AZ228" s="94"/>
      <c r="BA228" s="35"/>
      <c r="BB228" s="35"/>
      <c r="BC228" s="35"/>
      <c r="BH228"/>
    </row>
    <row r="229" spans="2:60" x14ac:dyDescent="0.2">
      <c r="B229" s="134" t="s">
        <v>350</v>
      </c>
      <c r="C229" t="s">
        <v>351</v>
      </c>
      <c r="I229" s="20" t="s">
        <v>60</v>
      </c>
      <c r="AX229" s="94"/>
      <c r="AY229" s="94"/>
      <c r="AZ229" s="94"/>
      <c r="BA229" s="35"/>
      <c r="BB229" s="35"/>
      <c r="BC229" s="35"/>
      <c r="BH229"/>
    </row>
    <row r="230" spans="2:60" x14ac:dyDescent="0.2">
      <c r="B230" s="134" t="s">
        <v>352</v>
      </c>
      <c r="C230" t="s">
        <v>353</v>
      </c>
      <c r="I230" s="20" t="s">
        <v>61</v>
      </c>
      <c r="AX230" s="94"/>
      <c r="AY230" s="94"/>
      <c r="AZ230" s="94"/>
      <c r="BA230" s="35"/>
      <c r="BB230" s="35"/>
      <c r="BC230" s="35"/>
      <c r="BH230"/>
    </row>
    <row r="231" spans="2:60" x14ac:dyDescent="0.2">
      <c r="B231" s="134" t="s">
        <v>354</v>
      </c>
      <c r="C231" t="s">
        <v>355</v>
      </c>
      <c r="I231" s="20" t="s">
        <v>62</v>
      </c>
      <c r="AX231" s="94"/>
      <c r="AY231" s="94"/>
      <c r="AZ231" s="94"/>
      <c r="BA231" s="35"/>
      <c r="BB231" s="35"/>
      <c r="BC231" s="35"/>
      <c r="BH231"/>
    </row>
    <row r="232" spans="2:60" x14ac:dyDescent="0.2">
      <c r="B232" s="134" t="s">
        <v>356</v>
      </c>
      <c r="I232" s="20" t="s">
        <v>187</v>
      </c>
      <c r="AX232" s="94"/>
      <c r="AY232" s="94"/>
      <c r="AZ232" s="94"/>
      <c r="BA232" s="35"/>
      <c r="BB232" s="35"/>
      <c r="BC232" s="35"/>
      <c r="BH232"/>
    </row>
    <row r="233" spans="2:60" x14ac:dyDescent="0.2">
      <c r="B233" s="134" t="s">
        <v>357</v>
      </c>
      <c r="I233" s="1" t="s">
        <v>15</v>
      </c>
      <c r="AX233" s="67"/>
      <c r="AY233" s="67"/>
      <c r="AZ233" s="67"/>
      <c r="BA233" s="38"/>
      <c r="BB233" s="38"/>
      <c r="BC233" s="38"/>
      <c r="BH233"/>
    </row>
    <row r="234" spans="2:60" x14ac:dyDescent="0.2">
      <c r="B234" s="134" t="s">
        <v>358</v>
      </c>
      <c r="I234" s="1" t="s">
        <v>16</v>
      </c>
      <c r="AX234" s="67"/>
      <c r="AY234" s="67"/>
      <c r="AZ234" s="67"/>
      <c r="BA234" s="38"/>
      <c r="BB234" s="38"/>
      <c r="BC234" s="38"/>
      <c r="BH234"/>
    </row>
    <row r="235" spans="2:60" x14ac:dyDescent="0.2">
      <c r="B235" s="134" t="s">
        <v>359</v>
      </c>
      <c r="I235" s="1" t="s">
        <v>31</v>
      </c>
      <c r="BH235"/>
    </row>
    <row r="236" spans="2:60" x14ac:dyDescent="0.2">
      <c r="I236" s="1" t="s">
        <v>200</v>
      </c>
      <c r="BH236"/>
    </row>
    <row r="237" spans="2:60" x14ac:dyDescent="0.2">
      <c r="I237" s="1" t="s">
        <v>85</v>
      </c>
      <c r="J237" s="39">
        <v>0.99003799999999997</v>
      </c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>
        <v>0.93349700000000002</v>
      </c>
      <c r="V237" s="39"/>
      <c r="W237" s="39"/>
      <c r="X237" s="39" t="s">
        <v>28</v>
      </c>
      <c r="Y237" s="39"/>
      <c r="Z237" s="39">
        <v>0.85065199999999996</v>
      </c>
      <c r="AA237" s="39"/>
      <c r="AB237" s="39">
        <v>0.96040700000000001</v>
      </c>
      <c r="AC237" s="39"/>
      <c r="AD237" s="39"/>
      <c r="AE237" s="39"/>
      <c r="AF237" s="39"/>
      <c r="AG237" s="39">
        <v>1.003549</v>
      </c>
      <c r="AH237" s="39"/>
      <c r="AI237" s="39"/>
      <c r="AJ237" s="39"/>
      <c r="AK237" s="39"/>
      <c r="AL237" s="39">
        <v>0.99391399999999996</v>
      </c>
      <c r="AM237" s="39">
        <v>0.89680000000000004</v>
      </c>
      <c r="AN237" s="39">
        <v>0.96236999999999995</v>
      </c>
      <c r="AO237" s="39">
        <v>0.95818700000000001</v>
      </c>
      <c r="AP237" s="39">
        <v>0.97601099999999996</v>
      </c>
      <c r="AQ237" s="39">
        <v>0.98448000000000002</v>
      </c>
      <c r="AR237" s="39"/>
      <c r="AS237" s="39">
        <v>0.94915300000000002</v>
      </c>
      <c r="AT237" s="39">
        <v>0.99864600000000003</v>
      </c>
      <c r="AU237" s="39">
        <v>0.99993900000000002</v>
      </c>
      <c r="AV237" s="39">
        <v>1</v>
      </c>
      <c r="AW237" s="74">
        <v>0.98839399999999999</v>
      </c>
      <c r="BH237"/>
    </row>
    <row r="238" spans="2:60" x14ac:dyDescent="0.2">
      <c r="I238" s="1" t="s">
        <v>11</v>
      </c>
      <c r="J238" s="39">
        <v>1.01858</v>
      </c>
      <c r="K238" s="39">
        <v>1.1491199999999999</v>
      </c>
      <c r="L238" s="39"/>
      <c r="M238" s="39"/>
      <c r="N238" s="39"/>
      <c r="O238" s="39"/>
      <c r="P238" s="39"/>
      <c r="Q238" s="39"/>
      <c r="R238" s="39"/>
      <c r="S238" s="39"/>
      <c r="T238" s="39"/>
      <c r="U238" s="39">
        <v>1.0640499999999999</v>
      </c>
      <c r="V238" s="39"/>
      <c r="W238" s="39"/>
      <c r="X238" s="39"/>
      <c r="Y238" s="39"/>
      <c r="Z238" s="39">
        <v>0.90527999999999997</v>
      </c>
      <c r="AA238" s="39"/>
      <c r="AB238" s="39">
        <v>0.94195899999999999</v>
      </c>
      <c r="AC238" s="39"/>
      <c r="AD238" s="39">
        <v>0.94195899999999999</v>
      </c>
      <c r="AE238" s="39"/>
      <c r="AF238" s="39"/>
      <c r="AG238" s="39">
        <v>1.1134200000000001</v>
      </c>
      <c r="AH238" s="39"/>
      <c r="AI238" s="39"/>
      <c r="AJ238" s="39"/>
      <c r="AK238" s="39"/>
      <c r="AL238" s="39">
        <v>1.0819399999999999</v>
      </c>
      <c r="AM238" s="39">
        <v>0.898123</v>
      </c>
      <c r="AN238" s="39">
        <v>1.06355</v>
      </c>
      <c r="AO238" s="39">
        <v>1.0808</v>
      </c>
      <c r="AP238" s="39">
        <v>1.09592</v>
      </c>
      <c r="AQ238" s="39">
        <v>1.0951500000000001</v>
      </c>
      <c r="AR238" s="39">
        <v>0.98133899999999996</v>
      </c>
      <c r="AS238" s="39">
        <v>1.06199</v>
      </c>
      <c r="AT238" s="39">
        <v>1.03481</v>
      </c>
      <c r="AU238" s="39">
        <v>1.0395700000000001</v>
      </c>
      <c r="AV238" s="39">
        <v>1</v>
      </c>
      <c r="AW238" s="74">
        <v>1.03582</v>
      </c>
      <c r="BH238"/>
    </row>
    <row r="239" spans="2:60" x14ac:dyDescent="0.2">
      <c r="I239" s="106" t="s">
        <v>248</v>
      </c>
      <c r="BH239"/>
    </row>
    <row r="240" spans="2:60" x14ac:dyDescent="0.2">
      <c r="I240" s="106" t="s">
        <v>249</v>
      </c>
      <c r="J240" s="39">
        <v>1.0526800000000001</v>
      </c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>
        <v>1.09924</v>
      </c>
      <c r="AC240" s="39"/>
      <c r="AD240" s="39">
        <v>0.96614900000000004</v>
      </c>
      <c r="AE240" s="39"/>
      <c r="AF240" s="39"/>
      <c r="AG240" s="39">
        <v>0.97134100000000001</v>
      </c>
      <c r="AH240" s="39"/>
      <c r="AI240" s="39"/>
      <c r="AJ240" s="39"/>
      <c r="AK240" s="39"/>
      <c r="AL240" s="39"/>
      <c r="AM240" s="39"/>
      <c r="AN240" s="39">
        <v>1.0578399999999999</v>
      </c>
      <c r="AO240" s="39">
        <v>1.0434600000000001</v>
      </c>
      <c r="AP240" s="39">
        <v>1.0056099999999999</v>
      </c>
      <c r="AQ240" s="39">
        <v>1.04931</v>
      </c>
      <c r="AR240" s="39"/>
      <c r="AS240" s="39"/>
      <c r="AT240" s="39">
        <v>1.0319199999999999</v>
      </c>
      <c r="AU240" s="39">
        <v>1.01633</v>
      </c>
      <c r="AV240" s="39">
        <v>1</v>
      </c>
      <c r="AW240" s="76">
        <v>1.06985</v>
      </c>
      <c r="BH240"/>
    </row>
    <row r="241" spans="2:60" x14ac:dyDescent="0.2">
      <c r="F241" s="35"/>
      <c r="I241" s="106" t="s">
        <v>250</v>
      </c>
      <c r="J241" s="39">
        <v>0.98977300000000001</v>
      </c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>
        <v>0.85104500000000005</v>
      </c>
      <c r="AC241" s="39"/>
      <c r="AD241" s="39">
        <v>0.87983500000000003</v>
      </c>
      <c r="AE241" s="39"/>
      <c r="AF241" s="39"/>
      <c r="AG241" s="39">
        <v>1.2732699999999999</v>
      </c>
      <c r="AH241" s="39"/>
      <c r="AI241" s="39"/>
      <c r="AJ241" s="39"/>
      <c r="AK241" s="39"/>
      <c r="AL241" s="39"/>
      <c r="AM241" s="39">
        <v>1.13324</v>
      </c>
      <c r="AN241" s="39">
        <v>0.99878199999999995</v>
      </c>
      <c r="AO241" s="39">
        <v>1.0082599999999999</v>
      </c>
      <c r="AP241" s="39">
        <v>1.0420199999999999</v>
      </c>
      <c r="AQ241" s="39"/>
      <c r="AR241" s="39"/>
      <c r="AS241" s="39"/>
      <c r="AT241" s="39">
        <v>0.96133599999999997</v>
      </c>
      <c r="AU241" s="39">
        <v>0.92633399999999999</v>
      </c>
      <c r="AV241" s="39">
        <v>1</v>
      </c>
      <c r="AW241" s="76">
        <v>0.85335499999999997</v>
      </c>
      <c r="BH241"/>
    </row>
    <row r="242" spans="2:60" x14ac:dyDescent="0.2">
      <c r="I242" s="106" t="s">
        <v>251</v>
      </c>
      <c r="J242" s="39">
        <v>1.0299700000000001</v>
      </c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>
        <v>1.03165</v>
      </c>
      <c r="Y242" s="39"/>
      <c r="Z242" s="39"/>
      <c r="AA242" s="39"/>
      <c r="AB242" s="39">
        <v>1.0044200000000001</v>
      </c>
      <c r="AC242" s="39"/>
      <c r="AD242" s="39">
        <v>1.11467</v>
      </c>
      <c r="AE242" s="39"/>
      <c r="AF242" s="39"/>
      <c r="AG242" s="39">
        <v>1.05413</v>
      </c>
      <c r="AH242" s="39"/>
      <c r="AI242" s="39"/>
      <c r="AJ242" s="39"/>
      <c r="AK242" s="39"/>
      <c r="AL242" s="39"/>
      <c r="AM242" s="39">
        <v>0.927369</v>
      </c>
      <c r="AN242" s="39">
        <v>0.905864</v>
      </c>
      <c r="AO242" s="39">
        <v>1.0688200000000001</v>
      </c>
      <c r="AP242" s="39">
        <v>0.993483</v>
      </c>
      <c r="AQ242" s="39"/>
      <c r="AR242" s="39">
        <v>0.98186899999999999</v>
      </c>
      <c r="AS242" s="39">
        <v>1.0443</v>
      </c>
      <c r="AT242" s="39">
        <v>1.05217</v>
      </c>
      <c r="AU242" s="39">
        <v>1.05267</v>
      </c>
      <c r="AV242" s="39">
        <v>1</v>
      </c>
      <c r="AW242" s="76">
        <v>1.04708</v>
      </c>
      <c r="BH242"/>
    </row>
    <row r="243" spans="2:60" x14ac:dyDescent="0.2">
      <c r="B243" t="s">
        <v>28</v>
      </c>
      <c r="C243" s="69" t="s">
        <v>28</v>
      </c>
      <c r="I243" s="106" t="s">
        <v>252</v>
      </c>
      <c r="BH243"/>
    </row>
    <row r="244" spans="2:60" x14ac:dyDescent="0.2">
      <c r="I244" s="106" t="s">
        <v>253</v>
      </c>
      <c r="BH244"/>
    </row>
    <row r="245" spans="2:60" x14ac:dyDescent="0.2">
      <c r="D245" s="69" t="s">
        <v>28</v>
      </c>
      <c r="E245" s="69"/>
      <c r="F245" s="69"/>
      <c r="G245" s="69"/>
      <c r="I245" s="106" t="s">
        <v>254</v>
      </c>
      <c r="AX245" s="93"/>
      <c r="AY245" s="93"/>
      <c r="AZ245" s="93"/>
      <c r="BA245" s="68"/>
      <c r="BB245" s="68"/>
      <c r="BC245" s="68"/>
      <c r="BH245"/>
    </row>
    <row r="246" spans="2:60" x14ac:dyDescent="0.2">
      <c r="I246" s="106" t="s">
        <v>255</v>
      </c>
      <c r="J246" s="39">
        <v>1.0117400000000001</v>
      </c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>
        <v>0.98385900000000004</v>
      </c>
      <c r="V246" s="39"/>
      <c r="W246" s="39"/>
      <c r="X246" s="39"/>
      <c r="Y246" s="39"/>
      <c r="Z246" s="39"/>
      <c r="AA246" s="39"/>
      <c r="AB246" s="39"/>
      <c r="AC246" s="39"/>
      <c r="AD246" s="39">
        <v>1.02641</v>
      </c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>
        <v>1.0138199999999999</v>
      </c>
      <c r="AP246" s="39"/>
      <c r="AQ246" s="39">
        <v>1.0028999999999999</v>
      </c>
      <c r="AR246" s="39" t="s">
        <v>28</v>
      </c>
      <c r="AS246" s="39"/>
      <c r="AT246" s="39">
        <v>0.97950199999999998</v>
      </c>
      <c r="AU246" s="39">
        <v>0.99124100000000004</v>
      </c>
      <c r="AV246" s="39">
        <v>1</v>
      </c>
      <c r="AW246" s="76">
        <v>0.96426699999999999</v>
      </c>
      <c r="BH246"/>
    </row>
    <row r="247" spans="2:60" x14ac:dyDescent="0.2">
      <c r="I247" s="106" t="s">
        <v>256</v>
      </c>
      <c r="J247" s="39">
        <v>1.0695399999999999</v>
      </c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>
        <v>1.1654800000000001</v>
      </c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>
        <v>1.0913900000000001</v>
      </c>
      <c r="AP247" s="39"/>
      <c r="AQ247" s="39">
        <v>1.06226</v>
      </c>
      <c r="AR247" s="39"/>
      <c r="AS247" s="39"/>
      <c r="AT247" s="39">
        <v>1.03698</v>
      </c>
      <c r="AU247" s="39">
        <v>1.02762</v>
      </c>
      <c r="AV247" s="39">
        <v>1</v>
      </c>
      <c r="AW247" s="76">
        <v>1.08887</v>
      </c>
      <c r="BH247"/>
    </row>
    <row r="248" spans="2:60" x14ac:dyDescent="0.2">
      <c r="I248" s="106" t="s">
        <v>257</v>
      </c>
      <c r="J248" s="39">
        <v>1.03122</v>
      </c>
      <c r="K248" s="39" t="s">
        <v>28</v>
      </c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>
        <v>1.0134799999999999</v>
      </c>
      <c r="AP248" s="39"/>
      <c r="AQ248" s="39"/>
      <c r="AR248" s="39"/>
      <c r="AS248" s="39"/>
      <c r="AT248" s="39">
        <v>0.99333000000000005</v>
      </c>
      <c r="AU248" s="39">
        <v>1.00217</v>
      </c>
      <c r="AV248" s="39">
        <v>1</v>
      </c>
      <c r="AW248" s="76">
        <v>1.0068900000000001</v>
      </c>
      <c r="BH248"/>
    </row>
    <row r="249" spans="2:60" x14ac:dyDescent="0.2">
      <c r="I249" s="20" t="s">
        <v>40</v>
      </c>
      <c r="BH249"/>
    </row>
    <row r="250" spans="2:60" x14ac:dyDescent="0.2">
      <c r="I250" s="20" t="s">
        <v>39</v>
      </c>
      <c r="J250" s="39">
        <v>0.96523700000000001</v>
      </c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>
        <v>0.70558299999999996</v>
      </c>
      <c r="Y250" s="39"/>
      <c r="Z250" s="39"/>
      <c r="AA250" s="39"/>
      <c r="AB250" s="39"/>
      <c r="AC250" s="39"/>
      <c r="AD250" s="39"/>
      <c r="AE250" s="39"/>
      <c r="AF250" s="39"/>
      <c r="AG250" s="39">
        <v>1.07073</v>
      </c>
      <c r="AH250" s="39"/>
      <c r="AI250" s="39"/>
      <c r="AJ250" s="39"/>
      <c r="AK250" s="39"/>
      <c r="AL250" s="39">
        <v>0.97551100000000002</v>
      </c>
      <c r="AM250" s="39">
        <v>0.837449</v>
      </c>
      <c r="AN250" s="39">
        <v>0.99403200000000003</v>
      </c>
      <c r="AO250" s="39">
        <v>1.01729</v>
      </c>
      <c r="AP250" s="39"/>
      <c r="AQ250" s="39">
        <v>1.11582</v>
      </c>
      <c r="AR250" s="39">
        <v>0.95482100000000003</v>
      </c>
      <c r="AS250" s="39"/>
      <c r="AT250" s="39">
        <v>0.90499200000000002</v>
      </c>
      <c r="AU250" s="39">
        <v>1.1117999999999999</v>
      </c>
      <c r="AV250" s="39">
        <v>1</v>
      </c>
      <c r="AW250" s="74">
        <v>1.07281</v>
      </c>
      <c r="BH250"/>
    </row>
    <row r="251" spans="2:60" x14ac:dyDescent="0.2">
      <c r="I251" s="20" t="s">
        <v>38</v>
      </c>
      <c r="BH251"/>
    </row>
    <row r="252" spans="2:60" x14ac:dyDescent="0.2">
      <c r="I252" s="21" t="s">
        <v>105</v>
      </c>
      <c r="BH252"/>
    </row>
    <row r="253" spans="2:60" x14ac:dyDescent="0.2">
      <c r="I253" s="21" t="s">
        <v>201</v>
      </c>
      <c r="J253" s="39">
        <v>1.02501</v>
      </c>
      <c r="K253" s="39">
        <v>0.65157200000000004</v>
      </c>
      <c r="L253" s="39"/>
      <c r="M253" s="39"/>
      <c r="N253" s="39"/>
      <c r="O253" s="39"/>
      <c r="P253" s="39"/>
      <c r="Q253" s="39"/>
      <c r="R253" s="39"/>
      <c r="S253" s="39"/>
      <c r="T253" s="39"/>
      <c r="U253" s="39">
        <v>1.05725</v>
      </c>
      <c r="V253" s="39"/>
      <c r="W253" s="39"/>
      <c r="X253" s="39">
        <v>1.02295</v>
      </c>
      <c r="Y253" s="39"/>
      <c r="Z253" s="39"/>
      <c r="AA253" s="39"/>
      <c r="AB253" s="39"/>
      <c r="AC253" s="39"/>
      <c r="AD253" s="39"/>
      <c r="AE253" s="39"/>
      <c r="AF253" s="39"/>
      <c r="AG253" s="39">
        <v>1.06793</v>
      </c>
      <c r="AH253" s="39"/>
      <c r="AI253" s="39"/>
      <c r="AJ253" s="39"/>
      <c r="AK253" s="39"/>
      <c r="AL253" s="39">
        <v>1.0048999999999999</v>
      </c>
      <c r="AM253" s="39"/>
      <c r="AN253" s="39">
        <v>1.06673</v>
      </c>
      <c r="AO253" s="39">
        <v>1.05342</v>
      </c>
      <c r="AP253" s="39"/>
      <c r="AQ253" s="39">
        <v>1.0195099999999999</v>
      </c>
      <c r="AR253" s="39">
        <v>0.97859099999999999</v>
      </c>
      <c r="AS253" s="39">
        <v>0.96888200000000002</v>
      </c>
      <c r="AT253" s="39">
        <v>0.99880199999999997</v>
      </c>
      <c r="AU253" s="39">
        <v>1.0214099999999999</v>
      </c>
      <c r="AV253" s="39">
        <v>1</v>
      </c>
      <c r="AW253" s="74">
        <v>1.0184</v>
      </c>
      <c r="BH253"/>
    </row>
    <row r="254" spans="2:60" x14ac:dyDescent="0.2">
      <c r="I254" s="1" t="s">
        <v>10</v>
      </c>
      <c r="J254" s="39">
        <v>1.0414000000000001</v>
      </c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>
        <v>1.17892</v>
      </c>
      <c r="AC254" s="39"/>
      <c r="AD254" s="39"/>
      <c r="AE254" s="39"/>
      <c r="AF254" s="39"/>
      <c r="AG254" s="39">
        <v>1.1061399999999999</v>
      </c>
      <c r="AH254" s="39"/>
      <c r="AI254" s="39"/>
      <c r="AJ254" s="39"/>
      <c r="AK254" s="39"/>
      <c r="AL254" s="39">
        <v>1.1187</v>
      </c>
      <c r="AM254" s="39">
        <v>1.0833699999999999</v>
      </c>
      <c r="AN254" s="39">
        <v>1.01654</v>
      </c>
      <c r="AO254" s="39">
        <v>1.0668500000000001</v>
      </c>
      <c r="AP254" s="39"/>
      <c r="AQ254" s="39">
        <v>1.0847</v>
      </c>
      <c r="AR254" s="39">
        <v>1.00495</v>
      </c>
      <c r="AS254" s="39">
        <v>1.0963499999999999</v>
      </c>
      <c r="AT254" s="39">
        <v>1.0423100000000001</v>
      </c>
      <c r="AU254" s="39">
        <v>1.0468900000000001</v>
      </c>
      <c r="AV254" s="39">
        <v>1</v>
      </c>
      <c r="AW254" s="76">
        <v>1.0319700000000001</v>
      </c>
      <c r="BH254"/>
    </row>
    <row r="255" spans="2:60" x14ac:dyDescent="0.2">
      <c r="I255" s="1" t="s">
        <v>4</v>
      </c>
      <c r="J255" s="39">
        <v>1.04067</v>
      </c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>
        <v>1.0164</v>
      </c>
      <c r="Y255" s="39"/>
      <c r="Z255" s="39"/>
      <c r="AA255" s="39"/>
      <c r="AB255" s="39">
        <v>1.0164200000000001</v>
      </c>
      <c r="AC255" s="39"/>
      <c r="AD255" s="39">
        <v>0.84598399999999996</v>
      </c>
      <c r="AE255" s="39"/>
      <c r="AF255" s="39"/>
      <c r="AG255" s="39">
        <v>1.3984099999999999</v>
      </c>
      <c r="AH255" s="39"/>
      <c r="AI255" s="39"/>
      <c r="AJ255" s="39"/>
      <c r="AK255" s="39"/>
      <c r="AL255" s="39">
        <v>1.1077699999999999</v>
      </c>
      <c r="AM255" s="39">
        <v>0.99133899999999997</v>
      </c>
      <c r="AN255" s="39">
        <v>1.0118799999999999</v>
      </c>
      <c r="AO255" s="39">
        <v>0.99098299999999995</v>
      </c>
      <c r="AP255" s="39"/>
      <c r="AQ255" s="39">
        <v>1.00413</v>
      </c>
      <c r="AR255" s="39">
        <v>1.01187</v>
      </c>
      <c r="AS255" s="39"/>
      <c r="AT255" s="39">
        <v>0.99384300000000003</v>
      </c>
      <c r="AU255" s="39">
        <v>1.00082</v>
      </c>
      <c r="AV255" s="39">
        <v>1</v>
      </c>
      <c r="AW255" s="76">
        <v>0.96274099999999996</v>
      </c>
      <c r="BH255"/>
    </row>
    <row r="256" spans="2:60" x14ac:dyDescent="0.2">
      <c r="I256" s="20" t="s">
        <v>63</v>
      </c>
      <c r="BH256"/>
    </row>
    <row r="257" spans="9:60" x14ac:dyDescent="0.2">
      <c r="I257" s="20" t="s">
        <v>64</v>
      </c>
      <c r="BH257"/>
    </row>
    <row r="258" spans="9:60" x14ac:dyDescent="0.2">
      <c r="I258" s="1" t="s">
        <v>37</v>
      </c>
      <c r="BH258"/>
    </row>
    <row r="259" spans="9:60" x14ac:dyDescent="0.2">
      <c r="I259" s="1" t="s">
        <v>13</v>
      </c>
      <c r="J259" s="39">
        <v>0.94567500000000004</v>
      </c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>
        <v>0.92997200000000002</v>
      </c>
      <c r="Y259" s="76"/>
      <c r="Z259" s="76"/>
      <c r="AA259" s="76"/>
      <c r="AB259" s="76">
        <v>0.87955300000000003</v>
      </c>
      <c r="AC259" s="76"/>
      <c r="AD259" s="76">
        <v>0.98172700000000002</v>
      </c>
      <c r="AE259" s="76"/>
      <c r="AF259" s="76"/>
      <c r="AG259" s="39">
        <v>0.94606999999999997</v>
      </c>
      <c r="AH259" s="76"/>
      <c r="AI259" s="76"/>
      <c r="AJ259" s="76"/>
      <c r="AK259" s="76"/>
      <c r="AL259" s="76">
        <v>0.99183299999999996</v>
      </c>
      <c r="AM259" s="76">
        <v>0.95558299999999996</v>
      </c>
      <c r="AN259" s="39">
        <v>0.98119299999999998</v>
      </c>
      <c r="AO259" s="39">
        <v>0.98620600000000003</v>
      </c>
      <c r="AP259" s="76">
        <v>0.94316900000000004</v>
      </c>
      <c r="AQ259" s="39">
        <v>0.98125799999999996</v>
      </c>
      <c r="AR259" s="39">
        <v>0.86186399999999996</v>
      </c>
      <c r="AS259" s="39" t="s">
        <v>28</v>
      </c>
      <c r="AT259" s="39">
        <v>0.998</v>
      </c>
      <c r="AU259" s="39">
        <v>0.980522</v>
      </c>
      <c r="AV259" s="39">
        <v>1</v>
      </c>
      <c r="AW259" s="76">
        <v>0.97319800000000001</v>
      </c>
      <c r="BH259"/>
    </row>
    <row r="260" spans="9:60" x14ac:dyDescent="0.2">
      <c r="I260" s="1" t="s">
        <v>65</v>
      </c>
      <c r="J260" s="39">
        <v>0.97523300000000002</v>
      </c>
      <c r="K260" s="76">
        <v>0.57985074626865674</v>
      </c>
      <c r="L260" s="76"/>
      <c r="M260" s="76"/>
      <c r="N260" s="76"/>
      <c r="O260" s="76"/>
      <c r="P260" s="76"/>
      <c r="Q260" s="76"/>
      <c r="R260" s="76"/>
      <c r="S260" s="76"/>
      <c r="T260" s="76"/>
      <c r="U260" s="76">
        <v>0.64626865671641787</v>
      </c>
      <c r="V260" s="76"/>
      <c r="W260" s="76"/>
      <c r="X260" s="76">
        <v>0.569635</v>
      </c>
      <c r="Y260" s="76"/>
      <c r="Z260" s="76">
        <v>0.64626865671641787</v>
      </c>
      <c r="AA260" s="76"/>
      <c r="AB260" s="76">
        <v>0.66641791044776122</v>
      </c>
      <c r="AC260" s="76"/>
      <c r="AD260" s="76"/>
      <c r="AE260" s="76"/>
      <c r="AF260" s="76"/>
      <c r="AG260" s="76">
        <v>0.72686567164179106</v>
      </c>
      <c r="AH260" s="76">
        <v>0.7350746268656716</v>
      </c>
      <c r="AI260" s="76">
        <v>0.75597014925373129</v>
      </c>
      <c r="AJ260" s="76">
        <v>0.7708955223880597</v>
      </c>
      <c r="AK260" s="76">
        <v>0.80820895522388059</v>
      </c>
      <c r="AL260" s="76">
        <v>0.82910447761194028</v>
      </c>
      <c r="AM260" s="76">
        <v>0.86343283582089558</v>
      </c>
      <c r="AN260" s="76">
        <v>0.94552238805970157</v>
      </c>
      <c r="AO260" s="76">
        <v>0.98582089552238805</v>
      </c>
      <c r="AP260" s="76">
        <v>1.0022388059701492</v>
      </c>
      <c r="AQ260" s="76">
        <v>1.0052238805970148</v>
      </c>
      <c r="AR260" s="76">
        <v>1.0097014925373136</v>
      </c>
      <c r="AS260" s="76">
        <v>0.9940298507462686</v>
      </c>
      <c r="AT260" s="76">
        <v>0.97985074626865676</v>
      </c>
      <c r="AU260" s="76">
        <v>1.0007462686567163</v>
      </c>
      <c r="AV260" s="39">
        <v>1</v>
      </c>
      <c r="AW260" s="76">
        <v>1.02403</v>
      </c>
      <c r="BH260"/>
    </row>
    <row r="261" spans="9:60" x14ac:dyDescent="0.2">
      <c r="I261" s="1" t="s">
        <v>3</v>
      </c>
      <c r="J261" s="39">
        <v>0.98909000000000002</v>
      </c>
      <c r="K261" s="39">
        <v>0.62695652173913041</v>
      </c>
      <c r="L261" s="76"/>
      <c r="M261" s="76"/>
      <c r="N261" s="76"/>
      <c r="O261" s="76"/>
      <c r="P261" s="76"/>
      <c r="Q261" s="76"/>
      <c r="R261" s="76"/>
      <c r="S261" s="76"/>
      <c r="T261" s="76"/>
      <c r="U261" s="39">
        <v>0.78869565217391302</v>
      </c>
      <c r="V261" s="76"/>
      <c r="W261" s="76"/>
      <c r="X261" s="39">
        <v>0.79391304347826086</v>
      </c>
      <c r="Y261" s="76"/>
      <c r="Z261" s="39">
        <v>0.80956521739130427</v>
      </c>
      <c r="AA261" s="76"/>
      <c r="AB261" s="39">
        <v>0.83130434782608686</v>
      </c>
      <c r="AC261" s="76"/>
      <c r="AD261" s="76"/>
      <c r="AE261" s="76"/>
      <c r="AF261" s="76"/>
      <c r="AG261" s="39">
        <v>0.8469565217391305</v>
      </c>
      <c r="AH261" s="39" t="s">
        <v>28</v>
      </c>
      <c r="AI261" s="39">
        <v>0.85304347826086957</v>
      </c>
      <c r="AJ261" s="39">
        <v>0.88347826086956516</v>
      </c>
      <c r="AK261" s="39">
        <v>0.88173913043478269</v>
      </c>
      <c r="AL261" s="39">
        <v>0.89391304347826084</v>
      </c>
      <c r="AM261" s="39">
        <v>0.90695652173913044</v>
      </c>
      <c r="AN261" s="39">
        <v>0.95391304347826089</v>
      </c>
      <c r="AO261" s="39">
        <v>0.99217391304347824</v>
      </c>
      <c r="AP261" s="39">
        <v>1.0069565217391303</v>
      </c>
      <c r="AQ261" s="39">
        <v>1.0321739130434784</v>
      </c>
      <c r="AR261" s="39">
        <v>1.057391304347826</v>
      </c>
      <c r="AS261" s="39">
        <v>1.0765217391304347</v>
      </c>
      <c r="AT261" s="39">
        <v>1.0191304347826087</v>
      </c>
      <c r="AU261" s="39">
        <v>1.0008695652173913</v>
      </c>
      <c r="AV261" s="39">
        <v>1</v>
      </c>
      <c r="AW261" s="76">
        <v>1.03983</v>
      </c>
      <c r="BH261"/>
    </row>
    <row r="262" spans="9:60" x14ac:dyDescent="0.2">
      <c r="I262" s="1" t="s">
        <v>29</v>
      </c>
      <c r="J262" s="39">
        <v>1.1093900000000001</v>
      </c>
      <c r="K262" s="39"/>
      <c r="L262" s="76"/>
      <c r="M262" s="76"/>
      <c r="N262" s="76"/>
      <c r="O262" s="76"/>
      <c r="P262" s="76"/>
      <c r="Q262" s="76"/>
      <c r="R262" s="76"/>
      <c r="S262" s="76"/>
      <c r="T262" s="76"/>
      <c r="U262" s="39"/>
      <c r="V262" s="76"/>
      <c r="W262" s="76"/>
      <c r="X262" s="39"/>
      <c r="Y262" s="76"/>
      <c r="Z262" s="39"/>
      <c r="AA262" s="76"/>
      <c r="AB262" s="39"/>
      <c r="AC262" s="76"/>
      <c r="AD262" s="76"/>
      <c r="AE262" s="76"/>
      <c r="AF262" s="76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>
        <v>1</v>
      </c>
      <c r="AW262" s="76">
        <v>1.0800799999999999</v>
      </c>
      <c r="BH262"/>
    </row>
    <row r="263" spans="9:60" x14ac:dyDescent="0.2">
      <c r="I263" s="1" t="s">
        <v>202</v>
      </c>
      <c r="J263" s="39">
        <v>0.69366000000000005</v>
      </c>
      <c r="K263" s="39"/>
      <c r="L263" s="76"/>
      <c r="M263" s="76"/>
      <c r="N263" s="76"/>
      <c r="O263" s="76"/>
      <c r="P263" s="76"/>
      <c r="Q263" s="76"/>
      <c r="R263" s="76"/>
      <c r="S263" s="76"/>
      <c r="T263" s="76"/>
      <c r="U263" s="39"/>
      <c r="V263" s="76"/>
      <c r="W263" s="76"/>
      <c r="X263" s="39"/>
      <c r="Y263" s="76"/>
      <c r="Z263" s="39"/>
      <c r="AA263" s="76"/>
      <c r="AB263" s="39"/>
      <c r="AC263" s="76"/>
      <c r="AD263" s="76"/>
      <c r="AE263" s="76"/>
      <c r="AF263" s="76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>
        <v>1</v>
      </c>
      <c r="AW263" s="76">
        <v>0.99970400000000004</v>
      </c>
      <c r="BH263"/>
    </row>
    <row r="264" spans="9:60" x14ac:dyDescent="0.2">
      <c r="I264" s="1" t="s">
        <v>203</v>
      </c>
      <c r="J264" s="39">
        <v>1</v>
      </c>
      <c r="K264">
        <v>1.0469088638283806</v>
      </c>
      <c r="U264">
        <v>1.0469088638283806</v>
      </c>
      <c r="X264">
        <v>1.0407865897709045</v>
      </c>
      <c r="Z264">
        <v>1.0775202341157601</v>
      </c>
      <c r="AB264">
        <v>1.2183325374377059</v>
      </c>
      <c r="AG264">
        <v>1.2489439077250852</v>
      </c>
      <c r="AI264">
        <v>1.2611884558400372</v>
      </c>
      <c r="AJ264">
        <v>1.273433003954989</v>
      </c>
      <c r="AK264">
        <v>1.4326121294493626</v>
      </c>
      <c r="AL264">
        <v>1.5917912549437363</v>
      </c>
      <c r="AM264">
        <v>1.6040358030586881</v>
      </c>
      <c r="AN264">
        <v>1.6530139955184955</v>
      </c>
      <c r="AO264">
        <v>1.7326035582656822</v>
      </c>
      <c r="AP264">
        <v>1.7999485728979172</v>
      </c>
      <c r="AQ264">
        <v>1.8734158615876282</v>
      </c>
      <c r="AR264">
        <v>1.8734158615876282</v>
      </c>
      <c r="AS264">
        <v>1.8979049578175318</v>
      </c>
      <c r="AT264">
        <v>1.9040272318750078</v>
      </c>
      <c r="AU264">
        <v>1.9040272318750078</v>
      </c>
      <c r="AV264">
        <v>1.9040272318750078</v>
      </c>
      <c r="AW264">
        <v>1.9040272318750078</v>
      </c>
      <c r="BH264"/>
    </row>
    <row r="265" spans="9:60" x14ac:dyDescent="0.2">
      <c r="I265" s="1" t="s">
        <v>8</v>
      </c>
      <c r="J265" s="39">
        <v>0.98242399999999996</v>
      </c>
      <c r="K265" s="39">
        <v>0.86266200000000004</v>
      </c>
      <c r="L265" s="39"/>
      <c r="M265" s="39"/>
      <c r="N265" s="39"/>
      <c r="O265" s="39"/>
      <c r="P265" s="39"/>
      <c r="Q265" s="39"/>
      <c r="R265" s="39"/>
      <c r="S265" s="39"/>
      <c r="T265" s="39"/>
      <c r="U265" s="39">
        <v>0.845503</v>
      </c>
      <c r="V265" s="39"/>
      <c r="W265" s="39"/>
      <c r="X265" s="39"/>
      <c r="Y265" s="39"/>
      <c r="Z265" s="39"/>
      <c r="AA265" s="39"/>
      <c r="AB265" s="39">
        <v>0.73097000000000001</v>
      </c>
      <c r="AC265" s="39"/>
      <c r="AD265" s="39">
        <v>0.97726299999999999</v>
      </c>
      <c r="AE265" s="39"/>
      <c r="AF265" s="39"/>
      <c r="AG265" s="39">
        <v>1.05714</v>
      </c>
      <c r="AH265" s="39"/>
      <c r="AI265" s="39"/>
      <c r="AJ265" s="39"/>
      <c r="AK265" s="39"/>
      <c r="AL265" s="39">
        <v>0.98106099999999996</v>
      </c>
      <c r="AM265" s="39">
        <v>0.965916</v>
      </c>
      <c r="AN265" s="39">
        <v>0.97311599999999998</v>
      </c>
      <c r="AO265" s="39">
        <v>0.97667700000000002</v>
      </c>
      <c r="AP265" s="39">
        <v>0.98487599999999997</v>
      </c>
      <c r="AQ265" s="39">
        <v>1.0001899999999999</v>
      </c>
      <c r="AR265" s="39">
        <v>0.96968600000000005</v>
      </c>
      <c r="AS265" s="39">
        <v>1.0402100000000001</v>
      </c>
      <c r="AT265" s="39">
        <v>1.0084500000000001</v>
      </c>
      <c r="AU265" s="39">
        <v>1.01054</v>
      </c>
      <c r="AV265" s="39">
        <v>1</v>
      </c>
      <c r="AW265" s="74">
        <v>1.01292</v>
      </c>
      <c r="BH265"/>
    </row>
    <row r="266" spans="9:60" x14ac:dyDescent="0.2">
      <c r="I266" s="21" t="s">
        <v>115</v>
      </c>
      <c r="J266" s="39">
        <v>0.977715</v>
      </c>
      <c r="K266" s="39">
        <v>0.80133699999999997</v>
      </c>
      <c r="L266" s="39"/>
      <c r="M266" s="39"/>
      <c r="N266" s="39"/>
      <c r="O266" s="39"/>
      <c r="P266" s="39"/>
      <c r="Q266" s="39"/>
      <c r="R266" s="39"/>
      <c r="S266" s="39"/>
      <c r="T266" s="39"/>
      <c r="U266" s="39">
        <v>0.92037899999999995</v>
      </c>
      <c r="V266" s="39"/>
      <c r="W266" s="39"/>
      <c r="X266" s="39"/>
      <c r="Y266" s="39"/>
      <c r="Z266" s="39"/>
      <c r="AA266" s="39"/>
      <c r="AB266" s="39">
        <v>0.84209999999999996</v>
      </c>
      <c r="AC266" s="39"/>
      <c r="AD266" s="39">
        <v>0.94589999999999996</v>
      </c>
      <c r="AE266" s="39"/>
      <c r="AF266" s="39"/>
      <c r="AG266" s="39">
        <v>0.91874199999999995</v>
      </c>
      <c r="AH266" s="39"/>
      <c r="AI266" s="39"/>
      <c r="AJ266" s="39"/>
      <c r="AK266" s="39"/>
      <c r="AL266" s="39">
        <v>0.97394499999999995</v>
      </c>
      <c r="AM266" s="39" t="s">
        <v>28</v>
      </c>
      <c r="AN266" s="39">
        <v>0.96471799999999996</v>
      </c>
      <c r="AO266" s="39">
        <v>0.95052800000000004</v>
      </c>
      <c r="AP266" s="39">
        <v>0.96229600000000004</v>
      </c>
      <c r="AQ266" s="39" t="s">
        <v>28</v>
      </c>
      <c r="AR266" s="39"/>
      <c r="AS266" s="39">
        <v>0.96468600000000004</v>
      </c>
      <c r="AT266" s="39">
        <v>1.0026299999999999</v>
      </c>
      <c r="AU266" s="39">
        <v>1.00102</v>
      </c>
      <c r="AV266" s="39">
        <v>1</v>
      </c>
      <c r="AW266" s="76">
        <v>1.0026299999999999</v>
      </c>
      <c r="BH266"/>
    </row>
    <row r="267" spans="9:60" x14ac:dyDescent="0.2">
      <c r="I267" s="21" t="s">
        <v>14</v>
      </c>
      <c r="J267" s="39">
        <v>1.08744</v>
      </c>
      <c r="K267" s="39">
        <v>0.92002983000000005</v>
      </c>
      <c r="L267" s="39"/>
      <c r="M267" s="39"/>
      <c r="N267" s="39"/>
      <c r="O267" s="39"/>
      <c r="P267" s="39"/>
      <c r="Q267" s="39"/>
      <c r="R267" s="39"/>
      <c r="S267" s="39"/>
      <c r="T267" s="39"/>
      <c r="U267" s="39">
        <v>0.699152</v>
      </c>
      <c r="V267" s="39"/>
      <c r="W267" s="39"/>
      <c r="X267" s="39"/>
      <c r="Y267" s="39"/>
      <c r="Z267" s="39"/>
      <c r="AA267" s="39"/>
      <c r="AB267" s="39">
        <v>0.88263000000000003</v>
      </c>
      <c r="AC267" s="39"/>
      <c r="AD267" s="39" t="s">
        <v>28</v>
      </c>
      <c r="AE267" s="39"/>
      <c r="AF267" s="39"/>
      <c r="AG267" s="39">
        <v>0.88390000000000002</v>
      </c>
      <c r="AH267" s="39"/>
      <c r="AI267" s="39"/>
      <c r="AJ267" s="39"/>
      <c r="AK267" s="39"/>
      <c r="AL267" s="39">
        <v>0.96016999999999997</v>
      </c>
      <c r="AM267" s="39"/>
      <c r="AN267" s="39">
        <v>0.98284199999999999</v>
      </c>
      <c r="AO267" s="39">
        <v>1.0444800000000001</v>
      </c>
      <c r="AP267" s="39" t="s">
        <v>28</v>
      </c>
      <c r="AQ267" s="39">
        <v>0.90275899999999998</v>
      </c>
      <c r="AR267" s="39"/>
      <c r="AS267" s="39"/>
      <c r="AT267" s="39">
        <v>1.0208600000000001</v>
      </c>
      <c r="AU267" s="39">
        <v>1.02885</v>
      </c>
      <c r="AV267" s="39">
        <v>1</v>
      </c>
      <c r="AW267" s="76">
        <v>1.0476799999999999</v>
      </c>
      <c r="BH267"/>
    </row>
    <row r="268" spans="9:60" x14ac:dyDescent="0.2">
      <c r="I268" s="20" t="s">
        <v>86</v>
      </c>
      <c r="BH268"/>
    </row>
    <row r="269" spans="9:60" x14ac:dyDescent="0.2">
      <c r="I269" s="20" t="s">
        <v>87</v>
      </c>
      <c r="BH269"/>
    </row>
    <row r="270" spans="9:60" x14ac:dyDescent="0.2">
      <c r="I270" s="1" t="s">
        <v>204</v>
      </c>
      <c r="J270" s="39">
        <v>1.0344439999999999</v>
      </c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>
        <v>0.98088399999999998</v>
      </c>
      <c r="V270" s="39"/>
      <c r="W270" s="39"/>
      <c r="X270" s="39"/>
      <c r="Y270" s="39"/>
      <c r="Z270" s="39"/>
      <c r="AA270" s="39"/>
      <c r="AB270" s="39">
        <v>0.97783600000000004</v>
      </c>
      <c r="AC270" s="39"/>
      <c r="AD270" s="39">
        <v>1.1461399999999999</v>
      </c>
      <c r="AE270" s="39"/>
      <c r="AF270" s="39"/>
      <c r="AG270" s="39">
        <v>1.1591</v>
      </c>
      <c r="AH270" s="39"/>
      <c r="AI270" s="39"/>
      <c r="AJ270" s="39"/>
      <c r="AK270" s="39"/>
      <c r="AL270" s="39">
        <v>1.1004700000000001</v>
      </c>
      <c r="AM270" s="39">
        <v>1.06216</v>
      </c>
      <c r="AN270" s="39">
        <v>1.0345299999999999</v>
      </c>
      <c r="AO270" s="39">
        <v>1.05339</v>
      </c>
      <c r="AP270" s="39">
        <v>1.15384</v>
      </c>
      <c r="AQ270" s="39">
        <v>1.0269299999999999</v>
      </c>
      <c r="AR270" s="39"/>
      <c r="AS270" s="39">
        <v>1.0225500000000001</v>
      </c>
      <c r="AT270" s="39">
        <v>0.99565300000000001</v>
      </c>
      <c r="AU270" s="39">
        <v>1.0194000000000001</v>
      </c>
      <c r="AV270" s="39">
        <v>1</v>
      </c>
      <c r="AW270" s="74">
        <v>1.06399</v>
      </c>
      <c r="BH270"/>
    </row>
    <row r="271" spans="9:60" x14ac:dyDescent="0.2">
      <c r="I271" s="1" t="s">
        <v>25</v>
      </c>
      <c r="J271" s="39">
        <v>0.96630000000000005</v>
      </c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>
        <v>0.95440000000000003</v>
      </c>
      <c r="V271" s="39"/>
      <c r="W271" s="39"/>
      <c r="X271" s="39"/>
      <c r="Y271" s="39"/>
      <c r="Z271" s="39"/>
      <c r="AA271" s="39"/>
      <c r="AB271" s="39"/>
      <c r="AC271" s="39"/>
      <c r="AD271" s="39">
        <v>1.02363</v>
      </c>
      <c r="AE271" s="39"/>
      <c r="AF271" s="39"/>
      <c r="AG271" s="39">
        <v>0.95554700000000004</v>
      </c>
      <c r="AH271" s="39"/>
      <c r="AI271" s="39"/>
      <c r="AJ271" s="39"/>
      <c r="AK271" s="39"/>
      <c r="AL271" s="39"/>
      <c r="AM271" s="39"/>
      <c r="AN271" s="39">
        <v>0.99589000000000005</v>
      </c>
      <c r="AO271" s="39">
        <v>0.96689999999999998</v>
      </c>
      <c r="AP271" s="39">
        <v>1.0079400000000001</v>
      </c>
      <c r="AQ271" s="39">
        <v>0.99712000000000001</v>
      </c>
      <c r="AR271" s="39"/>
      <c r="AS271" s="39"/>
      <c r="AT271" s="39">
        <v>0.98470000000000002</v>
      </c>
      <c r="AU271" s="39">
        <v>0.96435800000000005</v>
      </c>
      <c r="AV271" s="39">
        <v>1</v>
      </c>
      <c r="AW271" s="76">
        <v>1.0142500000000001</v>
      </c>
      <c r="BH271"/>
    </row>
    <row r="272" spans="9:60" x14ac:dyDescent="0.2">
      <c r="I272" s="1" t="s">
        <v>123</v>
      </c>
      <c r="BH272"/>
    </row>
    <row r="273" spans="6:60" x14ac:dyDescent="0.2">
      <c r="I273" s="1" t="s">
        <v>205</v>
      </c>
      <c r="BH273"/>
    </row>
    <row r="274" spans="6:60" x14ac:dyDescent="0.2">
      <c r="I274" s="1" t="s">
        <v>21</v>
      </c>
      <c r="BH274"/>
    </row>
    <row r="275" spans="6:60" x14ac:dyDescent="0.2">
      <c r="I275" s="1" t="s">
        <v>19</v>
      </c>
      <c r="BH275"/>
    </row>
    <row r="276" spans="6:60" x14ac:dyDescent="0.2">
      <c r="F276" s="35"/>
      <c r="I276" s="1" t="s">
        <v>185</v>
      </c>
      <c r="BA276" s="35"/>
      <c r="BH276"/>
    </row>
    <row r="277" spans="6:60" x14ac:dyDescent="0.2">
      <c r="F277" s="35"/>
      <c r="I277" s="20" t="s">
        <v>188</v>
      </c>
      <c r="BA277" s="35"/>
      <c r="BH277"/>
    </row>
    <row r="278" spans="6:60" x14ac:dyDescent="0.2">
      <c r="F278" s="35"/>
      <c r="I278" s="20" t="s">
        <v>66</v>
      </c>
      <c r="BA278" s="35"/>
      <c r="BH278"/>
    </row>
    <row r="279" spans="6:60" x14ac:dyDescent="0.2">
      <c r="F279" s="35"/>
      <c r="I279" s="19" t="s">
        <v>258</v>
      </c>
      <c r="J279" s="39">
        <v>0.980043</v>
      </c>
      <c r="K279" s="39">
        <v>1.1839999999999999</v>
      </c>
      <c r="L279" s="39"/>
      <c r="M279" s="39"/>
      <c r="N279" s="39"/>
      <c r="O279" s="39"/>
      <c r="P279" s="39"/>
      <c r="Q279" s="39"/>
      <c r="R279" s="39"/>
      <c r="S279" s="39"/>
      <c r="T279" s="39"/>
      <c r="U279" s="39">
        <v>1.1967300000000001</v>
      </c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>
        <v>0.86241299999999999</v>
      </c>
      <c r="AH279" s="39"/>
      <c r="AI279" s="39"/>
      <c r="AJ279" s="39"/>
      <c r="AK279" s="39"/>
      <c r="AL279" s="39"/>
      <c r="AM279" s="39">
        <v>0.99695999999999996</v>
      </c>
      <c r="AN279" s="39">
        <v>1.0485500000000001</v>
      </c>
      <c r="AO279" s="39">
        <v>0.87427500000000002</v>
      </c>
      <c r="AP279" s="39">
        <v>1.0552699999999999</v>
      </c>
      <c r="AQ279" s="39"/>
      <c r="AR279" s="39"/>
      <c r="AS279" s="39">
        <v>1.06941</v>
      </c>
      <c r="AT279" s="39">
        <v>1.00871</v>
      </c>
      <c r="AU279" s="39">
        <v>1.0230300000000001</v>
      </c>
      <c r="AV279" s="39">
        <v>1</v>
      </c>
      <c r="AW279" s="76">
        <v>0.92779699999999998</v>
      </c>
      <c r="BA279" s="35"/>
      <c r="BH279"/>
    </row>
    <row r="280" spans="6:60" x14ac:dyDescent="0.2">
      <c r="F280" s="35"/>
      <c r="I280" s="19" t="s">
        <v>260</v>
      </c>
      <c r="J280" s="39">
        <v>1.03023</v>
      </c>
      <c r="K280" s="39">
        <v>1.3290900000000001</v>
      </c>
      <c r="L280" s="39"/>
      <c r="M280" s="39"/>
      <c r="N280" s="39"/>
      <c r="O280" s="39"/>
      <c r="P280" s="39"/>
      <c r="Q280" s="39"/>
      <c r="R280" s="39"/>
      <c r="S280" s="39"/>
      <c r="T280" s="39"/>
      <c r="U280" s="39">
        <v>1.2249399999999999</v>
      </c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>
        <v>1.06541</v>
      </c>
      <c r="AH280" s="39"/>
      <c r="AI280" s="39"/>
      <c r="AJ280" s="39"/>
      <c r="AK280" s="39"/>
      <c r="AL280" s="39"/>
      <c r="AM280" s="39"/>
      <c r="AN280" s="39"/>
      <c r="AO280" s="39">
        <v>0.99094700000000002</v>
      </c>
      <c r="AP280" s="39"/>
      <c r="AQ280" s="39"/>
      <c r="AR280" s="39"/>
      <c r="AS280" s="39"/>
      <c r="AT280" s="39">
        <v>0.93956300000000004</v>
      </c>
      <c r="AU280" s="39">
        <v>0.97917699999999996</v>
      </c>
      <c r="AV280" s="39">
        <v>1</v>
      </c>
      <c r="AW280" s="76">
        <v>0.95467000000000002</v>
      </c>
      <c r="BA280" s="35"/>
      <c r="BH280"/>
    </row>
    <row r="281" spans="6:60" x14ac:dyDescent="0.2">
      <c r="F281" s="35"/>
      <c r="I281" s="19" t="s">
        <v>259</v>
      </c>
      <c r="J281" s="39">
        <v>0.99569700000000005</v>
      </c>
      <c r="K281" s="39">
        <v>1.1953400000000001</v>
      </c>
      <c r="L281" s="39"/>
      <c r="M281" s="39"/>
      <c r="N281" s="39"/>
      <c r="O281" s="39"/>
      <c r="P281" s="39"/>
      <c r="Q281" s="39"/>
      <c r="R281" s="39"/>
      <c r="S281" s="39"/>
      <c r="T281" s="39"/>
      <c r="U281" s="39">
        <v>1.1281699999999999</v>
      </c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>
        <v>0.98931500000000006</v>
      </c>
      <c r="AP281" s="39"/>
      <c r="AQ281" s="39"/>
      <c r="AR281" s="39"/>
      <c r="AS281" s="39"/>
      <c r="AT281" s="39">
        <v>0.98793299999999995</v>
      </c>
      <c r="AU281" s="39">
        <v>0.99526099999999995</v>
      </c>
      <c r="AV281" s="39">
        <v>1</v>
      </c>
      <c r="AW281" s="76">
        <v>0.99158900000000005</v>
      </c>
      <c r="BA281" s="35"/>
      <c r="BH281"/>
    </row>
    <row r="282" spans="6:60" x14ac:dyDescent="0.2">
      <c r="F282" s="35"/>
      <c r="I282" s="19" t="s">
        <v>261</v>
      </c>
      <c r="J282" s="39">
        <v>1.0104500000000001</v>
      </c>
      <c r="K282" s="39">
        <v>1.1979599999999999</v>
      </c>
      <c r="L282" s="39"/>
      <c r="M282" s="39"/>
      <c r="N282" s="39"/>
      <c r="O282" s="39"/>
      <c r="P282" s="39"/>
      <c r="Q282" s="39"/>
      <c r="R282" s="39"/>
      <c r="S282" s="39"/>
      <c r="T282" s="39"/>
      <c r="U282" s="39">
        <v>1.0225900000000001</v>
      </c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>
        <v>1.0086999999999999</v>
      </c>
      <c r="AP282" s="39"/>
      <c r="AQ282" s="39"/>
      <c r="AR282" s="39"/>
      <c r="AS282" s="39"/>
      <c r="AT282" s="39">
        <v>0.99665999999999999</v>
      </c>
      <c r="AU282" s="39">
        <v>0.99754699999999996</v>
      </c>
      <c r="AV282" s="39">
        <v>1</v>
      </c>
      <c r="AW282" s="76">
        <v>0.99674799999999997</v>
      </c>
      <c r="BA282" s="35"/>
      <c r="BH282"/>
    </row>
    <row r="283" spans="6:60" x14ac:dyDescent="0.2">
      <c r="F283" s="35"/>
      <c r="I283" s="19" t="s">
        <v>262</v>
      </c>
      <c r="BA283" s="35"/>
      <c r="BH283"/>
    </row>
    <row r="284" spans="6:60" x14ac:dyDescent="0.2">
      <c r="F284" s="35"/>
      <c r="I284" s="19" t="s">
        <v>263</v>
      </c>
      <c r="J284" s="39">
        <v>0.97728999999999999</v>
      </c>
      <c r="K284" s="39">
        <v>1.6960900000000001</v>
      </c>
      <c r="L284" s="39"/>
      <c r="M284" s="39"/>
      <c r="N284" s="39"/>
      <c r="O284" s="39"/>
      <c r="P284" s="39"/>
      <c r="Q284" s="39"/>
      <c r="R284" s="39"/>
      <c r="S284" s="39"/>
      <c r="T284" s="39"/>
      <c r="U284" s="39">
        <v>1.3352999999999999</v>
      </c>
      <c r="V284" s="39"/>
      <c r="W284" s="39"/>
      <c r="X284" s="39"/>
      <c r="Y284" s="39"/>
      <c r="Z284" s="39"/>
      <c r="AA284" s="39"/>
      <c r="AB284" s="39"/>
      <c r="AC284" s="39"/>
      <c r="AD284" s="39">
        <v>1.2090000000000001</v>
      </c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>
        <v>0.91526799999999997</v>
      </c>
      <c r="AP284" s="39"/>
      <c r="AQ284" s="39"/>
      <c r="AR284" s="39"/>
      <c r="AS284" s="39"/>
      <c r="AT284" s="39">
        <v>0.86780000000000002</v>
      </c>
      <c r="AU284" s="39">
        <v>1.0229200000000001</v>
      </c>
      <c r="AV284" s="39">
        <v>1</v>
      </c>
      <c r="AW284" s="76">
        <v>1</v>
      </c>
      <c r="BA284" s="35"/>
      <c r="BH284"/>
    </row>
    <row r="285" spans="6:60" x14ac:dyDescent="0.2">
      <c r="F285" s="35"/>
      <c r="I285" s="19" t="s">
        <v>264</v>
      </c>
      <c r="J285" s="39">
        <v>1.10738</v>
      </c>
      <c r="K285" s="39">
        <v>1.63863</v>
      </c>
      <c r="L285" s="39"/>
      <c r="M285" s="39"/>
      <c r="N285" s="39"/>
      <c r="O285" s="39"/>
      <c r="P285" s="39"/>
      <c r="Q285" s="39"/>
      <c r="R285" s="39"/>
      <c r="S285" s="39"/>
      <c r="T285" s="39"/>
      <c r="U285" s="39">
        <v>1.32873</v>
      </c>
      <c r="V285" s="39"/>
      <c r="W285" s="39"/>
      <c r="X285" s="39"/>
      <c r="Y285" s="39"/>
      <c r="Z285" s="39"/>
      <c r="AA285" s="39"/>
      <c r="AB285" s="39"/>
      <c r="AC285" s="39"/>
      <c r="AD285" s="39">
        <v>1.1932799999999999</v>
      </c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>
        <v>1.00376</v>
      </c>
      <c r="AP285" s="39"/>
      <c r="AQ285" s="39"/>
      <c r="AR285" s="39"/>
      <c r="AS285" s="39">
        <v>0.98077499999999995</v>
      </c>
      <c r="AT285" s="39">
        <v>1.0097</v>
      </c>
      <c r="AU285" s="39"/>
      <c r="AV285" s="39">
        <v>1</v>
      </c>
      <c r="AW285" s="76">
        <v>1</v>
      </c>
      <c r="BA285" s="35"/>
      <c r="BH285"/>
    </row>
    <row r="286" spans="6:60" x14ac:dyDescent="0.2">
      <c r="F286" s="35"/>
      <c r="I286" s="19" t="s">
        <v>265</v>
      </c>
      <c r="BA286" s="35"/>
      <c r="BH286"/>
    </row>
    <row r="287" spans="6:60" x14ac:dyDescent="0.2">
      <c r="F287" s="35"/>
      <c r="I287" s="19" t="s">
        <v>266</v>
      </c>
      <c r="BA287" s="35"/>
      <c r="BH287"/>
    </row>
    <row r="288" spans="6:60" x14ac:dyDescent="0.2">
      <c r="F288" s="35"/>
      <c r="I288" s="19" t="s">
        <v>267</v>
      </c>
      <c r="BA288" s="35"/>
      <c r="BH288"/>
    </row>
    <row r="289" spans="6:64" x14ac:dyDescent="0.2">
      <c r="F289" s="35"/>
      <c r="I289" s="19" t="s">
        <v>268</v>
      </c>
      <c r="BA289" s="35"/>
      <c r="BH289"/>
    </row>
    <row r="290" spans="6:64" x14ac:dyDescent="0.2">
      <c r="F290" s="35"/>
      <c r="I290" s="20" t="s">
        <v>269</v>
      </c>
      <c r="BA290" s="35"/>
      <c r="BH290"/>
    </row>
    <row r="291" spans="6:64" x14ac:dyDescent="0.2">
      <c r="F291" s="35"/>
      <c r="I291" s="19" t="s">
        <v>270</v>
      </c>
      <c r="BA291" s="35"/>
      <c r="BH291"/>
    </row>
    <row r="292" spans="6:64" x14ac:dyDescent="0.2">
      <c r="F292" s="35"/>
      <c r="I292" s="20" t="s">
        <v>271</v>
      </c>
      <c r="BA292" s="35"/>
      <c r="BH292"/>
    </row>
    <row r="293" spans="6:64" x14ac:dyDescent="0.2">
      <c r="F293" s="35"/>
      <c r="I293" s="19" t="s">
        <v>272</v>
      </c>
      <c r="J293" s="39">
        <v>0.99287300000000001</v>
      </c>
      <c r="K293" s="39">
        <v>1.0226999999999999</v>
      </c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>
        <v>0.94207399999999997</v>
      </c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>
        <v>1.0253699999999999</v>
      </c>
      <c r="AP293" s="39"/>
      <c r="AQ293" s="39"/>
      <c r="AR293" s="39"/>
      <c r="AS293" s="39">
        <v>0.87424599999999997</v>
      </c>
      <c r="AT293" s="39"/>
      <c r="AU293" s="39">
        <v>0.89410999999999996</v>
      </c>
      <c r="AV293" s="39"/>
      <c r="AW293" s="76"/>
      <c r="BA293" s="35"/>
      <c r="BH293"/>
    </row>
    <row r="294" spans="6:64" x14ac:dyDescent="0.2">
      <c r="F294" s="35"/>
      <c r="I294" s="19" t="s">
        <v>273</v>
      </c>
      <c r="BA294" s="35"/>
      <c r="BH294"/>
    </row>
    <row r="295" spans="6:64" x14ac:dyDescent="0.2">
      <c r="F295" s="35"/>
      <c r="I295" s="20" t="s">
        <v>274</v>
      </c>
      <c r="BA295" s="35"/>
      <c r="BH295"/>
    </row>
    <row r="296" spans="6:64" x14ac:dyDescent="0.2">
      <c r="F296" s="35"/>
      <c r="I296" s="64" t="s">
        <v>275</v>
      </c>
      <c r="J296" s="39">
        <v>1.0216499999999999</v>
      </c>
      <c r="K296" s="39">
        <v>0.95139899999999999</v>
      </c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>
        <v>1.05393</v>
      </c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>
        <v>1.0072399999999999</v>
      </c>
      <c r="AP296" s="39"/>
      <c r="AQ296" s="39"/>
      <c r="AR296" s="39"/>
      <c r="AS296" s="39">
        <v>0.96446100000000001</v>
      </c>
      <c r="AT296" s="39">
        <v>0.98257399999999995</v>
      </c>
      <c r="AU296" s="39">
        <v>0.98136400000000001</v>
      </c>
      <c r="AV296" s="39">
        <v>1</v>
      </c>
      <c r="AW296" s="76">
        <v>0.99107500000000004</v>
      </c>
      <c r="BA296" s="35"/>
      <c r="BH296"/>
    </row>
    <row r="297" spans="6:64" x14ac:dyDescent="0.2">
      <c r="F297" s="35"/>
      <c r="I297" s="20" t="s">
        <v>276</v>
      </c>
      <c r="BA297" s="35"/>
      <c r="BH297"/>
    </row>
    <row r="298" spans="6:64" x14ac:dyDescent="0.2">
      <c r="F298" s="35"/>
      <c r="I298" s="20" t="s">
        <v>277</v>
      </c>
      <c r="BL298" s="35"/>
    </row>
    <row r="299" spans="6:64" x14ac:dyDescent="0.2">
      <c r="F299" s="35"/>
      <c r="I299" s="19" t="s">
        <v>278</v>
      </c>
      <c r="J299" s="39">
        <v>0.97675199999999995</v>
      </c>
      <c r="K299" s="39">
        <v>1.0169999999999999</v>
      </c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>
        <v>1.00447</v>
      </c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>
        <v>1.05307</v>
      </c>
      <c r="AP299" s="39"/>
      <c r="AQ299" s="39">
        <v>0.95863799999999999</v>
      </c>
      <c r="AR299" s="39"/>
      <c r="AS299" s="39">
        <v>0.92061099999999996</v>
      </c>
      <c r="AT299" s="39">
        <v>0.95484199999999997</v>
      </c>
      <c r="AU299" s="39">
        <v>0.94960900000000004</v>
      </c>
      <c r="AV299" s="39">
        <v>1</v>
      </c>
      <c r="AW299" s="75">
        <v>0.98143199999999997</v>
      </c>
      <c r="BL299" s="35"/>
    </row>
    <row r="300" spans="6:64" x14ac:dyDescent="0.2">
      <c r="F300" s="35"/>
      <c r="I300" s="65" t="s">
        <v>279</v>
      </c>
      <c r="J300" s="39">
        <v>0.99009599999999998</v>
      </c>
      <c r="K300" s="39">
        <v>0.98729999999999996</v>
      </c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>
        <v>0.98655300000000001</v>
      </c>
      <c r="AE300" s="39"/>
      <c r="AF300" s="39"/>
      <c r="AG300" s="39">
        <v>0.93162400000000001</v>
      </c>
      <c r="AH300" s="39"/>
      <c r="AI300" s="39"/>
      <c r="AJ300" s="39"/>
      <c r="AK300" s="39"/>
      <c r="AL300" s="39"/>
      <c r="AM300" s="39"/>
      <c r="AN300" s="39"/>
      <c r="AO300" s="39"/>
      <c r="AP300" s="39">
        <v>1.0233099999999999</v>
      </c>
      <c r="AQ300" s="39">
        <v>0.97630300000000003</v>
      </c>
      <c r="AR300" s="39"/>
      <c r="AS300" s="39"/>
      <c r="AT300" s="39">
        <v>0.98975000000000002</v>
      </c>
      <c r="AU300" s="39">
        <v>0.98755400000000004</v>
      </c>
      <c r="AV300" s="39">
        <v>1</v>
      </c>
      <c r="AW300" s="76">
        <v>1.0315000000000001</v>
      </c>
      <c r="BL300" s="35"/>
    </row>
    <row r="301" spans="6:64" x14ac:dyDescent="0.2">
      <c r="F301" s="35"/>
      <c r="I301" s="19" t="s">
        <v>280</v>
      </c>
      <c r="J301" s="39">
        <v>0.69865699999999997</v>
      </c>
      <c r="K301" s="39">
        <v>1</v>
      </c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>
        <v>1.1177999999999999</v>
      </c>
      <c r="AE301" s="39"/>
      <c r="AF301" s="39"/>
      <c r="AG301" s="39">
        <v>0.54664500000000005</v>
      </c>
      <c r="AH301" s="39"/>
      <c r="AI301" s="39"/>
      <c r="AJ301" s="39"/>
      <c r="AK301" s="39"/>
      <c r="AL301" s="39"/>
      <c r="AM301" s="39">
        <v>0.44773800000000002</v>
      </c>
      <c r="AN301" s="39">
        <v>0.61685500000000004</v>
      </c>
      <c r="AO301" s="39">
        <v>1.0444100000000001</v>
      </c>
      <c r="AP301" s="39">
        <v>1.05132</v>
      </c>
      <c r="AQ301" s="39"/>
      <c r="AR301" s="39"/>
      <c r="AS301" s="39">
        <v>1.0751900000000001</v>
      </c>
      <c r="AT301" s="39">
        <v>1.0325899999999999</v>
      </c>
      <c r="AU301" s="39">
        <v>1.0480499999999999</v>
      </c>
      <c r="AV301" s="39">
        <v>1</v>
      </c>
      <c r="AW301" s="76">
        <v>1.08551</v>
      </c>
      <c r="BL301" s="35"/>
    </row>
    <row r="302" spans="6:64" x14ac:dyDescent="0.2">
      <c r="F302" s="35"/>
      <c r="I302" s="20" t="s">
        <v>129</v>
      </c>
      <c r="BL302" s="35"/>
    </row>
    <row r="303" spans="6:64" x14ac:dyDescent="0.2">
      <c r="F303" s="35"/>
      <c r="I303" s="1" t="s">
        <v>127</v>
      </c>
      <c r="J303" s="39">
        <v>1.00163</v>
      </c>
      <c r="K303" s="39">
        <v>1.0523899999999999</v>
      </c>
      <c r="L303" s="39"/>
      <c r="M303" s="39"/>
      <c r="N303" s="39"/>
      <c r="O303" s="39"/>
      <c r="P303" s="39"/>
      <c r="Q303" s="39"/>
      <c r="R303" s="39"/>
      <c r="S303" s="39"/>
      <c r="T303" s="39"/>
      <c r="U303" s="39">
        <v>0.95969599999999999</v>
      </c>
      <c r="V303" s="39">
        <v>1.0177</v>
      </c>
      <c r="W303" s="39">
        <v>1</v>
      </c>
      <c r="X303" s="39"/>
      <c r="Y303" s="39"/>
      <c r="Z303" s="39"/>
      <c r="AA303" s="39"/>
      <c r="AB303" s="39">
        <v>1.14622</v>
      </c>
      <c r="AC303" s="39"/>
      <c r="AD303" s="39"/>
      <c r="AE303" s="39"/>
      <c r="AF303" s="39"/>
      <c r="AG303" s="39">
        <v>1.0971200000000001</v>
      </c>
      <c r="AH303" s="39"/>
      <c r="AI303" s="39"/>
      <c r="AJ303" s="39"/>
      <c r="AK303" s="39"/>
      <c r="AL303" s="39">
        <v>1.01786</v>
      </c>
      <c r="AM303" s="39">
        <v>0.95230000000000004</v>
      </c>
      <c r="AN303" s="39">
        <v>0.96202799999999999</v>
      </c>
      <c r="AO303" s="39">
        <v>0.97332700000000005</v>
      </c>
      <c r="AP303" s="39">
        <v>1.01786</v>
      </c>
      <c r="AQ303" s="39">
        <v>0.96997900000000004</v>
      </c>
      <c r="AR303" s="39"/>
      <c r="AS303" s="39">
        <v>0.83164000000000005</v>
      </c>
      <c r="AT303" s="39">
        <v>1.00257</v>
      </c>
      <c r="AU303" s="39">
        <v>1.00715</v>
      </c>
      <c r="AV303" s="39">
        <v>1</v>
      </c>
      <c r="AW303" s="76">
        <v>1.00163</v>
      </c>
      <c r="BL303" s="35"/>
    </row>
    <row r="304" spans="6:64" x14ac:dyDescent="0.2">
      <c r="F304" s="35"/>
      <c r="I304" s="1" t="s">
        <v>196</v>
      </c>
      <c r="BL304" s="35"/>
    </row>
    <row r="305" spans="6:65" x14ac:dyDescent="0.2">
      <c r="F305" s="35"/>
      <c r="I305" s="1" t="s">
        <v>208</v>
      </c>
      <c r="BM305" s="35"/>
    </row>
    <row r="306" spans="6:65" x14ac:dyDescent="0.2">
      <c r="I306" s="1" t="s">
        <v>209</v>
      </c>
    </row>
    <row r="307" spans="6:65" x14ac:dyDescent="0.2">
      <c r="I307" s="1" t="s">
        <v>17</v>
      </c>
    </row>
    <row r="308" spans="6:65" x14ac:dyDescent="0.2">
      <c r="I308" s="1" t="s">
        <v>34</v>
      </c>
    </row>
    <row r="309" spans="6:65" x14ac:dyDescent="0.2">
      <c r="I309" s="20" t="s">
        <v>68</v>
      </c>
    </row>
    <row r="310" spans="6:65" x14ac:dyDescent="0.2">
      <c r="I310" s="20" t="s">
        <v>131</v>
      </c>
    </row>
    <row r="311" spans="6:65" x14ac:dyDescent="0.2">
      <c r="I311" s="1" t="s">
        <v>210</v>
      </c>
      <c r="J311" s="39">
        <v>0.99349299999999996</v>
      </c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 t="s">
        <v>28</v>
      </c>
      <c r="AE311" s="39"/>
      <c r="AF311" s="39"/>
      <c r="AG311" s="39">
        <v>0.980846</v>
      </c>
      <c r="AH311" s="39"/>
      <c r="AI311" s="39"/>
      <c r="AJ311" s="39"/>
      <c r="AK311" s="39"/>
      <c r="AL311" s="39">
        <v>1.03268</v>
      </c>
      <c r="AM311" s="39"/>
      <c r="AN311" s="39">
        <v>0.94044000000000005</v>
      </c>
      <c r="AO311" s="39">
        <v>0.96899100000000005</v>
      </c>
      <c r="AP311" s="39">
        <v>0.97217399999999998</v>
      </c>
      <c r="AQ311" s="39"/>
      <c r="AR311" s="39"/>
      <c r="AS311" s="39">
        <v>1.0690599999999999</v>
      </c>
      <c r="AT311" s="39">
        <v>0.94922099999999998</v>
      </c>
      <c r="AU311" s="39">
        <v>1.0154700000000001</v>
      </c>
      <c r="AV311" s="39">
        <v>1</v>
      </c>
      <c r="AW311" s="74">
        <v>1.0577099999999999</v>
      </c>
    </row>
    <row r="312" spans="6:65" x14ac:dyDescent="0.2">
      <c r="I312" s="1" t="s">
        <v>211</v>
      </c>
      <c r="J312" s="39">
        <v>0.99566600000000005</v>
      </c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>
        <v>1.0363500000000001</v>
      </c>
      <c r="AE312" s="39"/>
      <c r="AF312" s="39"/>
      <c r="AG312" s="39">
        <v>0.95361200000000002</v>
      </c>
      <c r="AH312" s="39"/>
      <c r="AI312" s="39"/>
      <c r="AJ312" s="39"/>
      <c r="AK312" s="39"/>
      <c r="AL312" s="39">
        <v>0.94377299999999997</v>
      </c>
      <c r="AM312" s="39"/>
      <c r="AN312" s="39">
        <v>1.06437</v>
      </c>
      <c r="AO312" s="39">
        <v>0.95003099999999996</v>
      </c>
      <c r="AP312" s="39">
        <v>0.89772300000000005</v>
      </c>
      <c r="AQ312" s="39">
        <v>0.98375199999999996</v>
      </c>
      <c r="AR312" s="39"/>
      <c r="AS312" s="39">
        <v>1.0609</v>
      </c>
      <c r="AT312" s="39">
        <v>0.99119999999999997</v>
      </c>
      <c r="AU312" s="39">
        <v>1.0130300000000001</v>
      </c>
      <c r="AV312" s="39">
        <v>1</v>
      </c>
      <c r="AW312" s="76">
        <v>1.01197</v>
      </c>
    </row>
    <row r="313" spans="6:65" x14ac:dyDescent="0.2">
      <c r="I313" s="20" t="s">
        <v>135</v>
      </c>
    </row>
    <row r="314" spans="6:65" x14ac:dyDescent="0.2">
      <c r="I314" s="1" t="s">
        <v>33</v>
      </c>
    </row>
    <row r="315" spans="6:65" x14ac:dyDescent="0.2">
      <c r="I315" s="1" t="s">
        <v>18</v>
      </c>
    </row>
    <row r="316" spans="6:65" x14ac:dyDescent="0.2">
      <c r="I316" s="1" t="s">
        <v>22</v>
      </c>
      <c r="J316" s="39">
        <v>0.97618099999999997</v>
      </c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>
        <v>0.93556600000000001</v>
      </c>
      <c r="AH316" s="39"/>
      <c r="AI316" s="39"/>
      <c r="AJ316" s="39"/>
      <c r="AK316" s="39"/>
      <c r="AL316" s="39">
        <v>0.92637100000000006</v>
      </c>
      <c r="AM316" s="39">
        <v>0.96897</v>
      </c>
      <c r="AN316" s="39">
        <v>0.96316100000000004</v>
      </c>
      <c r="AO316" s="39">
        <v>0.930751</v>
      </c>
      <c r="AP316" s="39">
        <v>1.00058</v>
      </c>
      <c r="AQ316" s="39">
        <v>0.96585600000000005</v>
      </c>
      <c r="AR316" s="39"/>
      <c r="AS316" s="39"/>
      <c r="AT316" s="39">
        <v>0.98867099999999997</v>
      </c>
      <c r="AU316" s="39">
        <v>1.0240499999999999</v>
      </c>
      <c r="AV316" s="39">
        <v>1</v>
      </c>
      <c r="AW316" s="40">
        <v>1.0978416</v>
      </c>
    </row>
    <row r="317" spans="6:65" x14ac:dyDescent="0.2">
      <c r="I317" s="1" t="s">
        <v>212</v>
      </c>
      <c r="J317" s="39">
        <v>1.03488</v>
      </c>
      <c r="K317" s="39">
        <v>0.83089999999999997</v>
      </c>
      <c r="L317" s="39"/>
      <c r="M317" s="39"/>
      <c r="N317" s="39"/>
      <c r="O317" s="39"/>
      <c r="P317" s="39"/>
      <c r="Q317" s="39"/>
      <c r="R317" s="39"/>
      <c r="S317" s="39"/>
      <c r="T317" s="39"/>
      <c r="U317" s="39">
        <v>1.0029399999999999</v>
      </c>
      <c r="V317" s="39"/>
      <c r="W317" s="39"/>
      <c r="X317" s="39"/>
      <c r="Y317" s="39"/>
      <c r="Z317" s="39"/>
      <c r="AA317" s="39"/>
      <c r="AB317" s="39">
        <v>0.999054</v>
      </c>
      <c r="AC317" s="39"/>
      <c r="AD317" s="39"/>
      <c r="AE317" s="39"/>
      <c r="AF317" s="39"/>
      <c r="AG317" s="39">
        <v>1.0310999999999999</v>
      </c>
      <c r="AH317" s="39"/>
      <c r="AI317" s="39"/>
      <c r="AJ317" s="39"/>
      <c r="AK317" s="39"/>
      <c r="AL317" s="39">
        <v>1.0005200000000001</v>
      </c>
      <c r="AM317" s="39"/>
      <c r="AN317" s="39">
        <v>1.03437</v>
      </c>
      <c r="AO317" s="39">
        <v>1.02922</v>
      </c>
      <c r="AP317" s="39">
        <v>1.00461</v>
      </c>
      <c r="AQ317" s="39">
        <v>1.0270999999999999</v>
      </c>
      <c r="AR317" s="39"/>
      <c r="AS317" s="39">
        <v>1.0630599999999999</v>
      </c>
      <c r="AT317" s="39">
        <v>1.0094099999999999</v>
      </c>
      <c r="AU317" s="39">
        <v>1.0119100000000001</v>
      </c>
      <c r="AV317" s="39">
        <v>1</v>
      </c>
      <c r="AW317" s="75">
        <v>1.0183500000000001</v>
      </c>
    </row>
    <row r="318" spans="6:65" x14ac:dyDescent="0.2">
      <c r="I318" s="1" t="s">
        <v>213</v>
      </c>
      <c r="J318" s="39">
        <v>0.99504099999999995</v>
      </c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>
        <v>1.0945800000000001</v>
      </c>
      <c r="V318" s="39"/>
      <c r="W318" s="39" t="s">
        <v>28</v>
      </c>
      <c r="X318" s="39"/>
      <c r="Y318" s="39"/>
      <c r="Z318" s="39"/>
      <c r="AA318" s="39"/>
      <c r="AB318" s="39">
        <v>0.93455100000000002</v>
      </c>
      <c r="AC318" s="39"/>
      <c r="AD318" s="39"/>
      <c r="AE318" s="39"/>
      <c r="AF318" s="39"/>
      <c r="AG318" s="39">
        <v>1.0121800000000001</v>
      </c>
      <c r="AH318" s="39"/>
      <c r="AI318" s="39"/>
      <c r="AJ318" s="39"/>
      <c r="AK318" s="39"/>
      <c r="AL318" s="39"/>
      <c r="AM318" s="39">
        <v>1.0037</v>
      </c>
      <c r="AN318" s="39">
        <v>0.99956900000000004</v>
      </c>
      <c r="AO318" s="39">
        <v>0.99315200000000003</v>
      </c>
      <c r="AP318" s="39"/>
      <c r="AQ318" s="39">
        <v>1.01217</v>
      </c>
      <c r="AR318" s="39"/>
      <c r="AS318" s="39">
        <v>0.99233400000000005</v>
      </c>
      <c r="AT318" s="39">
        <v>0.97517200000000004</v>
      </c>
      <c r="AU318" s="39">
        <v>0.98525499999999999</v>
      </c>
      <c r="AV318" s="39">
        <v>1</v>
      </c>
      <c r="AW318" s="76">
        <v>0.99504099999999995</v>
      </c>
    </row>
    <row r="319" spans="6:65" x14ac:dyDescent="0.2">
      <c r="I319" s="1" t="s">
        <v>12</v>
      </c>
      <c r="J319" s="39">
        <v>0.98944399999999999</v>
      </c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>
        <v>0.99690800000000002</v>
      </c>
      <c r="V319" s="39"/>
      <c r="W319" s="39"/>
      <c r="X319" s="39"/>
      <c r="Y319" s="39"/>
      <c r="Z319" s="39"/>
      <c r="AA319" s="39"/>
      <c r="AB319" s="39">
        <v>0.95829500000000001</v>
      </c>
      <c r="AC319" s="39"/>
      <c r="AD319" s="39"/>
      <c r="AE319" s="39"/>
      <c r="AF319" s="39"/>
      <c r="AG319" s="39">
        <v>1.0332300000000001</v>
      </c>
      <c r="AH319" s="39"/>
      <c r="AI319" s="39"/>
      <c r="AJ319" s="39"/>
      <c r="AK319" s="39"/>
      <c r="AL319" s="39">
        <v>1.01929</v>
      </c>
      <c r="AM319" s="39"/>
      <c r="AN319" s="39">
        <v>0.97214900000000004</v>
      </c>
      <c r="AO319" s="39">
        <v>0.91304799999999997</v>
      </c>
      <c r="AP319" s="39"/>
      <c r="AQ319" s="39">
        <v>0.93345900000000004</v>
      </c>
      <c r="AR319" s="39" t="s">
        <v>28</v>
      </c>
      <c r="AS319" s="39">
        <v>0.92068899999999998</v>
      </c>
      <c r="AT319" s="39">
        <v>1.00014</v>
      </c>
      <c r="AU319" s="39">
        <v>0.993838</v>
      </c>
      <c r="AV319" s="39">
        <v>1</v>
      </c>
      <c r="AW319" s="76">
        <v>0.98081499999999999</v>
      </c>
    </row>
    <row r="320" spans="6:65" x14ac:dyDescent="0.2">
      <c r="I320" s="20" t="s">
        <v>162</v>
      </c>
    </row>
    <row r="321" spans="9:49" x14ac:dyDescent="0.2">
      <c r="I321" s="20" t="s">
        <v>69</v>
      </c>
    </row>
    <row r="322" spans="9:49" x14ac:dyDescent="0.2">
      <c r="I322" s="1" t="s">
        <v>26</v>
      </c>
      <c r="J322" s="39">
        <v>1.0733950000000001</v>
      </c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>
        <v>1.1428100000000001</v>
      </c>
      <c r="V322" s="39"/>
      <c r="W322" s="39"/>
      <c r="X322" s="39"/>
      <c r="Y322" s="39"/>
      <c r="Z322" s="39"/>
      <c r="AA322" s="39"/>
      <c r="AB322" s="39">
        <v>0.99023300000000003</v>
      </c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>
        <v>1.0519099999999999</v>
      </c>
      <c r="AO322" s="39">
        <v>1.0579400000000001</v>
      </c>
      <c r="AP322" s="39"/>
      <c r="AQ322" s="39">
        <v>1.0579400000000001</v>
      </c>
      <c r="AR322" s="39"/>
      <c r="AS322" s="39"/>
      <c r="AT322" s="39">
        <v>1.0258499999999999</v>
      </c>
      <c r="AU322" s="39">
        <v>1.03555</v>
      </c>
      <c r="AV322" s="39">
        <v>1</v>
      </c>
      <c r="AW322" s="76">
        <v>0.97691600000000001</v>
      </c>
    </row>
    <row r="323" spans="9:49" x14ac:dyDescent="0.2">
      <c r="I323" s="1" t="s">
        <v>20</v>
      </c>
      <c r="J323" s="39">
        <v>1.0514300000000001</v>
      </c>
      <c r="K323" s="39">
        <v>0.96477000000000002</v>
      </c>
      <c r="L323" s="39"/>
      <c r="M323" s="39"/>
      <c r="N323" s="39"/>
      <c r="O323" s="39"/>
      <c r="P323" s="39"/>
      <c r="Q323" s="39"/>
      <c r="R323" s="39"/>
      <c r="S323" s="39"/>
      <c r="T323" s="39"/>
      <c r="U323" s="39">
        <v>1.0566899999999999</v>
      </c>
      <c r="V323" s="39"/>
      <c r="W323" s="39"/>
      <c r="X323" s="39"/>
      <c r="Y323" s="39"/>
      <c r="Z323" s="39"/>
      <c r="AA323" s="39"/>
      <c r="AB323" s="39">
        <v>0.90493599999999996</v>
      </c>
      <c r="AC323" s="39"/>
      <c r="AD323" s="39"/>
      <c r="AE323" s="39"/>
      <c r="AF323" s="39"/>
      <c r="AG323" s="39">
        <v>0.97178200000000003</v>
      </c>
      <c r="AH323" s="39"/>
      <c r="AI323" s="39"/>
      <c r="AJ323" s="39"/>
      <c r="AK323" s="39"/>
      <c r="AL323" s="39">
        <v>0.92282699999999995</v>
      </c>
      <c r="AM323" s="39">
        <v>1.00613</v>
      </c>
      <c r="AN323" s="39">
        <v>1.0411600000000001</v>
      </c>
      <c r="AO323" s="39">
        <v>1.04488</v>
      </c>
      <c r="AP323" s="39" t="s">
        <v>28</v>
      </c>
      <c r="AQ323" s="39">
        <v>1.06033</v>
      </c>
      <c r="AR323" s="39"/>
      <c r="AS323" s="39">
        <v>1.0282</v>
      </c>
      <c r="AT323" s="39">
        <v>0.99650099999999997</v>
      </c>
      <c r="AU323" s="39">
        <v>0.99337900000000001</v>
      </c>
      <c r="AV323" s="39">
        <v>1</v>
      </c>
      <c r="AW323" s="76">
        <v>0.97341100000000003</v>
      </c>
    </row>
    <row r="324" spans="9:49" x14ac:dyDescent="0.2">
      <c r="I324" s="1" t="s">
        <v>27</v>
      </c>
      <c r="J324" s="39">
        <v>1.09215</v>
      </c>
      <c r="K324" s="39">
        <v>0.89732599999999996</v>
      </c>
      <c r="L324" s="39"/>
      <c r="M324" s="39"/>
      <c r="N324" s="39"/>
      <c r="O324" s="39"/>
      <c r="P324" s="39"/>
      <c r="Q324" s="39"/>
      <c r="R324" s="39"/>
      <c r="S324" s="39"/>
      <c r="T324" s="39"/>
      <c r="U324" s="39">
        <v>0.98236000000000001</v>
      </c>
      <c r="V324" s="39"/>
      <c r="W324" s="39"/>
      <c r="X324" s="39"/>
      <c r="Y324" s="39"/>
      <c r="Z324" s="39"/>
      <c r="AA324" s="39"/>
      <c r="AB324" s="39">
        <v>0.85826999999999998</v>
      </c>
      <c r="AC324" s="39"/>
      <c r="AD324" s="39"/>
      <c r="AE324" s="39"/>
      <c r="AF324" s="39"/>
      <c r="AG324" s="39">
        <v>1.05541</v>
      </c>
      <c r="AH324" s="39"/>
      <c r="AI324" s="39"/>
      <c r="AJ324" s="39"/>
      <c r="AK324" s="39"/>
      <c r="AL324" s="39">
        <v>1.02711</v>
      </c>
      <c r="AM324" s="39" t="s">
        <v>28</v>
      </c>
      <c r="AN324" s="39">
        <v>1.00339</v>
      </c>
      <c r="AO324" s="39">
        <v>1.03026</v>
      </c>
      <c r="AP324" s="39"/>
      <c r="AQ324" s="39">
        <v>1.04345</v>
      </c>
      <c r="AR324" s="39"/>
      <c r="AS324" s="39">
        <v>0.94120400000000004</v>
      </c>
      <c r="AT324" s="39">
        <v>1.03284</v>
      </c>
      <c r="AU324" s="39">
        <v>1.0195099999999999</v>
      </c>
      <c r="AV324" s="39">
        <v>1</v>
      </c>
      <c r="AW324" s="76">
        <v>1.0605</v>
      </c>
    </row>
    <row r="325" spans="9:49" x14ac:dyDescent="0.2">
      <c r="I325" s="20" t="s">
        <v>160</v>
      </c>
    </row>
    <row r="326" spans="9:49" x14ac:dyDescent="0.2">
      <c r="I326" s="1" t="s">
        <v>23</v>
      </c>
      <c r="J326" s="39">
        <v>0.91837299999999999</v>
      </c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>
        <v>0.80437400000000003</v>
      </c>
      <c r="AC326" s="39"/>
      <c r="AD326" s="39"/>
      <c r="AE326" s="39"/>
      <c r="AF326" s="39"/>
      <c r="AG326" s="39">
        <v>0.93249599999999999</v>
      </c>
      <c r="AH326" s="39"/>
      <c r="AI326" s="39"/>
      <c r="AJ326" s="39"/>
      <c r="AK326" s="39"/>
      <c r="AL326" s="39">
        <v>0.98571200000000003</v>
      </c>
      <c r="AM326" s="39">
        <v>1.03609</v>
      </c>
      <c r="AN326" s="39">
        <v>1.0686500000000001</v>
      </c>
      <c r="AO326" s="39">
        <v>0.95230000000000004</v>
      </c>
      <c r="AP326" s="39">
        <v>0.94539200000000001</v>
      </c>
      <c r="AQ326" s="39">
        <v>1.0688</v>
      </c>
      <c r="AR326" s="39"/>
      <c r="AS326" s="39">
        <v>1.0390600000000001</v>
      </c>
      <c r="AT326" s="39">
        <v>0.98832500000000001</v>
      </c>
      <c r="AU326" s="39">
        <v>1.02627</v>
      </c>
      <c r="AV326" s="39">
        <v>1</v>
      </c>
      <c r="AW326" s="76">
        <v>1.02</v>
      </c>
    </row>
    <row r="327" spans="9:49" x14ac:dyDescent="0.2">
      <c r="I327" s="20" t="s">
        <v>70</v>
      </c>
    </row>
    <row r="328" spans="9:49" x14ac:dyDescent="0.2">
      <c r="I328" s="1" t="s">
        <v>71</v>
      </c>
      <c r="J328" s="73">
        <v>1.0658300000000001</v>
      </c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>
        <v>1.13697</v>
      </c>
      <c r="V328" s="73"/>
      <c r="W328" s="73"/>
      <c r="X328" s="73"/>
      <c r="Y328" s="73"/>
      <c r="Z328" s="73"/>
      <c r="AA328" s="73"/>
      <c r="AB328" s="73">
        <v>1.0812999999999999</v>
      </c>
      <c r="AC328" s="73"/>
      <c r="AD328" s="73"/>
      <c r="AE328" s="73"/>
      <c r="AF328" s="73"/>
      <c r="AG328" s="73">
        <v>1.0288999999999999</v>
      </c>
      <c r="AH328" s="73"/>
      <c r="AI328" s="73"/>
      <c r="AJ328" s="73"/>
      <c r="AK328" s="73"/>
      <c r="AL328" s="73"/>
      <c r="AM328" s="73"/>
      <c r="AN328" s="73">
        <v>1.0408299999999999</v>
      </c>
      <c r="AO328" s="73">
        <v>1.0005599999999999</v>
      </c>
      <c r="AP328" s="73">
        <v>1.0904700000000001</v>
      </c>
      <c r="AQ328" s="73">
        <v>1.0385500000000001</v>
      </c>
      <c r="AR328" s="73">
        <v>1.11747</v>
      </c>
      <c r="AS328" s="73">
        <v>1.0641700000000001</v>
      </c>
      <c r="AT328" s="73">
        <v>0.98884700000000003</v>
      </c>
      <c r="AU328" s="73">
        <v>1.0000500000000001</v>
      </c>
      <c r="AV328" s="73">
        <v>1</v>
      </c>
      <c r="AW328" s="73">
        <v>1</v>
      </c>
    </row>
    <row r="329" spans="9:49" x14ac:dyDescent="0.2">
      <c r="I329" s="1" t="s">
        <v>7</v>
      </c>
      <c r="J329" s="73">
        <v>1.05549</v>
      </c>
      <c r="K329" s="73">
        <v>1.12449</v>
      </c>
      <c r="L329" s="73"/>
      <c r="M329" s="73"/>
      <c r="N329" s="73"/>
      <c r="O329" s="73"/>
      <c r="P329" s="73"/>
      <c r="Q329" s="73"/>
      <c r="R329" s="73"/>
      <c r="S329" s="73"/>
      <c r="T329" s="73"/>
      <c r="U329" s="73">
        <v>1.0187999999999999</v>
      </c>
      <c r="V329" s="73"/>
      <c r="W329" s="73"/>
      <c r="X329" s="73"/>
      <c r="Y329" s="73"/>
      <c r="Z329" s="73"/>
      <c r="AA329" s="73"/>
      <c r="AB329" s="73">
        <v>0.97947399999999996</v>
      </c>
      <c r="AC329" s="73"/>
      <c r="AD329" s="73"/>
      <c r="AE329" s="73"/>
      <c r="AF329" s="73"/>
      <c r="AG329" s="73">
        <v>0.93072999999999995</v>
      </c>
      <c r="AH329" s="73"/>
      <c r="AI329" s="73"/>
      <c r="AJ329" s="73"/>
      <c r="AK329" s="73"/>
      <c r="AL329" s="73">
        <v>1.02599</v>
      </c>
      <c r="AM329" s="73">
        <v>0.88956900000000005</v>
      </c>
      <c r="AN329" s="73">
        <v>1.0450900000000001</v>
      </c>
      <c r="AO329" s="73">
        <v>1.0350900000000001</v>
      </c>
      <c r="AP329" s="73">
        <v>1.04044</v>
      </c>
      <c r="AQ329" s="73">
        <v>1.0278799999999999</v>
      </c>
      <c r="AR329" s="73">
        <v>1.0283599999999999</v>
      </c>
      <c r="AS329" s="73">
        <v>0.99445899999999998</v>
      </c>
      <c r="AT329" s="73">
        <v>1.0003500000000001</v>
      </c>
      <c r="AU329" s="73">
        <v>0.98186099999999998</v>
      </c>
      <c r="AV329" s="73">
        <v>1</v>
      </c>
      <c r="AW329" s="74">
        <v>1.00776</v>
      </c>
    </row>
    <row r="330" spans="9:49" x14ac:dyDescent="0.2">
      <c r="I330" s="20" t="s">
        <v>72</v>
      </c>
    </row>
    <row r="331" spans="9:49" x14ac:dyDescent="0.2">
      <c r="I331" s="1" t="s">
        <v>73</v>
      </c>
      <c r="J331" s="39">
        <v>1.0363800000000001</v>
      </c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>
        <v>0.99996499999999999</v>
      </c>
      <c r="V331" s="76"/>
      <c r="W331" s="76"/>
      <c r="X331" s="76"/>
      <c r="Y331" s="76"/>
      <c r="Z331" s="76"/>
      <c r="AA331" s="76"/>
      <c r="AB331" s="76">
        <v>0.947546</v>
      </c>
      <c r="AC331" s="76"/>
      <c r="AD331" s="76"/>
      <c r="AE331" s="76"/>
      <c r="AF331" s="76"/>
      <c r="AG331" s="39">
        <v>1.0017400000000001</v>
      </c>
      <c r="AH331" s="76"/>
      <c r="AI331" s="76"/>
      <c r="AJ331" s="76"/>
      <c r="AK331" s="76"/>
      <c r="AL331" s="39">
        <v>1.03989</v>
      </c>
      <c r="AM331" s="39">
        <v>0.91926799999999997</v>
      </c>
      <c r="AN331" s="39">
        <v>1.0724899999999999</v>
      </c>
      <c r="AO331" s="39">
        <v>1.0262800000000001</v>
      </c>
      <c r="AP331" s="39">
        <v>1.0438000000000001</v>
      </c>
      <c r="AQ331" s="39">
        <v>1.0230600000000001</v>
      </c>
      <c r="AR331" s="76"/>
      <c r="AS331" s="39">
        <v>1.04274</v>
      </c>
      <c r="AT331" s="39">
        <v>1.03189</v>
      </c>
      <c r="AU331" s="39">
        <v>1.0182100000000001</v>
      </c>
      <c r="AV331" s="39">
        <v>1</v>
      </c>
      <c r="AW331" s="76">
        <v>1.02406</v>
      </c>
    </row>
    <row r="332" spans="9:49" x14ac:dyDescent="0.2">
      <c r="I332" s="20" t="s">
        <v>74</v>
      </c>
    </row>
    <row r="333" spans="9:49" x14ac:dyDescent="0.2">
      <c r="I333" s="1" t="s">
        <v>75</v>
      </c>
    </row>
    <row r="334" spans="9:49" x14ac:dyDescent="0.2">
      <c r="I334" s="1" t="s">
        <v>76</v>
      </c>
    </row>
    <row r="335" spans="9:49" x14ac:dyDescent="0.2">
      <c r="I335" s="20" t="s">
        <v>77</v>
      </c>
    </row>
    <row r="336" spans="9:49" x14ac:dyDescent="0.2">
      <c r="I336" s="1" t="s">
        <v>174</v>
      </c>
      <c r="J336" s="39">
        <v>0.97025700000000004</v>
      </c>
      <c r="K336" s="39">
        <v>0.80312300000000003</v>
      </c>
      <c r="L336" s="39"/>
      <c r="M336" s="39"/>
      <c r="N336" s="39"/>
      <c r="O336" s="39"/>
      <c r="P336" s="39"/>
      <c r="Q336" s="39"/>
      <c r="R336" s="39"/>
      <c r="S336" s="39"/>
      <c r="T336" s="39"/>
      <c r="U336" s="39">
        <v>1.0021899999999999</v>
      </c>
      <c r="V336" s="39"/>
      <c r="W336" s="39"/>
      <c r="X336" s="39"/>
      <c r="Y336" s="39"/>
      <c r="Z336" s="39"/>
      <c r="AA336" s="39"/>
      <c r="AB336" s="39">
        <v>0.96877899999999995</v>
      </c>
      <c r="AC336" s="39"/>
      <c r="AD336" s="39"/>
      <c r="AE336" s="39"/>
      <c r="AF336" s="39"/>
      <c r="AG336" s="39">
        <v>0.91682699999999995</v>
      </c>
      <c r="AH336" s="39"/>
      <c r="AI336" s="39"/>
      <c r="AJ336" s="39"/>
      <c r="AK336" s="39"/>
      <c r="AL336" s="39"/>
      <c r="AM336" s="39" t="s">
        <v>28</v>
      </c>
      <c r="AN336" s="39">
        <v>0.98276300000000005</v>
      </c>
      <c r="AO336" s="39">
        <v>0.96931299999999998</v>
      </c>
      <c r="AP336" s="39">
        <v>0.94872199999999995</v>
      </c>
      <c r="AQ336" s="39">
        <v>0.97374700000000003</v>
      </c>
      <c r="AR336" s="39">
        <v>0.95591499999999996</v>
      </c>
      <c r="AS336" s="39">
        <v>0.96734699999999996</v>
      </c>
      <c r="AT336" s="39">
        <v>1.0013799999999999</v>
      </c>
      <c r="AU336" s="39">
        <v>1.00116</v>
      </c>
      <c r="AV336" s="39">
        <v>1</v>
      </c>
      <c r="AW336" s="74">
        <v>0.93869999999999998</v>
      </c>
    </row>
    <row r="337" spans="9:49" x14ac:dyDescent="0.2">
      <c r="I337" s="20" t="s">
        <v>78</v>
      </c>
    </row>
    <row r="338" spans="9:49" x14ac:dyDescent="0.2">
      <c r="I338" s="20" t="s">
        <v>186</v>
      </c>
    </row>
    <row r="339" spans="9:49" x14ac:dyDescent="0.2">
      <c r="I339" s="1" t="s">
        <v>164</v>
      </c>
      <c r="J339" s="39">
        <v>1.00336</v>
      </c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>
        <v>0.96299999999999997</v>
      </c>
      <c r="V339" s="39"/>
      <c r="W339" s="39">
        <v>1.0375000000000001</v>
      </c>
      <c r="X339" s="39"/>
      <c r="Y339" s="39"/>
      <c r="Z339" s="39"/>
      <c r="AA339" s="39"/>
      <c r="AB339" s="39" t="s">
        <v>28</v>
      </c>
      <c r="AC339" s="39"/>
      <c r="AD339" s="39"/>
      <c r="AE339" s="39"/>
      <c r="AF339" s="39"/>
      <c r="AG339" s="39">
        <v>0.90979200000000005</v>
      </c>
      <c r="AH339" s="39"/>
      <c r="AI339" s="39"/>
      <c r="AJ339" s="39"/>
      <c r="AK339" s="39"/>
      <c r="AL339" s="39"/>
      <c r="AM339" s="39">
        <v>1.04735</v>
      </c>
      <c r="AN339" s="39">
        <v>1.0348900000000001</v>
      </c>
      <c r="AO339" s="39">
        <v>0.99636400000000003</v>
      </c>
      <c r="AP339" s="39">
        <v>1.00356</v>
      </c>
      <c r="AQ339" s="39">
        <v>1.02704</v>
      </c>
      <c r="AR339" s="39"/>
      <c r="AS339" s="39">
        <v>1.0248299999999999</v>
      </c>
      <c r="AT339" s="39">
        <v>1.0165999999999999</v>
      </c>
      <c r="AU339" s="39">
        <v>1.0053399999999999</v>
      </c>
      <c r="AV339" s="39">
        <v>1</v>
      </c>
      <c r="AW339" s="76">
        <v>1.0136799999999999</v>
      </c>
    </row>
    <row r="340" spans="9:49" x14ac:dyDescent="0.2">
      <c r="I340" s="1" t="s">
        <v>214</v>
      </c>
      <c r="J340" s="39">
        <v>0.97171399999999997</v>
      </c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>
        <v>0.95588399999999996</v>
      </c>
      <c r="AH340" s="39"/>
      <c r="AI340" s="39"/>
      <c r="AJ340" s="39"/>
      <c r="AK340" s="39"/>
      <c r="AL340" s="39">
        <v>0.97401899999999997</v>
      </c>
      <c r="AM340" s="39"/>
      <c r="AN340" s="39">
        <v>0.94099999999999995</v>
      </c>
      <c r="AO340" s="39">
        <v>0.97670000000000001</v>
      </c>
      <c r="AP340" s="39">
        <v>0.97033000000000003</v>
      </c>
      <c r="AQ340" s="39">
        <v>0.97502599999999995</v>
      </c>
      <c r="AR340" s="39"/>
      <c r="AS340" s="39">
        <v>0.95179400000000003</v>
      </c>
      <c r="AT340" s="39">
        <v>1.00369</v>
      </c>
      <c r="AU340" s="39">
        <v>1.0162100000000001</v>
      </c>
      <c r="AV340" s="39">
        <v>1</v>
      </c>
      <c r="AW340" s="76">
        <v>1.0014700000000001</v>
      </c>
    </row>
    <row r="341" spans="9:49" x14ac:dyDescent="0.2">
      <c r="I341" s="19" t="s">
        <v>281</v>
      </c>
      <c r="J341" s="39">
        <v>1.06765</v>
      </c>
      <c r="K341" s="39">
        <v>1</v>
      </c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>
        <v>1</v>
      </c>
      <c r="AC341" s="39"/>
      <c r="AD341" s="39">
        <v>1.09927</v>
      </c>
      <c r="AE341" s="39"/>
      <c r="AF341" s="39"/>
      <c r="AG341" s="39">
        <v>0.96615099999999998</v>
      </c>
      <c r="AH341" s="39"/>
      <c r="AI341" s="39"/>
      <c r="AJ341" s="39"/>
      <c r="AK341" s="39"/>
      <c r="AL341" s="39">
        <v>1.00203</v>
      </c>
      <c r="AM341" s="39">
        <v>1.0177700000000001</v>
      </c>
      <c r="AN341" s="39">
        <v>1.0284</v>
      </c>
      <c r="AO341" s="39">
        <v>1.0286999999999999</v>
      </c>
      <c r="AP341" s="39">
        <v>0.98814299999999999</v>
      </c>
      <c r="AQ341" s="39">
        <v>1.04589</v>
      </c>
      <c r="AR341" s="39"/>
      <c r="AS341" s="39">
        <v>0.92783599999999999</v>
      </c>
      <c r="AT341" s="39">
        <v>1.0117</v>
      </c>
      <c r="AU341" s="39">
        <v>1.0159400000000001</v>
      </c>
      <c r="AV341" s="39">
        <v>1</v>
      </c>
      <c r="AW341" s="76">
        <v>0.98022399999999998</v>
      </c>
    </row>
    <row r="342" spans="9:49" x14ac:dyDescent="0.2">
      <c r="I342" s="19" t="s">
        <v>282</v>
      </c>
      <c r="J342" s="39">
        <v>0.94047199999999997</v>
      </c>
      <c r="K342" s="39">
        <v>1</v>
      </c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>
        <v>1.0280899999999999</v>
      </c>
      <c r="AC342" s="39"/>
      <c r="AD342" s="39">
        <v>1.03853</v>
      </c>
      <c r="AE342" s="39"/>
      <c r="AF342" s="39"/>
      <c r="AG342" s="39">
        <v>1.01657</v>
      </c>
      <c r="AH342" s="39"/>
      <c r="AI342" s="39"/>
      <c r="AJ342" s="39"/>
      <c r="AK342" s="39"/>
      <c r="AL342" s="39">
        <v>1.00664</v>
      </c>
      <c r="AM342" s="39">
        <v>1.0199400000000001</v>
      </c>
      <c r="AN342" s="39">
        <v>0.95120000000000005</v>
      </c>
      <c r="AO342" s="39">
        <v>1.0182599999999999</v>
      </c>
      <c r="AP342" s="39">
        <v>0.98494499999999996</v>
      </c>
      <c r="AQ342" s="39">
        <v>1.0656600000000001</v>
      </c>
      <c r="AR342" s="39"/>
      <c r="AS342" s="39">
        <v>0.88508399999999998</v>
      </c>
      <c r="AT342" s="39">
        <v>1.0234700000000001</v>
      </c>
      <c r="AU342" s="39">
        <v>1.0323800000000001</v>
      </c>
      <c r="AV342" s="39">
        <v>1</v>
      </c>
      <c r="AW342" s="76">
        <v>1.01542</v>
      </c>
    </row>
    <row r="343" spans="9:49" x14ac:dyDescent="0.2">
      <c r="I343" s="19" t="s">
        <v>283</v>
      </c>
      <c r="J343" s="39">
        <v>1.0214099999999999</v>
      </c>
      <c r="K343" s="39">
        <v>1</v>
      </c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>
        <v>0.97587000000000002</v>
      </c>
      <c r="AC343" s="39"/>
      <c r="AD343" s="39">
        <v>1.0398700000000001</v>
      </c>
      <c r="AE343" s="39"/>
      <c r="AF343" s="39"/>
      <c r="AG343" s="39">
        <v>0.99629999999999996</v>
      </c>
      <c r="AH343" s="39"/>
      <c r="AI343" s="39"/>
      <c r="AJ343" s="39"/>
      <c r="AK343" s="39"/>
      <c r="AL343" s="39">
        <v>1.0089600000000001</v>
      </c>
      <c r="AM343" s="39">
        <v>1.0024500000000001</v>
      </c>
      <c r="AN343" s="39">
        <v>1.00407</v>
      </c>
      <c r="AO343" s="39">
        <v>0.99820699999999996</v>
      </c>
      <c r="AP343" s="39">
        <v>0.99586600000000003</v>
      </c>
      <c r="AQ343" s="39">
        <v>1.0274099999999999</v>
      </c>
      <c r="AR343" s="39"/>
      <c r="AS343" s="39">
        <v>0.89345799999999997</v>
      </c>
      <c r="AT343" s="39">
        <v>1.00407</v>
      </c>
      <c r="AU343" s="39">
        <v>1.01183</v>
      </c>
      <c r="AV343" s="39">
        <v>1</v>
      </c>
      <c r="AW343" s="76">
        <v>1.0121899999999999</v>
      </c>
    </row>
    <row r="344" spans="9:49" x14ac:dyDescent="0.2">
      <c r="I344" s="19" t="s">
        <v>284</v>
      </c>
      <c r="J344" s="39">
        <v>1.09582</v>
      </c>
      <c r="K344" s="39">
        <v>1</v>
      </c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>
        <v>1.06996</v>
      </c>
      <c r="AC344" s="39"/>
      <c r="AD344" s="39">
        <v>1.05894</v>
      </c>
      <c r="AE344" s="39"/>
      <c r="AF344" s="39"/>
      <c r="AG344" s="39">
        <v>0.98997100000000005</v>
      </c>
      <c r="AH344" s="39"/>
      <c r="AI344" s="39"/>
      <c r="AJ344" s="39" t="s">
        <v>28</v>
      </c>
      <c r="AK344" s="39"/>
      <c r="AL344" s="39">
        <v>1.02887</v>
      </c>
      <c r="AM344" s="39">
        <v>1.0215399999999999</v>
      </c>
      <c r="AN344" s="39">
        <v>1.0382</v>
      </c>
      <c r="AO344" s="39">
        <v>0.98987999999999998</v>
      </c>
      <c r="AP344" s="39">
        <v>1.0202500000000001</v>
      </c>
      <c r="AQ344" s="39">
        <v>1.0197099999999999</v>
      </c>
      <c r="AR344" s="39"/>
      <c r="AS344" s="39">
        <v>0.90773099999999995</v>
      </c>
      <c r="AT344" s="39">
        <v>0.99937399999999998</v>
      </c>
      <c r="AU344" s="39">
        <v>0.98616000000000004</v>
      </c>
      <c r="AV344" s="39">
        <v>1</v>
      </c>
      <c r="AW344" s="76">
        <v>0.98277899999999996</v>
      </c>
    </row>
    <row r="345" spans="9:49" x14ac:dyDescent="0.2">
      <c r="I345" s="19" t="s">
        <v>285</v>
      </c>
      <c r="J345" s="39">
        <v>0.95208099999999996</v>
      </c>
      <c r="K345" s="39">
        <v>1</v>
      </c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>
        <v>1</v>
      </c>
      <c r="AC345" s="39"/>
      <c r="AD345" s="39">
        <v>0.92347199999999996</v>
      </c>
      <c r="AE345" s="39"/>
      <c r="AF345" s="39"/>
      <c r="AG345" s="39">
        <v>1.01929</v>
      </c>
      <c r="AH345" s="39"/>
      <c r="AI345" s="39"/>
      <c r="AJ345" s="39"/>
      <c r="AK345" s="39"/>
      <c r="AL345" s="39">
        <v>1.0433699999999999</v>
      </c>
      <c r="AM345" s="39">
        <v>0.92125599999999996</v>
      </c>
      <c r="AN345" s="39">
        <v>1.0461400000000001</v>
      </c>
      <c r="AO345" s="39">
        <v>1.0176700000000001</v>
      </c>
      <c r="AP345" s="39">
        <v>0.96870000000000001</v>
      </c>
      <c r="AQ345" s="39">
        <v>0.99601600000000001</v>
      </c>
      <c r="AR345" s="39"/>
      <c r="AS345" s="39">
        <v>0.99483500000000002</v>
      </c>
      <c r="AT345" s="39">
        <v>0.989923</v>
      </c>
      <c r="AU345" s="39">
        <v>1.0085900000000001</v>
      </c>
      <c r="AV345" s="39">
        <v>1</v>
      </c>
      <c r="AW345" s="76">
        <v>1.0276700000000001</v>
      </c>
    </row>
    <row r="346" spans="9:49" x14ac:dyDescent="0.2">
      <c r="I346" s="1" t="s">
        <v>194</v>
      </c>
    </row>
    <row r="347" spans="9:49" x14ac:dyDescent="0.2">
      <c r="I347" s="20" t="s">
        <v>79</v>
      </c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76"/>
    </row>
    <row r="348" spans="9:49" x14ac:dyDescent="0.2">
      <c r="I348" s="1" t="s">
        <v>80</v>
      </c>
    </row>
    <row r="349" spans="9:49" x14ac:dyDescent="0.2">
      <c r="I349" s="1" t="s">
        <v>81</v>
      </c>
      <c r="J349" s="39">
        <v>1.00329</v>
      </c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>
        <v>1.0861000000000001</v>
      </c>
      <c r="V349" s="39"/>
      <c r="W349" s="39"/>
      <c r="X349" s="39"/>
      <c r="Y349" s="39"/>
      <c r="Z349" s="39"/>
      <c r="AA349" s="39"/>
      <c r="AB349" s="39"/>
      <c r="AC349" s="39"/>
      <c r="AD349" s="39">
        <v>1.0786</v>
      </c>
      <c r="AE349" s="39"/>
      <c r="AF349" s="39"/>
      <c r="AG349" s="39">
        <v>0.95523800000000003</v>
      </c>
      <c r="AH349" s="39"/>
      <c r="AI349" s="39"/>
      <c r="AJ349" s="39"/>
      <c r="AK349" s="39"/>
      <c r="AL349" s="39">
        <v>0.97194899999999995</v>
      </c>
      <c r="AM349" s="39">
        <v>0.91106399999999998</v>
      </c>
      <c r="AN349" s="39">
        <v>0.87456599999999995</v>
      </c>
      <c r="AO349" s="39">
        <v>1.0476399999999999</v>
      </c>
      <c r="AP349" s="39">
        <v>0.95609</v>
      </c>
      <c r="AQ349" s="39">
        <v>0.89133799999999996</v>
      </c>
      <c r="AR349" s="39"/>
      <c r="AS349" s="39">
        <v>0.87739900000000004</v>
      </c>
      <c r="AT349" s="39">
        <v>0.96511899999999995</v>
      </c>
      <c r="AU349" s="39">
        <v>0.98734599999999995</v>
      </c>
      <c r="AV349" s="39">
        <v>1</v>
      </c>
      <c r="AW349" s="76">
        <v>1.01183</v>
      </c>
    </row>
    <row r="350" spans="9:49" x14ac:dyDescent="0.2">
      <c r="I350" s="20" t="s">
        <v>82</v>
      </c>
    </row>
    <row r="351" spans="9:49" x14ac:dyDescent="0.2">
      <c r="I351" s="20" t="s">
        <v>83</v>
      </c>
    </row>
    <row r="352" spans="9:49" x14ac:dyDescent="0.2">
      <c r="I352" s="1" t="s">
        <v>88</v>
      </c>
      <c r="J352" s="39">
        <v>0.99284300000000003</v>
      </c>
      <c r="K352" s="39">
        <v>1.1543699999999999</v>
      </c>
      <c r="L352" s="39"/>
      <c r="M352" s="39"/>
      <c r="N352" s="39"/>
      <c r="O352" s="39"/>
      <c r="P352" s="39"/>
      <c r="Q352" s="39"/>
      <c r="R352" s="39"/>
      <c r="S352" s="39"/>
      <c r="T352" s="39"/>
      <c r="U352" s="39">
        <v>1.177443</v>
      </c>
      <c r="V352" s="39"/>
      <c r="W352" s="39"/>
      <c r="X352" s="39"/>
      <c r="Y352" s="39"/>
      <c r="Z352" s="39"/>
      <c r="AA352" s="39"/>
      <c r="AB352" s="39">
        <v>1.0101800000000001</v>
      </c>
      <c r="AC352" s="39"/>
      <c r="AD352" s="39">
        <v>1.0631600000000001</v>
      </c>
      <c r="AE352" s="39"/>
      <c r="AF352" s="39"/>
      <c r="AG352" s="39">
        <v>1.0628899999999999</v>
      </c>
      <c r="AH352" s="39"/>
      <c r="AI352" s="39"/>
      <c r="AJ352" s="39"/>
      <c r="AK352" s="39"/>
      <c r="AL352" s="39">
        <v>1.12178</v>
      </c>
      <c r="AM352" s="39">
        <v>0.84115799999999996</v>
      </c>
      <c r="AN352" s="39">
        <v>0.94744600000000001</v>
      </c>
      <c r="AO352" s="39">
        <v>1.0137</v>
      </c>
      <c r="AP352" s="39">
        <v>1.04379</v>
      </c>
      <c r="AQ352" s="39">
        <v>1.0795300000000001</v>
      </c>
      <c r="AR352" s="39"/>
      <c r="AS352" s="39">
        <v>1.08352</v>
      </c>
      <c r="AT352" s="39">
        <v>1.0170399999999999</v>
      </c>
      <c r="AU352" s="39">
        <v>1.01586</v>
      </c>
      <c r="AV352" s="39">
        <v>1</v>
      </c>
      <c r="AW352" s="76">
        <v>0.99588200000000004</v>
      </c>
    </row>
    <row r="353" spans="9:49" x14ac:dyDescent="0.2">
      <c r="I353" s="1" t="s">
        <v>170</v>
      </c>
    </row>
    <row r="354" spans="9:49" x14ac:dyDescent="0.2">
      <c r="I354" s="1" t="s">
        <v>171</v>
      </c>
    </row>
    <row r="355" spans="9:49" x14ac:dyDescent="0.2">
      <c r="I355" s="1" t="s">
        <v>215</v>
      </c>
      <c r="J355" s="39">
        <v>0.98965099999999995</v>
      </c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>
        <v>1.0851599999999999</v>
      </c>
      <c r="AE355" s="39"/>
      <c r="AF355" s="39"/>
      <c r="AG355" s="39">
        <v>0.9667</v>
      </c>
      <c r="AH355" s="39"/>
      <c r="AI355" s="39"/>
      <c r="AJ355" s="39"/>
      <c r="AK355" s="39"/>
      <c r="AL355" s="39">
        <v>0.99875000000000003</v>
      </c>
      <c r="AM355" s="39">
        <v>0.99418300000000004</v>
      </c>
      <c r="AN355" s="39">
        <v>1.0543899999999999</v>
      </c>
      <c r="AO355" s="39">
        <v>1.03172</v>
      </c>
      <c r="AP355" s="39">
        <v>0.99304099999999995</v>
      </c>
      <c r="AQ355" s="39">
        <v>0.98985400000000001</v>
      </c>
      <c r="AR355" s="39"/>
      <c r="AS355" s="39">
        <v>1.0577300000000001</v>
      </c>
      <c r="AT355" s="39">
        <v>1.01936</v>
      </c>
      <c r="AU355" s="39">
        <v>1.0011099999999999</v>
      </c>
      <c r="AV355" s="39">
        <v>1</v>
      </c>
      <c r="AW355" s="76">
        <v>0.95409999999999995</v>
      </c>
    </row>
    <row r="356" spans="9:49" x14ac:dyDescent="0.2">
      <c r="I356" s="1" t="s">
        <v>216</v>
      </c>
      <c r="J356" s="39">
        <v>1.0263199999999999</v>
      </c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>
        <v>1.1712100000000001</v>
      </c>
      <c r="AE356" s="39"/>
      <c r="AF356" s="39"/>
      <c r="AG356" s="39">
        <v>1.01275</v>
      </c>
      <c r="AH356" s="39"/>
      <c r="AI356" s="39"/>
      <c r="AJ356" s="39"/>
      <c r="AK356" s="39"/>
      <c r="AL356" s="39">
        <v>1.0466599999999999</v>
      </c>
      <c r="AM356" s="39">
        <v>0.99934000000000001</v>
      </c>
      <c r="AN356" s="39">
        <v>1.04756</v>
      </c>
      <c r="AO356" s="39">
        <v>0.97997500000000004</v>
      </c>
      <c r="AP356" s="39">
        <v>1.00661</v>
      </c>
      <c r="AQ356" s="39">
        <v>1.07239</v>
      </c>
      <c r="AR356" s="39"/>
      <c r="AS356" s="39">
        <v>0.95316299999999998</v>
      </c>
      <c r="AT356" s="39">
        <v>1.03535</v>
      </c>
      <c r="AU356" s="39">
        <v>0.99732500000000002</v>
      </c>
      <c r="AV356" s="39">
        <v>1</v>
      </c>
      <c r="AW356" s="76">
        <v>1.0063200000000001</v>
      </c>
    </row>
    <row r="357" spans="9:49" x14ac:dyDescent="0.2">
      <c r="I357" s="1" t="s">
        <v>217</v>
      </c>
      <c r="J357" s="39">
        <v>1.0483800000000001</v>
      </c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>
        <v>1.01895</v>
      </c>
      <c r="AH357" s="39"/>
      <c r="AI357" s="39"/>
      <c r="AJ357" s="39"/>
      <c r="AK357" s="39"/>
      <c r="AL357" s="39"/>
      <c r="AM357" s="39">
        <v>1.0959700000000001</v>
      </c>
      <c r="AN357" s="39">
        <v>1.0556700000000001</v>
      </c>
      <c r="AO357" s="39">
        <v>1.0177799999999999</v>
      </c>
      <c r="AP357" s="39">
        <v>1.0667599999999999</v>
      </c>
      <c r="AQ357" s="39">
        <v>1.0654999999999999</v>
      </c>
      <c r="AR357" s="39"/>
      <c r="AS357" s="39">
        <v>1.06721</v>
      </c>
      <c r="AT357" s="39">
        <v>1.04793</v>
      </c>
      <c r="AU357" s="39">
        <v>1.02223</v>
      </c>
      <c r="AV357" s="39">
        <v>1</v>
      </c>
      <c r="AW357" s="76">
        <v>1.04793</v>
      </c>
    </row>
    <row r="358" spans="9:49" x14ac:dyDescent="0.2">
      <c r="I358" s="1" t="s">
        <v>218</v>
      </c>
      <c r="J358" s="39">
        <v>0.98188699999999995</v>
      </c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>
        <v>0.996591</v>
      </c>
      <c r="AE358" s="39"/>
      <c r="AF358" s="39"/>
      <c r="AG358" s="39">
        <v>0.91766499999999995</v>
      </c>
      <c r="AH358" s="39"/>
      <c r="AI358" s="39"/>
      <c r="AJ358" s="39"/>
      <c r="AK358" s="39"/>
      <c r="AL358" s="39"/>
      <c r="AM358" s="39">
        <v>0.90432000000000001</v>
      </c>
      <c r="AN358" s="39">
        <v>0.98913499999999999</v>
      </c>
      <c r="AO358" s="39">
        <v>0.95399100000000003</v>
      </c>
      <c r="AP358" s="39">
        <v>0.94733000000000001</v>
      </c>
      <c r="AQ358" s="39">
        <v>1.07209</v>
      </c>
      <c r="AR358" s="39"/>
      <c r="AS358" s="39">
        <v>0.95149499999999998</v>
      </c>
      <c r="AT358" s="39">
        <v>0.95144099999999998</v>
      </c>
      <c r="AU358" s="39">
        <v>0.98936800000000003</v>
      </c>
      <c r="AV358" s="39">
        <v>1</v>
      </c>
      <c r="AW358" s="76">
        <v>0.99889099999999997</v>
      </c>
    </row>
    <row r="359" spans="9:49" x14ac:dyDescent="0.2">
      <c r="I359" s="1" t="s">
        <v>219</v>
      </c>
      <c r="J359" s="39">
        <v>1.1351500000000001</v>
      </c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 t="s">
        <v>28</v>
      </c>
      <c r="AC359" s="39"/>
      <c r="AD359" s="39">
        <v>1.0826899999999999</v>
      </c>
      <c r="AE359" s="39"/>
      <c r="AF359" s="39"/>
      <c r="AG359" s="39">
        <v>1.09527</v>
      </c>
      <c r="AH359" s="39"/>
      <c r="AI359" s="39"/>
      <c r="AJ359" s="39"/>
      <c r="AK359" s="39"/>
      <c r="AL359" s="39">
        <v>1.1155999999999999</v>
      </c>
      <c r="AM359" s="39">
        <v>1.11832</v>
      </c>
      <c r="AN359" s="39">
        <v>1.08371</v>
      </c>
      <c r="AO359" s="39">
        <v>1.1510800000000001</v>
      </c>
      <c r="AP359" s="39">
        <v>1.04555</v>
      </c>
      <c r="AQ359" s="39">
        <v>1.1776</v>
      </c>
      <c r="AR359" s="39"/>
      <c r="AS359" s="39">
        <v>1.0490299999999999</v>
      </c>
      <c r="AT359" s="39">
        <v>1.02519</v>
      </c>
      <c r="AU359" s="39">
        <v>1.0428900000000001</v>
      </c>
      <c r="AV359" s="39">
        <v>1</v>
      </c>
      <c r="AW359" s="76">
        <v>1.0669500000000001</v>
      </c>
    </row>
    <row r="360" spans="9:49" x14ac:dyDescent="0.2">
      <c r="I360" s="1" t="s">
        <v>176</v>
      </c>
      <c r="J360" s="39">
        <v>1.1100000000000001</v>
      </c>
      <c r="K360" s="39">
        <v>0.97460000000000002</v>
      </c>
      <c r="L360" s="39"/>
      <c r="M360" s="39"/>
      <c r="N360" s="39"/>
      <c r="O360" s="39"/>
      <c r="P360" s="39"/>
      <c r="Q360" s="39"/>
      <c r="R360" s="39"/>
      <c r="S360" s="39"/>
      <c r="T360" s="39"/>
      <c r="U360" s="39">
        <v>0.91776999999999997</v>
      </c>
      <c r="V360" s="39"/>
      <c r="W360" s="39"/>
      <c r="X360" s="39"/>
      <c r="Y360" s="39"/>
      <c r="Z360" s="39">
        <v>0.99776500000000001</v>
      </c>
      <c r="AA360" s="39"/>
      <c r="AB360" s="39"/>
      <c r="AC360" s="39"/>
      <c r="AD360" s="39">
        <v>1.0707500000000001</v>
      </c>
      <c r="AE360" s="39"/>
      <c r="AF360" s="39"/>
      <c r="AG360" s="39">
        <v>1.0193300000000001</v>
      </c>
      <c r="AH360" s="39"/>
      <c r="AI360" s="39"/>
      <c r="AJ360" s="39"/>
      <c r="AK360" s="39"/>
      <c r="AL360" s="39"/>
      <c r="AM360" s="39"/>
      <c r="AN360" s="39">
        <v>1.0739399999999999</v>
      </c>
      <c r="AO360" s="39">
        <v>1.07586</v>
      </c>
      <c r="AP360" s="39">
        <v>1.0581499999999999</v>
      </c>
      <c r="AQ360" s="39">
        <v>1.0606899999999999</v>
      </c>
      <c r="AR360" s="39"/>
      <c r="AS360" s="39">
        <v>0.93895499999999998</v>
      </c>
      <c r="AT360" s="39">
        <v>1.0299400000000001</v>
      </c>
      <c r="AU360" s="39">
        <v>1.0124200000000001</v>
      </c>
      <c r="AV360" s="39">
        <v>1</v>
      </c>
      <c r="AW360" s="76">
        <v>1.0281899999999999</v>
      </c>
    </row>
    <row r="361" spans="9:49" x14ac:dyDescent="0.2">
      <c r="I361" s="1" t="s">
        <v>6</v>
      </c>
      <c r="J361" s="39">
        <v>1.0395300000000001</v>
      </c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>
        <v>1.14927</v>
      </c>
      <c r="AA361" s="39"/>
      <c r="AB361" s="39"/>
      <c r="AC361" s="39"/>
      <c r="AD361" s="39"/>
      <c r="AE361" s="39"/>
      <c r="AF361" s="39"/>
      <c r="AG361" s="39">
        <v>0.98284099999999996</v>
      </c>
      <c r="AH361" s="39"/>
      <c r="AI361" s="39"/>
      <c r="AJ361" s="39"/>
      <c r="AK361" s="39"/>
      <c r="AL361" s="39"/>
      <c r="AM361" s="39">
        <v>1.0390299999999999</v>
      </c>
      <c r="AN361" s="39">
        <v>1.0347299999999999</v>
      </c>
      <c r="AO361" s="39"/>
      <c r="AP361" s="39">
        <v>0.93007300000000004</v>
      </c>
      <c r="AQ361" s="39">
        <v>1.06009</v>
      </c>
      <c r="AR361" s="39"/>
      <c r="AS361" s="39"/>
      <c r="AT361" s="39">
        <v>1.0222899999999999</v>
      </c>
      <c r="AU361" s="39">
        <v>1.00095</v>
      </c>
      <c r="AV361" s="39">
        <v>1</v>
      </c>
      <c r="AW361" s="76">
        <v>0.98636800000000002</v>
      </c>
    </row>
    <row r="362" spans="9:49" x14ac:dyDescent="0.2">
      <c r="I362" s="1" t="s">
        <v>189</v>
      </c>
    </row>
    <row r="363" spans="9:49" x14ac:dyDescent="0.2">
      <c r="I363" s="1" t="s">
        <v>24</v>
      </c>
    </row>
    <row r="364" spans="9:49" x14ac:dyDescent="0.2">
      <c r="I364" s="1" t="s">
        <v>220</v>
      </c>
      <c r="J364" s="39">
        <v>1.11209</v>
      </c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 t="s">
        <v>28</v>
      </c>
      <c r="AE364" s="39"/>
      <c r="AF364" s="39"/>
      <c r="AG364" s="39">
        <v>1.0142</v>
      </c>
      <c r="AH364" s="39"/>
      <c r="AI364" s="39"/>
      <c r="AJ364" s="39"/>
      <c r="AK364" s="39"/>
      <c r="AL364" s="39">
        <v>1.19065</v>
      </c>
      <c r="AM364" s="39">
        <v>1.0623899999999999</v>
      </c>
      <c r="AN364" s="39">
        <v>0.98309999999999997</v>
      </c>
      <c r="AO364" s="39"/>
      <c r="AP364" s="39">
        <v>1.02485</v>
      </c>
      <c r="AQ364" s="39">
        <v>1.1011599999999999</v>
      </c>
      <c r="AR364" s="39"/>
      <c r="AS364" s="39">
        <v>1.0544500000000001</v>
      </c>
      <c r="AT364" s="39">
        <v>1.0610900000000001</v>
      </c>
      <c r="AU364" s="39">
        <v>1.0620499999999999</v>
      </c>
      <c r="AV364" s="39">
        <v>1</v>
      </c>
      <c r="AW364" s="76">
        <v>1.0343199999999999</v>
      </c>
    </row>
    <row r="365" spans="9:49" x14ac:dyDescent="0.2">
      <c r="I365" s="1" t="s">
        <v>221</v>
      </c>
    </row>
    <row r="366" spans="9:49" x14ac:dyDescent="0.2">
      <c r="I366" s="1" t="s">
        <v>0</v>
      </c>
      <c r="J366" s="39">
        <v>0.95251600000000003</v>
      </c>
      <c r="K366" s="39">
        <v>0.940272</v>
      </c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>
        <v>1.2054800000000001</v>
      </c>
      <c r="AC366" s="39"/>
      <c r="AD366" s="39">
        <v>1.08311</v>
      </c>
      <c r="AE366" s="39"/>
      <c r="AF366" s="39"/>
      <c r="AG366" s="39">
        <v>0.99993799999999999</v>
      </c>
      <c r="AH366" s="39"/>
      <c r="AI366" s="39"/>
      <c r="AJ366" s="39"/>
      <c r="AK366" s="39"/>
      <c r="AL366" s="39">
        <v>1.0415399999999999</v>
      </c>
      <c r="AM366" s="39">
        <v>1.0513999999999999</v>
      </c>
      <c r="AN366" s="39">
        <v>1.0126200000000001</v>
      </c>
      <c r="AO366" s="39">
        <v>0.94767800000000002</v>
      </c>
      <c r="AP366" s="39">
        <v>1.0038899999999999</v>
      </c>
      <c r="AQ366" s="39">
        <v>1.00573</v>
      </c>
      <c r="AR366" s="39"/>
      <c r="AS366" s="39">
        <v>1.0234000000000001</v>
      </c>
      <c r="AT366" s="39">
        <v>1.02241</v>
      </c>
      <c r="AU366" s="39">
        <v>0.97916499999999995</v>
      </c>
      <c r="AV366" s="39">
        <v>1</v>
      </c>
      <c r="AW366" s="76">
        <v>0.99635300000000004</v>
      </c>
    </row>
    <row r="367" spans="9:49" x14ac:dyDescent="0.2">
      <c r="I367" s="1" t="s">
        <v>195</v>
      </c>
      <c r="J367" s="39">
        <v>1.0341400000000001</v>
      </c>
      <c r="K367" s="39">
        <v>1.22129</v>
      </c>
      <c r="L367" s="39"/>
      <c r="M367" s="39"/>
      <c r="N367" s="39"/>
      <c r="O367" s="39"/>
      <c r="P367" s="39"/>
      <c r="Q367" s="39"/>
      <c r="R367" s="39"/>
      <c r="S367" s="39"/>
      <c r="T367" s="39"/>
      <c r="U367" s="39">
        <v>0.96412799999999999</v>
      </c>
      <c r="V367" s="39"/>
      <c r="W367" s="39"/>
      <c r="X367" s="39"/>
      <c r="Y367" s="39"/>
      <c r="Z367" s="39" t="s">
        <v>28</v>
      </c>
      <c r="AA367" s="39"/>
      <c r="AB367" s="39"/>
      <c r="AC367" s="39"/>
      <c r="AD367" s="39">
        <v>1.0821700000000001</v>
      </c>
      <c r="AE367" s="39"/>
      <c r="AF367" s="39"/>
      <c r="AG367" s="39">
        <v>1.05965</v>
      </c>
      <c r="AH367" s="39"/>
      <c r="AI367" s="39"/>
      <c r="AJ367" s="39"/>
      <c r="AK367" s="39"/>
      <c r="AL367" s="39">
        <v>1.0302899999999999</v>
      </c>
      <c r="AM367" s="39">
        <v>1.0255700000000001</v>
      </c>
      <c r="AN367" s="39">
        <v>1.0387999999999999</v>
      </c>
      <c r="AO367" s="39">
        <v>1.0217700000000001</v>
      </c>
      <c r="AP367" s="39">
        <v>0.98043499999999995</v>
      </c>
      <c r="AQ367" s="39">
        <v>0.99939800000000001</v>
      </c>
      <c r="AR367" s="39"/>
      <c r="AS367" s="39">
        <v>0.97957099999999997</v>
      </c>
      <c r="AT367" s="39">
        <v>0.996166</v>
      </c>
      <c r="AU367" s="39">
        <v>0.98508399999999996</v>
      </c>
      <c r="AV367" s="39">
        <v>1</v>
      </c>
      <c r="AW367" s="76">
        <v>0.98516300000000001</v>
      </c>
    </row>
    <row r="368" spans="9:49" x14ac:dyDescent="0.2">
      <c r="I368" s="1" t="s">
        <v>190</v>
      </c>
    </row>
    <row r="369" spans="9:49" x14ac:dyDescent="0.2">
      <c r="I369" s="1" t="s">
        <v>84</v>
      </c>
    </row>
    <row r="370" spans="9:49" x14ac:dyDescent="0.2">
      <c r="I370" s="19" t="s">
        <v>286</v>
      </c>
      <c r="J370" s="39">
        <v>1.03122</v>
      </c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>
        <v>1.0134799999999999</v>
      </c>
      <c r="AP370" s="39"/>
      <c r="AQ370" s="39"/>
      <c r="AR370" s="39"/>
      <c r="AS370" s="39"/>
      <c r="AT370" s="39">
        <v>0.99333000000000005</v>
      </c>
      <c r="AU370" s="39">
        <v>1.00217</v>
      </c>
      <c r="AV370" s="39">
        <v>1</v>
      </c>
      <c r="AW370" s="76">
        <v>1.0068900000000001</v>
      </c>
    </row>
    <row r="371" spans="9:49" x14ac:dyDescent="0.2">
      <c r="I371" s="19" t="s">
        <v>287</v>
      </c>
      <c r="J371" s="39">
        <v>1.0056799999999999</v>
      </c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>
        <v>0.98690100000000003</v>
      </c>
      <c r="AP371" s="39"/>
      <c r="AQ371" s="39"/>
      <c r="AR371" s="39"/>
      <c r="AS371" s="39" t="s">
        <v>28</v>
      </c>
      <c r="AT371" s="39">
        <v>1.00024</v>
      </c>
      <c r="AU371" s="39">
        <v>1.00695</v>
      </c>
      <c r="AV371" s="39">
        <v>1</v>
      </c>
      <c r="AW371" s="76">
        <v>0.99989799999999995</v>
      </c>
    </row>
    <row r="372" spans="9:49" x14ac:dyDescent="0.2">
      <c r="I372" s="19" t="s">
        <v>288</v>
      </c>
      <c r="J372" s="39">
        <v>1.00118</v>
      </c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>
        <v>0.98929800000000001</v>
      </c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>
        <v>1.0016799999999999</v>
      </c>
      <c r="AP372" s="39"/>
      <c r="AQ372" s="39"/>
      <c r="AR372" s="39"/>
      <c r="AS372" s="39"/>
      <c r="AT372" s="39">
        <v>1.0070600000000001</v>
      </c>
      <c r="AU372" s="39">
        <v>1.0000199999999999</v>
      </c>
      <c r="AV372" s="39">
        <v>1</v>
      </c>
      <c r="AW372" s="76">
        <v>0.99726499999999996</v>
      </c>
    </row>
    <row r="373" spans="9:49" x14ac:dyDescent="0.2">
      <c r="I373" s="19" t="s">
        <v>289</v>
      </c>
      <c r="J373" s="39">
        <v>0.97710600000000003</v>
      </c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>
        <v>1.03555</v>
      </c>
      <c r="AE373" s="39"/>
      <c r="AF373" s="39"/>
      <c r="AG373" s="39">
        <v>0.97907299999999997</v>
      </c>
      <c r="AH373" s="39"/>
      <c r="AI373" s="39"/>
      <c r="AJ373" s="39"/>
      <c r="AK373" s="39"/>
      <c r="AL373" s="39"/>
      <c r="AM373" s="39"/>
      <c r="AN373" s="39"/>
      <c r="AO373" s="39">
        <v>0.97470100000000004</v>
      </c>
      <c r="AP373" s="39"/>
      <c r="AQ373" s="39"/>
      <c r="AR373" s="39"/>
      <c r="AS373" s="39"/>
      <c r="AT373" s="39">
        <v>0.97054700000000005</v>
      </c>
      <c r="AU373" s="39">
        <v>0.973611</v>
      </c>
      <c r="AV373" s="39">
        <v>1</v>
      </c>
      <c r="AW373" s="76">
        <v>1.00366</v>
      </c>
    </row>
    <row r="374" spans="9:49" x14ac:dyDescent="0.2">
      <c r="I374" s="19" t="s">
        <v>290</v>
      </c>
      <c r="J374" s="39">
        <v>1.02359</v>
      </c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>
        <v>1.1155999999999999</v>
      </c>
      <c r="AE374" s="39"/>
      <c r="AF374" s="39"/>
      <c r="AG374" s="39">
        <v>1.09406</v>
      </c>
      <c r="AH374" s="39"/>
      <c r="AI374" s="39"/>
      <c r="AJ374" s="39"/>
      <c r="AK374" s="39"/>
      <c r="AL374" s="39"/>
      <c r="AM374" s="39">
        <v>0.96038900000000005</v>
      </c>
      <c r="AN374" s="39">
        <v>1.0054000000000001</v>
      </c>
      <c r="AO374" s="39">
        <v>1.01203</v>
      </c>
      <c r="AP374" s="39">
        <v>1.0148999999999999</v>
      </c>
      <c r="AQ374" s="39"/>
      <c r="AR374" s="39"/>
      <c r="AS374" s="39"/>
      <c r="AT374" s="39">
        <v>0.96968600000000005</v>
      </c>
      <c r="AU374" s="39">
        <v>0.97924800000000001</v>
      </c>
      <c r="AV374" s="39">
        <v>1</v>
      </c>
      <c r="AW374" s="76">
        <v>0.98922100000000002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4988-185B-1B41-B37D-C9A41EF9730D}">
  <dimension ref="A1:AB20"/>
  <sheetViews>
    <sheetView workbookViewId="0">
      <selection activeCell="AB2" sqref="AB2:AB19"/>
    </sheetView>
  </sheetViews>
  <sheetFormatPr baseColWidth="10" defaultRowHeight="13" x14ac:dyDescent="0.15"/>
  <cols>
    <col min="28" max="28" width="21" bestFit="1" customWidth="1"/>
  </cols>
  <sheetData>
    <row r="1" spans="1:28" x14ac:dyDescent="0.15">
      <c r="A1" s="136" t="s">
        <v>360</v>
      </c>
      <c r="B1" s="136">
        <v>1992</v>
      </c>
      <c r="C1" s="136">
        <v>1993</v>
      </c>
      <c r="D1" s="136">
        <v>1994</v>
      </c>
      <c r="E1" s="136">
        <v>1995</v>
      </c>
      <c r="F1" s="136">
        <v>1996</v>
      </c>
      <c r="G1" s="136">
        <v>1997</v>
      </c>
      <c r="H1" s="136">
        <v>1998</v>
      </c>
      <c r="I1" s="136">
        <v>1999</v>
      </c>
      <c r="J1" s="136">
        <v>2000</v>
      </c>
      <c r="K1" s="136">
        <v>2001</v>
      </c>
      <c r="L1" s="136">
        <v>2002</v>
      </c>
      <c r="M1" s="136">
        <v>2003</v>
      </c>
      <c r="N1" s="136">
        <v>2004</v>
      </c>
      <c r="O1" s="136">
        <v>2005</v>
      </c>
      <c r="P1" s="136">
        <v>2006</v>
      </c>
      <c r="Q1" s="136">
        <v>2007</v>
      </c>
      <c r="R1" s="136">
        <v>2008</v>
      </c>
      <c r="S1" s="136">
        <v>2009</v>
      </c>
      <c r="T1" s="136">
        <v>2010</v>
      </c>
      <c r="U1" s="136">
        <v>2011</v>
      </c>
      <c r="V1" s="136">
        <v>2012</v>
      </c>
      <c r="W1" s="136">
        <v>2013</v>
      </c>
      <c r="X1" s="136">
        <v>2014</v>
      </c>
      <c r="Y1" s="136">
        <v>2015</v>
      </c>
      <c r="Z1" s="136">
        <v>2016</v>
      </c>
      <c r="AA1" s="136">
        <v>2017</v>
      </c>
      <c r="AB1" s="136" t="s">
        <v>361</v>
      </c>
    </row>
    <row r="2" spans="1:28" x14ac:dyDescent="0.15">
      <c r="A2" t="s">
        <v>312</v>
      </c>
      <c r="B2" s="35">
        <f>SUM(Dataset_S1_PNAS_2018!X170:X177)</f>
        <v>103.11549588652383</v>
      </c>
      <c r="C2" s="35">
        <f>SUM(Dataset_S1_PNAS_2018!Y170:Y177)</f>
        <v>103.64930691676946</v>
      </c>
      <c r="D2" s="35">
        <f>SUM(Dataset_S1_PNAS_2018!Z170:Z177)</f>
        <v>104.18311794701509</v>
      </c>
      <c r="E2" s="35">
        <f>SUM(Dataset_S1_PNAS_2018!AA170:AA177)</f>
        <v>104.69764486304622</v>
      </c>
      <c r="F2" s="35">
        <f>SUM(Dataset_S1_PNAS_2018!AB170:AB177)</f>
        <v>105.21217177907737</v>
      </c>
      <c r="G2" s="35">
        <f>SUM(Dataset_S1_PNAS_2018!AC170:AC177)</f>
        <v>105.72669869510848</v>
      </c>
      <c r="H2" s="35">
        <f>SUM(Dataset_S1_PNAS_2018!AD170:AD177)</f>
        <v>106.24122561113963</v>
      </c>
      <c r="I2" s="35">
        <f>SUM(Dataset_S1_PNAS_2018!AE170:AE177)</f>
        <v>103.23873773727018</v>
      </c>
      <c r="J2" s="35">
        <f>SUM(Dataset_S1_PNAS_2018!AF170:AF177)</f>
        <v>100.23624986340072</v>
      </c>
      <c r="K2" s="35">
        <f>SUM(Dataset_S1_PNAS_2018!AG170:AG177)</f>
        <v>97.23376198953126</v>
      </c>
      <c r="L2" s="35">
        <f>SUM(Dataset_S1_PNAS_2018!AH170:AH177)</f>
        <v>97.736118715264226</v>
      </c>
      <c r="M2" s="35">
        <f>SUM(Dataset_S1_PNAS_2018!AI170:AI177)</f>
        <v>98.238475440997192</v>
      </c>
      <c r="N2" s="35">
        <f>SUM(Dataset_S1_PNAS_2018!AJ170:AJ177)</f>
        <v>98.740832166730158</v>
      </c>
      <c r="O2" s="35">
        <f>SUM(Dataset_S1_PNAS_2018!AK170:AK177)</f>
        <v>99.243188892463124</v>
      </c>
      <c r="P2" s="35">
        <f>SUM(Dataset_S1_PNAS_2018!AL170:AL177)</f>
        <v>100.64024559538665</v>
      </c>
      <c r="Q2" s="35">
        <f>SUM(Dataset_S1_PNAS_2018!AM170:AM177)</f>
        <v>99.952971676451327</v>
      </c>
      <c r="R2" s="35">
        <f>SUM(Dataset_S1_PNAS_2018!AN170:AN177)</f>
        <v>102.79287869668318</v>
      </c>
      <c r="S2" s="35">
        <f>SUM(Dataset_S1_PNAS_2018!AO170:AO177)</f>
        <v>100.32685904462259</v>
      </c>
      <c r="T2" s="35">
        <f>SUM(Dataset_S1_PNAS_2018!AP170:AP177)</f>
        <v>98.662061983987272</v>
      </c>
      <c r="U2" s="35">
        <f>SUM(Dataset_S1_PNAS_2018!AQ170:AQ177)</f>
        <v>102.13452195698189</v>
      </c>
      <c r="V2" s="35">
        <f>SUM(Dataset_S1_PNAS_2018!AR170:AR177)</f>
        <v>99.491309793245733</v>
      </c>
      <c r="W2" s="35">
        <f>SUM(Dataset_S1_PNAS_2018!AS170:AS177)</f>
        <v>96.848097629509581</v>
      </c>
      <c r="X2" s="35">
        <f>SUM(Dataset_S1_PNAS_2018!AT170:AT177)</f>
        <v>101.34135590832135</v>
      </c>
      <c r="Y2" s="35">
        <f>SUM(Dataset_S1_PNAS_2018!AU170:AU177)</f>
        <v>97.977761316183276</v>
      </c>
      <c r="Z2" s="35">
        <f>SUM(Dataset_S1_PNAS_2018!AV170:AV177)</f>
        <v>97.42940620119569</v>
      </c>
      <c r="AA2" s="35">
        <f>SUM(Dataset_S1_PNAS_2018!AW170:AW177)</f>
        <v>97.464734026799619</v>
      </c>
      <c r="AB2" s="35">
        <f>AVERAGE(B2:AA2)</f>
        <v>100.86750885898867</v>
      </c>
    </row>
    <row r="3" spans="1:28" x14ac:dyDescent="0.15">
      <c r="A3" t="s">
        <v>311</v>
      </c>
      <c r="B3" s="35">
        <f>SUM(Dataset_S1_PNAS_2018!X161:X169)</f>
        <v>118.00144853290209</v>
      </c>
      <c r="C3" s="35">
        <f>SUM(Dataset_S1_PNAS_2018!Y161:Y169)</f>
        <v>117.61803790353764</v>
      </c>
      <c r="D3" s="35">
        <f>SUM(Dataset_S1_PNAS_2018!Z161:Z169)</f>
        <v>117.23462727417319</v>
      </c>
      <c r="E3" s="35">
        <f>SUM(Dataset_S1_PNAS_2018!AA161:AA169)</f>
        <v>116.85121664480873</v>
      </c>
      <c r="F3" s="35">
        <f>SUM(Dataset_S1_PNAS_2018!AB161:AB169)</f>
        <v>116.46780601544428</v>
      </c>
      <c r="G3" s="35">
        <f>SUM(Dataset_S1_PNAS_2018!AC161:AC169)</f>
        <v>116.86236095566133</v>
      </c>
      <c r="H3" s="35">
        <f>SUM(Dataset_S1_PNAS_2018!AD161:AD169)</f>
        <v>117.25691589587839</v>
      </c>
      <c r="I3" s="35">
        <f>SUM(Dataset_S1_PNAS_2018!AE161:AE169)</f>
        <v>116.54179767852625</v>
      </c>
      <c r="J3" s="35">
        <f>SUM(Dataset_S1_PNAS_2018!AF161:AF169)</f>
        <v>115.82667946117415</v>
      </c>
      <c r="K3" s="35">
        <f>SUM(Dataset_S1_PNAS_2018!AG161:AG169)</f>
        <v>115.11156124382202</v>
      </c>
      <c r="L3" s="35">
        <f>SUM(Dataset_S1_PNAS_2018!AH161:AH169)</f>
        <v>115.16563203242903</v>
      </c>
      <c r="M3" s="35">
        <f>SUM(Dataset_S1_PNAS_2018!AI161:AI169)</f>
        <v>115.21970282103607</v>
      </c>
      <c r="N3" s="35">
        <f>SUM(Dataset_S1_PNAS_2018!AJ161:AJ169)</f>
        <v>115.27377360964309</v>
      </c>
      <c r="O3" s="35">
        <f>SUM(Dataset_S1_PNAS_2018!AK161:AK169)</f>
        <v>115.32784439825012</v>
      </c>
      <c r="P3" s="35">
        <f>SUM(Dataset_S1_PNAS_2018!AL161:AL169)</f>
        <v>115.38191518685713</v>
      </c>
      <c r="Q3" s="35">
        <f>SUM(Dataset_S1_PNAS_2018!AM161:AM169)</f>
        <v>110.92118151997624</v>
      </c>
      <c r="R3" s="35">
        <f>SUM(Dataset_S1_PNAS_2018!AN161:AN169)</f>
        <v>111.92882893829807</v>
      </c>
      <c r="S3" s="35">
        <f>SUM(Dataset_S1_PNAS_2018!AO161:AO169)</f>
        <v>115.95585780236733</v>
      </c>
      <c r="T3" s="35">
        <f>SUM(Dataset_S1_PNAS_2018!AP161:AP169)</f>
        <v>114.83143565165354</v>
      </c>
      <c r="U3" s="35">
        <f>SUM(Dataset_S1_PNAS_2018!AQ161:AQ169)</f>
        <v>114.25938340492905</v>
      </c>
      <c r="V3" s="35">
        <f>SUM(Dataset_S1_PNAS_2018!AR161:AR169)</f>
        <v>114.71705779178308</v>
      </c>
      <c r="W3" s="35">
        <f>SUM(Dataset_S1_PNAS_2018!AS161:AS169)</f>
        <v>115.17473217863707</v>
      </c>
      <c r="X3" s="35">
        <f>SUM(Dataset_S1_PNAS_2018!AT161:AT169)</f>
        <v>114.575117799795</v>
      </c>
      <c r="Y3" s="35">
        <f>SUM(Dataset_S1_PNAS_2018!AU161:AU169)</f>
        <v>114.94269050475987</v>
      </c>
      <c r="Z3" s="35">
        <f>SUM(Dataset_S1_PNAS_2018!AV161:AV169)</f>
        <v>114.91743865657151</v>
      </c>
      <c r="AA3" s="35">
        <f>SUM(Dataset_S1_PNAS_2018!AW161:AW169)</f>
        <v>115.05918713886052</v>
      </c>
      <c r="AB3" s="35">
        <f t="shared" ref="AB3:AB19" si="0">AVERAGE(B3:AA3)</f>
        <v>115.4393935016067</v>
      </c>
    </row>
    <row r="4" spans="1:28" x14ac:dyDescent="0.15">
      <c r="A4" t="s">
        <v>32</v>
      </c>
      <c r="B4" s="35">
        <f>SUM(Dataset_S1_PNAS_2018!X155)</f>
        <v>76.897714401080833</v>
      </c>
      <c r="C4" s="35">
        <f>SUM(Dataset_S1_PNAS_2018!Y155)</f>
        <v>76.935654132281954</v>
      </c>
      <c r="D4" s="35">
        <f>SUM(Dataset_S1_PNAS_2018!Z155)</f>
        <v>76.973593863483075</v>
      </c>
      <c r="E4" s="35">
        <f>SUM(Dataset_S1_PNAS_2018!AA155)</f>
        <v>77.011533594684195</v>
      </c>
      <c r="F4" s="35">
        <f>SUM(Dataset_S1_PNAS_2018!AB155)</f>
        <v>77.049473325885401</v>
      </c>
      <c r="G4" s="35">
        <f>SUM(Dataset_S1_PNAS_2018!AC155)</f>
        <v>77.998030883775144</v>
      </c>
      <c r="H4" s="35">
        <f>SUM(Dataset_S1_PNAS_2018!AD155)</f>
        <v>78.946588441664886</v>
      </c>
      <c r="I4" s="35">
        <f>SUM(Dataset_S1_PNAS_2018!AE155)</f>
        <v>78.085538209685808</v>
      </c>
      <c r="J4" s="35">
        <f>SUM(Dataset_S1_PNAS_2018!AF155)</f>
        <v>77.22448797770673</v>
      </c>
      <c r="K4" s="35">
        <f>SUM(Dataset_S1_PNAS_2018!AG155)</f>
        <v>76.363437745727666</v>
      </c>
      <c r="L4" s="35">
        <f>SUM(Dataset_S1_PNAS_2018!AH155)</f>
        <v>76.402913973110685</v>
      </c>
      <c r="M4" s="35">
        <f>SUM(Dataset_S1_PNAS_2018!AI155)</f>
        <v>76.442390200493705</v>
      </c>
      <c r="N4" s="35">
        <f>SUM(Dataset_S1_PNAS_2018!AJ155)</f>
        <v>76.481866427876724</v>
      </c>
      <c r="O4" s="35">
        <f>SUM(Dataset_S1_PNAS_2018!AK155)</f>
        <v>76.521342655259744</v>
      </c>
      <c r="P4" s="35">
        <f>SUM(Dataset_S1_PNAS_2018!AL155)</f>
        <v>76.560818882642764</v>
      </c>
      <c r="Q4" s="35">
        <f>SUM(Dataset_S1_PNAS_2018!AM155)</f>
        <v>76.254008263531304</v>
      </c>
      <c r="R4" s="35">
        <f>SUM(Dataset_S1_PNAS_2018!AN155)</f>
        <v>76.639771337408845</v>
      </c>
      <c r="S4" s="35">
        <f>SUM(Dataset_S1_PNAS_2018!AO155)</f>
        <v>77.501200080828738</v>
      </c>
      <c r="T4" s="35">
        <f>SUM(Dataset_S1_PNAS_2018!AP155)</f>
        <v>75.44663054929984</v>
      </c>
      <c r="U4" s="35">
        <f>SUM(Dataset_S1_PNAS_2018!AQ155)</f>
        <v>79.257675538463602</v>
      </c>
      <c r="V4" s="35">
        <f>SUM(Dataset_S1_PNAS_2018!AR155)</f>
        <v>78.535251191965131</v>
      </c>
      <c r="W4" s="35">
        <f>SUM(Dataset_S1_PNAS_2018!AS155)</f>
        <v>77.81282684546666</v>
      </c>
      <c r="X4" s="35">
        <f>SUM(Dataset_S1_PNAS_2018!AT155)</f>
        <v>77.090402498968174</v>
      </c>
      <c r="Y4" s="35">
        <f>SUM(Dataset_S1_PNAS_2018!AU155)</f>
        <v>77.690244776572698</v>
      </c>
      <c r="Z4" s="35">
        <f>SUM(Dataset_S1_PNAS_2018!AV155)</f>
        <v>76.404497895466264</v>
      </c>
      <c r="AA4" s="35">
        <f>SUM(Dataset_S1_PNAS_2018!AW155)</f>
        <v>76.915820500977631</v>
      </c>
      <c r="AB4" s="35">
        <f t="shared" si="0"/>
        <v>77.132450545934915</v>
      </c>
    </row>
    <row r="5" spans="1:28" x14ac:dyDescent="0.15">
      <c r="A5" t="s">
        <v>310</v>
      </c>
      <c r="B5" s="35">
        <f>SUM(Dataset_S1_PNAS_2018!X147:X154)</f>
        <v>145.14005662686128</v>
      </c>
      <c r="C5" s="35">
        <f>SUM(Dataset_S1_PNAS_2018!Y147:Y154)</f>
        <v>144.32336320195188</v>
      </c>
      <c r="D5" s="35">
        <f>SUM(Dataset_S1_PNAS_2018!Z147:Z154)</f>
        <v>143.50666977704248</v>
      </c>
      <c r="E5" s="35">
        <f>SUM(Dataset_S1_PNAS_2018!AA147:AA154)</f>
        <v>142.68997635213307</v>
      </c>
      <c r="F5" s="35">
        <f>SUM(Dataset_S1_PNAS_2018!AB147:AB154)</f>
        <v>141.8732829272237</v>
      </c>
      <c r="G5" s="35">
        <f>SUM(Dataset_S1_PNAS_2018!AC147:AC154)</f>
        <v>140.71500309788746</v>
      </c>
      <c r="H5" s="35">
        <f>SUM(Dataset_S1_PNAS_2018!AD147:AD154)</f>
        <v>139.5567232685512</v>
      </c>
      <c r="I5" s="35">
        <f>SUM(Dataset_S1_PNAS_2018!AE147:AE154)</f>
        <v>138.39844343921493</v>
      </c>
      <c r="J5" s="35">
        <f>SUM(Dataset_S1_PNAS_2018!AF147:AF154)</f>
        <v>137.24016360987866</v>
      </c>
      <c r="K5" s="35">
        <f>SUM(Dataset_S1_PNAS_2018!AG147:AG154)</f>
        <v>136.06497784594299</v>
      </c>
      <c r="L5" s="35">
        <f>SUM(Dataset_S1_PNAS_2018!AH147:AH154)</f>
        <v>137.63496900904963</v>
      </c>
      <c r="M5" s="35">
        <f>SUM(Dataset_S1_PNAS_2018!AI147:AI154)</f>
        <v>139.20496017215632</v>
      </c>
      <c r="N5" s="35">
        <f>SUM(Dataset_S1_PNAS_2018!AJ147:AJ154)</f>
        <v>140.77495133526298</v>
      </c>
      <c r="O5" s="35">
        <f>SUM(Dataset_S1_PNAS_2018!AK147:AK154)</f>
        <v>142.34494249836962</v>
      </c>
      <c r="P5" s="35">
        <f>SUM(Dataset_S1_PNAS_2018!AL147:AL154)</f>
        <v>143.91493366147631</v>
      </c>
      <c r="Q5" s="35">
        <f>SUM(Dataset_S1_PNAS_2018!AM147:AM154)</f>
        <v>145.36411170981879</v>
      </c>
      <c r="R5" s="35">
        <f>SUM(Dataset_S1_PNAS_2018!AN147:AN154)</f>
        <v>145.30770594975746</v>
      </c>
      <c r="S5" s="35">
        <f>SUM(Dataset_S1_PNAS_2018!AO147:AO154)</f>
        <v>143.06485208957776</v>
      </c>
      <c r="T5" s="35">
        <f>SUM(Dataset_S1_PNAS_2018!AP147:AP154)</f>
        <v>142.08069194181829</v>
      </c>
      <c r="U5" s="35">
        <f>SUM(Dataset_S1_PNAS_2018!AQ147:AQ154)</f>
        <v>144.62960710772126</v>
      </c>
      <c r="V5" s="35">
        <f>SUM(Dataset_S1_PNAS_2018!AR147:AR154)</f>
        <v>143.42856051130548</v>
      </c>
      <c r="W5" s="35">
        <f>SUM(Dataset_S1_PNAS_2018!AS147:AS154)</f>
        <v>144.00701769584668</v>
      </c>
      <c r="X5" s="35">
        <f>SUM(Dataset_S1_PNAS_2018!AT147:AT154)</f>
        <v>146.03771651594201</v>
      </c>
      <c r="Y5" s="35">
        <f>SUM(Dataset_S1_PNAS_2018!AU147:AU154)</f>
        <v>145.62037526567892</v>
      </c>
      <c r="Z5" s="35">
        <f>SUM(Dataset_S1_PNAS_2018!AV147:AV154)</f>
        <v>145.22538078727965</v>
      </c>
      <c r="AA5" s="35">
        <f>SUM(Dataset_S1_PNAS_2018!AW147:AW154)</f>
        <v>142.08867480400824</v>
      </c>
      <c r="AB5" s="35">
        <f t="shared" si="0"/>
        <v>142.31685043083684</v>
      </c>
    </row>
    <row r="6" spans="1:28" x14ac:dyDescent="0.15">
      <c r="A6" t="s">
        <v>309</v>
      </c>
      <c r="B6" s="35">
        <f>SUM(Dataset_S1_PNAS_2018!X137:X146)</f>
        <v>266.1529379805043</v>
      </c>
      <c r="C6" s="35">
        <f>SUM(Dataset_S1_PNAS_2018!Y137:Y146)</f>
        <v>264.74747691522646</v>
      </c>
      <c r="D6" s="35">
        <f>SUM(Dataset_S1_PNAS_2018!Z137:Z146)</f>
        <v>263.34201584994861</v>
      </c>
      <c r="E6" s="35">
        <f>SUM(Dataset_S1_PNAS_2018!AA137:AA146)</f>
        <v>261.93655478467082</v>
      </c>
      <c r="F6" s="35">
        <f>SUM(Dataset_S1_PNAS_2018!AB137:AB146)</f>
        <v>260.53109371939291</v>
      </c>
      <c r="G6" s="35">
        <f>SUM(Dataset_S1_PNAS_2018!AC137:AC146)</f>
        <v>259.88420409283418</v>
      </c>
      <c r="H6" s="35">
        <f>SUM(Dataset_S1_PNAS_2018!AD137:AD146)</f>
        <v>259.23731446627545</v>
      </c>
      <c r="I6" s="35">
        <f>SUM(Dataset_S1_PNAS_2018!AE137:AE146)</f>
        <v>258.59042483971672</v>
      </c>
      <c r="J6" s="35">
        <f>SUM(Dataset_S1_PNAS_2018!AF137:AF146)</f>
        <v>257.94353521315793</v>
      </c>
      <c r="K6" s="35">
        <f>SUM(Dataset_S1_PNAS_2018!AG137:AG146)</f>
        <v>256.9594418736869</v>
      </c>
      <c r="L6" s="35">
        <f>SUM(Dataset_S1_PNAS_2018!AH137:AH146)</f>
        <v>258.47568520798353</v>
      </c>
      <c r="M6" s="35">
        <f>SUM(Dataset_S1_PNAS_2018!AI137:AI146)</f>
        <v>259.24192854228022</v>
      </c>
      <c r="N6" s="35">
        <f>SUM(Dataset_S1_PNAS_2018!AJ137:AJ146)</f>
        <v>260.00817187657674</v>
      </c>
      <c r="O6" s="35">
        <f>SUM(Dataset_S1_PNAS_2018!AK137:AK146)</f>
        <v>260.77441521087343</v>
      </c>
      <c r="P6" s="35">
        <f>SUM(Dataset_S1_PNAS_2018!AL137:AL146)</f>
        <v>261.54065854517006</v>
      </c>
      <c r="Q6" s="35">
        <f>SUM(Dataset_S1_PNAS_2018!AM137:AM146)</f>
        <v>267.98498657874217</v>
      </c>
      <c r="R6" s="35">
        <f>SUM(Dataset_S1_PNAS_2018!AN137:AN146)</f>
        <v>269.85901852646759</v>
      </c>
      <c r="S6" s="35">
        <f>SUM(Dataset_S1_PNAS_2018!AO137:AO146)</f>
        <v>266.05798494032854</v>
      </c>
      <c r="T6" s="35">
        <f>SUM(Dataset_S1_PNAS_2018!AP137:AP146)</f>
        <v>273.35433368401061</v>
      </c>
      <c r="U6" s="35">
        <f>SUM(Dataset_S1_PNAS_2018!AQ137:AQ146)</f>
        <v>268.75881855713737</v>
      </c>
      <c r="V6" s="35">
        <f>SUM(Dataset_S1_PNAS_2018!AR137:AR146)</f>
        <v>269.38190857083828</v>
      </c>
      <c r="W6" s="35">
        <f>SUM(Dataset_S1_PNAS_2018!AS137:AS146)</f>
        <v>269.53273256193359</v>
      </c>
      <c r="X6" s="35">
        <f>SUM(Dataset_S1_PNAS_2018!AT137:AT146)</f>
        <v>263.88548862147195</v>
      </c>
      <c r="Y6" s="35">
        <f>SUM(Dataset_S1_PNAS_2018!AU137:AU146)</f>
        <v>263.59296818840858</v>
      </c>
      <c r="Z6" s="35">
        <f>SUM(Dataset_S1_PNAS_2018!AV137:AV146)</f>
        <v>263.96162314608227</v>
      </c>
      <c r="AA6" s="35">
        <f>SUM(Dataset_S1_PNAS_2018!AW137:AW146)</f>
        <v>262.50127256145771</v>
      </c>
      <c r="AB6" s="35">
        <f t="shared" si="0"/>
        <v>263.39373057904527</v>
      </c>
    </row>
    <row r="7" spans="1:28" x14ac:dyDescent="0.15">
      <c r="A7" t="s">
        <v>308</v>
      </c>
      <c r="B7" s="35">
        <f>SUM(Dataset_S1_PNAS_2018!X131:X136)</f>
        <v>127.47363322702139</v>
      </c>
      <c r="C7" s="35">
        <f>SUM(Dataset_S1_PNAS_2018!Y131:Y136)</f>
        <v>126.82108938361291</v>
      </c>
      <c r="D7" s="35">
        <f>SUM(Dataset_S1_PNAS_2018!Z131:Z136)</f>
        <v>126.16854554020445</v>
      </c>
      <c r="E7" s="35">
        <f>SUM(Dataset_S1_PNAS_2018!AA131:AA136)</f>
        <v>125.51600169679598</v>
      </c>
      <c r="F7" s="35">
        <f>SUM(Dataset_S1_PNAS_2018!AB131:AB136)</f>
        <v>128.40893666594022</v>
      </c>
      <c r="G7" s="35">
        <f>SUM(Dataset_S1_PNAS_2018!AC131:AC136)</f>
        <v>129.40019661105089</v>
      </c>
      <c r="H7" s="35">
        <f>SUM(Dataset_S1_PNAS_2018!AD131:AD136)</f>
        <v>130.39145655616153</v>
      </c>
      <c r="I7" s="35">
        <f>SUM(Dataset_S1_PNAS_2018!AE131:AE136)</f>
        <v>131.3827165012722</v>
      </c>
      <c r="J7" s="35">
        <f>SUM(Dataset_S1_PNAS_2018!AF131:AF136)</f>
        <v>132.37397644638287</v>
      </c>
      <c r="K7" s="35">
        <f>SUM(Dataset_S1_PNAS_2018!AG131:AG136)</f>
        <v>133.36523639149354</v>
      </c>
      <c r="L7" s="35">
        <f>SUM(Dataset_S1_PNAS_2018!AH131:AH136)</f>
        <v>133.01938025089555</v>
      </c>
      <c r="M7" s="35">
        <f>SUM(Dataset_S1_PNAS_2018!AI131:AI136)</f>
        <v>132.67352411029762</v>
      </c>
      <c r="N7" s="35">
        <f>SUM(Dataset_S1_PNAS_2018!AJ131:AJ136)</f>
        <v>132.32766796969966</v>
      </c>
      <c r="O7" s="35">
        <f>SUM(Dataset_S1_PNAS_2018!AK131:AK136)</f>
        <v>131.98181182910167</v>
      </c>
      <c r="P7" s="35">
        <f>SUM(Dataset_S1_PNAS_2018!AL131:AL136)</f>
        <v>132.18446590520841</v>
      </c>
      <c r="Q7" s="35">
        <f>SUM(Dataset_S1_PNAS_2018!AM131:AM136)</f>
        <v>132.52508128601409</v>
      </c>
      <c r="R7" s="35">
        <f>SUM(Dataset_S1_PNAS_2018!AN131:AN136)</f>
        <v>132.77021014917872</v>
      </c>
      <c r="S7" s="35">
        <f>SUM(Dataset_S1_PNAS_2018!AO131:AO136)</f>
        <v>131.44035953314165</v>
      </c>
      <c r="T7" s="35">
        <f>SUM(Dataset_S1_PNAS_2018!AP131:AP136)</f>
        <v>130.86442700556117</v>
      </c>
      <c r="U7" s="35">
        <f>SUM(Dataset_S1_PNAS_2018!AQ131:AQ136)</f>
        <v>132.17225781286007</v>
      </c>
      <c r="V7" s="35">
        <f>SUM(Dataset_S1_PNAS_2018!AR131:AR136)</f>
        <v>131.38282624453564</v>
      </c>
      <c r="W7" s="35">
        <f>SUM(Dataset_S1_PNAS_2018!AS131:AS136)</f>
        <v>130.5933946762112</v>
      </c>
      <c r="X7" s="35">
        <f>SUM(Dataset_S1_PNAS_2018!AT131:AT136)</f>
        <v>131.2223427785037</v>
      </c>
      <c r="Y7" s="35">
        <f>SUM(Dataset_S1_PNAS_2018!AU131:AU136)</f>
        <v>131.6261164428613</v>
      </c>
      <c r="Z7" s="35">
        <f>SUM(Dataset_S1_PNAS_2018!AV131:AV136)</f>
        <v>130.91854558024278</v>
      </c>
      <c r="AA7" s="35">
        <f>SUM(Dataset_S1_PNAS_2018!AW131:AW136)</f>
        <v>130.73800373706919</v>
      </c>
      <c r="AB7" s="35">
        <f t="shared" si="0"/>
        <v>130.75931555120454</v>
      </c>
    </row>
    <row r="8" spans="1:28" x14ac:dyDescent="0.15">
      <c r="A8" t="s">
        <v>307</v>
      </c>
      <c r="B8" s="35">
        <f>SUM(Dataset_S1_PNAS_2018!X116:X130)</f>
        <v>50.396600233774002</v>
      </c>
      <c r="C8" s="35">
        <f>SUM(Dataset_S1_PNAS_2018!Y116:Y130)</f>
        <v>50.672409747070468</v>
      </c>
      <c r="D8" s="35">
        <f>SUM(Dataset_S1_PNAS_2018!Z116:Z130)</f>
        <v>50.948219260366933</v>
      </c>
      <c r="E8" s="35">
        <f>SUM(Dataset_S1_PNAS_2018!AA116:AA130)</f>
        <v>51.224028773663392</v>
      </c>
      <c r="F8" s="35">
        <f>SUM(Dataset_S1_PNAS_2018!AB116:AB130)</f>
        <v>51.499838286959864</v>
      </c>
      <c r="G8" s="35">
        <f>SUM(Dataset_S1_PNAS_2018!AC116:AC130)</f>
        <v>51.430145916897622</v>
      </c>
      <c r="H8" s="35">
        <f>SUM(Dataset_S1_PNAS_2018!AD116:AD130)</f>
        <v>51.360453546835394</v>
      </c>
      <c r="I8" s="35">
        <f>SUM(Dataset_S1_PNAS_2018!AE116:AE130)</f>
        <v>51.134153883269377</v>
      </c>
      <c r="J8" s="35">
        <f>SUM(Dataset_S1_PNAS_2018!AF116:AF130)</f>
        <v>50.907854219703367</v>
      </c>
      <c r="K8" s="35">
        <f>SUM(Dataset_S1_PNAS_2018!AG116:AG130)</f>
        <v>50.602223376687675</v>
      </c>
      <c r="L8" s="35">
        <f>SUM(Dataset_S1_PNAS_2018!AH116:AH130)</f>
        <v>50.287406982369689</v>
      </c>
      <c r="M8" s="35">
        <f>SUM(Dataset_S1_PNAS_2018!AI116:AI130)</f>
        <v>49.972590588051695</v>
      </c>
      <c r="N8" s="35">
        <f>SUM(Dataset_S1_PNAS_2018!AJ116:AJ130)</f>
        <v>49.657774193733708</v>
      </c>
      <c r="O8" s="35">
        <f>SUM(Dataset_S1_PNAS_2018!AK116:AK130)</f>
        <v>49.342957799415714</v>
      </c>
      <c r="P8" s="35">
        <f>SUM(Dataset_S1_PNAS_2018!AL116:AL130)</f>
        <v>49.028141405097728</v>
      </c>
      <c r="Q8" s="35">
        <f>SUM(Dataset_S1_PNAS_2018!AM116:AM130)</f>
        <v>49.549974393997942</v>
      </c>
      <c r="R8" s="35">
        <f>SUM(Dataset_S1_PNAS_2018!AN116:AN130)</f>
        <v>49.944295870397752</v>
      </c>
      <c r="S8" s="35">
        <f>SUM(Dataset_S1_PNAS_2018!AO116:AO130)</f>
        <v>49.344331689928794</v>
      </c>
      <c r="T8" s="35">
        <f>SUM(Dataset_S1_PNAS_2018!AP116:AP130)</f>
        <v>49.791643098567015</v>
      </c>
      <c r="U8" s="35">
        <f>SUM(Dataset_S1_PNAS_2018!AQ116:AQ130)</f>
        <v>49.794139878058594</v>
      </c>
      <c r="V8" s="35">
        <f>SUM(Dataset_S1_PNAS_2018!AR116:AR130)</f>
        <v>49.51223351346443</v>
      </c>
      <c r="W8" s="35">
        <f>SUM(Dataset_S1_PNAS_2018!AS116:AS130)</f>
        <v>49.230327148870259</v>
      </c>
      <c r="X8" s="35">
        <f>SUM(Dataset_S1_PNAS_2018!AT116:AT130)</f>
        <v>50.05209342363063</v>
      </c>
      <c r="Y8" s="35">
        <f>SUM(Dataset_S1_PNAS_2018!AU116:AU130)</f>
        <v>50.619311589310051</v>
      </c>
      <c r="Z8" s="35">
        <f>SUM(Dataset_S1_PNAS_2018!AV116:AV130)</f>
        <v>50.311618694065885</v>
      </c>
      <c r="AA8" s="35">
        <f>SUM(Dataset_S1_PNAS_2018!AW116:AW130)</f>
        <v>51.046893753717704</v>
      </c>
      <c r="AB8" s="35">
        <f t="shared" si="0"/>
        <v>50.294679279534826</v>
      </c>
    </row>
    <row r="9" spans="1:28" x14ac:dyDescent="0.15">
      <c r="A9" t="s">
        <v>306</v>
      </c>
      <c r="B9" s="35">
        <f>SUM(Dataset_S1_PNAS_2018!X99)</f>
        <v>65.362787014197536</v>
      </c>
      <c r="C9" s="35">
        <f>SUM(Dataset_S1_PNAS_2018!Y99)</f>
        <v>65.381315153041768</v>
      </c>
      <c r="D9" s="35">
        <f>SUM(Dataset_S1_PNAS_2018!Z99)</f>
        <v>65.399843291886</v>
      </c>
      <c r="E9" s="35">
        <f>SUM(Dataset_S1_PNAS_2018!AA99)</f>
        <v>65.418371430730218</v>
      </c>
      <c r="F9" s="35">
        <f>SUM(Dataset_S1_PNAS_2018!AB99)</f>
        <v>65.436899569574464</v>
      </c>
      <c r="G9" s="35">
        <f>SUM(Dataset_S1_PNAS_2018!AC99)</f>
        <v>65.455427708418696</v>
      </c>
      <c r="H9" s="35">
        <f>SUM(Dataset_S1_PNAS_2018!AD99)</f>
        <v>65.48168871897586</v>
      </c>
      <c r="I9" s="35">
        <f>SUM(Dataset_S1_PNAS_2018!AE99)</f>
        <v>64.70334799553801</v>
      </c>
      <c r="J9" s="35">
        <f>SUM(Dataset_S1_PNAS_2018!AF99)</f>
        <v>63.925007272100153</v>
      </c>
      <c r="K9" s="35">
        <f>SUM(Dataset_S1_PNAS_2018!AG99)</f>
        <v>63.146666548662303</v>
      </c>
      <c r="L9" s="35">
        <f>SUM(Dataset_S1_PNAS_2018!AH99)</f>
        <v>63.243444236789969</v>
      </c>
      <c r="M9" s="35">
        <f>SUM(Dataset_S1_PNAS_2018!AI99)</f>
        <v>63.340221924917621</v>
      </c>
      <c r="N9" s="35">
        <f>SUM(Dataset_S1_PNAS_2018!AJ99)</f>
        <v>63.43699961304528</v>
      </c>
      <c r="O9" s="35">
        <f>SUM(Dataset_S1_PNAS_2018!AK99)</f>
        <v>63.53377730117294</v>
      </c>
      <c r="P9" s="35">
        <f>SUM(Dataset_S1_PNAS_2018!AL99)</f>
        <v>63.630554989300606</v>
      </c>
      <c r="Q9" s="35">
        <f>SUM(Dataset_S1_PNAS_2018!AM99)</f>
        <v>63.727332677428265</v>
      </c>
      <c r="R9" s="35">
        <f>SUM(Dataset_S1_PNAS_2018!AN99)</f>
        <v>64.615761304428645</v>
      </c>
      <c r="S9" s="35">
        <f>SUM(Dataset_S1_PNAS_2018!AO99)</f>
        <v>66.606512301347308</v>
      </c>
      <c r="T9" s="35">
        <f>SUM(Dataset_S1_PNAS_2018!AP99)</f>
        <v>65.36342888464084</v>
      </c>
      <c r="U9" s="35">
        <f>SUM(Dataset_S1_PNAS_2018!AQ99)</f>
        <v>63.803209934225464</v>
      </c>
      <c r="V9" s="35">
        <f>SUM(Dataset_S1_PNAS_2018!AR99)</f>
        <v>63.499008280460842</v>
      </c>
      <c r="W9" s="35">
        <f>SUM(Dataset_S1_PNAS_2018!AS99)</f>
        <v>63.19480662669622</v>
      </c>
      <c r="X9" s="35">
        <f>SUM(Dataset_S1_PNAS_2018!AT99)</f>
        <v>63.20056289302812</v>
      </c>
      <c r="Y9" s="35">
        <f>SUM(Dataset_S1_PNAS_2018!AU99)</f>
        <v>63.197348547431019</v>
      </c>
      <c r="Z9" s="35">
        <f>SUM(Dataset_S1_PNAS_2018!AV99)</f>
        <v>64.141856551068727</v>
      </c>
      <c r="AA9" s="35">
        <f>SUM(Dataset_S1_PNAS_2018!AW99)</f>
        <v>64.044170474613907</v>
      </c>
      <c r="AB9" s="35">
        <f t="shared" si="0"/>
        <v>64.31885966322001</v>
      </c>
    </row>
    <row r="10" spans="1:28" x14ac:dyDescent="0.15">
      <c r="A10" t="s">
        <v>314</v>
      </c>
      <c r="B10" s="35">
        <f>SUM(Dataset_S1_PNAS_2018!X82:X90)</f>
        <v>109.63887241094984</v>
      </c>
      <c r="C10" s="35">
        <f>SUM(Dataset_S1_PNAS_2018!Y82:Y90)</f>
        <v>109.06291406411722</v>
      </c>
      <c r="D10" s="35">
        <f>SUM(Dataset_S1_PNAS_2018!Z82:Z90)</f>
        <v>108.48695571728459</v>
      </c>
      <c r="E10" s="35">
        <f>SUM(Dataset_S1_PNAS_2018!AA82:AA90)</f>
        <v>107.91099737045195</v>
      </c>
      <c r="F10" s="35">
        <f>SUM(Dataset_S1_PNAS_2018!AB82:AB90)</f>
        <v>107.33503902361932</v>
      </c>
      <c r="G10" s="35">
        <f>SUM(Dataset_S1_PNAS_2018!AC82:AC90)</f>
        <v>106.75908067678667</v>
      </c>
      <c r="H10" s="35">
        <f>SUM(Dataset_S1_PNAS_2018!AD82:AD90)</f>
        <v>106.18312232995405</v>
      </c>
      <c r="I10" s="35">
        <f>SUM(Dataset_S1_PNAS_2018!AE82:AE90)</f>
        <v>104.77736380431816</v>
      </c>
      <c r="J10" s="35">
        <f>SUM(Dataset_S1_PNAS_2018!AF82:AF90)</f>
        <v>103.37160527868227</v>
      </c>
      <c r="K10" s="35">
        <f>SUM(Dataset_S1_PNAS_2018!AG82:AG90)</f>
        <v>101.96584675304638</v>
      </c>
      <c r="L10" s="35">
        <f>SUM(Dataset_S1_PNAS_2018!AH82:AH90)</f>
        <v>101.14979930121312</v>
      </c>
      <c r="M10" s="35">
        <f>SUM(Dataset_S1_PNAS_2018!AI82:AI90)</f>
        <v>100.33375184937984</v>
      </c>
      <c r="N10" s="35">
        <f>SUM(Dataset_S1_PNAS_2018!AJ82:AJ90)</f>
        <v>99.517704397546581</v>
      </c>
      <c r="O10" s="35">
        <f>SUM(Dataset_S1_PNAS_2018!AK82:AK90)</f>
        <v>98.70165694571331</v>
      </c>
      <c r="P10" s="35">
        <f>SUM(Dataset_S1_PNAS_2018!AL82:AL90)</f>
        <v>97.88560949388004</v>
      </c>
      <c r="Q10" s="35">
        <f>SUM(Dataset_S1_PNAS_2018!AM82:AM90)</f>
        <v>97.069562042046783</v>
      </c>
      <c r="R10" s="35">
        <f>SUM(Dataset_S1_PNAS_2018!AN82:AN90)</f>
        <v>96.316604536266894</v>
      </c>
      <c r="S10" s="35">
        <f>SUM(Dataset_S1_PNAS_2018!AO82:AO90)</f>
        <v>94.510903468415023</v>
      </c>
      <c r="T10" s="35">
        <f>SUM(Dataset_S1_PNAS_2018!AP82:AP90)</f>
        <v>95.256542476512081</v>
      </c>
      <c r="U10" s="35">
        <f>SUM(Dataset_S1_PNAS_2018!AQ82:AQ90)</f>
        <v>94.752495721907906</v>
      </c>
      <c r="V10" s="35">
        <f>SUM(Dataset_S1_PNAS_2018!AR82:AR90)</f>
        <v>94.3603007731611</v>
      </c>
      <c r="W10" s="35">
        <f>SUM(Dataset_S1_PNAS_2018!AS82:AS90)</f>
        <v>93.968105824414309</v>
      </c>
      <c r="X10" s="35">
        <f>SUM(Dataset_S1_PNAS_2018!AT82:AT90)</f>
        <v>93.702731060847313</v>
      </c>
      <c r="Y10" s="35">
        <f>SUM(Dataset_S1_PNAS_2018!AU82:AU90)</f>
        <v>97.326089431549917</v>
      </c>
      <c r="Z10" s="35">
        <f>SUM(Dataset_S1_PNAS_2018!AV82:AV90)</f>
        <v>97.466040141080683</v>
      </c>
      <c r="AA10" s="35">
        <f>SUM(Dataset_S1_PNAS_2018!AW82:AW90)</f>
        <v>97.230805532434033</v>
      </c>
      <c r="AB10" s="35">
        <f t="shared" si="0"/>
        <v>100.5784807855992</v>
      </c>
    </row>
    <row r="11" spans="1:28" x14ac:dyDescent="0.15">
      <c r="A11" t="s">
        <v>315</v>
      </c>
      <c r="B11" s="35">
        <f>SUM(Dataset_S1_PNAS_2018!X76:X81)</f>
        <v>110.12554821008426</v>
      </c>
      <c r="C11" s="35">
        <f>SUM(Dataset_S1_PNAS_2018!Y76:Y81)</f>
        <v>108.45867432412409</v>
      </c>
      <c r="D11" s="35">
        <f>SUM(Dataset_S1_PNAS_2018!Z76:Z81)</f>
        <v>106.79180043816392</v>
      </c>
      <c r="E11" s="35">
        <f>SUM(Dataset_S1_PNAS_2018!AA76:AA81)</f>
        <v>105.12492655220375</v>
      </c>
      <c r="F11" s="35">
        <f>SUM(Dataset_S1_PNAS_2018!AB76:AB81)</f>
        <v>103.4580526662436</v>
      </c>
      <c r="G11" s="35">
        <f>SUM(Dataset_S1_PNAS_2018!AC76:AC81)</f>
        <v>115.96326980302983</v>
      </c>
      <c r="H11" s="35">
        <f>SUM(Dataset_S1_PNAS_2018!AD76:AD81)</f>
        <v>128.46848693981607</v>
      </c>
      <c r="I11" s="35">
        <f>SUM(Dataset_S1_PNAS_2018!AE76:AE81)</f>
        <v>130.76442438762203</v>
      </c>
      <c r="J11" s="35">
        <f>SUM(Dataset_S1_PNAS_2018!AF76:AF81)</f>
        <v>133.06036183542798</v>
      </c>
      <c r="K11" s="35">
        <f>SUM(Dataset_S1_PNAS_2018!AG76:AG81)</f>
        <v>135.35629928323394</v>
      </c>
      <c r="L11" s="35">
        <f>SUM(Dataset_S1_PNAS_2018!AH76:AH81)</f>
        <v>134.23221432322464</v>
      </c>
      <c r="M11" s="35">
        <f>SUM(Dataset_S1_PNAS_2018!AI76:AI81)</f>
        <v>133.10812936321531</v>
      </c>
      <c r="N11" s="35">
        <f>SUM(Dataset_S1_PNAS_2018!AJ76:AJ81)</f>
        <v>131.98404440320601</v>
      </c>
      <c r="O11" s="35">
        <f>SUM(Dataset_S1_PNAS_2018!AK76:AK81)</f>
        <v>130.85995944319671</v>
      </c>
      <c r="P11" s="35">
        <f>SUM(Dataset_S1_PNAS_2018!AL76:AL81)</f>
        <v>129.73587448318736</v>
      </c>
      <c r="Q11" s="35">
        <f>SUM(Dataset_S1_PNAS_2018!AM76:AM81)</f>
        <v>128.13548438106017</v>
      </c>
      <c r="R11" s="35">
        <f>SUM(Dataset_S1_PNAS_2018!AN76:AN81)</f>
        <v>128.62749750391188</v>
      </c>
      <c r="S11" s="35">
        <f>SUM(Dataset_S1_PNAS_2018!AO76:AO81)</f>
        <v>129.56824657442701</v>
      </c>
      <c r="T11" s="35">
        <f>SUM(Dataset_S1_PNAS_2018!AP76:AP81)</f>
        <v>130.46640455428908</v>
      </c>
      <c r="U11" s="35">
        <f>SUM(Dataset_S1_PNAS_2018!AQ76:AQ81)</f>
        <v>130.09328486937355</v>
      </c>
      <c r="V11" s="35">
        <f>SUM(Dataset_S1_PNAS_2018!AR76:AR81)</f>
        <v>127.78910612397247</v>
      </c>
      <c r="W11" s="35">
        <f>SUM(Dataset_S1_PNAS_2018!AS76:AS81)</f>
        <v>134.55504316373504</v>
      </c>
      <c r="X11" s="35">
        <f>SUM(Dataset_S1_PNAS_2018!AT76:AT81)</f>
        <v>132.49668400835245</v>
      </c>
      <c r="Y11" s="35">
        <f>SUM(Dataset_S1_PNAS_2018!AU76:AU81)</f>
        <v>132.93281272483168</v>
      </c>
      <c r="Z11" s="35">
        <f>SUM(Dataset_S1_PNAS_2018!AV76:AV81)</f>
        <v>131.49823939528966</v>
      </c>
      <c r="AA11" s="35">
        <f>SUM(Dataset_S1_PNAS_2018!AW76:AW81)</f>
        <v>133.72472636119542</v>
      </c>
      <c r="AB11" s="35">
        <f t="shared" si="0"/>
        <v>126.05306138909303</v>
      </c>
    </row>
    <row r="12" spans="1:28" x14ac:dyDescent="0.15">
      <c r="A12" t="s">
        <v>36</v>
      </c>
      <c r="B12" s="35">
        <f>SUM(Dataset_S1_PNAS_2018!X67:X75)</f>
        <v>237.70242321433295</v>
      </c>
      <c r="C12" s="35">
        <f>SUM(Dataset_S1_PNAS_2018!Y67:Y75)</f>
        <v>239.57637025858324</v>
      </c>
      <c r="D12" s="35">
        <f>SUM(Dataset_S1_PNAS_2018!Z67:Z75)</f>
        <v>241.45031730283361</v>
      </c>
      <c r="E12" s="35">
        <f>SUM(Dataset_S1_PNAS_2018!AA67:AA75)</f>
        <v>243.32426434708393</v>
      </c>
      <c r="F12" s="35">
        <f>SUM(Dataset_S1_PNAS_2018!AB67:AB75)</f>
        <v>245.19821139133424</v>
      </c>
      <c r="G12" s="35">
        <f>SUM(Dataset_S1_PNAS_2018!AC67:AC75)</f>
        <v>247.42750373807067</v>
      </c>
      <c r="H12" s="35">
        <f>SUM(Dataset_S1_PNAS_2018!AD67:AD75)</f>
        <v>249.65679608480713</v>
      </c>
      <c r="I12" s="35">
        <f>SUM(Dataset_S1_PNAS_2018!AE67:AE75)</f>
        <v>251.54181721081059</v>
      </c>
      <c r="J12" s="35">
        <f>SUM(Dataset_S1_PNAS_2018!AF67:AF75)</f>
        <v>253.42683833681406</v>
      </c>
      <c r="K12" s="35">
        <f>SUM(Dataset_S1_PNAS_2018!AG67:AG75)</f>
        <v>255.31185946281752</v>
      </c>
      <c r="L12" s="35">
        <f>SUM(Dataset_S1_PNAS_2018!AH67:AH75)</f>
        <v>257.31189667644804</v>
      </c>
      <c r="M12" s="35">
        <f>SUM(Dataset_S1_PNAS_2018!AI67:AI75)</f>
        <v>259.36193389007849</v>
      </c>
      <c r="N12" s="35">
        <f>SUM(Dataset_S1_PNAS_2018!AJ67:AJ75)</f>
        <v>263.11197110370898</v>
      </c>
      <c r="O12" s="35">
        <f>SUM(Dataset_S1_PNAS_2018!AK67:AK75)</f>
        <v>270.26200831733945</v>
      </c>
      <c r="P12" s="35">
        <f>SUM(Dataset_S1_PNAS_2018!AL67:AL75)</f>
        <v>278.91204553096992</v>
      </c>
      <c r="Q12" s="35">
        <f>SUM(Dataset_S1_PNAS_2018!AM67:AM75)</f>
        <v>288.11386698125676</v>
      </c>
      <c r="R12" s="35">
        <f>SUM(Dataset_S1_PNAS_2018!AN67:AN75)</f>
        <v>295.86387670975756</v>
      </c>
      <c r="S12" s="35">
        <f>SUM(Dataset_S1_PNAS_2018!AO67:AO75)</f>
        <v>315.85970000000003</v>
      </c>
      <c r="T12" s="35">
        <f>SUM(Dataset_S1_PNAS_2018!AP67:AP75)</f>
        <v>327.34599971184605</v>
      </c>
      <c r="U12" s="35">
        <f>SUM(Dataset_S1_PNAS_2018!AQ67:AQ75)</f>
        <v>333.55423206439843</v>
      </c>
      <c r="V12" s="35">
        <f>SUM(Dataset_S1_PNAS_2018!AR67:AR75)</f>
        <v>337.40150572606871</v>
      </c>
      <c r="W12" s="35">
        <f>SUM(Dataset_S1_PNAS_2018!AS67:AS75)</f>
        <v>341.6736331059825</v>
      </c>
      <c r="X12" s="35">
        <f>SUM(Dataset_S1_PNAS_2018!AT67:AT75)</f>
        <v>343.64576048589629</v>
      </c>
      <c r="Y12" s="35">
        <f>SUM(Dataset_S1_PNAS_2018!AU67:AU75)</f>
        <v>333.05020835646502</v>
      </c>
      <c r="Z12" s="35">
        <f>SUM(Dataset_S1_PNAS_2018!AV67:AV75)</f>
        <v>333.15669447484606</v>
      </c>
      <c r="AA12" s="35">
        <f>SUM(Dataset_S1_PNAS_2018!AW67:AW75)</f>
        <v>341.7180819889312</v>
      </c>
      <c r="AB12" s="35">
        <f t="shared" si="0"/>
        <v>284.03691601813387</v>
      </c>
    </row>
    <row r="13" spans="1:28" x14ac:dyDescent="0.15">
      <c r="A13" t="s">
        <v>304</v>
      </c>
      <c r="B13" s="35">
        <f>SUM(Dataset_S1_PNAS_2018!X60:X66)</f>
        <v>76.523271262404933</v>
      </c>
      <c r="C13" s="35">
        <f>SUM(Dataset_S1_PNAS_2018!Y60:Y66)</f>
        <v>77.330727672497829</v>
      </c>
      <c r="D13" s="35">
        <f>SUM(Dataset_S1_PNAS_2018!Z60:Z66)</f>
        <v>78.138184082590698</v>
      </c>
      <c r="E13" s="35">
        <f>SUM(Dataset_S1_PNAS_2018!AA60:AA66)</f>
        <v>78.945640492683594</v>
      </c>
      <c r="F13" s="35">
        <f>SUM(Dataset_S1_PNAS_2018!AB60:AB66)</f>
        <v>79.753096902776477</v>
      </c>
      <c r="G13" s="35">
        <f>SUM(Dataset_S1_PNAS_2018!AC60:AC66)</f>
        <v>77.365658200258636</v>
      </c>
      <c r="H13" s="35">
        <f>SUM(Dataset_S1_PNAS_2018!AD60:AD66)</f>
        <v>74.978219497740781</v>
      </c>
      <c r="I13" s="35">
        <f>SUM(Dataset_S1_PNAS_2018!AE60:AE66)</f>
        <v>80.821678197857779</v>
      </c>
      <c r="J13" s="35">
        <f>SUM(Dataset_S1_PNAS_2018!AF60:AF66)</f>
        <v>86.665136897974776</v>
      </c>
      <c r="K13" s="35">
        <f>SUM(Dataset_S1_PNAS_2018!AG60:AG66)</f>
        <v>91.733373912096511</v>
      </c>
      <c r="L13" s="35">
        <f>SUM(Dataset_S1_PNAS_2018!AH60:AH66)</f>
        <v>89.603070245055804</v>
      </c>
      <c r="M13" s="35">
        <f>SUM(Dataset_S1_PNAS_2018!AI60:AI66)</f>
        <v>87.472766578015097</v>
      </c>
      <c r="N13" s="35">
        <f>SUM(Dataset_S1_PNAS_2018!AJ60:AJ66)</f>
        <v>85.342462910974376</v>
      </c>
      <c r="O13" s="35">
        <f>SUM(Dataset_S1_PNAS_2018!AK60:AK66)</f>
        <v>83.212159243933669</v>
      </c>
      <c r="P13" s="35">
        <f>SUM(Dataset_S1_PNAS_2018!AL60:AL66)</f>
        <v>81.473719765066448</v>
      </c>
      <c r="Q13" s="35">
        <f>SUM(Dataset_S1_PNAS_2018!AM60:AM66)</f>
        <v>78.668087058043582</v>
      </c>
      <c r="R13" s="35">
        <f>SUM(Dataset_S1_PNAS_2018!AN60:AN66)</f>
        <v>78.421745227976942</v>
      </c>
      <c r="S13" s="35">
        <f>SUM(Dataset_S1_PNAS_2018!AO60:AO66)</f>
        <v>78.825060964741255</v>
      </c>
      <c r="T13" s="35">
        <f>SUM(Dataset_S1_PNAS_2018!AP60:AP66)</f>
        <v>79.360827149243406</v>
      </c>
      <c r="U13" s="35">
        <f>SUM(Dataset_S1_PNAS_2018!AQ60:AQ66)</f>
        <v>79.471563278950725</v>
      </c>
      <c r="V13" s="35">
        <f>SUM(Dataset_S1_PNAS_2018!AR60:AR66)</f>
        <v>78.33604981984368</v>
      </c>
      <c r="W13" s="35">
        <f>SUM(Dataset_S1_PNAS_2018!AS60:AS66)</f>
        <v>79.415754416535407</v>
      </c>
      <c r="X13" s="35">
        <f>SUM(Dataset_S1_PNAS_2018!AT60:AT66)</f>
        <v>78.189226255369149</v>
      </c>
      <c r="Y13" s="35">
        <f>SUM(Dataset_S1_PNAS_2018!AU60:AU66)</f>
        <v>78.770208724785874</v>
      </c>
      <c r="Z13" s="35">
        <f>SUM(Dataset_S1_PNAS_2018!AV60:AV66)</f>
        <v>77.718807887436142</v>
      </c>
      <c r="AA13" s="35">
        <f>SUM(Dataset_S1_PNAS_2018!AW60:AW66)</f>
        <v>77.329629631474333</v>
      </c>
      <c r="AB13" s="35">
        <f t="shared" si="0"/>
        <v>80.533312549089558</v>
      </c>
    </row>
    <row r="14" spans="1:28" x14ac:dyDescent="0.15">
      <c r="A14" t="s">
        <v>302</v>
      </c>
      <c r="B14" s="35">
        <f>SUM(Dataset_S1_PNAS_2018!X36:X47)</f>
        <v>138.04116758931281</v>
      </c>
      <c r="C14" s="35">
        <f>SUM(Dataset_S1_PNAS_2018!Y36:Y47)</f>
        <v>136.14125606683925</v>
      </c>
      <c r="D14" s="35">
        <f>SUM(Dataset_S1_PNAS_2018!Z36:Z47)</f>
        <v>134.24134454436569</v>
      </c>
      <c r="E14" s="35">
        <f>SUM(Dataset_S1_PNAS_2018!AA36:AA47)</f>
        <v>138.96796255969161</v>
      </c>
      <c r="F14" s="35">
        <f>SUM(Dataset_S1_PNAS_2018!AB36:AB47)</f>
        <v>143.6945805750176</v>
      </c>
      <c r="G14" s="35">
        <f>SUM(Dataset_S1_PNAS_2018!AC36:AC47)</f>
        <v>144.38574356058632</v>
      </c>
      <c r="H14" s="35">
        <f>SUM(Dataset_S1_PNAS_2018!AD36:AD47)</f>
        <v>145.07690654615504</v>
      </c>
      <c r="I14" s="35">
        <f>SUM(Dataset_S1_PNAS_2018!AE36:AE47)</f>
        <v>146.79883084322279</v>
      </c>
      <c r="J14" s="35">
        <f>SUM(Dataset_S1_PNAS_2018!AF36:AF47)</f>
        <v>148.52075514029048</v>
      </c>
      <c r="K14" s="35">
        <f>SUM(Dataset_S1_PNAS_2018!AG36:AG47)</f>
        <v>150.24267943735822</v>
      </c>
      <c r="L14" s="35">
        <f>SUM(Dataset_S1_PNAS_2018!AH36:AH47)</f>
        <v>149.9747726497032</v>
      </c>
      <c r="M14" s="35">
        <f>SUM(Dataset_S1_PNAS_2018!AI36:AI47)</f>
        <v>149.7068658620482</v>
      </c>
      <c r="N14" s="35">
        <f>SUM(Dataset_S1_PNAS_2018!AJ36:AJ47)</f>
        <v>149.43895907439318</v>
      </c>
      <c r="O14" s="35">
        <f>SUM(Dataset_S1_PNAS_2018!AK36:AK47)</f>
        <v>149.17105228673819</v>
      </c>
      <c r="P14" s="35">
        <f>SUM(Dataset_S1_PNAS_2018!AL36:AL47)</f>
        <v>148.90314549908311</v>
      </c>
      <c r="Q14" s="35">
        <f>SUM(Dataset_S1_PNAS_2018!AM36:AM47)</f>
        <v>137.80887401717482</v>
      </c>
      <c r="R14" s="35">
        <f>SUM(Dataset_S1_PNAS_2018!AN36:AN47)</f>
        <v>146.04470618387538</v>
      </c>
      <c r="S14" s="35">
        <f>SUM(Dataset_S1_PNAS_2018!AO36:AO47)</f>
        <v>146.02073645979996</v>
      </c>
      <c r="T14" s="35">
        <f>SUM(Dataset_S1_PNAS_2018!AP36:AP47)</f>
        <v>147.7211848606951</v>
      </c>
      <c r="U14" s="35">
        <f>SUM(Dataset_S1_PNAS_2018!AQ36:AQ47)</f>
        <v>148.38569250456874</v>
      </c>
      <c r="V14" s="35">
        <f>SUM(Dataset_S1_PNAS_2018!AR36:AR47)</f>
        <v>146.71136881225112</v>
      </c>
      <c r="W14" s="35">
        <f>SUM(Dataset_S1_PNAS_2018!AS36:AS47)</f>
        <v>148.54415005032681</v>
      </c>
      <c r="X14" s="35">
        <f>SUM(Dataset_S1_PNAS_2018!AT36:AT47)</f>
        <v>148.43220876292582</v>
      </c>
      <c r="Y14" s="35">
        <f>SUM(Dataset_S1_PNAS_2018!AU36:AU47)</f>
        <v>148.62162845866359</v>
      </c>
      <c r="Z14" s="35">
        <f>SUM(Dataset_S1_PNAS_2018!AV36:AV47)</f>
        <v>147.91287331563615</v>
      </c>
      <c r="AA14" s="35">
        <f>SUM(Dataset_S1_PNAS_2018!AW36:AW47)</f>
        <v>147.62920538168575</v>
      </c>
      <c r="AB14" s="35">
        <f t="shared" si="0"/>
        <v>145.65917888624651</v>
      </c>
    </row>
    <row r="15" spans="1:28" x14ac:dyDescent="0.15">
      <c r="A15" s="135" t="s">
        <v>301</v>
      </c>
      <c r="B15" s="35">
        <f>SUM(Dataset_S1_PNAS_2018!X9:X12,Dataset_S1_PNAS_2018!X27:X30)</f>
        <v>138.05863794804827</v>
      </c>
      <c r="C15" s="35">
        <f>SUM(Dataset_S1_PNAS_2018!Y9:Y12,Dataset_S1_PNAS_2018!Y27:Y30)</f>
        <v>138.4966001344952</v>
      </c>
      <c r="D15" s="35">
        <f>SUM(Dataset_S1_PNAS_2018!Z9:Z12,Dataset_S1_PNAS_2018!Z27:Z30)</f>
        <v>138.93456232094212</v>
      </c>
      <c r="E15" s="35">
        <f>SUM(Dataset_S1_PNAS_2018!AA9:AA12,Dataset_S1_PNAS_2018!AA27:AA30)</f>
        <v>139.04184310780846</v>
      </c>
      <c r="F15" s="35">
        <f>SUM(Dataset_S1_PNAS_2018!AB9:AB12,Dataset_S1_PNAS_2018!AB27:AB30)</f>
        <v>141.2029391327701</v>
      </c>
      <c r="G15" s="35">
        <f>SUM(Dataset_S1_PNAS_2018!AC9:AC12,Dataset_S1_PNAS_2018!AC27:AC30)</f>
        <v>142.9330119913711</v>
      </c>
      <c r="H15" s="35">
        <f>SUM(Dataset_S1_PNAS_2018!AD9:AD12,Dataset_S1_PNAS_2018!AD27:AD30)</f>
        <v>144.66308484997214</v>
      </c>
      <c r="I15" s="35">
        <f>SUM(Dataset_S1_PNAS_2018!AE9:AE12,Dataset_S1_PNAS_2018!AE27:AE30)</f>
        <v>146.26303304970378</v>
      </c>
      <c r="J15" s="35">
        <f>SUM(Dataset_S1_PNAS_2018!AF9:AF12,Dataset_S1_PNAS_2018!AF27:AF30)</f>
        <v>147.2544812494354</v>
      </c>
      <c r="K15" s="35">
        <f>SUM(Dataset_S1_PNAS_2018!AG9:AG12,Dataset_S1_PNAS_2018!AG27:AG30)</f>
        <v>145.84263700472258</v>
      </c>
      <c r="L15" s="35">
        <f>SUM(Dataset_S1_PNAS_2018!AH9:AH12,Dataset_S1_PNAS_2018!AH27:AH30)</f>
        <v>148.68571643140098</v>
      </c>
      <c r="M15" s="35">
        <f>SUM(Dataset_S1_PNAS_2018!AI9:AI12,Dataset_S1_PNAS_2018!AI27:AI30)</f>
        <v>151.55249585807942</v>
      </c>
      <c r="N15" s="35">
        <f>SUM(Dataset_S1_PNAS_2018!AJ9:AJ12,Dataset_S1_PNAS_2018!AJ27:AJ30)</f>
        <v>155.57067948475782</v>
      </c>
      <c r="O15" s="35">
        <f>SUM(Dataset_S1_PNAS_2018!AK9:AK12,Dataset_S1_PNAS_2018!AK27:AK30)</f>
        <v>156.03378581143622</v>
      </c>
      <c r="P15" s="35">
        <f>SUM(Dataset_S1_PNAS_2018!AL9:AL12,Dataset_S1_PNAS_2018!AL27:AL30)</f>
        <v>157.38883071444468</v>
      </c>
      <c r="Q15" s="35">
        <f>SUM(Dataset_S1_PNAS_2018!AM9:AM12,Dataset_S1_PNAS_2018!AM27:AM30)</f>
        <v>158.56425830752232</v>
      </c>
      <c r="R15" s="35">
        <f>SUM(Dataset_S1_PNAS_2018!AN9:AN12,Dataset_S1_PNAS_2018!AN27:AN30)</f>
        <v>158.69632535465837</v>
      </c>
      <c r="S15" s="35">
        <f>SUM(Dataset_S1_PNAS_2018!AO9:AO12,Dataset_S1_PNAS_2018!AO27:AO30)</f>
        <v>160.13847603841714</v>
      </c>
      <c r="T15" s="35">
        <f>SUM(Dataset_S1_PNAS_2018!AP9:AP12,Dataset_S1_PNAS_2018!AP27:AP30)</f>
        <v>161.15871078472898</v>
      </c>
      <c r="U15" s="35">
        <f>SUM(Dataset_S1_PNAS_2018!AQ9:AQ12,Dataset_S1_PNAS_2018!AQ27:AQ30)</f>
        <v>162.07723379310988</v>
      </c>
      <c r="V15" s="35">
        <f>SUM(Dataset_S1_PNAS_2018!AR9:AR12,Dataset_S1_PNAS_2018!AR27:AR30)</f>
        <v>163.21972921017206</v>
      </c>
      <c r="W15" s="35">
        <f>SUM(Dataset_S1_PNAS_2018!AS9:AS12,Dataset_S1_PNAS_2018!AS27:AS30)</f>
        <v>164.27573662723427</v>
      </c>
      <c r="X15" s="35">
        <f>SUM(Dataset_S1_PNAS_2018!AT9:AT12,Dataset_S1_PNAS_2018!AT27:AT30)</f>
        <v>165.9347574532126</v>
      </c>
      <c r="Y15" s="35">
        <f>SUM(Dataset_S1_PNAS_2018!AU9:AU12,Dataset_S1_PNAS_2018!AU27:AU30)</f>
        <v>164.35663582404356</v>
      </c>
      <c r="Z15" s="35">
        <f>SUM(Dataset_S1_PNAS_2018!AV9:AV12,Dataset_S1_PNAS_2018!AV27:AV30)</f>
        <v>163.55359770472492</v>
      </c>
      <c r="AA15" s="35">
        <f>SUM(Dataset_S1_PNAS_2018!AW9:AW12,Dataset_S1_PNAS_2018!AW27:AW30)</f>
        <v>165.0787039970063</v>
      </c>
      <c r="AB15" s="35">
        <f t="shared" si="0"/>
        <v>153.03755785323918</v>
      </c>
    </row>
    <row r="16" spans="1:28" x14ac:dyDescent="0.15">
      <c r="A16" t="s">
        <v>318</v>
      </c>
      <c r="B16" s="35">
        <f>SUM(Dataset_S1_PNAS_2018!X5:X8)</f>
        <v>24.837699999999998</v>
      </c>
      <c r="C16" s="35">
        <f>SUM(Dataset_S1_PNAS_2018!Y5:Y8)</f>
        <v>24.837699999999998</v>
      </c>
      <c r="D16" s="35">
        <f>SUM(Dataset_S1_PNAS_2018!Z5:Z8)</f>
        <v>24.837699999999998</v>
      </c>
      <c r="E16" s="35">
        <f>SUM(Dataset_S1_PNAS_2018!AA5:AA8)</f>
        <v>24.837699999999998</v>
      </c>
      <c r="F16" s="35">
        <f>SUM(Dataset_S1_PNAS_2018!AB5:AB8)</f>
        <v>24.837699999999998</v>
      </c>
      <c r="G16" s="35">
        <f>SUM(Dataset_S1_PNAS_2018!AC5:AC8)</f>
        <v>24.837699999999998</v>
      </c>
      <c r="H16" s="35">
        <f>SUM(Dataset_S1_PNAS_2018!AD5:AD8)</f>
        <v>24.837699999999998</v>
      </c>
      <c r="I16" s="35">
        <f>SUM(Dataset_S1_PNAS_2018!AE5:AE8)</f>
        <v>24.837699999999998</v>
      </c>
      <c r="J16" s="35">
        <f>SUM(Dataset_S1_PNAS_2018!AF5:AF8)</f>
        <v>24.837699999999998</v>
      </c>
      <c r="K16" s="35">
        <f>SUM(Dataset_S1_PNAS_2018!AG5:AG8)</f>
        <v>24.837699999999998</v>
      </c>
      <c r="L16" s="35">
        <f>SUM(Dataset_S1_PNAS_2018!AH5:AH8)</f>
        <v>24.837699999999998</v>
      </c>
      <c r="M16" s="35">
        <f>SUM(Dataset_S1_PNAS_2018!AI5:AI8)</f>
        <v>24.837699999999998</v>
      </c>
      <c r="N16" s="35">
        <f>SUM(Dataset_S1_PNAS_2018!AJ5:AJ8)</f>
        <v>24.837699999999998</v>
      </c>
      <c r="O16" s="35">
        <f>SUM(Dataset_S1_PNAS_2018!AK5:AK8)</f>
        <v>24.837699999999998</v>
      </c>
      <c r="P16" s="35">
        <f>SUM(Dataset_S1_PNAS_2018!AL5:AL8)</f>
        <v>24.837699999999998</v>
      </c>
      <c r="Q16" s="35">
        <f>SUM(Dataset_S1_PNAS_2018!AM5:AM8)</f>
        <v>24.837699999999998</v>
      </c>
      <c r="R16" s="35">
        <f>SUM(Dataset_S1_PNAS_2018!AN5:AN8)</f>
        <v>24.837699999999998</v>
      </c>
      <c r="S16" s="35">
        <f>SUM(Dataset_S1_PNAS_2018!AO5:AO8)</f>
        <v>24.837699999999998</v>
      </c>
      <c r="T16" s="35">
        <f>SUM(Dataset_S1_PNAS_2018!AP5:AP8)</f>
        <v>24.837699999999998</v>
      </c>
      <c r="U16" s="35">
        <f>SUM(Dataset_S1_PNAS_2018!AQ5:AQ8)</f>
        <v>24.837699999999998</v>
      </c>
      <c r="V16" s="35">
        <f>SUM(Dataset_S1_PNAS_2018!AR5:AR8)</f>
        <v>24.837699999999998</v>
      </c>
      <c r="W16" s="35">
        <f>SUM(Dataset_S1_PNAS_2018!AS5:AS8)</f>
        <v>24.837699999999998</v>
      </c>
      <c r="X16" s="35">
        <f>SUM(Dataset_S1_PNAS_2018!AT5:AT8)</f>
        <v>24.837699999999998</v>
      </c>
      <c r="Y16" s="35">
        <f>SUM(Dataset_S1_PNAS_2018!AU5:AU8)</f>
        <v>24.837699999999998</v>
      </c>
      <c r="Z16" s="35">
        <f>SUM(Dataset_S1_PNAS_2018!AV5:AV8)</f>
        <v>24.837699999999998</v>
      </c>
      <c r="AA16" s="35">
        <f>SUM(Dataset_S1_PNAS_2018!AW5:AW8)</f>
        <v>24.837699999999998</v>
      </c>
      <c r="AB16" s="35">
        <f t="shared" si="0"/>
        <v>24.837700000000002</v>
      </c>
    </row>
    <row r="17" spans="1:28" x14ac:dyDescent="0.15">
      <c r="A17" t="s">
        <v>303</v>
      </c>
      <c r="B17" s="35">
        <f>SUM(Dataset_S1_PNAS_2018!X49)</f>
        <v>152.93354512747314</v>
      </c>
      <c r="C17" s="35">
        <f>SUM(Dataset_S1_PNAS_2018!Y49)</f>
        <v>152.96874180774483</v>
      </c>
      <c r="D17" s="35">
        <f>SUM(Dataset_S1_PNAS_2018!Z49)</f>
        <v>153.00393848801653</v>
      </c>
      <c r="E17" s="35">
        <f>SUM(Dataset_S1_PNAS_2018!AA49)</f>
        <v>153.0391351682882</v>
      </c>
      <c r="F17" s="35">
        <f>SUM(Dataset_S1_PNAS_2018!AB49)</f>
        <v>153.07433184855986</v>
      </c>
      <c r="G17" s="35">
        <f>SUM(Dataset_S1_PNAS_2018!AC49)</f>
        <v>151.38185291203294</v>
      </c>
      <c r="H17" s="35">
        <f>SUM(Dataset_S1_PNAS_2018!AD49)</f>
        <v>149.68937397550602</v>
      </c>
      <c r="I17" s="35">
        <f>SUM(Dataset_S1_PNAS_2018!AE49)</f>
        <v>150.41806421734816</v>
      </c>
      <c r="J17" s="35">
        <f>SUM(Dataset_S1_PNAS_2018!AF49)</f>
        <v>151.1467544591903</v>
      </c>
      <c r="K17" s="35">
        <f>SUM(Dataset_S1_PNAS_2018!AG49)</f>
        <v>151.87544470103245</v>
      </c>
      <c r="L17" s="35">
        <f>SUM(Dataset_S1_PNAS_2018!AH49)</f>
        <v>151.67054698692721</v>
      </c>
      <c r="M17" s="35">
        <f>SUM(Dataset_S1_PNAS_2018!AI49)</f>
        <v>151.46564927282199</v>
      </c>
      <c r="N17" s="35">
        <f>SUM(Dataset_S1_PNAS_2018!AJ49)</f>
        <v>151.26075155871678</v>
      </c>
      <c r="O17" s="35">
        <f>SUM(Dataset_S1_PNAS_2018!AK49)</f>
        <v>151.05585384461153</v>
      </c>
      <c r="P17" s="35">
        <f>SUM(Dataset_S1_PNAS_2018!AL49)</f>
        <v>150.85095613050632</v>
      </c>
      <c r="Q17" s="35">
        <f>SUM(Dataset_S1_PNAS_2018!AM49)</f>
        <v>150.6460584164011</v>
      </c>
      <c r="R17" s="35">
        <f>SUM(Dataset_S1_PNAS_2018!AN49)</f>
        <v>149.39446166209885</v>
      </c>
      <c r="S17" s="35">
        <f>SUM(Dataset_S1_PNAS_2018!AO49)</f>
        <v>152.69610278710692</v>
      </c>
      <c r="T17" s="35">
        <f>SUM(Dataset_S1_PNAS_2018!AP49)</f>
        <v>148.95096648819521</v>
      </c>
      <c r="U17" s="35">
        <f>SUM(Dataset_S1_PNAS_2018!AQ49)</f>
        <v>150.44025166596356</v>
      </c>
      <c r="V17" s="35">
        <f>SUM(Dataset_S1_PNAS_2018!AR49)</f>
        <v>149.43395466303286</v>
      </c>
      <c r="W17" s="35">
        <f>SUM(Dataset_S1_PNAS_2018!AS49)</f>
        <v>150.11378162487787</v>
      </c>
      <c r="X17" s="35">
        <f>SUM(Dataset_S1_PNAS_2018!AT49)</f>
        <v>149.69651033144143</v>
      </c>
      <c r="Y17" s="35">
        <f>SUM(Dataset_S1_PNAS_2018!AU49)</f>
        <v>148.98610989470859</v>
      </c>
      <c r="Z17" s="35">
        <f>SUM(Dataset_S1_PNAS_2018!AV49)</f>
        <v>147.55246161006303</v>
      </c>
      <c r="AA17" s="35">
        <f>SUM(Dataset_S1_PNAS_2018!AW49)</f>
        <v>150.66035235688565</v>
      </c>
      <c r="AB17" s="35">
        <f t="shared" si="0"/>
        <v>150.93869046152119</v>
      </c>
    </row>
    <row r="18" spans="1:28" x14ac:dyDescent="0.15">
      <c r="A18" t="s">
        <v>313</v>
      </c>
      <c r="B18" s="68">
        <f>SUM(Dataset_S1_PNAS_2018!X185)</f>
        <v>111.4574754405255</v>
      </c>
      <c r="C18" s="68">
        <f>SUM(Dataset_S1_PNAS_2018!Y185)</f>
        <v>111.55958893595054</v>
      </c>
      <c r="D18" s="68">
        <f>SUM(Dataset_S1_PNAS_2018!Z185)</f>
        <v>111.66170243137559</v>
      </c>
      <c r="E18" s="68">
        <f>SUM(Dataset_S1_PNAS_2018!AA185)</f>
        <v>111.76381592680062</v>
      </c>
      <c r="F18" s="68">
        <f>SUM(Dataset_S1_PNAS_2018!AB185)</f>
        <v>111.86592942222566</v>
      </c>
      <c r="G18" s="68">
        <f>SUM(Dataset_S1_PNAS_2018!AC185)</f>
        <v>111.96804291765071</v>
      </c>
      <c r="H18" s="68">
        <f>SUM(Dataset_S1_PNAS_2018!AD185)</f>
        <v>112.07015641307575</v>
      </c>
      <c r="I18" s="68">
        <f>SUM(Dataset_S1_PNAS_2018!AE185)</f>
        <v>110.55798546058058</v>
      </c>
      <c r="J18" s="68">
        <f>SUM(Dataset_S1_PNAS_2018!AF185)</f>
        <v>109.04581450808541</v>
      </c>
      <c r="K18" s="68">
        <f>SUM(Dataset_S1_PNAS_2018!AG185)</f>
        <v>107.53364355559027</v>
      </c>
      <c r="L18" s="68">
        <f>SUM(Dataset_S1_PNAS_2018!AH185)</f>
        <v>107.24770191135934</v>
      </c>
      <c r="M18" s="68">
        <f>SUM(Dataset_S1_PNAS_2018!AI185)</f>
        <v>106.9617602671284</v>
      </c>
      <c r="N18" s="68">
        <f>SUM(Dataset_S1_PNAS_2018!AJ185)</f>
        <v>106.67581862289748</v>
      </c>
      <c r="O18" s="68">
        <f>SUM(Dataset_S1_PNAS_2018!AK185)</f>
        <v>106.38987697866655</v>
      </c>
      <c r="P18" s="68">
        <f>SUM(Dataset_S1_PNAS_2018!AL185)</f>
        <v>106.10393533443563</v>
      </c>
      <c r="Q18" s="68">
        <f>SUM(Dataset_S1_PNAS_2018!AM185)</f>
        <v>106.04287031268048</v>
      </c>
      <c r="R18" s="68">
        <f>SUM(Dataset_S1_PNAS_2018!AN185)</f>
        <v>106.36041851497014</v>
      </c>
      <c r="S18" s="68">
        <f>SUM(Dataset_S1_PNAS_2018!AO185)</f>
        <v>106.35512220920482</v>
      </c>
      <c r="T18" s="68">
        <f>SUM(Dataset_S1_PNAS_2018!AP185)</f>
        <v>106.22187208780736</v>
      </c>
      <c r="U18" s="68">
        <f>SUM(Dataset_S1_PNAS_2018!AQ185)</f>
        <v>105.969400564286</v>
      </c>
      <c r="V18" s="68">
        <f>SUM(Dataset_S1_PNAS_2018!AR185)</f>
        <v>105.71692904076465</v>
      </c>
      <c r="W18" s="68">
        <f>SUM(Dataset_S1_PNAS_2018!AS185)</f>
        <v>105.46445751724332</v>
      </c>
      <c r="X18" s="68">
        <f>SUM(Dataset_S1_PNAS_2018!AT185)</f>
        <v>105.21198599372198</v>
      </c>
      <c r="Y18" s="68">
        <f>SUM(Dataset_S1_PNAS_2018!AU185)</f>
        <v>105.73212602611294</v>
      </c>
      <c r="Z18" s="68">
        <f>SUM(Dataset_S1_PNAS_2018!AV185)</f>
        <v>107.8636903323077</v>
      </c>
      <c r="AA18" s="68">
        <f>SUM(Dataset_S1_PNAS_2018!AW185)</f>
        <v>108.21250308186686</v>
      </c>
      <c r="AB18" s="35">
        <f t="shared" si="0"/>
        <v>108.15440860797364</v>
      </c>
    </row>
    <row r="19" spans="1:28" x14ac:dyDescent="0.15">
      <c r="A19" t="s">
        <v>320</v>
      </c>
      <c r="B19" s="35">
        <f>SUM(Dataset_S1_PNAS_2018!X178:X184)</f>
        <v>53.573221311697722</v>
      </c>
      <c r="C19" s="35">
        <f>SUM(Dataset_S1_PNAS_2018!Y178:Y184)</f>
        <v>53.897389578897503</v>
      </c>
      <c r="D19" s="35">
        <f>SUM(Dataset_S1_PNAS_2018!Z178:Z184)</f>
        <v>54.221557846097276</v>
      </c>
      <c r="E19" s="35">
        <f>SUM(Dataset_S1_PNAS_2018!AA178:AA184)</f>
        <v>54.545726113297057</v>
      </c>
      <c r="F19" s="35">
        <f>SUM(Dataset_S1_PNAS_2018!AB178:AB184)</f>
        <v>54.869894380496845</v>
      </c>
      <c r="G19" s="35">
        <f>SUM(Dataset_S1_PNAS_2018!AC178:AC184)</f>
        <v>54.098283676684119</v>
      </c>
      <c r="H19" s="35">
        <f>SUM(Dataset_S1_PNAS_2018!AD178:AD184)</f>
        <v>53.326672972871407</v>
      </c>
      <c r="I19" s="35">
        <f>SUM(Dataset_S1_PNAS_2018!AE178:AE184)</f>
        <v>52.686360265437798</v>
      </c>
      <c r="J19" s="35">
        <f>SUM(Dataset_S1_PNAS_2018!AF178:AF184)</f>
        <v>52.046047558004183</v>
      </c>
      <c r="K19" s="35">
        <f>SUM(Dataset_S1_PNAS_2018!AG178:AG184)</f>
        <v>51.405734850570568</v>
      </c>
      <c r="L19" s="35">
        <f>SUM(Dataset_S1_PNAS_2018!AH178:AH184)</f>
        <v>51.465909444782369</v>
      </c>
      <c r="M19" s="35">
        <f>SUM(Dataset_S1_PNAS_2018!AI178:AI184)</f>
        <v>51.526084038994171</v>
      </c>
      <c r="N19" s="35">
        <f>SUM(Dataset_S1_PNAS_2018!AJ178:AJ184)</f>
        <v>51.586258633205972</v>
      </c>
      <c r="O19" s="35">
        <f>SUM(Dataset_S1_PNAS_2018!AK178:AK184)</f>
        <v>51.646433227417774</v>
      </c>
      <c r="P19" s="35">
        <f>SUM(Dataset_S1_PNAS_2018!AL178:AL184)</f>
        <v>52.253623354976085</v>
      </c>
      <c r="Q19" s="35">
        <f>SUM(Dataset_S1_PNAS_2018!AM178:AM184)</f>
        <v>51.766782415841377</v>
      </c>
      <c r="R19" s="35">
        <f>SUM(Dataset_S1_PNAS_2018!AN178:AN184)</f>
        <v>51.051672457502512</v>
      </c>
      <c r="S19" s="35">
        <f>SUM(Dataset_S1_PNAS_2018!AO178:AO184)</f>
        <v>49.706837675361321</v>
      </c>
      <c r="T19" s="35">
        <f>SUM(Dataset_S1_PNAS_2018!AP178:AP184)</f>
        <v>49.879117223320463</v>
      </c>
      <c r="U19" s="35">
        <f>SUM(Dataset_S1_PNAS_2018!AQ178:AQ184)</f>
        <v>50.631389968559347</v>
      </c>
      <c r="V19" s="35">
        <f>SUM(Dataset_S1_PNAS_2018!AR178:AR184)</f>
        <v>50.472829702110346</v>
      </c>
      <c r="W19" s="35">
        <f>SUM(Dataset_S1_PNAS_2018!AS178:AS184)</f>
        <v>50.314269435661345</v>
      </c>
      <c r="X19" s="35">
        <f>SUM(Dataset_S1_PNAS_2018!AT178:AT184)</f>
        <v>50.66967261167904</v>
      </c>
      <c r="Y19" s="35">
        <f>SUM(Dataset_S1_PNAS_2018!AU178:AU184)</f>
        <v>49.72363280231734</v>
      </c>
      <c r="Z19" s="35">
        <f>SUM(Dataset_S1_PNAS_2018!AV178:AV184)</f>
        <v>50.111686642128205</v>
      </c>
      <c r="AA19" s="35">
        <f>SUM(Dataset_S1_PNAS_2018!AW178:AW184)</f>
        <v>49.892130750903625</v>
      </c>
      <c r="AB19" s="35">
        <f t="shared" si="0"/>
        <v>51.8218930361083</v>
      </c>
    </row>
    <row r="20" spans="1:28" x14ac:dyDescent="0.15">
      <c r="AB20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048A-B209-4F49-9A6F-1FE20177FD80}">
  <dimension ref="A1:B19"/>
  <sheetViews>
    <sheetView tabSelected="1" workbookViewId="0">
      <selection activeCell="P37" sqref="P37"/>
    </sheetView>
  </sheetViews>
  <sheetFormatPr baseColWidth="10" defaultRowHeight="13" x14ac:dyDescent="0.15"/>
  <cols>
    <col min="2" max="2" width="13" bestFit="1" customWidth="1"/>
  </cols>
  <sheetData>
    <row r="1" spans="1:2" x14ac:dyDescent="0.15">
      <c r="A1" s="136" t="s">
        <v>360</v>
      </c>
      <c r="B1" s="136" t="s">
        <v>362</v>
      </c>
    </row>
    <row r="2" spans="1:2" x14ac:dyDescent="0.15">
      <c r="A2" t="s">
        <v>312</v>
      </c>
      <c r="B2" s="35">
        <f>SUM(Dataset_S1_PNAS_2018!G170:G177)</f>
        <v>99.44</v>
      </c>
    </row>
    <row r="3" spans="1:2" x14ac:dyDescent="0.15">
      <c r="A3" t="s">
        <v>311</v>
      </c>
      <c r="B3" s="35">
        <f>SUM(Dataset_S1_PNAS_2018!G161:G169)</f>
        <v>116.7</v>
      </c>
    </row>
    <row r="4" spans="1:2" x14ac:dyDescent="0.15">
      <c r="A4" t="s">
        <v>32</v>
      </c>
      <c r="B4" s="35">
        <f>SUM(Dataset_S1_PNAS_2018!G155)</f>
        <v>75.31</v>
      </c>
    </row>
    <row r="5" spans="1:2" x14ac:dyDescent="0.15">
      <c r="A5" t="s">
        <v>310</v>
      </c>
      <c r="B5" s="35">
        <f>SUM(Dataset_S1_PNAS_2018!G147:G154)</f>
        <v>136.23000000000002</v>
      </c>
    </row>
    <row r="6" spans="1:2" x14ac:dyDescent="0.15">
      <c r="A6" t="s">
        <v>309</v>
      </c>
      <c r="B6" s="35">
        <f>SUM(Dataset_S1_PNAS_2018!G137:G146)</f>
        <v>247.14</v>
      </c>
    </row>
    <row r="7" spans="1:2" x14ac:dyDescent="0.15">
      <c r="A7" t="s">
        <v>308</v>
      </c>
      <c r="B7" s="35">
        <f>SUM(Dataset_S1_PNAS_2018!G131:G136)</f>
        <v>125.05000000000001</v>
      </c>
    </row>
    <row r="8" spans="1:2" x14ac:dyDescent="0.15">
      <c r="A8" t="s">
        <v>307</v>
      </c>
      <c r="B8" s="35">
        <f>SUM(Dataset_S1_PNAS_2018!G116:G130)</f>
        <v>47.319999999999993</v>
      </c>
    </row>
    <row r="9" spans="1:2" x14ac:dyDescent="0.15">
      <c r="A9" t="s">
        <v>306</v>
      </c>
      <c r="B9" s="35">
        <f>SUM(Dataset_S1_PNAS_2018!G99)</f>
        <v>63.800000000000004</v>
      </c>
    </row>
    <row r="10" spans="1:2" x14ac:dyDescent="0.15">
      <c r="A10" t="s">
        <v>314</v>
      </c>
      <c r="B10" s="35">
        <f>SUM(Dataset_S1_PNAS_2018!G82:G90)</f>
        <v>130.33539999999999</v>
      </c>
    </row>
    <row r="11" spans="1:2" x14ac:dyDescent="0.15">
      <c r="A11" t="s">
        <v>315</v>
      </c>
      <c r="B11" s="35">
        <f>SUM(Dataset_S1_PNAS_2018!G76:G81)</f>
        <v>110.37659999999998</v>
      </c>
    </row>
    <row r="12" spans="1:2" x14ac:dyDescent="0.15">
      <c r="A12" t="s">
        <v>36</v>
      </c>
      <c r="B12" s="35">
        <f>SUM(Dataset_S1_PNAS_2018!G67:G75)</f>
        <v>199.34979999999999</v>
      </c>
    </row>
    <row r="13" spans="1:2" x14ac:dyDescent="0.15">
      <c r="A13" t="s">
        <v>304</v>
      </c>
      <c r="B13" s="35">
        <f>SUM(Dataset_S1_PNAS_2018!G60:G66)</f>
        <v>63.105900000000005</v>
      </c>
    </row>
    <row r="14" spans="1:2" x14ac:dyDescent="0.15">
      <c r="A14" t="s">
        <v>302</v>
      </c>
      <c r="B14" s="35">
        <f>SUM(Dataset_S1_PNAS_2018!G36:G47)</f>
        <v>136.8528</v>
      </c>
    </row>
    <row r="15" spans="1:2" x14ac:dyDescent="0.15">
      <c r="A15" s="135" t="s">
        <v>301</v>
      </c>
      <c r="B15" s="35">
        <f>SUM(Dataset_S1_PNAS_2018!G9:G12,Dataset_S1_PNAS_2018!G27:G30)</f>
        <v>131.309</v>
      </c>
    </row>
    <row r="16" spans="1:2" x14ac:dyDescent="0.15">
      <c r="A16" t="s">
        <v>318</v>
      </c>
      <c r="B16" s="35">
        <f>SUM(Dataset_S1_PNAS_2018!G5:G8)</f>
        <v>24.837699999999998</v>
      </c>
    </row>
    <row r="17" spans="1:2" x14ac:dyDescent="0.15">
      <c r="A17" t="s">
        <v>303</v>
      </c>
      <c r="B17" s="35">
        <f>SUM(Dataset_S1_PNAS_2018!G49)</f>
        <v>149.4205</v>
      </c>
    </row>
    <row r="18" spans="1:2" x14ac:dyDescent="0.15">
      <c r="A18" t="s">
        <v>313</v>
      </c>
      <c r="B18" s="68">
        <f>SUM(Dataset_S1_PNAS_2018!G185)</f>
        <v>110.13</v>
      </c>
    </row>
    <row r="19" spans="1:2" x14ac:dyDescent="0.15">
      <c r="A19" t="s">
        <v>320</v>
      </c>
      <c r="B19" s="35">
        <f>SUM(Dataset_S1_PNAS_2018!G178:G184)</f>
        <v>53.870000000000005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Dataset_S1_PNAS_2018</vt:lpstr>
      <vt:lpstr>basins_discharge_1992_2017</vt:lpstr>
      <vt:lpstr>basins_smb_ref_1992_2017</vt:lpstr>
    </vt:vector>
  </TitlesOfParts>
  <Company>ASF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jbandeff</dc:creator>
  <cp:lastModifiedBy>Microsoft Office User</cp:lastModifiedBy>
  <cp:lastPrinted>2013-01-28T19:02:14Z</cp:lastPrinted>
  <dcterms:created xsi:type="dcterms:W3CDTF">2007-11-26T21:06:26Z</dcterms:created>
  <dcterms:modified xsi:type="dcterms:W3CDTF">2023-02-24T11:27:06Z</dcterms:modified>
</cp:coreProperties>
</file>