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MyData\Github\simbaper\public\"/>
    </mc:Choice>
  </mc:AlternateContent>
  <xr:revisionPtr revIDLastSave="0" documentId="13_ncr:1_{CF7961CB-AB12-4D47-9C98-69BA6FFB9B68}" xr6:coauthVersionLast="47" xr6:coauthVersionMax="47" xr10:uidLastSave="{00000000-0000-0000-0000-000000000000}"/>
  <bookViews>
    <workbookView xWindow="-108" yWindow="-108" windowWidth="23256" windowHeight="12456" tabRatio="991" xr2:uid="{00000000-000D-0000-FFFF-FFFF00000000}"/>
  </bookViews>
  <sheets>
    <sheet name="FP Persediaan" sheetId="28" r:id="rId1"/>
    <sheet name="pivot gabung BASO" sheetId="20" state="hidden" r:id="rId2"/>
    <sheet name="Gabung BASO" sheetId="1" state="hidden" r:id="rId3"/>
    <sheet name="pivot" sheetId="27" state="hidden" r:id="rId4"/>
    <sheet name="db_satker" sheetId="12" state="hidden" r:id="rId5"/>
    <sheet name="Kartu Kendali" sheetId="24" state="hidden" r:id="rId6"/>
    <sheet name="db_pegawai" sheetId="9" state="hidden" r:id="rId7"/>
    <sheet name="db_kepala" sheetId="30" state="hidden" r:id="rId8"/>
    <sheet name="db_tim kerja" sheetId="29" state="hidden" r:id="rId9"/>
    <sheet name="db_transaksi" sheetId="21" state="hidden" r:id="rId10"/>
    <sheet name="FP kosong" sheetId="31" state="hidden" r:id="rId11"/>
    <sheet name="pivot transaksi" sheetId="35" state="hidden" r:id="rId12"/>
    <sheet name="BAHP" sheetId="40" state="hidden" r:id="rId13"/>
    <sheet name="BMN_Persediaan" sheetId="38" state="hidden" r:id="rId14"/>
    <sheet name="Rekap SJS" sheetId="37" state="hidden" r:id="rId15"/>
  </sheets>
  <definedNames>
    <definedName name="_xlnm._FilterDatabase" localSheetId="6" hidden="1">db_pegawai!$A$2:$K$90</definedName>
    <definedName name="_xlnm._FilterDatabase" localSheetId="9" hidden="1">db_transaksi!$A$1:$C$14</definedName>
    <definedName name="_xlnm._FilterDatabase" localSheetId="2" hidden="1">'Gabung BASO'!$A$1:$AB$217</definedName>
    <definedName name="_xlnm._FilterDatabase" localSheetId="1" hidden="1">'pivot gabung BASO'!$A$250:$G$250</definedName>
    <definedName name="_xlnm._FilterDatabase" localSheetId="14" hidden="1">'Rekap SJS'!$A$1:$E$65</definedName>
    <definedName name="JR_PAGE_ANCHOR_0_1">#REF!</definedName>
    <definedName name="_xlnm.Print_Area" localSheetId="12">BAHP!$A$1:$I$47</definedName>
    <definedName name="_xlnm.Print_Area" localSheetId="10">'FP kosong'!$A$1:$G$37</definedName>
    <definedName name="_xlnm.Print_Area" localSheetId="0">'FP Persediaan'!$A$1:$G$38</definedName>
    <definedName name="_xlnm.Print_Area" localSheetId="5">'Kartu Kendali'!$A$1:$AH$33</definedName>
    <definedName name="Print_Area_MI">#REF!</definedName>
    <definedName name="_xlnm.Print_Titles" localSheetId="12">BAHP!$4:$6</definedName>
  </definedNames>
  <calcPr calcId="191029"/>
  <pivotCaches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0" l="1"/>
  <c r="I8" i="40"/>
  <c r="I9" i="40"/>
  <c r="I10" i="40"/>
  <c r="I36" i="40" s="1"/>
  <c r="B37" i="40" s="1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E21" i="28" l="1"/>
  <c r="E22" i="28"/>
  <c r="E23" i="28"/>
  <c r="E24" i="28"/>
  <c r="E25" i="28"/>
  <c r="E26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F16" i="28"/>
  <c r="F17" i="28"/>
  <c r="F18" i="28"/>
  <c r="F19" i="28"/>
  <c r="F20" i="28"/>
  <c r="F22" i="28"/>
  <c r="F23" i="28"/>
  <c r="F24" i="28"/>
  <c r="F25" i="28"/>
  <c r="F26" i="28"/>
  <c r="F27" i="28"/>
  <c r="E9" i="37" l="1"/>
  <c r="E7" i="37"/>
  <c r="E8" i="37"/>
  <c r="E6" i="37"/>
  <c r="E2" i="37"/>
  <c r="E5" i="37"/>
  <c r="E4" i="37"/>
  <c r="E25" i="37"/>
  <c r="E23" i="37"/>
  <c r="E22" i="37"/>
  <c r="E24" i="37"/>
  <c r="E3" i="37"/>
  <c r="E49" i="37"/>
  <c r="E45" i="37"/>
  <c r="E51" i="37"/>
  <c r="E54" i="37"/>
  <c r="E52" i="37"/>
  <c r="E50" i="37"/>
  <c r="E53" i="37"/>
  <c r="E47" i="37"/>
  <c r="E48" i="37"/>
  <c r="E46" i="37"/>
  <c r="E28" i="37"/>
  <c r="E27" i="37"/>
  <c r="E26" i="37"/>
  <c r="E29" i="37"/>
  <c r="E19" i="37"/>
  <c r="E21" i="37"/>
  <c r="E20" i="37"/>
  <c r="E35" i="37"/>
  <c r="E13" i="37"/>
  <c r="E16" i="37"/>
  <c r="E14" i="37"/>
  <c r="E12" i="37"/>
  <c r="E15" i="37"/>
  <c r="E17" i="37"/>
  <c r="E18" i="37"/>
  <c r="E34" i="37"/>
  <c r="E33" i="37"/>
  <c r="E30" i="37"/>
  <c r="E44" i="37"/>
  <c r="E64" i="37"/>
  <c r="E11" i="37"/>
  <c r="E10" i="37"/>
  <c r="E60" i="37"/>
  <c r="E59" i="37"/>
  <c r="E63" i="37"/>
  <c r="E62" i="37"/>
  <c r="E61" i="37"/>
  <c r="E57" i="37"/>
  <c r="E43" i="37"/>
  <c r="E58" i="37"/>
  <c r="E42" i="37"/>
  <c r="E39" i="37"/>
  <c r="E38" i="37"/>
  <c r="E40" i="37"/>
  <c r="E41" i="37"/>
  <c r="E36" i="37"/>
  <c r="E37" i="37"/>
  <c r="E55" i="37"/>
  <c r="E56" i="37"/>
  <c r="E31" i="37"/>
  <c r="E32" i="37"/>
  <c r="E65" i="37"/>
  <c r="F15" i="28" l="1"/>
  <c r="E30" i="31"/>
  <c r="E36" i="31"/>
  <c r="F27" i="31"/>
  <c r="E27" i="31"/>
  <c r="A27" i="31"/>
  <c r="F26" i="31"/>
  <c r="E26" i="31"/>
  <c r="A26" i="31"/>
  <c r="F25" i="31"/>
  <c r="E25" i="31"/>
  <c r="A25" i="31"/>
  <c r="F24" i="31"/>
  <c r="E24" i="31"/>
  <c r="A24" i="31"/>
  <c r="F23" i="31"/>
  <c r="E23" i="31"/>
  <c r="A23" i="31"/>
  <c r="F22" i="31"/>
  <c r="E22" i="31"/>
  <c r="A22" i="31"/>
  <c r="F21" i="31"/>
  <c r="E21" i="31"/>
  <c r="A21" i="31"/>
  <c r="F20" i="31"/>
  <c r="E20" i="31"/>
  <c r="A20" i="31"/>
  <c r="F19" i="31"/>
  <c r="E19" i="31"/>
  <c r="A19" i="31"/>
  <c r="F18" i="31"/>
  <c r="E18" i="31"/>
  <c r="A18" i="31"/>
  <c r="F17" i="31"/>
  <c r="E17" i="31"/>
  <c r="A17" i="31"/>
  <c r="F16" i="31"/>
  <c r="E16" i="31"/>
  <c r="A16" i="31"/>
  <c r="F15" i="31"/>
  <c r="A15" i="31"/>
  <c r="F14" i="31"/>
  <c r="A14" i="31"/>
  <c r="C9" i="31"/>
  <c r="A89" i="9" l="1"/>
  <c r="E37" i="28"/>
  <c r="K87" i="9"/>
  <c r="K88" i="9"/>
  <c r="K89" i="9"/>
  <c r="K90" i="9"/>
  <c r="I90" i="9"/>
  <c r="A88" i="9"/>
  <c r="I89" i="9"/>
  <c r="A2" i="30" l="1"/>
  <c r="I2" i="30"/>
  <c r="K2" i="30"/>
  <c r="A3" i="30"/>
  <c r="I3" i="30"/>
  <c r="K3" i="30"/>
  <c r="A4" i="30"/>
  <c r="I4" i="30"/>
  <c r="K4" i="30"/>
  <c r="A5" i="30"/>
  <c r="I5" i="30"/>
  <c r="K5" i="30"/>
  <c r="A6" i="30"/>
  <c r="I6" i="30"/>
  <c r="K6" i="30"/>
  <c r="A7" i="30"/>
  <c r="I7" i="30"/>
  <c r="K7" i="30"/>
  <c r="A8" i="30"/>
  <c r="I8" i="30"/>
  <c r="K8" i="30"/>
  <c r="A9" i="30"/>
  <c r="I9" i="30"/>
  <c r="K9" i="30"/>
  <c r="A10" i="30"/>
  <c r="I10" i="30"/>
  <c r="K10" i="30"/>
  <c r="A11" i="30"/>
  <c r="I11" i="30"/>
  <c r="K11" i="30"/>
  <c r="A12" i="30"/>
  <c r="I12" i="30"/>
  <c r="K12" i="30"/>
  <c r="A13" i="30"/>
  <c r="I13" i="30"/>
  <c r="K13" i="30"/>
  <c r="A14" i="30"/>
  <c r="I14" i="30"/>
  <c r="K14" i="30"/>
  <c r="A15" i="30"/>
  <c r="I15" i="30"/>
  <c r="K15" i="30"/>
  <c r="A16" i="30"/>
  <c r="I16" i="30"/>
  <c r="K16" i="30"/>
  <c r="A17" i="30"/>
  <c r="I17" i="30"/>
  <c r="K17" i="30"/>
  <c r="A18" i="30"/>
  <c r="I18" i="30"/>
  <c r="K18" i="30"/>
  <c r="A19" i="30"/>
  <c r="I19" i="30"/>
  <c r="K19" i="30"/>
  <c r="A20" i="30"/>
  <c r="I20" i="30"/>
  <c r="K20" i="30"/>
  <c r="A87" i="9"/>
  <c r="I87" i="9"/>
  <c r="A86" i="9"/>
  <c r="I86" i="9"/>
  <c r="K86" i="9"/>
  <c r="A83" i="9"/>
  <c r="I83" i="9"/>
  <c r="K83" i="9"/>
  <c r="A10" i="9"/>
  <c r="A12" i="9"/>
  <c r="A75" i="9"/>
  <c r="I75" i="9"/>
  <c r="K75" i="9"/>
  <c r="A4" i="9"/>
  <c r="I4" i="9"/>
  <c r="K4" i="9"/>
  <c r="A8" i="9"/>
  <c r="A76" i="9"/>
  <c r="A9" i="9"/>
  <c r="A3" i="9"/>
  <c r="A20" i="9"/>
  <c r="A48" i="9"/>
  <c r="A65" i="9"/>
  <c r="A77" i="9"/>
  <c r="A32" i="9"/>
  <c r="A29" i="9"/>
  <c r="A78" i="9"/>
  <c r="A70" i="9"/>
  <c r="A51" i="9"/>
  <c r="A79" i="9"/>
  <c r="A80" i="9"/>
  <c r="A41" i="9"/>
  <c r="A57" i="9"/>
  <c r="A60" i="9"/>
  <c r="A21" i="9"/>
  <c r="A5" i="9"/>
  <c r="A37" i="9"/>
  <c r="A66" i="9"/>
  <c r="A54" i="9"/>
  <c r="A16" i="9"/>
  <c r="A38" i="9"/>
  <c r="A81" i="9"/>
  <c r="A63" i="9"/>
  <c r="A49" i="9"/>
  <c r="A62" i="9"/>
  <c r="A17" i="9"/>
  <c r="A39" i="9"/>
  <c r="A40" i="9"/>
  <c r="A61" i="9"/>
  <c r="A35" i="9"/>
  <c r="A82" i="9"/>
  <c r="A13" i="9"/>
  <c r="A22" i="9"/>
  <c r="A71" i="9"/>
  <c r="A23" i="9"/>
  <c r="A2" i="9"/>
  <c r="A26" i="9"/>
  <c r="A33" i="9"/>
  <c r="A36" i="9"/>
  <c r="A55" i="9"/>
  <c r="A56" i="9"/>
  <c r="A58" i="9"/>
  <c r="A42" i="9"/>
  <c r="A67" i="9"/>
  <c r="A6" i="9"/>
  <c r="A24" i="9"/>
  <c r="A11" i="9"/>
  <c r="A27" i="9"/>
  <c r="A59" i="9"/>
  <c r="A44" i="9"/>
  <c r="A52" i="9"/>
  <c r="A30" i="9"/>
  <c r="A28" i="9"/>
  <c r="A31" i="9"/>
  <c r="A18" i="9"/>
  <c r="A34" i="9"/>
  <c r="A84" i="9"/>
  <c r="A72" i="9"/>
  <c r="A53" i="9"/>
  <c r="A64" i="9"/>
  <c r="A45" i="9"/>
  <c r="A85" i="9"/>
  <c r="A14" i="9"/>
  <c r="A46" i="9"/>
  <c r="A19" i="9"/>
  <c r="A15" i="9"/>
  <c r="A7" i="9"/>
  <c r="A73" i="9"/>
  <c r="A68" i="9"/>
  <c r="A50" i="9"/>
  <c r="A25" i="9"/>
  <c r="A74" i="9"/>
  <c r="A43" i="9"/>
  <c r="A47" i="9"/>
  <c r="A69" i="9"/>
  <c r="I81" i="9"/>
  <c r="K81" i="9"/>
  <c r="I79" i="9"/>
  <c r="K79" i="9"/>
  <c r="I80" i="9"/>
  <c r="K80" i="9"/>
  <c r="I78" i="9"/>
  <c r="K78" i="9"/>
  <c r="I2" i="9"/>
  <c r="I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6" i="9"/>
  <c r="I77" i="9"/>
  <c r="I82" i="9"/>
  <c r="I84" i="9"/>
  <c r="I85" i="9"/>
  <c r="I88" i="9"/>
  <c r="E27" i="28"/>
  <c r="A27" i="28"/>
  <c r="A14" i="28"/>
  <c r="A6" i="29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K5" i="9"/>
  <c r="K2" i="9"/>
  <c r="K6" i="9"/>
  <c r="K3" i="9"/>
  <c r="R17" i="24" l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A17" i="24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8" i="21"/>
  <c r="A9" i="21"/>
  <c r="A10" i="21"/>
  <c r="A11" i="21"/>
  <c r="A12" i="21"/>
  <c r="A13" i="21"/>
  <c r="A2" i="21"/>
  <c r="A3" i="21"/>
  <c r="A4" i="21"/>
  <c r="A5" i="21"/>
  <c r="A6" i="21"/>
  <c r="A14" i="21"/>
  <c r="A7" i="21"/>
  <c r="A257" i="1"/>
  <c r="A263" i="1"/>
  <c r="A293" i="1"/>
  <c r="A296" i="1"/>
  <c r="A258" i="1"/>
  <c r="A271" i="1"/>
  <c r="A294" i="1"/>
  <c r="A255" i="1"/>
  <c r="A254" i="1"/>
  <c r="A151" i="1"/>
  <c r="A152" i="1"/>
  <c r="A153" i="1"/>
  <c r="A182" i="1"/>
  <c r="A149" i="1"/>
  <c r="A150" i="1"/>
  <c r="A154" i="1"/>
  <c r="A351" i="1"/>
  <c r="A259" i="1"/>
  <c r="A322" i="1"/>
  <c r="A323" i="1"/>
  <c r="A161" i="1"/>
  <c r="A162" i="1"/>
  <c r="A246" i="1"/>
  <c r="A292" i="1"/>
  <c r="A300" i="1"/>
  <c r="A247" i="1"/>
  <c r="A244" i="1"/>
  <c r="A245" i="1"/>
  <c r="A267" i="1"/>
  <c r="A183" i="1"/>
  <c r="A186" i="1"/>
  <c r="A187" i="1"/>
  <c r="A241" i="1"/>
  <c r="A243" i="1"/>
  <c r="A188" i="1"/>
  <c r="A242" i="1"/>
  <c r="A307" i="1"/>
  <c r="A297" i="1"/>
  <c r="A185" i="1"/>
  <c r="A155" i="1"/>
  <c r="A265" i="1"/>
  <c r="A308" i="1"/>
  <c r="A276" i="1"/>
  <c r="A298" i="1"/>
  <c r="A270" i="1"/>
  <c r="A177" i="1"/>
  <c r="A299" i="1"/>
  <c r="A184" i="1"/>
  <c r="A269" i="1"/>
  <c r="A178" i="1"/>
  <c r="A200" i="1"/>
  <c r="A196" i="1"/>
  <c r="A197" i="1"/>
  <c r="A202" i="1"/>
  <c r="A198" i="1"/>
  <c r="A141" i="1"/>
  <c r="A142" i="1"/>
  <c r="A140" i="1"/>
  <c r="A139" i="1"/>
  <c r="A143" i="1"/>
  <c r="A144" i="1"/>
  <c r="A201" i="1"/>
  <c r="A199" i="1"/>
  <c r="A313" i="1"/>
  <c r="A314" i="1"/>
  <c r="A315" i="1"/>
  <c r="A316" i="1"/>
  <c r="A317" i="1"/>
  <c r="A318" i="1"/>
  <c r="A338" i="1"/>
  <c r="A337" i="1"/>
  <c r="A333" i="1"/>
  <c r="A334" i="1"/>
  <c r="A336" i="1"/>
  <c r="A335" i="1"/>
  <c r="A329" i="1"/>
  <c r="A330" i="1"/>
  <c r="A332" i="1"/>
  <c r="A331" i="1"/>
  <c r="A339" i="1"/>
  <c r="A342" i="1"/>
  <c r="A341" i="1"/>
  <c r="A340" i="1"/>
  <c r="A328" i="1"/>
  <c r="A181" i="1"/>
  <c r="A321" i="1"/>
  <c r="A320" i="1"/>
  <c r="A319" i="1"/>
  <c r="A347" i="1"/>
  <c r="A348" i="1"/>
  <c r="A349" i="1"/>
  <c r="A350" i="1"/>
  <c r="A327" i="1"/>
  <c r="A343" i="1"/>
  <c r="A344" i="1"/>
  <c r="A345" i="1"/>
  <c r="A346" i="1"/>
  <c r="A309" i="1"/>
  <c r="A310" i="1"/>
  <c r="A312" i="1"/>
  <c r="A311" i="1"/>
  <c r="A176" i="1"/>
  <c r="A280" i="1"/>
  <c r="A277" i="1"/>
  <c r="A279" i="1"/>
  <c r="A278" i="1"/>
  <c r="A295" i="1"/>
  <c r="A195" i="1"/>
  <c r="A324" i="1"/>
  <c r="A326" i="1"/>
  <c r="A252" i="1"/>
  <c r="A190" i="1"/>
  <c r="A189" i="1"/>
  <c r="A325" i="1"/>
  <c r="A353" i="1"/>
  <c r="A173" i="1"/>
  <c r="A352" i="1"/>
  <c r="A175" i="1"/>
  <c r="A174" i="1"/>
  <c r="A203" i="1"/>
  <c r="A282" i="1"/>
  <c r="A191" i="1"/>
  <c r="A306" i="1"/>
  <c r="A179" i="1"/>
  <c r="A266" i="1"/>
  <c r="A275" i="1"/>
  <c r="A165" i="1"/>
  <c r="A193" i="1"/>
  <c r="A194" i="1"/>
  <c r="A303" i="1"/>
  <c r="A192" i="1"/>
  <c r="A163" i="1"/>
  <c r="A180" i="1"/>
  <c r="A304" i="1"/>
  <c r="A354" i="1"/>
  <c r="A301" i="1"/>
  <c r="A164" i="1"/>
  <c r="A253" i="1"/>
  <c r="A273" i="1"/>
  <c r="A302" i="1"/>
  <c r="A274" i="1"/>
  <c r="A261" i="1"/>
  <c r="A262" i="1"/>
  <c r="A260" i="1"/>
  <c r="A281" i="1"/>
  <c r="A240" i="1"/>
  <c r="A239" i="1"/>
  <c r="A235" i="1"/>
  <c r="A237" i="1"/>
  <c r="A233" i="1"/>
  <c r="A238" i="1"/>
  <c r="A234" i="1"/>
  <c r="A236" i="1"/>
  <c r="A147" i="1"/>
  <c r="A145" i="1"/>
  <c r="A146" i="1"/>
  <c r="A264" i="1"/>
  <c r="A148" i="1"/>
  <c r="A268" i="1"/>
  <c r="A166" i="1"/>
  <c r="A172" i="1"/>
  <c r="A170" i="1"/>
  <c r="A171" i="1"/>
  <c r="A272" i="1"/>
  <c r="A250" i="1"/>
  <c r="A248" i="1"/>
  <c r="A251" i="1"/>
  <c r="A249" i="1"/>
  <c r="A211" i="1"/>
  <c r="A215" i="1"/>
  <c r="A216" i="1"/>
  <c r="A217" i="1"/>
  <c r="A218" i="1"/>
  <c r="A219" i="1"/>
  <c r="A220" i="1"/>
  <c r="A221" i="1"/>
  <c r="A222" i="1"/>
  <c r="A305" i="1"/>
  <c r="A156" i="1"/>
  <c r="A157" i="1"/>
  <c r="A158" i="1"/>
  <c r="A159" i="1"/>
  <c r="A160" i="1"/>
  <c r="A204" i="1"/>
  <c r="A205" i="1"/>
  <c r="A206" i="1"/>
  <c r="A207" i="1"/>
  <c r="A208" i="1"/>
  <c r="A209" i="1"/>
  <c r="A210" i="1"/>
  <c r="A212" i="1"/>
  <c r="A227" i="1"/>
  <c r="A226" i="1"/>
  <c r="A283" i="1"/>
  <c r="A284" i="1"/>
  <c r="A285" i="1"/>
  <c r="A286" i="1"/>
  <c r="A288" i="1"/>
  <c r="A287" i="1"/>
  <c r="A290" i="1"/>
  <c r="A291" i="1"/>
  <c r="A289" i="1"/>
  <c r="A167" i="1"/>
  <c r="A168" i="1"/>
  <c r="A169" i="1"/>
  <c r="A213" i="1"/>
  <c r="A214" i="1"/>
  <c r="A232" i="1"/>
  <c r="A228" i="1"/>
  <c r="A229" i="1"/>
  <c r="A230" i="1"/>
  <c r="A231" i="1"/>
  <c r="A223" i="1"/>
  <c r="A224" i="1"/>
  <c r="A225" i="1"/>
  <c r="A61" i="1"/>
  <c r="A62" i="1"/>
  <c r="A68" i="1"/>
  <c r="A88" i="1"/>
  <c r="A91" i="1"/>
  <c r="A63" i="1"/>
  <c r="A76" i="1"/>
  <c r="A89" i="1"/>
  <c r="A12" i="1"/>
  <c r="A13" i="1"/>
  <c r="A14" i="1"/>
  <c r="A29" i="1"/>
  <c r="A10" i="1"/>
  <c r="A11" i="1"/>
  <c r="A15" i="1"/>
  <c r="A135" i="1"/>
  <c r="A64" i="1"/>
  <c r="A114" i="1"/>
  <c r="A115" i="1"/>
  <c r="A16" i="1"/>
  <c r="A17" i="1"/>
  <c r="A57" i="1"/>
  <c r="A87" i="1"/>
  <c r="A95" i="1"/>
  <c r="A58" i="1"/>
  <c r="A55" i="1"/>
  <c r="A56" i="1"/>
  <c r="A72" i="1"/>
  <c r="A30" i="1"/>
  <c r="A32" i="1"/>
  <c r="A33" i="1"/>
  <c r="A54" i="1"/>
  <c r="A34" i="1"/>
  <c r="A53" i="1"/>
  <c r="A92" i="1"/>
  <c r="A31" i="1"/>
  <c r="A70" i="1"/>
  <c r="A100" i="1"/>
  <c r="A80" i="1"/>
  <c r="A93" i="1"/>
  <c r="A75" i="1"/>
  <c r="A94" i="1"/>
  <c r="A74" i="1"/>
  <c r="A25" i="1"/>
  <c r="A41" i="1"/>
  <c r="A39" i="1"/>
  <c r="A43" i="1"/>
  <c r="A40" i="1"/>
  <c r="A5" i="1"/>
  <c r="A6" i="1"/>
  <c r="A4" i="1"/>
  <c r="A3" i="1"/>
  <c r="A2" i="1"/>
  <c r="A42" i="1"/>
  <c r="A105" i="1"/>
  <c r="A106" i="1"/>
  <c r="A107" i="1"/>
  <c r="A108" i="1"/>
  <c r="A109" i="1"/>
  <c r="A110" i="1"/>
  <c r="A132" i="1"/>
  <c r="A131" i="1"/>
  <c r="A124" i="1"/>
  <c r="A125" i="1"/>
  <c r="A127" i="1"/>
  <c r="A126" i="1"/>
  <c r="A119" i="1"/>
  <c r="A120" i="1"/>
  <c r="A122" i="1"/>
  <c r="A121" i="1"/>
  <c r="A134" i="1"/>
  <c r="A133" i="1"/>
  <c r="A123" i="1"/>
  <c r="A28" i="1"/>
  <c r="A113" i="1"/>
  <c r="A112" i="1"/>
  <c r="A111" i="1"/>
  <c r="A128" i="1"/>
  <c r="A129" i="1"/>
  <c r="A130" i="1"/>
  <c r="A101" i="1"/>
  <c r="A102" i="1"/>
  <c r="A104" i="1"/>
  <c r="A103" i="1"/>
  <c r="A24" i="1"/>
  <c r="A84" i="1"/>
  <c r="A81" i="1"/>
  <c r="A83" i="1"/>
  <c r="A82" i="1"/>
  <c r="A90" i="1"/>
  <c r="A38" i="1"/>
  <c r="A116" i="1"/>
  <c r="A118" i="1"/>
  <c r="A59" i="1"/>
  <c r="A36" i="1"/>
  <c r="A35" i="1"/>
  <c r="A117" i="1"/>
  <c r="A137" i="1"/>
  <c r="A136" i="1"/>
  <c r="A23" i="1"/>
  <c r="A22" i="1"/>
  <c r="A44" i="1"/>
  <c r="A86" i="1"/>
  <c r="A99" i="1"/>
  <c r="A26" i="1"/>
  <c r="A71" i="1"/>
  <c r="A79" i="1"/>
  <c r="A20" i="1"/>
  <c r="A37" i="1"/>
  <c r="A18" i="1"/>
  <c r="A27" i="1"/>
  <c r="A98" i="1"/>
  <c r="A138" i="1"/>
  <c r="A96" i="1"/>
  <c r="A19" i="1"/>
  <c r="A60" i="1"/>
  <c r="A77" i="1"/>
  <c r="A97" i="1"/>
  <c r="A78" i="1"/>
  <c r="A66" i="1"/>
  <c r="A67" i="1"/>
  <c r="A65" i="1"/>
  <c r="A85" i="1"/>
  <c r="A52" i="1"/>
  <c r="A51" i="1"/>
  <c r="A47" i="1"/>
  <c r="A49" i="1"/>
  <c r="A45" i="1"/>
  <c r="A50" i="1"/>
  <c r="A46" i="1"/>
  <c r="A48" i="1"/>
  <c r="A9" i="1"/>
  <c r="A7" i="1"/>
  <c r="A8" i="1"/>
  <c r="A69" i="1"/>
  <c r="A73" i="1"/>
  <c r="A21" i="1"/>
  <c r="A256" i="1"/>
  <c r="H61" i="1"/>
  <c r="H62" i="1"/>
  <c r="H68" i="1"/>
  <c r="H88" i="1"/>
  <c r="H91" i="1"/>
  <c r="H63" i="1"/>
  <c r="H76" i="1"/>
  <c r="H89" i="1"/>
  <c r="H12" i="1"/>
  <c r="H13" i="1"/>
  <c r="H14" i="1"/>
  <c r="H29" i="1"/>
  <c r="H10" i="1"/>
  <c r="H11" i="1"/>
  <c r="H15" i="1"/>
  <c r="H135" i="1"/>
  <c r="H64" i="1"/>
  <c r="H114" i="1"/>
  <c r="H115" i="1"/>
  <c r="H16" i="1"/>
  <c r="H17" i="1"/>
  <c r="H57" i="1"/>
  <c r="H87" i="1"/>
  <c r="H95" i="1"/>
  <c r="H58" i="1"/>
  <c r="H55" i="1"/>
  <c r="H56" i="1"/>
  <c r="H72" i="1"/>
  <c r="H30" i="1"/>
  <c r="H32" i="1"/>
  <c r="H33" i="1"/>
  <c r="H54" i="1"/>
  <c r="H34" i="1"/>
  <c r="H53" i="1"/>
  <c r="H92" i="1"/>
  <c r="H31" i="1"/>
  <c r="H70" i="1"/>
  <c r="H100" i="1"/>
  <c r="H80" i="1"/>
  <c r="H93" i="1"/>
  <c r="H75" i="1"/>
  <c r="H94" i="1"/>
  <c r="H74" i="1"/>
  <c r="H25" i="1"/>
  <c r="H41" i="1"/>
  <c r="H39" i="1"/>
  <c r="H43" i="1"/>
  <c r="H40" i="1"/>
  <c r="H5" i="1"/>
  <c r="H6" i="1"/>
  <c r="H4" i="1"/>
  <c r="H3" i="1"/>
  <c r="H2" i="1"/>
  <c r="H42" i="1"/>
  <c r="H105" i="1"/>
  <c r="H106" i="1"/>
  <c r="H107" i="1"/>
  <c r="H108" i="1"/>
  <c r="H109" i="1"/>
  <c r="H110" i="1"/>
  <c r="H132" i="1"/>
  <c r="H131" i="1"/>
  <c r="H124" i="1"/>
  <c r="H125" i="1"/>
  <c r="H127" i="1"/>
  <c r="H126" i="1"/>
  <c r="H119" i="1"/>
  <c r="H120" i="1"/>
  <c r="H122" i="1"/>
  <c r="H121" i="1"/>
  <c r="H134" i="1"/>
  <c r="H133" i="1"/>
  <c r="H123" i="1"/>
  <c r="H28" i="1"/>
  <c r="H113" i="1"/>
  <c r="H112" i="1"/>
  <c r="H111" i="1"/>
  <c r="H128" i="1"/>
  <c r="H129" i="1"/>
  <c r="H130" i="1"/>
  <c r="H101" i="1"/>
  <c r="H102" i="1"/>
  <c r="H104" i="1"/>
  <c r="H103" i="1"/>
  <c r="H24" i="1"/>
  <c r="H84" i="1"/>
  <c r="H81" i="1"/>
  <c r="H83" i="1"/>
  <c r="H82" i="1"/>
  <c r="H90" i="1"/>
  <c r="H38" i="1"/>
  <c r="H116" i="1"/>
  <c r="H118" i="1"/>
  <c r="H59" i="1"/>
  <c r="H36" i="1"/>
  <c r="H35" i="1"/>
  <c r="H117" i="1"/>
  <c r="H137" i="1"/>
  <c r="H136" i="1"/>
  <c r="H23" i="1"/>
  <c r="H22" i="1"/>
  <c r="H44" i="1"/>
  <c r="H86" i="1"/>
  <c r="H99" i="1"/>
  <c r="H26" i="1"/>
  <c r="H71" i="1"/>
  <c r="H79" i="1"/>
  <c r="H20" i="1"/>
  <c r="H37" i="1"/>
  <c r="H18" i="1"/>
  <c r="H27" i="1"/>
  <c r="H98" i="1"/>
  <c r="H138" i="1"/>
  <c r="H96" i="1"/>
  <c r="H19" i="1"/>
  <c r="H60" i="1"/>
  <c r="H77" i="1"/>
  <c r="H97" i="1"/>
  <c r="H78" i="1"/>
  <c r="H66" i="1"/>
  <c r="H67" i="1"/>
  <c r="H65" i="1"/>
  <c r="H85" i="1"/>
  <c r="H52" i="1"/>
  <c r="H51" i="1"/>
  <c r="H47" i="1"/>
  <c r="H49" i="1"/>
  <c r="H45" i="1"/>
  <c r="H50" i="1"/>
  <c r="H46" i="1"/>
  <c r="H48" i="1"/>
  <c r="H9" i="1"/>
  <c r="H7" i="1"/>
  <c r="H8" i="1"/>
  <c r="H69" i="1"/>
  <c r="H73" i="1"/>
  <c r="H21" i="1"/>
  <c r="Q3" i="24" l="1"/>
  <c r="Q5" i="24" l="1"/>
  <c r="H257" i="1"/>
  <c r="H263" i="1"/>
  <c r="H293" i="1"/>
  <c r="H296" i="1"/>
  <c r="H258" i="1"/>
  <c r="H271" i="1"/>
  <c r="H294" i="1"/>
  <c r="H255" i="1"/>
  <c r="H254" i="1"/>
  <c r="H151" i="1"/>
  <c r="H152" i="1"/>
  <c r="H153" i="1"/>
  <c r="H182" i="1"/>
  <c r="H149" i="1"/>
  <c r="H150" i="1"/>
  <c r="H154" i="1"/>
  <c r="H351" i="1"/>
  <c r="H259" i="1"/>
  <c r="H322" i="1"/>
  <c r="H323" i="1"/>
  <c r="H161" i="1"/>
  <c r="H162" i="1"/>
  <c r="H246" i="1"/>
  <c r="H292" i="1"/>
  <c r="H300" i="1"/>
  <c r="H247" i="1"/>
  <c r="H244" i="1"/>
  <c r="H245" i="1"/>
  <c r="H267" i="1"/>
  <c r="H183" i="1"/>
  <c r="H186" i="1"/>
  <c r="H187" i="1"/>
  <c r="H241" i="1"/>
  <c r="H243" i="1"/>
  <c r="H188" i="1"/>
  <c r="H242" i="1"/>
  <c r="H307" i="1"/>
  <c r="H297" i="1"/>
  <c r="H185" i="1"/>
  <c r="H155" i="1"/>
  <c r="H265" i="1"/>
  <c r="H308" i="1"/>
  <c r="H276" i="1"/>
  <c r="H298" i="1"/>
  <c r="H270" i="1"/>
  <c r="H177" i="1"/>
  <c r="H299" i="1"/>
  <c r="H184" i="1"/>
  <c r="H269" i="1"/>
  <c r="H178" i="1"/>
  <c r="H200" i="1"/>
  <c r="H196" i="1"/>
  <c r="H197" i="1"/>
  <c r="H202" i="1"/>
  <c r="H198" i="1"/>
  <c r="H141" i="1"/>
  <c r="H142" i="1"/>
  <c r="H140" i="1"/>
  <c r="H139" i="1"/>
  <c r="H143" i="1"/>
  <c r="H144" i="1"/>
  <c r="H201" i="1"/>
  <c r="H199" i="1"/>
  <c r="H313" i="1"/>
  <c r="H314" i="1"/>
  <c r="H315" i="1"/>
  <c r="H316" i="1"/>
  <c r="H317" i="1"/>
  <c r="H318" i="1"/>
  <c r="H338" i="1"/>
  <c r="H337" i="1"/>
  <c r="H333" i="1"/>
  <c r="H334" i="1"/>
  <c r="H336" i="1"/>
  <c r="H335" i="1"/>
  <c r="H329" i="1"/>
  <c r="H330" i="1"/>
  <c r="H332" i="1"/>
  <c r="H331" i="1"/>
  <c r="H339" i="1"/>
  <c r="H342" i="1"/>
  <c r="H341" i="1"/>
  <c r="H340" i="1"/>
  <c r="H328" i="1"/>
  <c r="H181" i="1"/>
  <c r="H321" i="1"/>
  <c r="H320" i="1"/>
  <c r="H319" i="1"/>
  <c r="H347" i="1"/>
  <c r="H348" i="1"/>
  <c r="H349" i="1"/>
  <c r="H350" i="1"/>
  <c r="H327" i="1"/>
  <c r="H343" i="1"/>
  <c r="H344" i="1"/>
  <c r="H345" i="1"/>
  <c r="H346" i="1"/>
  <c r="H309" i="1"/>
  <c r="H310" i="1"/>
  <c r="H312" i="1"/>
  <c r="H311" i="1"/>
  <c r="H176" i="1"/>
  <c r="H280" i="1"/>
  <c r="H277" i="1"/>
  <c r="H279" i="1"/>
  <c r="H278" i="1"/>
  <c r="H295" i="1"/>
  <c r="H195" i="1"/>
  <c r="H324" i="1"/>
  <c r="H326" i="1"/>
  <c r="H252" i="1"/>
  <c r="H190" i="1"/>
  <c r="H189" i="1"/>
  <c r="H325" i="1"/>
  <c r="H353" i="1"/>
  <c r="H173" i="1"/>
  <c r="H352" i="1"/>
  <c r="H175" i="1"/>
  <c r="H174" i="1"/>
  <c r="H203" i="1"/>
  <c r="H282" i="1"/>
  <c r="H191" i="1"/>
  <c r="H306" i="1"/>
  <c r="H179" i="1"/>
  <c r="H266" i="1"/>
  <c r="H275" i="1"/>
  <c r="H165" i="1"/>
  <c r="H193" i="1"/>
  <c r="H194" i="1"/>
  <c r="H303" i="1"/>
  <c r="H192" i="1"/>
  <c r="H163" i="1"/>
  <c r="H180" i="1"/>
  <c r="H304" i="1"/>
  <c r="H354" i="1"/>
  <c r="H301" i="1"/>
  <c r="H164" i="1"/>
  <c r="H253" i="1"/>
  <c r="H273" i="1"/>
  <c r="H302" i="1"/>
  <c r="H274" i="1"/>
  <c r="H261" i="1"/>
  <c r="H262" i="1"/>
  <c r="H260" i="1"/>
  <c r="H281" i="1"/>
  <c r="H240" i="1"/>
  <c r="H239" i="1"/>
  <c r="H235" i="1"/>
  <c r="H237" i="1"/>
  <c r="H233" i="1"/>
  <c r="H238" i="1"/>
  <c r="H234" i="1"/>
  <c r="H236" i="1"/>
  <c r="H147" i="1"/>
  <c r="H145" i="1"/>
  <c r="H146" i="1"/>
  <c r="H264" i="1"/>
  <c r="H148" i="1"/>
  <c r="H268" i="1"/>
  <c r="H166" i="1"/>
  <c r="H172" i="1"/>
  <c r="H170" i="1"/>
  <c r="H171" i="1"/>
  <c r="H272" i="1"/>
  <c r="H250" i="1"/>
  <c r="H248" i="1"/>
  <c r="H251" i="1"/>
  <c r="H249" i="1"/>
  <c r="H211" i="1"/>
  <c r="H215" i="1"/>
  <c r="H216" i="1"/>
  <c r="H217" i="1"/>
  <c r="H218" i="1"/>
  <c r="H219" i="1"/>
  <c r="H220" i="1"/>
  <c r="H221" i="1"/>
  <c r="H222" i="1"/>
  <c r="H305" i="1"/>
  <c r="H156" i="1"/>
  <c r="H157" i="1"/>
  <c r="H158" i="1"/>
  <c r="H159" i="1"/>
  <c r="H160" i="1"/>
  <c r="H204" i="1"/>
  <c r="H205" i="1"/>
  <c r="H206" i="1"/>
  <c r="H207" i="1"/>
  <c r="H208" i="1"/>
  <c r="H209" i="1"/>
  <c r="H210" i="1"/>
  <c r="H212" i="1"/>
  <c r="H227" i="1"/>
  <c r="H226" i="1"/>
  <c r="H283" i="1"/>
  <c r="H284" i="1"/>
  <c r="H285" i="1"/>
  <c r="H286" i="1"/>
  <c r="H288" i="1"/>
  <c r="H287" i="1"/>
  <c r="H290" i="1"/>
  <c r="H291" i="1"/>
  <c r="H289" i="1"/>
  <c r="H167" i="1"/>
  <c r="H168" i="1"/>
  <c r="H169" i="1"/>
  <c r="H213" i="1"/>
  <c r="H214" i="1"/>
  <c r="H232" i="1"/>
  <c r="H228" i="1"/>
  <c r="H229" i="1"/>
  <c r="H230" i="1"/>
  <c r="H231" i="1"/>
  <c r="H223" i="1"/>
  <c r="H224" i="1"/>
  <c r="H225" i="1"/>
  <c r="H256" i="1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K69" i="9"/>
  <c r="K35" i="9"/>
  <c r="K47" i="9"/>
  <c r="K43" i="9"/>
  <c r="K61" i="9"/>
  <c r="K74" i="9"/>
  <c r="K25" i="9"/>
  <c r="K50" i="9"/>
  <c r="K68" i="9"/>
  <c r="K73" i="9"/>
  <c r="K15" i="9"/>
  <c r="K19" i="9"/>
  <c r="K46" i="9"/>
  <c r="K14" i="9"/>
  <c r="K85" i="9"/>
  <c r="K45" i="9"/>
  <c r="K64" i="9"/>
  <c r="K53" i="9"/>
  <c r="K72" i="9"/>
  <c r="K41" i="9"/>
  <c r="K84" i="9"/>
  <c r="K34" i="9"/>
  <c r="K18" i="9"/>
  <c r="K31" i="9"/>
  <c r="K28" i="9"/>
  <c r="K30" i="9"/>
  <c r="K52" i="9"/>
  <c r="K44" i="9"/>
  <c r="K59" i="9"/>
  <c r="K27" i="9"/>
  <c r="K11" i="9"/>
  <c r="K24" i="9"/>
  <c r="K58" i="9"/>
  <c r="K67" i="9"/>
  <c r="K42" i="9"/>
  <c r="K56" i="9"/>
  <c r="K55" i="9"/>
  <c r="K36" i="9"/>
  <c r="K33" i="9"/>
  <c r="K26" i="9"/>
  <c r="K23" i="9"/>
  <c r="K71" i="9"/>
  <c r="K22" i="9"/>
  <c r="K13" i="9"/>
  <c r="K82" i="9"/>
  <c r="K17" i="9"/>
  <c r="K62" i="9"/>
  <c r="K49" i="9"/>
  <c r="K63" i="9"/>
  <c r="K7" i="9"/>
  <c r="K38" i="9"/>
  <c r="K16" i="9"/>
  <c r="K40" i="9"/>
  <c r="K54" i="9"/>
  <c r="K66" i="9"/>
  <c r="K39" i="9"/>
  <c r="K37" i="9"/>
  <c r="K21" i="9"/>
  <c r="K60" i="9"/>
  <c r="K57" i="9"/>
  <c r="K12" i="9"/>
  <c r="K10" i="9"/>
  <c r="K51" i="9"/>
  <c r="K70" i="9"/>
  <c r="K29" i="9"/>
  <c r="K32" i="9"/>
  <c r="K77" i="9"/>
  <c r="K65" i="9"/>
  <c r="K48" i="9"/>
  <c r="K20" i="9"/>
  <c r="K9" i="9"/>
  <c r="K76" i="9"/>
  <c r="K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4DF9-F736-4B69-9C15-52661E06D3AB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  <connection id="2" xr16:uid="{6B91083F-F321-4259-B12F-0752F0C96F19}" keepAlive="1" name="Query - Table1 (2)" description="Connection to the 'Table1 (2)' query in the workbook." type="5" refreshedVersion="8" minRefreshableVersion="3" background="1" saveData="1">
    <dbPr connection="Provider=Microsoft.Mashup.OleDb.1;Data Source=$Workbook$;Location=&quot;Table1 (2)&quot;;Extended Properties=&quot;&quot;" command="SELECT * FROM [Table1 (2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<sst xmlns="http://schemas.openxmlformats.org/spreadsheetml/2006/main" count="7126" uniqueCount="2186">
  <si>
    <r>
      <rPr>
        <b/>
        <i/>
        <u/>
        <sz val="12"/>
        <color theme="1"/>
        <rFont val="Arial"/>
        <family val="2"/>
      </rPr>
      <t>FORM</t>
    </r>
    <r>
      <rPr>
        <b/>
        <u/>
        <sz val="12"/>
        <color theme="1"/>
        <rFont val="Arial"/>
        <family val="2"/>
      </rPr>
      <t xml:space="preserve"> PERMINTAAN ATK, ARK, CS &amp; Publikasi</t>
    </r>
  </si>
  <si>
    <t>Tim Kerja:</t>
  </si>
  <si>
    <t>No. ………..</t>
  </si>
  <si>
    <t>Dibukukan :</t>
  </si>
  <si>
    <t>Banyaknya</t>
  </si>
  <si>
    <t>No.</t>
  </si>
  <si>
    <t>Nama Barang</t>
  </si>
  <si>
    <t>Diminta</t>
  </si>
  <si>
    <t>Disetujui*</t>
  </si>
  <si>
    <t>Satuan</t>
  </si>
  <si>
    <t>Keterangan</t>
  </si>
  <si>
    <t>Map Folder Arsip</t>
  </si>
  <si>
    <t>Petugas Gudang,</t>
  </si>
  <si>
    <t>Penerima Barang,</t>
  </si>
  <si>
    <t>Luthfan Eka Putra, SST</t>
  </si>
  <si>
    <t>NIP. 19940424 201701 1 001</t>
  </si>
  <si>
    <t>*) Diisi petugas gudang</t>
  </si>
  <si>
    <t>Jenis Transaksi</t>
  </si>
  <si>
    <t>Values</t>
  </si>
  <si>
    <t>BASO 31 Des 2023</t>
  </si>
  <si>
    <t>BASO 16 Feb 2024</t>
  </si>
  <si>
    <t>Uraian Barang</t>
  </si>
  <si>
    <t>Harga Beli Satuan 
(Rupiah)</t>
  </si>
  <si>
    <t xml:space="preserve">Jumlah </t>
  </si>
  <si>
    <t>Selisih</t>
  </si>
  <si>
    <t>Amplop A3</t>
  </si>
  <si>
    <t>lembar</t>
  </si>
  <si>
    <t>Amplop Kesing Coklat</t>
  </si>
  <si>
    <t>Pak</t>
  </si>
  <si>
    <t>Amplop Kop Uk. Folio</t>
  </si>
  <si>
    <t>Amplop Kop Uk. Kabinet</t>
  </si>
  <si>
    <t>Kotak</t>
  </si>
  <si>
    <t>Amplop Kop Uk. Kwarto</t>
  </si>
  <si>
    <t>Amplop tebal A3</t>
  </si>
  <si>
    <t>Amplop tebal folio</t>
  </si>
  <si>
    <t>Baterai AA</t>
  </si>
  <si>
    <t>Buah</t>
  </si>
  <si>
    <t>Baterai AAA</t>
  </si>
  <si>
    <t>Baterai Besar D</t>
  </si>
  <si>
    <t>BBM Genset</t>
  </si>
  <si>
    <t>Liter</t>
  </si>
  <si>
    <t>Binder Clip No. 105</t>
  </si>
  <si>
    <t>Binder Clip No. 107</t>
  </si>
  <si>
    <t>Binder Clip No. 111</t>
  </si>
  <si>
    <t>Binder Clip No. 155</t>
  </si>
  <si>
    <t>Binder Clip No. 200</t>
  </si>
  <si>
    <t>Binder Clip No. 260</t>
  </si>
  <si>
    <t>Box File</t>
  </si>
  <si>
    <t>Buku 1 Pedoman Konsumsi SHPED 2024</t>
  </si>
  <si>
    <t>Eksemplar</t>
  </si>
  <si>
    <t>Buku 2 Pedoman Produksi  SHPED 2024</t>
  </si>
  <si>
    <t>Buku 3 Pedoman Pengolahan SHPED 2024</t>
  </si>
  <si>
    <t>Buku 4 Pedoman Survei Harga Produsen Gabah (HPG) 2024</t>
  </si>
  <si>
    <t>Buku 5 Pemeriksaan Survei Harga Produsen Gabah (HPG) 2024</t>
  </si>
  <si>
    <t>Buku Ekspedisi Biasa</t>
  </si>
  <si>
    <t>Buku Ekspedisi Cetak</t>
  </si>
  <si>
    <t>Cairan Pembersih (Bayclean)</t>
  </si>
  <si>
    <t>Botol</t>
  </si>
  <si>
    <t>Cairan pembersih kaca 425 ml</t>
  </si>
  <si>
    <t>bungkus</t>
  </si>
  <si>
    <t>Cairan Pembersih Lantai</t>
  </si>
  <si>
    <t>refill</t>
  </si>
  <si>
    <t>Cat Pilox</t>
  </si>
  <si>
    <t>Kaleng</t>
  </si>
  <si>
    <t>Set</t>
  </si>
  <si>
    <t>Daftar LTS 2023</t>
  </si>
  <si>
    <t>Daftar LTT 2023</t>
  </si>
  <si>
    <t>Daftar LTU 2023</t>
  </si>
  <si>
    <t>Daftar SP-Lahan, SP-Alsintan TP, dan SP-Benih TP 2023</t>
  </si>
  <si>
    <t>Daftar SP-Palawija 2023</t>
  </si>
  <si>
    <t>Daftar Sub-S Survei Ubinan 2023</t>
  </si>
  <si>
    <t>Ember Plastik Kecil</t>
  </si>
  <si>
    <t>Ember plastik sedang</t>
  </si>
  <si>
    <t>Gayung</t>
  </si>
  <si>
    <t>Gundar WC</t>
  </si>
  <si>
    <t>Gunting kertas (besar)</t>
  </si>
  <si>
    <t>Gunting Kertas Sedang</t>
  </si>
  <si>
    <t>Hand soap botol</t>
  </si>
  <si>
    <t>Hand soap refill 400 ml</t>
  </si>
  <si>
    <t>Hechnechess No. 10</t>
  </si>
  <si>
    <t>Hechnechine No. 10</t>
  </si>
  <si>
    <t>Isi Cutter</t>
  </si>
  <si>
    <t>Isi Staples No. 10</t>
  </si>
  <si>
    <t>Isolasi Bening Besar</t>
  </si>
  <si>
    <t>Isolasi bening Kecil</t>
  </si>
  <si>
    <t>Isolasi Coklat Besar</t>
  </si>
  <si>
    <t>Kain Lap</t>
  </si>
  <si>
    <t>Kanebo</t>
  </si>
  <si>
    <t>Kantong Sampah Uk. Sedang</t>
  </si>
  <si>
    <t>Kapur barus ball</t>
  </si>
  <si>
    <t>Kapur barus gantung</t>
  </si>
  <si>
    <t>Kapur barus sea gull</t>
  </si>
  <si>
    <t>Kemoceng</t>
  </si>
  <si>
    <t>Kertas A3 100gr</t>
  </si>
  <si>
    <t>Kertas A4 70 gr Sidu</t>
  </si>
  <si>
    <t>Rim</t>
  </si>
  <si>
    <t>Kertas art paper 150 gr</t>
  </si>
  <si>
    <t>Kertas Glossy 230gsm</t>
  </si>
  <si>
    <t>pack</t>
  </si>
  <si>
    <t>Kertas HVS 70 Gram Kwarto</t>
  </si>
  <si>
    <t>Kertas Kacang</t>
  </si>
  <si>
    <t>Kertas kesing</t>
  </si>
  <si>
    <t>Keset rajut</t>
  </si>
  <si>
    <t>Kuesioner HD-1 2024</t>
  </si>
  <si>
    <t>Kuesioner HD-2 2024</t>
  </si>
  <si>
    <t>Kuesioner HD-3 2024</t>
  </si>
  <si>
    <t>Kuesioner HD-4 2024</t>
  </si>
  <si>
    <t>Kuesioner HD-5.1 2024</t>
  </si>
  <si>
    <t>Kuesioner HD-5.2 2024</t>
  </si>
  <si>
    <t>Kuesioner HD-6 2024</t>
  </si>
  <si>
    <t>Kuesioner HP 2024</t>
  </si>
  <si>
    <t>Kuesioner HPG 2024</t>
  </si>
  <si>
    <t>Kuesioner HPH 2023</t>
  </si>
  <si>
    <t>Kuesioner HPHT 2023</t>
  </si>
  <si>
    <t>Kuesioner HP-JA 2024</t>
  </si>
  <si>
    <t>Kuesioner HP-JP 2024</t>
  </si>
  <si>
    <t>Kuesioner HP-JR 2024</t>
  </si>
  <si>
    <t>Kuesioner HP-JS 2024</t>
  </si>
  <si>
    <t>Kuesioner HP-JTB 2024</t>
  </si>
  <si>
    <t>Kuesioner HP-JTDL 2024</t>
  </si>
  <si>
    <t>Kuesioner HP-JTL 2024</t>
  </si>
  <si>
    <t>Kuesioner HP-T 2024</t>
  </si>
  <si>
    <t>Kuesioner Laporan Tahunan Perusahaan Budidaya Ikan (LTB)</t>
  </si>
  <si>
    <t>Kuesioner Laporan Triwulanan Pelabuhan Perikanan dan Tempat Pelelangan Ikan (PP-TPI)</t>
  </si>
  <si>
    <t>Kuesioner Laporan Triwulanan Pendaratan Ikan Tradisional (PIT) 2024</t>
  </si>
  <si>
    <t>Kuesioner Susenas VSEN24.K</t>
  </si>
  <si>
    <t>Kuesioner Susenas VSEN24.KP</t>
  </si>
  <si>
    <t>Kuesioner Triwulan I Provinsi 2024</t>
  </si>
  <si>
    <t>Kuesioner Triwulan II Provinsi 2024</t>
  </si>
  <si>
    <t>Kuesioner Triwulan III Provinsi 2024</t>
  </si>
  <si>
    <t>Kuesioner Triwulan IV Provinsi 2024</t>
  </si>
  <si>
    <t>Kuesioner TSL 2023</t>
  </si>
  <si>
    <t>Lampu LED 11 Watt</t>
  </si>
  <si>
    <t>Lampu LED 20 Watt</t>
  </si>
  <si>
    <t>Lampu LED 30 Watt</t>
  </si>
  <si>
    <t>Lampu LED 35 Watt</t>
  </si>
  <si>
    <t>Lampu LED 9 Watt</t>
  </si>
  <si>
    <t>Lampu LED 9 Watt Warm White</t>
  </si>
  <si>
    <t>Lampu TL 18 W</t>
  </si>
  <si>
    <t>Lampu TL 36 W</t>
  </si>
  <si>
    <t>Lem Stick Gel</t>
  </si>
  <si>
    <t>Lem uhu 40 gr</t>
  </si>
  <si>
    <t>Magnetic Board Isi 4 Uk. Besar</t>
  </si>
  <si>
    <t>Map gantung</t>
  </si>
  <si>
    <t>Map Odner</t>
  </si>
  <si>
    <t>Map Odner Gobi</t>
  </si>
  <si>
    <t>Map Ordner</t>
  </si>
  <si>
    <t>Map Ordner Tanamo</t>
  </si>
  <si>
    <t>Pedoman Pemeriksaan Survei Harga Produsen (SHP) 2024 Buku 2</t>
  </si>
  <si>
    <t>Pedoman Pemeriksaan Survei Harga Produsen Beras Di Penggilingan (HPBG) 2024 Buku 2</t>
  </si>
  <si>
    <t>Pedoman Pencacahan Survei Harga Produsen (SHP) 2024 Buku 1</t>
  </si>
  <si>
    <t>Pedoman Pencacahan Survei Harga Produsen Beras Di Penggilingan (HPBG) 2024 Buku 1</t>
  </si>
  <si>
    <t>Pel lantai</t>
  </si>
  <si>
    <t>Pembersih kaca botol 440 ml</t>
  </si>
  <si>
    <t>Pena BallLiner Biru Lusinan</t>
  </si>
  <si>
    <t>Lusin</t>
  </si>
  <si>
    <t>Pena BallLiner Hitam Lusinan</t>
  </si>
  <si>
    <t>Pena Hitam</t>
  </si>
  <si>
    <t>Pena Merah</t>
  </si>
  <si>
    <t>Penghapus Pensil</t>
  </si>
  <si>
    <t>Pengharum ruangan gantung (stella)</t>
  </si>
  <si>
    <t>Pengharum ruangan matic refill</t>
  </si>
  <si>
    <t>Pengharum ruangan spray</t>
  </si>
  <si>
    <t>Pensil 2B</t>
  </si>
  <si>
    <t>Peraut Pensil SP2020 Long Form</t>
  </si>
  <si>
    <t>Perpurator Uk. Besar</t>
  </si>
  <si>
    <t>Pestisida Baygon</t>
  </si>
  <si>
    <t>Pisau cutter (besar)</t>
  </si>
  <si>
    <t>Plakat</t>
  </si>
  <si>
    <t>Plastik Fotokopi</t>
  </si>
  <si>
    <t>Rol</t>
  </si>
  <si>
    <t>Rautan</t>
  </si>
  <si>
    <t>Rautan Pensil</t>
  </si>
  <si>
    <t>Rekap Kab/Kota SP Tanaman Pangan 2023</t>
  </si>
  <si>
    <t>buku</t>
  </si>
  <si>
    <t>Rinso Cair</t>
  </si>
  <si>
    <t>Sabun Colek</t>
  </si>
  <si>
    <t>Sabun Cuci Piring Mama Lime</t>
  </si>
  <si>
    <t>Sandaran Buku</t>
  </si>
  <si>
    <t>Sapu Lidi</t>
  </si>
  <si>
    <t>Sapu Loteng</t>
  </si>
  <si>
    <t>Sapu Pel Besar</t>
  </si>
  <si>
    <t>Sapu Plastik</t>
  </si>
  <si>
    <t>Sarung ID Card</t>
  </si>
  <si>
    <t>Serokan Sampah</t>
  </si>
  <si>
    <t>SKB2022-Tahunan</t>
  </si>
  <si>
    <t>SKB2023-Cengkeh</t>
  </si>
  <si>
    <t>SKB2023-Kakao</t>
  </si>
  <si>
    <t>SKB2023-Karet</t>
  </si>
  <si>
    <t>SKB2023-Kelapa Dalam</t>
  </si>
  <si>
    <t>SKB2023-Kelapa Sawit</t>
  </si>
  <si>
    <t>SKB2023-Kopi</t>
  </si>
  <si>
    <t>SKB2023-Pala</t>
  </si>
  <si>
    <t>SKB2023-Teh</t>
  </si>
  <si>
    <t>Snelhectermap Folio BPS</t>
  </si>
  <si>
    <t>Spidol Permanen</t>
  </si>
  <si>
    <t>Spidol Permanen Biru</t>
  </si>
  <si>
    <t>Spon cuci piring</t>
  </si>
  <si>
    <t>Stabilo</t>
  </si>
  <si>
    <t>Staples No. 10</t>
  </si>
  <si>
    <t>Stick Note</t>
  </si>
  <si>
    <t>Stick Note 3x3 inch Uk. besar</t>
  </si>
  <si>
    <t>Stofmap Folio BPS</t>
  </si>
  <si>
    <t>Sunlight 755 ml</t>
  </si>
  <si>
    <t>Sunlight Botol 750ml</t>
  </si>
  <si>
    <t>Super Pell</t>
  </si>
  <si>
    <t>Super pell 770 ml</t>
  </si>
  <si>
    <t>Suplemen Survei Harga Produsen (SHP) 2024</t>
  </si>
  <si>
    <t>Tali Rafia</t>
  </si>
  <si>
    <t>Gulung</t>
  </si>
  <si>
    <t>Tap disepenser</t>
  </si>
  <si>
    <t>Tempat Isolasi</t>
  </si>
  <si>
    <t>Tinta Epson 008 Black</t>
  </si>
  <si>
    <t>Tinta Epson 008 Cyan</t>
  </si>
  <si>
    <t>Tinta Epson 008 Magenta</t>
  </si>
  <si>
    <t>Tinta Epson 008 Yellow</t>
  </si>
  <si>
    <t>Tinta Epson T6731 Black</t>
  </si>
  <si>
    <t>Tinta Epson T6732 Cyan</t>
  </si>
  <si>
    <t>Tinta Epson T6733 Magenta</t>
  </si>
  <si>
    <t>Tinta Epson T6734 Yellow</t>
  </si>
  <si>
    <t>Tinta Epson T6735 Light Cyan</t>
  </si>
  <si>
    <t>Tinta Epson T6736 Light Magenta</t>
  </si>
  <si>
    <t>Tinta refill BT5000 - Magenta</t>
  </si>
  <si>
    <t>Tinta refill BT5000 - Yellow</t>
  </si>
  <si>
    <t>Tinta refill BTD60 - Black</t>
  </si>
  <si>
    <t>Tipe-ex</t>
  </si>
  <si>
    <t>Tipe-ex kertas</t>
  </si>
  <si>
    <t>Tisu</t>
  </si>
  <si>
    <t>Tisu basah wetties refill</t>
  </si>
  <si>
    <t>Tisu refill</t>
  </si>
  <si>
    <t>Toner BT D60 Black</t>
  </si>
  <si>
    <t>Toner HP 202 A (Compatible) Yellow</t>
  </si>
  <si>
    <t>Toner HP 202 A (Ori) Black</t>
  </si>
  <si>
    <t>Unit</t>
  </si>
  <si>
    <t>Toner HP 202 A (Ori) Cyan</t>
  </si>
  <si>
    <t>Toner HP 202 A (Ori) Magenta</t>
  </si>
  <si>
    <t>Toner HP 202 A (Ori) Yellow</t>
  </si>
  <si>
    <t>Toner HP 202 A Black</t>
  </si>
  <si>
    <t>Toner HP 202 A Cyan</t>
  </si>
  <si>
    <t>Toner HP 202 A Magenta</t>
  </si>
  <si>
    <t>Toner HP 202 A Yellow</t>
  </si>
  <si>
    <t>Toner HP 204 A Black</t>
  </si>
  <si>
    <t>Toner HP 204 A Cyan</t>
  </si>
  <si>
    <t>Toner HP 204 A Magenta</t>
  </si>
  <si>
    <t>Toner HP 204 A Ori - Black</t>
  </si>
  <si>
    <t>Toner HP 204 A Ori - Cyan</t>
  </si>
  <si>
    <t>Toner HP 204 A Ori - Magenta</t>
  </si>
  <si>
    <t>Toner HP 204 A Ori - Yellow</t>
  </si>
  <si>
    <t>Toner HP 204 A Yellow</t>
  </si>
  <si>
    <t>Toner HP 215A Black</t>
  </si>
  <si>
    <t>Toner HP 215A Cyan</t>
  </si>
  <si>
    <t>Toner HP 215A Yellow</t>
  </si>
  <si>
    <t>Toner HP 79 A Compatible</t>
  </si>
  <si>
    <t>Toner HP 85 A Compatible</t>
  </si>
  <si>
    <t>Toner HP W9190MC Black</t>
  </si>
  <si>
    <t>Toner HP W9191MC Cyan</t>
  </si>
  <si>
    <t>Toner HP W9192MC Yellow</t>
  </si>
  <si>
    <t>Toner HP W9193MC Magenta</t>
  </si>
  <si>
    <t>Toner IG- TN451 Black Original</t>
  </si>
  <si>
    <t>Toner IG- TN451 Cyan Original</t>
  </si>
  <si>
    <t>Toner IG- TN451 Magenta Original</t>
  </si>
  <si>
    <t>Toner IG- TN451 Yellow Original</t>
  </si>
  <si>
    <t>Toner Original HP 215A Black</t>
  </si>
  <si>
    <t>Toner Original HP 215A Cyan</t>
  </si>
  <si>
    <t>Toner Original HP 215A Magenta</t>
  </si>
  <si>
    <t>Toner Original HP 215A Yellow</t>
  </si>
  <si>
    <t>Trigonal clip no. 3</t>
  </si>
  <si>
    <t>Wiper Lantai</t>
  </si>
  <si>
    <t>Wiper pembersih kaca</t>
  </si>
  <si>
    <t>Wipol 750 ml</t>
  </si>
  <si>
    <t>Jumlah 2</t>
  </si>
  <si>
    <t>Selisih3</t>
  </si>
  <si>
    <t>Kode Barang</t>
  </si>
  <si>
    <t>Jumlah barang</t>
  </si>
  <si>
    <t>Harga total (Rupiah)</t>
  </si>
  <si>
    <t>Lembar</t>
  </si>
  <si>
    <t>cat Pilox</t>
  </si>
  <si>
    <t>buah</t>
  </si>
  <si>
    <t>kotak</t>
  </si>
  <si>
    <t>botol</t>
  </si>
  <si>
    <t>kaleng</t>
  </si>
  <si>
    <t>unit</t>
  </si>
  <si>
    <t>1010302004</t>
  </si>
  <si>
    <t>1010306010</t>
  </si>
  <si>
    <t>1010313001</t>
  </si>
  <si>
    <t>1010301003</t>
  </si>
  <si>
    <t>1010301006</t>
  </si>
  <si>
    <t>1010399999</t>
  </si>
  <si>
    <t>1010301005</t>
  </si>
  <si>
    <t>1010305008</t>
  </si>
  <si>
    <t>set</t>
  </si>
  <si>
    <t>1010305002</t>
  </si>
  <si>
    <t>1010305003</t>
  </si>
  <si>
    <t>1010305001</t>
  </si>
  <si>
    <t>1010301999</t>
  </si>
  <si>
    <t>1010301008</t>
  </si>
  <si>
    <t>1010301013</t>
  </si>
  <si>
    <t>1010301010</t>
  </si>
  <si>
    <t>1010305004</t>
  </si>
  <si>
    <t>1010302001</t>
  </si>
  <si>
    <t>1010302003</t>
  </si>
  <si>
    <t>1010302999</t>
  </si>
  <si>
    <t>1010302002</t>
  </si>
  <si>
    <t>1010306002</t>
  </si>
  <si>
    <t>1010301001</t>
  </si>
  <si>
    <t>1010305012</t>
  </si>
  <si>
    <t>1010305999</t>
  </si>
  <si>
    <t>1010301012</t>
  </si>
  <si>
    <t>BUNGKUS</t>
  </si>
  <si>
    <t>1010304004</t>
  </si>
  <si>
    <t>1010301004</t>
  </si>
  <si>
    <t>Jumlah</t>
  </si>
  <si>
    <t>Kode Barang &amp; Uraian Barang</t>
  </si>
  <si>
    <t>K01 Pemakaian</t>
  </si>
  <si>
    <t>Saiful Azman, S.H.</t>
  </si>
  <si>
    <t>1010302001.000017.Kertas HVS 80 Gram Folio</t>
  </si>
  <si>
    <t>M02 Pembelian</t>
  </si>
  <si>
    <t>KOPSTAT</t>
  </si>
  <si>
    <t>1010302001.000003.Kertas HVS 70 Gram Folio</t>
  </si>
  <si>
    <t>P01/P02 Opname Fisik</t>
  </si>
  <si>
    <t>-</t>
  </si>
  <si>
    <t>1010302004.000012.Amplop tebal A3</t>
  </si>
  <si>
    <t>1010302004.000010.Amplop Kesing Coklat</t>
  </si>
  <si>
    <t>1010302004.000003.Amplop Kop Uk. Folio</t>
  </si>
  <si>
    <t>1010302004.000001.Amplop Kop Uk. Kabinet</t>
  </si>
  <si>
    <t>1010302004.000002.Amplop Kop Uk. Kwarto</t>
  </si>
  <si>
    <t>1010306010.000008.Baterai AA</t>
  </si>
  <si>
    <t>1010306010.000003.Baterai AAA</t>
  </si>
  <si>
    <t>1010306010.000001.Baterai Besar D</t>
  </si>
  <si>
    <t>1010301003.000009.Binder Clip No. 105</t>
  </si>
  <si>
    <t>1010301003.000010.Binder Clip No. 107</t>
  </si>
  <si>
    <t>1010301003.000001.Binder Clip No. 111</t>
  </si>
  <si>
    <t>1010301003.000002.Binder Clip No. 155</t>
  </si>
  <si>
    <t>1010301003.000003.Binder Clip No. 200</t>
  </si>
  <si>
    <t>1010301003.000011.Binder Clip No. 260</t>
  </si>
  <si>
    <t>1010301005.000002.Buku Ekspedisi Biasa</t>
  </si>
  <si>
    <t>1010301005.000003.Buku Ekspedisi Cetak</t>
  </si>
  <si>
    <t>1010305008.000029.Cairan Pembersih (Bayclean)</t>
  </si>
  <si>
    <t>1010305008.000034.Cairan pembersih kaca 425 ml</t>
  </si>
  <si>
    <t>1010305008.000014.Cairan Pembersih Lantai</t>
  </si>
  <si>
    <t>1010399999.000487.Cat Pilox</t>
  </si>
  <si>
    <t>1010305003.000010.Ember plastik sedang</t>
  </si>
  <si>
    <t>1010305003.000006.Gayung</t>
  </si>
  <si>
    <t>1010305001.000001.Gundar WC</t>
  </si>
  <si>
    <t>1010301999.000043.Gunting Kertas Sedang</t>
  </si>
  <si>
    <t>1010305008.000003.Hand soap botol</t>
  </si>
  <si>
    <t>1010305008.000030.Hand soap refill 400 ml</t>
  </si>
  <si>
    <t>1010301003.000008.Hechnechess No. 10</t>
  </si>
  <si>
    <t>1010301003.000007.Hechnechine No. 10</t>
  </si>
  <si>
    <t>1010301008.000002.Isi Cutter</t>
  </si>
  <si>
    <t>1010301013.000001.Isi Staples No. 10</t>
  </si>
  <si>
    <t>1010301010.000002.Isolasi Bening Besar</t>
  </si>
  <si>
    <t>1010301010.000003.Isolasi bening Kecil</t>
  </si>
  <si>
    <t>1010301010.000018.Isolasi Coklat Besar</t>
  </si>
  <si>
    <t>1010305002.000013.Kain Lap</t>
  </si>
  <si>
    <t>1010305002.000010.Kanebo</t>
  </si>
  <si>
    <t>1010305008.000026.Kapur barus ball</t>
  </si>
  <si>
    <t>1010305002.000001.Kemoceng</t>
  </si>
  <si>
    <t>1010302001.000004.Kertas A3 100gr</t>
  </si>
  <si>
    <t>1010302003.000002.Kertas art paper 150 gr</t>
  </si>
  <si>
    <t>1010302001.000001.Kertas HVS 70 Gram Kwarto</t>
  </si>
  <si>
    <t>1010302999.000005.Kertas Kacang</t>
  </si>
  <si>
    <t>1010302002.000007.Kertas kesing</t>
  </si>
  <si>
    <t>1010305004.000004.Keset rajut</t>
  </si>
  <si>
    <t>1010306002.000020.Lampu LED 11 Watt</t>
  </si>
  <si>
    <t>1010306002.000030.Lampu LED 20 Watt</t>
  </si>
  <si>
    <t>1010306002.000017.Lampu LED 30 Watt</t>
  </si>
  <si>
    <t>1010306002.000031.Lampu LED 35 Watt</t>
  </si>
  <si>
    <t>1010306002.000018.Lampu LED 9 Watt</t>
  </si>
  <si>
    <t>1010306002.000029.Lampu LED 9 Watt Warm White</t>
  </si>
  <si>
    <t>1010306002.000013.Lampu TL 18 W</t>
  </si>
  <si>
    <t>1010306002.000012.Lampu TL 36 W</t>
  </si>
  <si>
    <t>1010301010.000019.Lem uhu 40 gr</t>
  </si>
  <si>
    <t>1010301010.000014.Magnetic Board Isi 4 Uk. Besar</t>
  </si>
  <si>
    <t>1010301006.000020.Map Folder Arsip</t>
  </si>
  <si>
    <t>1010301006.000021.Map gantung</t>
  </si>
  <si>
    <t>1010301006.000001.Map Odner Gobi</t>
  </si>
  <si>
    <t>1010301006.000017.Map Ordner Tanamo</t>
  </si>
  <si>
    <t>1010305002.000006.Pel lantai</t>
  </si>
  <si>
    <t>1010305008.000035.Pembersih kaca botol 440 ml</t>
  </si>
  <si>
    <t>1010301001.000003.Pena Hitam</t>
  </si>
  <si>
    <t>1010301001.000004.Pena Merah</t>
  </si>
  <si>
    <t>1010301004.000001.Penghapus Pensil</t>
  </si>
  <si>
    <t>1010301004.000013.Penghapus Pensil</t>
  </si>
  <si>
    <t>1010305012.000004.Pengharum ruangan gantung (stella)</t>
  </si>
  <si>
    <t>1010305012.000001.Pengharum ruangan matic refill</t>
  </si>
  <si>
    <t>1010305012.000003.Pengharum ruangan spray</t>
  </si>
  <si>
    <t>1010301001.000005.Pensil 2B</t>
  </si>
  <si>
    <t>1010301001.000114.Peraut Pensil SP2020 Long Form</t>
  </si>
  <si>
    <t>1010301999.000003.Perpurator Uk. Besar</t>
  </si>
  <si>
    <t>1010305008.000010.Pestisida Baygon</t>
  </si>
  <si>
    <t>1010301008.000001.Pisau cutter (besar)</t>
  </si>
  <si>
    <t>1010399999.000083.Plakat</t>
  </si>
  <si>
    <t>1010301999.000041.Plastik Fotokopi</t>
  </si>
  <si>
    <t>1010301999.000015.Rautan</t>
  </si>
  <si>
    <t>1010301001.000129.Rautan Pensil</t>
  </si>
  <si>
    <t>1010305008.000037.Rinso Cair</t>
  </si>
  <si>
    <t>1010305008.000039.Sabun Colek</t>
  </si>
  <si>
    <t>1010305008.000011.Sabun Cuci Piring Mama Lime</t>
  </si>
  <si>
    <t>1010301999.000011.Sandaran Buku</t>
  </si>
  <si>
    <t>1010305001.000003.Sapu Lidi</t>
  </si>
  <si>
    <t>1010305001.000010.Sapu Loteng</t>
  </si>
  <si>
    <t>1010305001.000008.Sapu Pel Besar</t>
  </si>
  <si>
    <t>1010305001.000002.Sapu Plastik</t>
  </si>
  <si>
    <t>1010305999.000016.Sarung ID Card</t>
  </si>
  <si>
    <t>1010305004.000007.Serokan Sampah</t>
  </si>
  <si>
    <t>1010301006.000003.Snelhectermap Folio BPS</t>
  </si>
  <si>
    <t>1010301001.000006.Spidol Permanen</t>
  </si>
  <si>
    <t>1010301001.000133.Spidol Permanen Biru</t>
  </si>
  <si>
    <t>1010305001.000011.Spon cuci piring</t>
  </si>
  <si>
    <t>1010301001.000011.Stabilo</t>
  </si>
  <si>
    <t>1010301012.000002.Staples No. 10</t>
  </si>
  <si>
    <t>1010301999.000014.Stick Note</t>
  </si>
  <si>
    <t>1010301999.000039.Stick Note 3x3 inch Uk. besar</t>
  </si>
  <si>
    <t>1010301006.000004.Stofmap Folio BPS</t>
  </si>
  <si>
    <t>1010305008.000033.Sunlight 755 ml</t>
  </si>
  <si>
    <t>1010305008.000038.Sunlight Botol 750ml</t>
  </si>
  <si>
    <t>1010305008.000031.Super pell 770 ml</t>
  </si>
  <si>
    <t>1010301010.000011.Tali Rafia</t>
  </si>
  <si>
    <t>1010301999.000005.Tempat Isolasi</t>
  </si>
  <si>
    <t>1010304004.000139.Tinta Epson 008 Black</t>
  </si>
  <si>
    <t>1010304004.000140.Tinta Epson 008 Cyan</t>
  </si>
  <si>
    <t>1010304004.000142.Tinta Epson 008 Magenta</t>
  </si>
  <si>
    <t>1010304004.000141.Tinta Epson 008 Yellow</t>
  </si>
  <si>
    <t>1010304004.000040.Tinta Epson T6731 Black</t>
  </si>
  <si>
    <t>1010304004.000041.Tinta Epson T6732 Cyan</t>
  </si>
  <si>
    <t>1010304004.000042.Tinta Epson T6733 Magenta</t>
  </si>
  <si>
    <t>1010304004.000043.Tinta Epson T6734 Yellow</t>
  </si>
  <si>
    <t>1010304004.000044.Tinta Epson T6735 Light Cyan</t>
  </si>
  <si>
    <t>1010304004.000045.Tinta Epson T6736 Light Magenta</t>
  </si>
  <si>
    <t>1010304004.000117.Tinta refill BT5000 - Magenta</t>
  </si>
  <si>
    <t>1010304004.000116.Tinta refill BT5000 - Yellow</t>
  </si>
  <si>
    <t>1010304004.000114.Tinta refill BTD60 - Black</t>
  </si>
  <si>
    <t>1010301004.000002.Tipe-ex</t>
  </si>
  <si>
    <t>1010301004.000012.Tipe-ex kertas</t>
  </si>
  <si>
    <t>1010305002.000002.Tisu</t>
  </si>
  <si>
    <t>1010305002.000018.Tisu basah wetties refill</t>
  </si>
  <si>
    <t>1010305002.000003.Tisu refill</t>
  </si>
  <si>
    <t>1010304004.000081.Toner HP 202 A (Ori) Black</t>
  </si>
  <si>
    <t>1010304004.000082.Toner HP 202 A (Ori) Cyan</t>
  </si>
  <si>
    <t>1010304004.000084.Toner HP 202 A (Ori) Magenta</t>
  </si>
  <si>
    <t>1010304004.000103.Toner HP 202 A (Compatible) Yellow</t>
  </si>
  <si>
    <t>1010304004.000083.Toner HP 202 A (Ori) Yellow</t>
  </si>
  <si>
    <t>1010304004.000077.Toner HP 204 A Ori - Black</t>
  </si>
  <si>
    <t>1010304004.000078.Toner HP 204 A Ori - Cyan</t>
  </si>
  <si>
    <t>1010304004.000080.Toner HP 204 A Ori - Magenta</t>
  </si>
  <si>
    <t>1010304004.000079.Toner HP 204 A Ori - Yellow</t>
  </si>
  <si>
    <t>1010304004.000122.Toner Original HP 215A Black</t>
  </si>
  <si>
    <t>1010304004.000123.Toner Original HP 215A Cyan</t>
  </si>
  <si>
    <t>1010304004.000125.Toner Original HP 215A Yellow</t>
  </si>
  <si>
    <t>1010304004.000064.Toner HP 79 A Compatible</t>
  </si>
  <si>
    <t>1010304004.000053.Toner HP 85 A Compatible</t>
  </si>
  <si>
    <t>1010304004.000100.Toner HP W9191MC Cyan</t>
  </si>
  <si>
    <t>1010304004.000099.Toner HP W9192MC Yellow</t>
  </si>
  <si>
    <t>1010301003.000024.Trigonal clip no. 3</t>
  </si>
  <si>
    <t>1010305002.000024.Wiper Lantai</t>
  </si>
  <si>
    <t>1010305002.000020.Wiper pembersih kaca</t>
  </si>
  <si>
    <t>1010305008.000032.Wipol 750 ml</t>
  </si>
  <si>
    <t>Okta Lolyanna, S.E.</t>
  </si>
  <si>
    <t>Ir. Hellyan, M.Si.</t>
  </si>
  <si>
    <t>Ratna Anjani, S.Ak.</t>
  </si>
  <si>
    <t>Fadhilah Syamsi, S.Si, M.Si.</t>
  </si>
  <si>
    <t>Irviana Mayang Sari</t>
  </si>
  <si>
    <t>Risman Saputra</t>
  </si>
  <si>
    <t>Widya Pratiwi, S.E.</t>
  </si>
  <si>
    <t>Nana Khaira, SST</t>
  </si>
  <si>
    <t>1010305004.000008.Kantong Plastik Sampah Uk. Besar</t>
  </si>
  <si>
    <t>1010305004.000013.Kantong Sampah Uk. Sedang</t>
  </si>
  <si>
    <t>Ruzi Hendra</t>
  </si>
  <si>
    <t>Andri</t>
  </si>
  <si>
    <t>Nani Sundari, S.E, M.Ak.</t>
  </si>
  <si>
    <t>1010304004.000127.Toner IG- TN451 Black Original</t>
  </si>
  <si>
    <t>1010304004.000115.Tinta refill BT5000 - Cyan</t>
  </si>
  <si>
    <t>1010305008.000051.Super pell refill</t>
  </si>
  <si>
    <t>Dendy Nefrialdi, S.Si.</t>
  </si>
  <si>
    <t>Hamdi Rafiqi, SST</t>
  </si>
  <si>
    <t>Deswaty, SST</t>
  </si>
  <si>
    <t>Erman Yuliandi, S.E.</t>
  </si>
  <si>
    <t>1010304004.000128.Toner IG- TN451 Cyan Original</t>
  </si>
  <si>
    <t>1010304004.000129.Toner IG- TN451 Magenta Original</t>
  </si>
  <si>
    <t>1010304004.000130.Toner IG- TN451 Yellow Original</t>
  </si>
  <si>
    <t>1010304004.000126.Toner BT D60 Black</t>
  </si>
  <si>
    <t>1010304004.000143.Tinta refill BT5000 - Magenta</t>
  </si>
  <si>
    <t>1010304004.000144.Tinta refill BT5000 - Yellow</t>
  </si>
  <si>
    <t>1010304004.000145.Toner HP 202 A (Ori) Black</t>
  </si>
  <si>
    <t>1010304004.000146.Toner HP 202 A (Ori) Cyan</t>
  </si>
  <si>
    <t>1010304004.000147.Toner HP 202 A (Ori) Yellow</t>
  </si>
  <si>
    <t>1010304004.000148.Toner HP 202 A (Ori) Magenta</t>
  </si>
  <si>
    <t>1010304004.000149.Toner HP 204 A Ori - Black</t>
  </si>
  <si>
    <t>1010304004.000150.Toner HP 204 A Ori - Cyan</t>
  </si>
  <si>
    <t>1010304004.000151.Toner HP 204 A Ori - Yellow</t>
  </si>
  <si>
    <t>1010304004.000152.Toner HP 204 A Ori - Magenta</t>
  </si>
  <si>
    <t>1010304004.000153.Toner Original HP 215A Black</t>
  </si>
  <si>
    <t>1010304004.000154.Toner Original HP 215A Cyan</t>
  </si>
  <si>
    <t>1010304004.000155.Toner Original HP 215A Magenta</t>
  </si>
  <si>
    <t>1010304004.000156.Toner Original HP 215A Yellow</t>
  </si>
  <si>
    <t>1010304004.000157.Toner HP 79 A Compatible</t>
  </si>
  <si>
    <t>1010304004.000158.Toner HP 85 A Compatible</t>
  </si>
  <si>
    <t>Agus Mulya</t>
  </si>
  <si>
    <t>SJS</t>
  </si>
  <si>
    <t>1010305001.000014.Spon cuci piring</t>
  </si>
  <si>
    <t>1010305001.000015.Gundar WC</t>
  </si>
  <si>
    <t>1010305001.000017.Kemoceng</t>
  </si>
  <si>
    <t>1010305001.000018.Kemoceng</t>
  </si>
  <si>
    <t>1010305001.000016.Sapu Plastik</t>
  </si>
  <si>
    <t>1010305001.000019.Pel lantai</t>
  </si>
  <si>
    <t>1010305001.000020.Pel Lobi Uk. Sedang</t>
  </si>
  <si>
    <t>1010305008.000048.Cairan pembersih kaca refill</t>
  </si>
  <si>
    <t>1010305008.000049.Cairan pembersih kaca refill</t>
  </si>
  <si>
    <t>1010305008.000054.Kapur barus ball</t>
  </si>
  <si>
    <t>1010305008.000046.Mama lime refill</t>
  </si>
  <si>
    <t>1010305008.000009.Porstex</t>
  </si>
  <si>
    <t>1010305008.000055.Pestisida Baygon</t>
  </si>
  <si>
    <t>1010305008.000045.Mama lime botol</t>
  </si>
  <si>
    <t>1010305008.000056.Pestisida Baygon</t>
  </si>
  <si>
    <t>1010305008.000058.Kapur barus double ball</t>
  </si>
  <si>
    <t>1010305008.000053.Harpic refill</t>
  </si>
  <si>
    <t>1010305008.000057.Harpic refill</t>
  </si>
  <si>
    <t>1010305008.000059.Kapur barus double ball</t>
  </si>
  <si>
    <t>1010305012.000010.Pengharum ruangan gantung (stella)</t>
  </si>
  <si>
    <t>1010305012.000011.Pengharum ruangan gantung (stella)</t>
  </si>
  <si>
    <t>1010305012.000012.Pengharum ruangan gantung (stella)</t>
  </si>
  <si>
    <t>1010305012.000013.Pengharum ruangan gantung (stella)</t>
  </si>
  <si>
    <t>1010305012.000005.Pengharum ruangan spray</t>
  </si>
  <si>
    <t>1010305012.000006.Pengharum ruangan spray</t>
  </si>
  <si>
    <t>1010305012.000007.Pengharum ruangan spray</t>
  </si>
  <si>
    <t>1010305012.000015.Pengharum ruangan matic refill</t>
  </si>
  <si>
    <t>1010305012.000016.Pengharum ruangan matic refill</t>
  </si>
  <si>
    <t>1010305012.000014.Pengharum ruangan spray</t>
  </si>
  <si>
    <t>1010305012.000017.Pengharum ruangan matic refill</t>
  </si>
  <si>
    <t>Eri Mardison, S.Si, M.A.</t>
  </si>
  <si>
    <t>1010301001.000138.Spidol Permanen</t>
  </si>
  <si>
    <t>1010301001.000139.Pena Hitam</t>
  </si>
  <si>
    <t>1010301001.000140.Penghapus Pensil</t>
  </si>
  <si>
    <t>1010301001.000141.Pensil 2B</t>
  </si>
  <si>
    <t>1010301001.000142.Rautan Pensil</t>
  </si>
  <si>
    <t>1010301001.000143.Stabilo</t>
  </si>
  <si>
    <t>1010301002.000002.Tinta stempel otomatis</t>
  </si>
  <si>
    <t>1010301003.000025.Binder Clip No. 105</t>
  </si>
  <si>
    <t>1010301003.000026.Binder Clip No. 107</t>
  </si>
  <si>
    <t>1010301003.000027.Binder Clip No. 111</t>
  </si>
  <si>
    <t>1010301003.000030.Binder Clip No. 260</t>
  </si>
  <si>
    <t>1010301003.000031.Trigonal clip no. 3</t>
  </si>
  <si>
    <t>1010301006.000027.Map Gobi</t>
  </si>
  <si>
    <t>1010301008.000010.Pisau cutter (besar)</t>
  </si>
  <si>
    <t>1010301008.000011.Isi Cutter</t>
  </si>
  <si>
    <t>1010301010.000022.Lem Stick Gel</t>
  </si>
  <si>
    <t>1010301012.000003.Hechnechess No. 10</t>
  </si>
  <si>
    <t>1010301012.000004.Hechnechine No. 10</t>
  </si>
  <si>
    <t>1010301999.000044.Pencabut staples</t>
  </si>
  <si>
    <t>1010301999.000045.Gunting kertas (besar)</t>
  </si>
  <si>
    <t>1010301999.000046.Stick Note Uk. Besar</t>
  </si>
  <si>
    <t>1010301999.000047.Stick Note</t>
  </si>
  <si>
    <t>1010302001.000023.Kertas HVS 70 Gram Kwarto</t>
  </si>
  <si>
    <t>1010302001.000024.Kertas HVS 70 Gram Folio</t>
  </si>
  <si>
    <t>1010302001.000025.Kertas HVS 80 Gram Folio</t>
  </si>
  <si>
    <t>1010302004.000014.Amplop Kesing Coklat</t>
  </si>
  <si>
    <t>Dilla Suci Hayati, S.E.</t>
  </si>
  <si>
    <t>Yunita Rahman JMS</t>
  </si>
  <si>
    <t>Arief Rahman, S.T.</t>
  </si>
  <si>
    <t>Suci Ramadhani, A.Md</t>
  </si>
  <si>
    <t>Afri Roza, S.E.</t>
  </si>
  <si>
    <t>Dr. Rita Diana, S.Si., M.Si.</t>
  </si>
  <si>
    <t>Nova Mulyati, S.E.</t>
  </si>
  <si>
    <t>Luthfan Eka Putra</t>
  </si>
  <si>
    <t>Cory Monica Desfi</t>
  </si>
  <si>
    <t>Nana Khaira</t>
  </si>
  <si>
    <t>Muhammad Faiz El-Haq, S.ST, M.Stat</t>
  </si>
  <si>
    <t>M Aulia Rahman, SST</t>
  </si>
  <si>
    <t>Tri Hayuni Syardi, SST. M.E.</t>
  </si>
  <si>
    <t>Shinta Swarlika, A.Md.</t>
  </si>
  <si>
    <t>Afnita Roza, S.E.</t>
  </si>
  <si>
    <t>Dila Silvia, SST</t>
  </si>
  <si>
    <t>Tri Dimas Irsal, SST</t>
  </si>
  <si>
    <t>(blank)</t>
  </si>
  <si>
    <t>1010304004.000013.Tinta Stempel</t>
  </si>
  <si>
    <t>1010301999.000038.Gunting kertas (besar)</t>
  </si>
  <si>
    <t>1010301010.000007.Lem Stick Gel</t>
  </si>
  <si>
    <t>Kode</t>
  </si>
  <si>
    <t>Satker</t>
  </si>
  <si>
    <t>Kode &amp; Satker</t>
  </si>
  <si>
    <t>Jenis Barang Persediaan</t>
  </si>
  <si>
    <t>1301 BPS Kabupaten Kepulauan Mentawai</t>
  </si>
  <si>
    <t>Perlengkapan Lapangan Petugas, Innas, dan Inda Long Form SP2020</t>
  </si>
  <si>
    <t>1302 BPS Kabupaten Pesisir Selatan</t>
  </si>
  <si>
    <t>BAST Harga Perdesaan 2022</t>
  </si>
  <si>
    <t>1303 BPS Kabupaten Solok</t>
  </si>
  <si>
    <t>BAST Harga Produsen 2022</t>
  </si>
  <si>
    <t>1304 BPS Kabupaten Sijunjung</t>
  </si>
  <si>
    <t>BAST Kalender dan Buku Kerja 2022</t>
  </si>
  <si>
    <t>1305 BPS Kabupaten Tanah Datar</t>
  </si>
  <si>
    <t>BAST Perkebunan 2022</t>
  </si>
  <si>
    <t>1306 BPS Kabupaten Padang Pariaman</t>
  </si>
  <si>
    <t>BAST Peternakan 2022</t>
  </si>
  <si>
    <t>1307 BPS Kabupaten Agam</t>
  </si>
  <si>
    <t>BAST Sakernas Febuari 2022</t>
  </si>
  <si>
    <t>1308 BPS Kabupaten Lima Puluh Kota</t>
  </si>
  <si>
    <t>BAST SUSENAS Maret 2022</t>
  </si>
  <si>
    <t>1309 BPS Kabupaten Pasaman</t>
  </si>
  <si>
    <t>BAST SUSENAS Maret 2022 (tas)</t>
  </si>
  <si>
    <t>1310 BPS Kabupaten Solok Selatan</t>
  </si>
  <si>
    <t>BAST Tanaman Pangan 2022</t>
  </si>
  <si>
    <t>1311 BPS Kabupaten Dharmasraya</t>
  </si>
  <si>
    <t>1312 BPS Kabupaten Pasaman Barat</t>
  </si>
  <si>
    <t>1371 BPS Kota Padang</t>
  </si>
  <si>
    <t>1372 BPS Kota Solok</t>
  </si>
  <si>
    <t>1373 BPS Kota Sawahlunto</t>
  </si>
  <si>
    <t>1374 BPS Kota Padang Panjang</t>
  </si>
  <si>
    <t>1375 BPS Kota Bukittinggi</t>
  </si>
  <si>
    <t>1376 BPS Kota Payakumbuh</t>
  </si>
  <si>
    <t>1377 BPS Kota Pariaman</t>
  </si>
  <si>
    <t>KARTU KENDALI BARANG PERSEDIAAN</t>
  </si>
  <si>
    <t>Halaman</t>
  </si>
  <si>
    <t>:</t>
  </si>
  <si>
    <t>BADAN PUSAT STATISTIK PROVINSI</t>
  </si>
  <si>
    <t>Nama Persediaan</t>
  </si>
  <si>
    <t>Proyek/Rutin</t>
  </si>
  <si>
    <t>SUMATERA BARAT</t>
  </si>
  <si>
    <t>Kode Persediaan</t>
  </si>
  <si>
    <t>1010302004.000003</t>
  </si>
  <si>
    <t>Tahun</t>
  </si>
  <si>
    <t>Jl. Khatib Sulaiman No. 48 Padang</t>
  </si>
  <si>
    <t>Satuan Barang</t>
  </si>
  <si>
    <t>Banyaknya pengeluaran tiap-tiap bulan</t>
  </si>
  <si>
    <t xml:space="preserve">Jumlah Pengeluaran </t>
  </si>
  <si>
    <t>Stok Awal Tahun Lalu</t>
  </si>
  <si>
    <t>Stok Akhir</t>
  </si>
  <si>
    <t>Jan ……</t>
  </si>
  <si>
    <t>Feb ……</t>
  </si>
  <si>
    <t>Mar ……</t>
  </si>
  <si>
    <t>Apr …</t>
  </si>
  <si>
    <t>Mei …</t>
  </si>
  <si>
    <t>Juni …</t>
  </si>
  <si>
    <t>Juli …</t>
  </si>
  <si>
    <t>Agt …</t>
  </si>
  <si>
    <t>Sept …</t>
  </si>
  <si>
    <t>Okt …</t>
  </si>
  <si>
    <t>Nov …</t>
  </si>
  <si>
    <t>Des …</t>
  </si>
  <si>
    <t xml:space="preserve"> ……..</t>
  </si>
  <si>
    <t xml:space="preserve"> ………..</t>
  </si>
  <si>
    <t xml:space="preserve"> …………………</t>
  </si>
  <si>
    <t xml:space="preserve"> ………………..</t>
  </si>
  <si>
    <t xml:space="preserve"> ………………</t>
  </si>
  <si>
    <t>No</t>
  </si>
  <si>
    <t>Bon/</t>
  </si>
  <si>
    <t>Tgl</t>
  </si>
  <si>
    <t>Uraian Pemasukan/Pengeluaran</t>
  </si>
  <si>
    <t>Masuk</t>
  </si>
  <si>
    <t>Keluar</t>
  </si>
  <si>
    <t>Sisa</t>
  </si>
  <si>
    <t>Faktur</t>
  </si>
  <si>
    <t>M/K</t>
  </si>
  <si>
    <t>(M)</t>
  </si>
  <si>
    <t>(K)</t>
  </si>
  <si>
    <t>Barang</t>
  </si>
  <si>
    <t>(1)</t>
  </si>
  <si>
    <t>(2)</t>
  </si>
  <si>
    <t>(3)</t>
  </si>
  <si>
    <t>(4)</t>
  </si>
  <si>
    <t>(5)</t>
  </si>
  <si>
    <t>(6)</t>
  </si>
  <si>
    <t>(7)</t>
  </si>
  <si>
    <t xml:space="preserve"> Pindahan …………..</t>
  </si>
  <si>
    <t>Nama pegawai</t>
  </si>
  <si>
    <t>NIP</t>
  </si>
  <si>
    <t>Jabatan</t>
  </si>
  <si>
    <t>Kode Organisasi</t>
  </si>
  <si>
    <t>Kode 4 digit</t>
  </si>
  <si>
    <t xml:space="preserve">Fungsi/Kepala </t>
  </si>
  <si>
    <t>Ruangan</t>
  </si>
  <si>
    <t>NIP Lengkap</t>
  </si>
  <si>
    <t>Tanpa Gelar</t>
  </si>
  <si>
    <t>Keterangan SAKTI</t>
  </si>
  <si>
    <t>19940424 201701 1 001</t>
  </si>
  <si>
    <t>Statistisi Pertama BPS Provinsi</t>
  </si>
  <si>
    <t>Bagian Umum</t>
  </si>
  <si>
    <t>Anggie Suratman, S.I.Kom</t>
  </si>
  <si>
    <t>19910823 202321 1 010</t>
  </si>
  <si>
    <t>Pranata Humas Pertama Bagian Umum</t>
  </si>
  <si>
    <t>Fungsi Humas</t>
  </si>
  <si>
    <t>Anggie Suratman</t>
  </si>
  <si>
    <t>Undich Sadewo Sunu, M.Si.</t>
  </si>
  <si>
    <t>19790808 200012 1 002</t>
  </si>
  <si>
    <t>Kepala Bagian Umum</t>
  </si>
  <si>
    <t>Undich Sadewo Sunu</t>
  </si>
  <si>
    <t>19881027  201212 2 002</t>
  </si>
  <si>
    <t>Statistisi Pertama Bagian Umum</t>
  </si>
  <si>
    <t>Fungsi Keuangan</t>
  </si>
  <si>
    <t>Fadhilah Syamsi</t>
  </si>
  <si>
    <t>Muhammad Irfan, SST</t>
  </si>
  <si>
    <t>19910216 201412 1 001</t>
  </si>
  <si>
    <t>Fungsi Nerwilis</t>
  </si>
  <si>
    <t>Teknis_Nerwilis</t>
  </si>
  <si>
    <t>Muhammad Irfan</t>
  </si>
  <si>
    <t>Sugeng Arianto, M.Si.</t>
  </si>
  <si>
    <t>19650611 199103 2 001</t>
  </si>
  <si>
    <t>Kepala BPS Provinsi</t>
  </si>
  <si>
    <t>92000</t>
  </si>
  <si>
    <t>9200</t>
  </si>
  <si>
    <t>Kepala BPS Provinsi Sumatera Barat</t>
  </si>
  <si>
    <t>Kepala</t>
  </si>
  <si>
    <t>Herum Fajarwati</t>
  </si>
  <si>
    <t>19800412 200502 2 002</t>
  </si>
  <si>
    <t>Penugasan Analis Anggaran Ahli Pertama Bagian Umum</t>
  </si>
  <si>
    <t>92110</t>
  </si>
  <si>
    <t>9211</t>
  </si>
  <si>
    <t>Fungsi Perencanaan</t>
  </si>
  <si>
    <t>Afri Roza</t>
  </si>
  <si>
    <t>Ahsanul Muttaqin, S.Si.</t>
  </si>
  <si>
    <t>19700304 199211 1 001</t>
  </si>
  <si>
    <t>Analis Anggaran Ahli Muda Bagian Umum</t>
  </si>
  <si>
    <t>Ahsanul Muttaqin</t>
  </si>
  <si>
    <t>19850926 200502 2 001</t>
  </si>
  <si>
    <t>Analis SDM Aparatur Ahli Pertama Bagian Umum</t>
  </si>
  <si>
    <t>Dilla Suci Hayati</t>
  </si>
  <si>
    <t>19871218 200902 2 005</t>
  </si>
  <si>
    <t>Nani Sundari</t>
  </si>
  <si>
    <t>Donaldi</t>
  </si>
  <si>
    <t>19780701 200212 1 003</t>
  </si>
  <si>
    <t>Staf Bagian Umum</t>
  </si>
  <si>
    <t>92120</t>
  </si>
  <si>
    <t>9212</t>
  </si>
  <si>
    <t>Fungsi SDM &amp; Hukum</t>
  </si>
  <si>
    <t>Ismanelda, S.Kom.</t>
  </si>
  <si>
    <t>19871229 201101 2 012</t>
  </si>
  <si>
    <t>Statistisi Pelaksana Lanjutan Bagian Umum</t>
  </si>
  <si>
    <t>Ismanelda</t>
  </si>
  <si>
    <t>19860427 201101 1 015</t>
  </si>
  <si>
    <t>Analis SDM Aparatur Ahli Muda Bagian Umum</t>
  </si>
  <si>
    <t>Saiful Azman</t>
  </si>
  <si>
    <t>19800728 200604 2 028</t>
  </si>
  <si>
    <t>Pranata SDM Aparatur Mahir Bagian Umum</t>
  </si>
  <si>
    <t>Suci Rahmadhani</t>
  </si>
  <si>
    <t>Henki Eka Putra, S.E.</t>
  </si>
  <si>
    <t>19820116 200502 1 002</t>
  </si>
  <si>
    <t>Penugasan Analis Pengelolaan Keuangan APBN Ahli Pertama Bagian Umum</t>
  </si>
  <si>
    <t>92130</t>
  </si>
  <si>
    <t>9213</t>
  </si>
  <si>
    <t>Henki Eka Putra</t>
  </si>
  <si>
    <t>Intan Adelia Sara, A.Md.Kb.N.</t>
  </si>
  <si>
    <t>20000310 202201 2 001</t>
  </si>
  <si>
    <t>Pranata Keuangan APBN Terampil Bagian Umum</t>
  </si>
  <si>
    <t>Intan Adelia Sara</t>
  </si>
  <si>
    <t>Rifmanesi, S.E.</t>
  </si>
  <si>
    <t>19890414 201101 2 021</t>
  </si>
  <si>
    <t>Rifmanesi</t>
  </si>
  <si>
    <t>19850412 201101 2 015</t>
  </si>
  <si>
    <t>Pranata Keuangan APBN Mahir Bagian Umum</t>
  </si>
  <si>
    <t>Shinta Swarlika</t>
  </si>
  <si>
    <t>19870910 201101 1 010</t>
  </si>
  <si>
    <t>Penugasan Arsiparis Pelaksana Lanjutan Bagian Umum</t>
  </si>
  <si>
    <t>92140</t>
  </si>
  <si>
    <t>9214</t>
  </si>
  <si>
    <t>Fungsi Umum</t>
  </si>
  <si>
    <t>Arief Rahman</t>
  </si>
  <si>
    <t>19820610 200604 1 015</t>
  </si>
  <si>
    <t>Erman Yuliandi</t>
  </si>
  <si>
    <t>Junaidi H, S.E.</t>
  </si>
  <si>
    <t>19700613 200502 1 002</t>
  </si>
  <si>
    <t>Junaidi</t>
  </si>
  <si>
    <t>Lora Anggraini, S.E.</t>
  </si>
  <si>
    <t>19860823 200502 2 001</t>
  </si>
  <si>
    <t>Lora Anggraini</t>
  </si>
  <si>
    <t>19910708 201311 2 001</t>
  </si>
  <si>
    <t>19860122 201101 2 017</t>
  </si>
  <si>
    <t>Arsiparis Pertama Bagian Umum</t>
  </si>
  <si>
    <t>Widya Pratiwi</t>
  </si>
  <si>
    <t>19900414 201311 1 001</t>
  </si>
  <si>
    <t>Pengelola Pengadaan Barang dan Jasa Ahli Muda Bagian Umum</t>
  </si>
  <si>
    <t>92150</t>
  </si>
  <si>
    <t>9215</t>
  </si>
  <si>
    <t>Fungsi PBJ</t>
  </si>
  <si>
    <t>M. Aulia Rahman</t>
  </si>
  <si>
    <t>19871121 201101 2 019</t>
  </si>
  <si>
    <t>Statistisi Muda BPS Provinsi</t>
  </si>
  <si>
    <t>Nova Mulyati</t>
  </si>
  <si>
    <t>19980524 202203 2 026</t>
  </si>
  <si>
    <t>Pengelola Pengadaan Barang dan Jasa Ahli Pertama Bagian Umum</t>
  </si>
  <si>
    <t>Ratna Anjani</t>
  </si>
  <si>
    <t>Deny Armelia, SST, M.Si.</t>
  </si>
  <si>
    <t>19841121 200701 2 004</t>
  </si>
  <si>
    <t>92210</t>
  </si>
  <si>
    <t>9221</t>
  </si>
  <si>
    <t>Fungsi Statistik Kependudukan</t>
  </si>
  <si>
    <t>Teknis_Sosial</t>
  </si>
  <si>
    <t>Deny Armelia</t>
  </si>
  <si>
    <t>Rakhmi Agusti, SST, M.Si.</t>
  </si>
  <si>
    <t>19840817 200701 2 003</t>
  </si>
  <si>
    <t>Rakhmi Agusti</t>
  </si>
  <si>
    <t>Retno Lis Megawati, SST</t>
  </si>
  <si>
    <t>19930726 201701 2 001</t>
  </si>
  <si>
    <t>Retno Lis Megawati</t>
  </si>
  <si>
    <t>19900108 201903 1 001</t>
  </si>
  <si>
    <t>92220</t>
  </si>
  <si>
    <t>9222</t>
  </si>
  <si>
    <t>Fungsi Statistik Hansos</t>
  </si>
  <si>
    <t>Dendy Nefrialdi</t>
  </si>
  <si>
    <t>Mellisa Ayuningtyas, SST</t>
  </si>
  <si>
    <t>19840508 200701 2 004</t>
  </si>
  <si>
    <t>Mellisa Ayuningtyas</t>
  </si>
  <si>
    <t>Rika Elsa Manora, SST</t>
  </si>
  <si>
    <t>19861215 200912 2 006</t>
  </si>
  <si>
    <t>Rika Elsa Manora</t>
  </si>
  <si>
    <t>Ir. Yunimarlita</t>
  </si>
  <si>
    <t>19670606 199401 2 001</t>
  </si>
  <si>
    <t>92230</t>
  </si>
  <si>
    <t>9223</t>
  </si>
  <si>
    <t>Fungsi Statistik Kesra</t>
  </si>
  <si>
    <t>Yunimarlita</t>
  </si>
  <si>
    <t>Mila Artati, SST, M.Stat.</t>
  </si>
  <si>
    <t>19811022 200312 2 002</t>
  </si>
  <si>
    <t>Statistisi Madya BPS Provinsi</t>
  </si>
  <si>
    <t>Statistisi &amp; Prakom Madya</t>
  </si>
  <si>
    <t>Mila Artati</t>
  </si>
  <si>
    <t>Faizal A, S.E. M.Si.</t>
  </si>
  <si>
    <t>19650210 199203 1 007</t>
  </si>
  <si>
    <t>92300</t>
  </si>
  <si>
    <t>9230</t>
  </si>
  <si>
    <t xml:space="preserve">KF Produksi </t>
  </si>
  <si>
    <t>Faizal A.</t>
  </si>
  <si>
    <t>Hera Maitilova Jonar, SST, M.CIO</t>
  </si>
  <si>
    <t>19860509 200902 2 009</t>
  </si>
  <si>
    <t>92310</t>
  </si>
  <si>
    <t>9231</t>
  </si>
  <si>
    <t>Fungsi Statistik Pertanian</t>
  </si>
  <si>
    <t>Teknis_Produksi</t>
  </si>
  <si>
    <t>Hera Maitilova Jonar</t>
  </si>
  <si>
    <t>Ir. Gusnaidi</t>
  </si>
  <si>
    <t>19670825 199401 1 001</t>
  </si>
  <si>
    <t>Gusnaidi</t>
  </si>
  <si>
    <t>19680626 199401 2 001</t>
  </si>
  <si>
    <t>Hellyan</t>
  </si>
  <si>
    <t>19781008 200212 2 004</t>
  </si>
  <si>
    <t>92320</t>
  </si>
  <si>
    <t>9232</t>
  </si>
  <si>
    <t>Fungsi Statistik Industri</t>
  </si>
  <si>
    <t>Rita Diana</t>
  </si>
  <si>
    <t>Muhammad Arief Eko Pratama, SST</t>
  </si>
  <si>
    <t>19940822 201701 1 001</t>
  </si>
  <si>
    <t>Muhammad Arief Eko Pratama</t>
  </si>
  <si>
    <t>Yudi Dharma, S.Tr.Stat</t>
  </si>
  <si>
    <t>19840926 200502 1 002</t>
  </si>
  <si>
    <t>92330</t>
  </si>
  <si>
    <t>9233</t>
  </si>
  <si>
    <t>Fungsi PEK</t>
  </si>
  <si>
    <t>Yudi Dharma</t>
  </si>
  <si>
    <t>19771002 200312 2 003</t>
  </si>
  <si>
    <t>92410</t>
  </si>
  <si>
    <t>9241</t>
  </si>
  <si>
    <t>Fungsi HK &amp; HPB</t>
  </si>
  <si>
    <t>Teknis_Distribusi</t>
  </si>
  <si>
    <t>Okta Lolyanna</t>
  </si>
  <si>
    <t>Rory, SST, M.Si.</t>
  </si>
  <si>
    <t>19841015 200701 1 003</t>
  </si>
  <si>
    <t>Rory</t>
  </si>
  <si>
    <t>Sconda Novriadi, SST</t>
  </si>
  <si>
    <t>19831102 200701 1 007</t>
  </si>
  <si>
    <t>Sconda Novriadi</t>
  </si>
  <si>
    <t>Yuliana Livi Andam Putri, SST</t>
  </si>
  <si>
    <t>19940727 201701 2 003</t>
  </si>
  <si>
    <t>Yuliana Livi Andam Dewi</t>
  </si>
  <si>
    <t>Asri Maharwan</t>
  </si>
  <si>
    <t>19670323 198703 1 004</t>
  </si>
  <si>
    <t>Staf BPS Provinsi</t>
  </si>
  <si>
    <t>92420</t>
  </si>
  <si>
    <t>9242</t>
  </si>
  <si>
    <t>Fungsi Keu. &amp; HP</t>
  </si>
  <si>
    <t>Ilhamiwitri, S.E., M.M.</t>
  </si>
  <si>
    <t>19660606 199403 2 001</t>
  </si>
  <si>
    <t>Ilhamiwitri</t>
  </si>
  <si>
    <t>Veri Wardi, SST</t>
  </si>
  <si>
    <t>19910211 201412 1 001</t>
  </si>
  <si>
    <t>Veri Wardi</t>
  </si>
  <si>
    <t>Dewi Astuti, SST., M.Stat.</t>
  </si>
  <si>
    <t>19840306 200701 2 005</t>
  </si>
  <si>
    <t>92430</t>
  </si>
  <si>
    <t>9243</t>
  </si>
  <si>
    <t>Fungsi Ninja</t>
  </si>
  <si>
    <t>Dewi Astuti</t>
  </si>
  <si>
    <t>Rahmi Septia Putri, SST</t>
  </si>
  <si>
    <t>19950924 201802 2 003</t>
  </si>
  <si>
    <t>Rahmi Septia Putri</t>
  </si>
  <si>
    <t>Rizka Aulia, SST, M.S.E, M.Ec</t>
  </si>
  <si>
    <t>19880914 201012 2 005</t>
  </si>
  <si>
    <t>Rizka Aulia</t>
  </si>
  <si>
    <t>Hefinanur, S.E., M.E.</t>
  </si>
  <si>
    <t>19661123 199102 2 001</t>
  </si>
  <si>
    <t>92500</t>
  </si>
  <si>
    <t>9250</t>
  </si>
  <si>
    <t>KF Nerwilis</t>
  </si>
  <si>
    <t>Hefinanur</t>
  </si>
  <si>
    <t>Mimi Fadwa Kurniati, SST</t>
  </si>
  <si>
    <t>19910609 201412 2 001</t>
  </si>
  <si>
    <t>92510</t>
  </si>
  <si>
    <t>9251</t>
  </si>
  <si>
    <t>Fungsi Neraca Produksi</t>
  </si>
  <si>
    <t>Mimi Fadwa Kurniati</t>
  </si>
  <si>
    <t>Monica Putri Nelvenia, S.Stat.</t>
  </si>
  <si>
    <t>19960211 201903 2 001</t>
  </si>
  <si>
    <t>Monica Putri Nelvenia</t>
  </si>
  <si>
    <t>Dwi Susanti, SST, M.I.T</t>
  </si>
  <si>
    <t>19780511 200012 2 001</t>
  </si>
  <si>
    <t>92520</t>
  </si>
  <si>
    <t>9252</t>
  </si>
  <si>
    <t>Fungsi Neraca Konsumsi</t>
  </si>
  <si>
    <t>Dwi Susanti</t>
  </si>
  <si>
    <t>Muhamad Kanzu Satrio, SST, M.E.</t>
  </si>
  <si>
    <t>19910305 201410 1 003</t>
  </si>
  <si>
    <t>Muhammad Kanzu Satrio</t>
  </si>
  <si>
    <t>Nurwinda Anggun Primaharti, SST</t>
  </si>
  <si>
    <t>19800508 200212 2 003</t>
  </si>
  <si>
    <t>Nurwinda Anggun Primaharti</t>
  </si>
  <si>
    <t>19750801 199712 1 001</t>
  </si>
  <si>
    <t>92530</t>
  </si>
  <si>
    <t>9253</t>
  </si>
  <si>
    <t>Fungsi ALS</t>
  </si>
  <si>
    <t>Eri Mardison</t>
  </si>
  <si>
    <t>Ir. Yennita, M.M.</t>
  </si>
  <si>
    <t>19671227 199301 2 001</t>
  </si>
  <si>
    <t>Yennita</t>
  </si>
  <si>
    <t>Iman Teguh Raharto, S.Si., M.Si.</t>
  </si>
  <si>
    <t>19700410 199211 1 001</t>
  </si>
  <si>
    <t>Pranata Komputer Madya BPS Provinsi</t>
  </si>
  <si>
    <t>92600</t>
  </si>
  <si>
    <t>9260</t>
  </si>
  <si>
    <t>KF IPDS</t>
  </si>
  <si>
    <t>Iman Teguh Raharto</t>
  </si>
  <si>
    <t>Ihsan Pratama, SST</t>
  </si>
  <si>
    <t>19870709 201012 1 004</t>
  </si>
  <si>
    <t>92610</t>
  </si>
  <si>
    <t>9261</t>
  </si>
  <si>
    <t>Fungsi IPD</t>
  </si>
  <si>
    <t>IPDS</t>
  </si>
  <si>
    <t>Ihsan Pratama</t>
  </si>
  <si>
    <t>Roby, SST</t>
  </si>
  <si>
    <t>19800629 200312 1 002</t>
  </si>
  <si>
    <t>Pranata Komputer Muda BPS Provinsi</t>
  </si>
  <si>
    <t>Roby</t>
  </si>
  <si>
    <t>Benny Firmansyah, SST, M.T.</t>
  </si>
  <si>
    <t>19900612 201311 1 002</t>
  </si>
  <si>
    <t>92620</t>
  </si>
  <si>
    <t>9262</t>
  </si>
  <si>
    <t>Fungsi JRS</t>
  </si>
  <si>
    <t>Benny Firmansyah</t>
  </si>
  <si>
    <t>19920201 201412 1 001</t>
  </si>
  <si>
    <t>PST</t>
  </si>
  <si>
    <t>Hamdi Rafiqi</t>
  </si>
  <si>
    <t>Muhammad Hanif Bahar, SST, M.E.</t>
  </si>
  <si>
    <t>19890530 201211 1 001</t>
  </si>
  <si>
    <t>Muhammad Hanif Bahar</t>
  </si>
  <si>
    <t>19901030 201211 2 001</t>
  </si>
  <si>
    <t>Tri Hayuni Syardi</t>
  </si>
  <si>
    <t>Zulfikar</t>
  </si>
  <si>
    <t>19670326 198903 1 003</t>
  </si>
  <si>
    <t>19741225 199403 2 001</t>
  </si>
  <si>
    <t>92630</t>
  </si>
  <si>
    <t>9263</t>
  </si>
  <si>
    <t>Fungsi DLS</t>
  </si>
  <si>
    <t>Deswaty</t>
  </si>
  <si>
    <t>Lidya Sri Yeni, SST, M.Si.</t>
  </si>
  <si>
    <t>19820124 200412 2 001</t>
  </si>
  <si>
    <t>Lidya Sri Yenni</t>
  </si>
  <si>
    <t>Riza Ulfina, SST, M.S.E.</t>
  </si>
  <si>
    <t>19810804 200312 2 003</t>
  </si>
  <si>
    <t>Riza Ulfina</t>
  </si>
  <si>
    <t>Sumi Lestari, S.Si</t>
  </si>
  <si>
    <t>19801028 200902 2 004</t>
  </si>
  <si>
    <t>Sumi Lestari</t>
  </si>
  <si>
    <t>Yanda Frimahatta, SST</t>
  </si>
  <si>
    <t>19940407 201802 1 001</t>
  </si>
  <si>
    <t>Yanda Frimahatta</t>
  </si>
  <si>
    <t>19710410 199202 2 001</t>
  </si>
  <si>
    <t>Fungsi IPDS</t>
  </si>
  <si>
    <t>Afnita Roza</t>
  </si>
  <si>
    <t>Petugas kebersihan</t>
  </si>
  <si>
    <t>Resepsionis</t>
  </si>
  <si>
    <t>Lobi</t>
  </si>
  <si>
    <t>Desevaria, SST</t>
  </si>
  <si>
    <t>19721216 199403 2 003</t>
  </si>
  <si>
    <t>Desevaria</t>
  </si>
  <si>
    <t>19940522 201802 2 001</t>
  </si>
  <si>
    <t>Dila Silvia</t>
  </si>
  <si>
    <t>Dina Refanda, SST</t>
  </si>
  <si>
    <t>19940329 201701 2 001</t>
  </si>
  <si>
    <t>Dina Refanda</t>
  </si>
  <si>
    <t>Hilman Hanivan, S.Tr.Stat.</t>
  </si>
  <si>
    <t>19960419 201901 1 001</t>
  </si>
  <si>
    <t>Hilman Hanivan</t>
  </si>
  <si>
    <t>19880204 200912 1 004</t>
  </si>
  <si>
    <t>Muhammad Faiz El-Haq</t>
  </si>
  <si>
    <t>Ryche Pranita, SST, M.T.</t>
  </si>
  <si>
    <t>19910317 201311 2 001</t>
  </si>
  <si>
    <t>Ryche Pranita</t>
  </si>
  <si>
    <t>19950814 201802 1 001</t>
  </si>
  <si>
    <t>Tri Dimas Irsal</t>
  </si>
  <si>
    <t>Sekretaris</t>
  </si>
  <si>
    <t>Petugas Kebersihan</t>
  </si>
  <si>
    <t>Eriwarman, S.E.</t>
  </si>
  <si>
    <t>197312301994011001</t>
  </si>
  <si>
    <t>Kepala BPS Kabupaten Kepulauan Mentawai</t>
  </si>
  <si>
    <t>BPS Kabupaten Kepulauan Mentawai</t>
  </si>
  <si>
    <t>Eriwarman</t>
  </si>
  <si>
    <t>Hendro Seprita Deza, SST</t>
  </si>
  <si>
    <t>197009101992021002</t>
  </si>
  <si>
    <t>Kepala BPS Kabupaten Pesisir Selatan</t>
  </si>
  <si>
    <t>BPS Kabupaten Pesisir Selatan</t>
  </si>
  <si>
    <t>Hendro Seprita Deza</t>
  </si>
  <si>
    <t>Mukhlis, S.E., M.M.</t>
  </si>
  <si>
    <t>196703061993011001</t>
  </si>
  <si>
    <t>Kepala BPS Kabupaten Solok</t>
  </si>
  <si>
    <t>BPS Kabupaten Solok</t>
  </si>
  <si>
    <t>Mukhlis</t>
  </si>
  <si>
    <t>Riqadli, S.Si., M.M.</t>
  </si>
  <si>
    <t>197105131992021002</t>
  </si>
  <si>
    <t>Kepala BPS Kabupaten Sijunjung</t>
  </si>
  <si>
    <t>BPS Kabupaten Sijunjung</t>
  </si>
  <si>
    <t>Riqadli</t>
  </si>
  <si>
    <t>Chardiman, SST, M.M.</t>
  </si>
  <si>
    <t>196906061989031001</t>
  </si>
  <si>
    <t>Kepala BPS Kabupaten Tanah Datar</t>
  </si>
  <si>
    <t>BPS Kabupaten Tanah Datar</t>
  </si>
  <si>
    <t>Chardiman</t>
  </si>
  <si>
    <t>Evi Junaidi, SST, M.Si.</t>
  </si>
  <si>
    <t>197606132000121002</t>
  </si>
  <si>
    <t>Kepala BPS Kabupaten Padang Pariaman</t>
  </si>
  <si>
    <t>BPS Kabupaten Padang Pariaman</t>
  </si>
  <si>
    <t>Evi Junaidi</t>
  </si>
  <si>
    <t>Yerison Buchari, SST, M.Si.</t>
  </si>
  <si>
    <t>197309171996121001</t>
  </si>
  <si>
    <t>Kepala BPS Kabupaten Agam</t>
  </si>
  <si>
    <t>BPS Kabupaten Agam</t>
  </si>
  <si>
    <t>Yerison Buchari</t>
  </si>
  <si>
    <t>Yudi Yos Elvin, S.Si., M.Si.</t>
  </si>
  <si>
    <t>197201311994121001</t>
  </si>
  <si>
    <t>Kepala BPS Kabupaten Lima Puluh Kota</t>
  </si>
  <si>
    <t>BPS Kabupaten Lima Puluh Kota</t>
  </si>
  <si>
    <t>Yudi Yos Elvin</t>
  </si>
  <si>
    <t>Mulia Andestar, SST, M.Si.</t>
  </si>
  <si>
    <t>198509142008011001</t>
  </si>
  <si>
    <t>Kepala BPS Kabupaten Pasaman</t>
  </si>
  <si>
    <t>BPS Kabupaten Pasaman</t>
  </si>
  <si>
    <t>Mulia Andestar</t>
  </si>
  <si>
    <t>Abdul Razi, S.Si.</t>
  </si>
  <si>
    <t>197612291999011001</t>
  </si>
  <si>
    <t>Kepala BPS Kabupaten Solok Selatan</t>
  </si>
  <si>
    <t>BPS Kabupaten Solok Selatan</t>
  </si>
  <si>
    <t>Abdul Razi</t>
  </si>
  <si>
    <t>Taufik Amnul Hayat, SST, M.Si.</t>
  </si>
  <si>
    <t>197705311999011001</t>
  </si>
  <si>
    <t>Kepala BPS Kabupaten Dharmasraya</t>
  </si>
  <si>
    <t>BPS Kabupaten Dharmasraya</t>
  </si>
  <si>
    <t>Taufik Amnul Hayat</t>
  </si>
  <si>
    <t>Bambang Suryanggono, SST, M.Ec.Dev</t>
  </si>
  <si>
    <t>198209282004121001</t>
  </si>
  <si>
    <t>Kepala BPS Kabupaten Pasaman Barat</t>
  </si>
  <si>
    <t>BPS Kabupaten Pasaman Barat</t>
  </si>
  <si>
    <t>Bambang Suryanggono</t>
  </si>
  <si>
    <t>Alfianto, S.Kom., M.Kom.</t>
  </si>
  <si>
    <t>197212061999031001</t>
  </si>
  <si>
    <t>Kepala BPS Kota Padang</t>
  </si>
  <si>
    <t>BPS Kota Padang</t>
  </si>
  <si>
    <t>Alfianto</t>
  </si>
  <si>
    <t>Amperianto, SST</t>
  </si>
  <si>
    <t>196701201989031002</t>
  </si>
  <si>
    <t>Kepala BPS Kota Solok</t>
  </si>
  <si>
    <t>BPS Kota Solok</t>
  </si>
  <si>
    <t>Amperianto</t>
  </si>
  <si>
    <t>Arieswaty, SST</t>
  </si>
  <si>
    <t>197003291990032001</t>
  </si>
  <si>
    <t>Kepala BPS Kota Sawah Lunto</t>
  </si>
  <si>
    <t>BPS Kota Sawah Lunto</t>
  </si>
  <si>
    <t>Arieswaty</t>
  </si>
  <si>
    <t>Joni Suryadi, S.E., M.M.</t>
  </si>
  <si>
    <t>196701201993031001</t>
  </si>
  <si>
    <t>Kepala BPS Kota Padang Panjang</t>
  </si>
  <si>
    <t>BPS Kota Padang Panjang</t>
  </si>
  <si>
    <t>Joni Suryadi</t>
  </si>
  <si>
    <t>Abdi Gunawan, S.E., M.M.</t>
  </si>
  <si>
    <t>196908101994011001</t>
  </si>
  <si>
    <t>Kepala BPS Kota Bukittinggi</t>
  </si>
  <si>
    <t>BPS Kota Bukittinggi</t>
  </si>
  <si>
    <t>Abdi Gunawan</t>
  </si>
  <si>
    <t>Dessi Febriyanti, M.A.</t>
  </si>
  <si>
    <t>197602071997122001</t>
  </si>
  <si>
    <t>Kepala BPS Kota Payakumbuh</t>
  </si>
  <si>
    <t>BPS Kota Payakumbuh</t>
  </si>
  <si>
    <t>Dessi Febriyanti</t>
  </si>
  <si>
    <t>Yuliandri, S.E., M.M.</t>
  </si>
  <si>
    <t>196807221994011001</t>
  </si>
  <si>
    <t>Kepala BPS Kota Pariaman</t>
  </si>
  <si>
    <t>BPS Kota Pariaman</t>
  </si>
  <si>
    <t>Yuliandri</t>
  </si>
  <si>
    <t>Tim Kerja BPS Provinsi Sumatera Barat Tahun 2024</t>
  </si>
  <si>
    <t>Nama Tim</t>
  </si>
  <si>
    <t>Ketua Tim</t>
  </si>
  <si>
    <t>Tim Pengolahan dan Teknologi Informasi</t>
  </si>
  <si>
    <t>Iman Teguh Raharto, S.Si, M.Si</t>
  </si>
  <si>
    <t>Tim PPID</t>
  </si>
  <si>
    <t>Tim SAKIP</t>
  </si>
  <si>
    <t>Tim Kesra Hansos</t>
  </si>
  <si>
    <t>Tim Duknaker</t>
  </si>
  <si>
    <t>Riza Ulfina, SST, M.S.E</t>
  </si>
  <si>
    <t>Tim Harga</t>
  </si>
  <si>
    <t>Ilhamiwitri, SE, MM</t>
  </si>
  <si>
    <t>Tim Distribusi dan KTIP (termasuk persiapan SE dan finalisasi UMKM)</t>
  </si>
  <si>
    <t>Dewi Astuti, SST,M.Stat</t>
  </si>
  <si>
    <t>Tim Pertanian (termasuk ST Lanjutan)</t>
  </si>
  <si>
    <t>Faizal A., SE.M.Si</t>
  </si>
  <si>
    <t>Tim PEK dan Industri</t>
  </si>
  <si>
    <t>Dr Rita Diana, S.Si.,M.Si</t>
  </si>
  <si>
    <t>Tim Neraca Produksi dan Neraca Konsumsi</t>
  </si>
  <si>
    <t>Hefinanur, SE, M.E</t>
  </si>
  <si>
    <t>Tim Analisis (termasuk PK dan MR)</t>
  </si>
  <si>
    <t>Eri Mardison, SST, MA</t>
  </si>
  <si>
    <t>Tim Diseminasi</t>
  </si>
  <si>
    <t>Lidya Sri Yeni, SST, M.Si</t>
  </si>
  <si>
    <t>Tim Pojok Statistik dan MBKM</t>
  </si>
  <si>
    <t>Tim Bagian Umum</t>
  </si>
  <si>
    <t>Tim Pembinaan statistik sektoral</t>
  </si>
  <si>
    <t>Afnita Roza, SE</t>
  </si>
  <si>
    <t>Tim Pelaksana Evaluasi Penyelenggaraan Statistik Sektoral</t>
  </si>
  <si>
    <t>Tim Penilai Badan (TPB) EPSS</t>
  </si>
  <si>
    <t>Tim Pembangunan ZI (termasuk TPP ZI)</t>
  </si>
  <si>
    <t>Tim Penilai Mandiri Maturitas Sistem Pengendalian Intern Pemerintah</t>
  </si>
  <si>
    <t>Tim Manajemen Perubahan</t>
  </si>
  <si>
    <t>Change Champion</t>
  </si>
  <si>
    <t>Kode &amp; Transaksi</t>
  </si>
  <si>
    <t>K02 Transfer Keluar Online</t>
  </si>
  <si>
    <t>K03 Hibah Keluar</t>
  </si>
  <si>
    <t>K10 Reklasifikasi Keluar</t>
  </si>
  <si>
    <t>H01/H02 Penghapusan</t>
  </si>
  <si>
    <t>M01 Saldo Awal</t>
  </si>
  <si>
    <t>M03 Transfer Masuk Online</t>
  </si>
  <si>
    <t>M04 Hibah Masuk</t>
  </si>
  <si>
    <t>M06 Perolehan Lainnya</t>
  </si>
  <si>
    <t>M10 Reklasifikasi Masuk</t>
  </si>
  <si>
    <t>Reklasifikasi dari Aset</t>
  </si>
  <si>
    <t>_________________________</t>
  </si>
  <si>
    <t>Harga Satuan</t>
  </si>
  <si>
    <t>Jumlah (Rp)</t>
  </si>
  <si>
    <t>Grand Total</t>
  </si>
  <si>
    <t>1010104001</t>
  </si>
  <si>
    <t>Bungkus</t>
  </si>
  <si>
    <t>1010301002</t>
  </si>
  <si>
    <t>Tinta stempel otomatis</t>
  </si>
  <si>
    <t>Map Gobi</t>
  </si>
  <si>
    <t>1010301007</t>
  </si>
  <si>
    <t>Penggaris</t>
  </si>
  <si>
    <t>1010301009</t>
  </si>
  <si>
    <t>Pita Mesin Ketik</t>
  </si>
  <si>
    <t>1010301014</t>
  </si>
  <si>
    <t>1010303999</t>
  </si>
  <si>
    <t>1010304001</t>
  </si>
  <si>
    <t>1010304002</t>
  </si>
  <si>
    <t>1010304003</t>
  </si>
  <si>
    <t>1010304005</t>
  </si>
  <si>
    <t>Disket</t>
  </si>
  <si>
    <t>1010304006</t>
  </si>
  <si>
    <t>1010304007</t>
  </si>
  <si>
    <t>1010304008</t>
  </si>
  <si>
    <t>1010304010</t>
  </si>
  <si>
    <t>1010304011</t>
  </si>
  <si>
    <t>1010304999</t>
  </si>
  <si>
    <t>1010305005</t>
  </si>
  <si>
    <t>1010305006</t>
  </si>
  <si>
    <t>1010305014</t>
  </si>
  <si>
    <t>1010306001</t>
  </si>
  <si>
    <t>1010306003</t>
  </si>
  <si>
    <t>Stop Kontak</t>
  </si>
  <si>
    <t>1010306004</t>
  </si>
  <si>
    <t>1010306005</t>
  </si>
  <si>
    <t>1010306007</t>
  </si>
  <si>
    <t>1010306008</t>
  </si>
  <si>
    <t>1010306999</t>
  </si>
  <si>
    <t>1010307007</t>
  </si>
  <si>
    <t>1010307999</t>
  </si>
  <si>
    <t>1010309999</t>
  </si>
  <si>
    <t>1010311999</t>
  </si>
  <si>
    <t>1010401001</t>
  </si>
  <si>
    <t>1010401002</t>
  </si>
  <si>
    <t>1010401005</t>
  </si>
  <si>
    <t>1010401999</t>
  </si>
  <si>
    <t>1010501006</t>
  </si>
  <si>
    <t>1010501008</t>
  </si>
  <si>
    <t>Stempel</t>
  </si>
  <si>
    <t>1010601999</t>
  </si>
  <si>
    <t>1010701002</t>
  </si>
  <si>
    <t>Lampiran BA Hasil Pemeriksaan Pekerjaan</t>
  </si>
  <si>
    <t>BPS Provinsi Sumatera Barat Tahun 2024</t>
  </si>
  <si>
    <t>Uraian Pekerjaan</t>
  </si>
  <si>
    <t>Spesifikasi</t>
  </si>
  <si>
    <t>Hasil</t>
  </si>
  <si>
    <t xml:space="preserve">Volume </t>
  </si>
  <si>
    <t>Kode Barang SAKTI</t>
  </si>
  <si>
    <t>Kontrak</t>
  </si>
  <si>
    <t>1</t>
  </si>
  <si>
    <t>Round tip hitam</t>
  </si>
  <si>
    <t>Sesuai/Tidak sesuai*</t>
  </si>
  <si>
    <t>2</t>
  </si>
  <si>
    <t>Pena hitam</t>
  </si>
  <si>
    <t>Gel Joyko</t>
  </si>
  <si>
    <t>3</t>
  </si>
  <si>
    <t>Putih kecil</t>
  </si>
  <si>
    <t>4</t>
  </si>
  <si>
    <t>For computer</t>
  </si>
  <si>
    <t>5</t>
  </si>
  <si>
    <t>Joyko kecil</t>
  </si>
  <si>
    <t>6</t>
  </si>
  <si>
    <t>Boss Warna Campur</t>
  </si>
  <si>
    <t>7</t>
  </si>
  <si>
    <t>Ungu 5ml</t>
  </si>
  <si>
    <t>8</t>
  </si>
  <si>
    <t>Besi hitam</t>
  </si>
  <si>
    <t>9</t>
  </si>
  <si>
    <t>10</t>
  </si>
  <si>
    <t>11</t>
  </si>
  <si>
    <t>12</t>
  </si>
  <si>
    <t>13</t>
  </si>
  <si>
    <t>14</t>
  </si>
  <si>
    <t>Kenko/joyko</t>
  </si>
  <si>
    <t>15</t>
  </si>
  <si>
    <t>Tipe- X</t>
  </si>
  <si>
    <t>Cair, metal tip</t>
  </si>
  <si>
    <t>16</t>
  </si>
  <si>
    <t>Ukuran A4-F4</t>
  </si>
  <si>
    <t>17</t>
  </si>
  <si>
    <t>L-500</t>
  </si>
  <si>
    <t>18</t>
  </si>
  <si>
    <t>19</t>
  </si>
  <si>
    <t>Padat 21 gr</t>
  </si>
  <si>
    <t>20</t>
  </si>
  <si>
    <t>Joyko/Kangaroo 10</t>
  </si>
  <si>
    <t>21</t>
  </si>
  <si>
    <t>22</t>
  </si>
  <si>
    <t>Stapler remover</t>
  </si>
  <si>
    <t>Joyko SR-51</t>
  </si>
  <si>
    <t>23</t>
  </si>
  <si>
    <t>Joyko SC-838</t>
  </si>
  <si>
    <t>24</t>
  </si>
  <si>
    <t>Stick Note ukuran besar</t>
  </si>
  <si>
    <t>3x3 inch</t>
  </si>
  <si>
    <t>25</t>
  </si>
  <si>
    <t>Kenko SNI-725A</t>
  </si>
  <si>
    <t>26</t>
  </si>
  <si>
    <t>A4 70 gsm putih</t>
  </si>
  <si>
    <t>27</t>
  </si>
  <si>
    <t>Kertas HVS F4</t>
  </si>
  <si>
    <t>F4 70 gsm putih</t>
  </si>
  <si>
    <t>28</t>
  </si>
  <si>
    <t>F4 80 gsm putih</t>
  </si>
  <si>
    <t>29</t>
  </si>
  <si>
    <t>80 gsm</t>
  </si>
  <si>
    <t>Pejabat Pembuat Komitmen</t>
  </si>
  <si>
    <t>BPS Provinsi Sumatera Barat</t>
  </si>
  <si>
    <t>Alat/bahan Untuk Kegiatan Kantor Lainnya</t>
  </si>
  <si>
    <t>Kertas HVS</t>
  </si>
  <si>
    <t>Tinta/Toner Printer</t>
  </si>
  <si>
    <t>Sapu Dan Sikat</t>
  </si>
  <si>
    <t>Bahan Kimia Untuk Pembersih</t>
  </si>
  <si>
    <t>Pengharum Ruangan</t>
  </si>
  <si>
    <t>Keset Dan Tempat Sampah</t>
  </si>
  <si>
    <t>Batu Baterai</t>
  </si>
  <si>
    <t>Alat-Alat Pel Dan Lap</t>
  </si>
  <si>
    <t>Lampu Listrik</t>
  </si>
  <si>
    <t>Alat Tulis</t>
  </si>
  <si>
    <t>Tinta Tulis, Tinta Stempel</t>
  </si>
  <si>
    <t>Penjepit Kertas</t>
  </si>
  <si>
    <t>Penghapus/Korektor</t>
  </si>
  <si>
    <t>Ordner Dan Map</t>
  </si>
  <si>
    <t>Cutter (Alat Tulis Kantor)</t>
  </si>
  <si>
    <t>Alat Perekat</t>
  </si>
  <si>
    <t>Staples</t>
  </si>
  <si>
    <t>Alat Tulis Kantor Lainnya</t>
  </si>
  <si>
    <t>Amplop</t>
  </si>
  <si>
    <t>kd_gol</t>
  </si>
  <si>
    <t>kdbid</t>
  </si>
  <si>
    <t>kdkel</t>
  </si>
  <si>
    <t>kdskel</t>
  </si>
  <si>
    <t>kd_brg</t>
  </si>
  <si>
    <t>ur_sskel</t>
  </si>
  <si>
    <t>kd_akun</t>
  </si>
  <si>
    <t>ur_akun</t>
  </si>
  <si>
    <t>101</t>
  </si>
  <si>
    <t>10101</t>
  </si>
  <si>
    <t>1010101</t>
  </si>
  <si>
    <t>1010101001</t>
  </si>
  <si>
    <t>Aspal</t>
  </si>
  <si>
    <t>117131</t>
  </si>
  <si>
    <t>Bahan Baku</t>
  </si>
  <si>
    <t>1010101002</t>
  </si>
  <si>
    <t>Semen</t>
  </si>
  <si>
    <t>1010101003</t>
  </si>
  <si>
    <t>Kaca</t>
  </si>
  <si>
    <t>1010101004</t>
  </si>
  <si>
    <t>Pasir</t>
  </si>
  <si>
    <t>1010101005</t>
  </si>
  <si>
    <t>Batu</t>
  </si>
  <si>
    <t>1010101006</t>
  </si>
  <si>
    <t>Cat</t>
  </si>
  <si>
    <t>1010101007</t>
  </si>
  <si>
    <t>Seng</t>
  </si>
  <si>
    <t>1010101008</t>
  </si>
  <si>
    <t>Baja</t>
  </si>
  <si>
    <t>1010101009</t>
  </si>
  <si>
    <t>Electro Dalas</t>
  </si>
  <si>
    <t>1010101010</t>
  </si>
  <si>
    <t>Patok Beton</t>
  </si>
  <si>
    <t>1010101011</t>
  </si>
  <si>
    <t>Tiang Beton</t>
  </si>
  <si>
    <t>1010101012</t>
  </si>
  <si>
    <t>Besi Beton</t>
  </si>
  <si>
    <t>1010101013</t>
  </si>
  <si>
    <t>Tegel</t>
  </si>
  <si>
    <t>1010101014</t>
  </si>
  <si>
    <t>Genteng</t>
  </si>
  <si>
    <t>1010101015</t>
  </si>
  <si>
    <t>Bis Beton</t>
  </si>
  <si>
    <t>1010101016</t>
  </si>
  <si>
    <t>Plat</t>
  </si>
  <si>
    <t>1010101017</t>
  </si>
  <si>
    <t>Steel Sheet Pile</t>
  </si>
  <si>
    <t>1010101018</t>
  </si>
  <si>
    <t>Concrete Sheet Pile</t>
  </si>
  <si>
    <t>1010101019</t>
  </si>
  <si>
    <t>Kawat Bronjong</t>
  </si>
  <si>
    <t>1010101020</t>
  </si>
  <si>
    <t>Karung</t>
  </si>
  <si>
    <t>1010101021</t>
  </si>
  <si>
    <t>Minyak Cat/Thinner</t>
  </si>
  <si>
    <t>1010101999</t>
  </si>
  <si>
    <t>Bahan Bangunan Dan Konstruksi Lainnya</t>
  </si>
  <si>
    <t>1010102</t>
  </si>
  <si>
    <t>1010102001</t>
  </si>
  <si>
    <t>Bahan Kimia Padat</t>
  </si>
  <si>
    <t>1010102002</t>
  </si>
  <si>
    <t>Bahan Kimia Cair</t>
  </si>
  <si>
    <t>1010102003</t>
  </si>
  <si>
    <t>Bahan Kimia Gas</t>
  </si>
  <si>
    <t>1010102005</t>
  </si>
  <si>
    <t>Bahan Kimia Nuklir</t>
  </si>
  <si>
    <t>1010102999</t>
  </si>
  <si>
    <t>Bahan Kimia Lainnya</t>
  </si>
  <si>
    <t>1010103</t>
  </si>
  <si>
    <t>1010103001</t>
  </si>
  <si>
    <t>Anfo</t>
  </si>
  <si>
    <t>117112</t>
  </si>
  <si>
    <t>Amunisi</t>
  </si>
  <si>
    <t>1010103002</t>
  </si>
  <si>
    <t>Detonator</t>
  </si>
  <si>
    <t>1010103003</t>
  </si>
  <si>
    <t>Dinamit</t>
  </si>
  <si>
    <t>1010103004</t>
  </si>
  <si>
    <t>Gelatine</t>
  </si>
  <si>
    <t>1010103005</t>
  </si>
  <si>
    <t>Sumbu Ledak/Api</t>
  </si>
  <si>
    <t>1010103006</t>
  </si>
  <si>
    <t>1010103999</t>
  </si>
  <si>
    <t>Bahan Peledak Lainnya</t>
  </si>
  <si>
    <t>1010104</t>
  </si>
  <si>
    <t>Bahan Bakar Minyak (Bahan Baku)</t>
  </si>
  <si>
    <t>1010104002</t>
  </si>
  <si>
    <t>Minyak Pelumas (Bahan Baku)</t>
  </si>
  <si>
    <t>1010104003</t>
  </si>
  <si>
    <t>Minyak Hydrolis(Bahan Baku)</t>
  </si>
  <si>
    <t>1010104004</t>
  </si>
  <si>
    <t>Bahan Bakar Gas(Bahan Baku)</t>
  </si>
  <si>
    <t>1010104005</t>
  </si>
  <si>
    <t>Batubara(Bahan Baku)</t>
  </si>
  <si>
    <t>1010104999</t>
  </si>
  <si>
    <t>Bahan Bakar Dan Pelumas Lainnya (Bahan Baku)</t>
  </si>
  <si>
    <t>1010105</t>
  </si>
  <si>
    <t>1010105001</t>
  </si>
  <si>
    <t>Kawat</t>
  </si>
  <si>
    <t>1010105002</t>
  </si>
  <si>
    <t>Kayu</t>
  </si>
  <si>
    <t>1010105003</t>
  </si>
  <si>
    <t>Logam/Metalorgi</t>
  </si>
  <si>
    <t>1010105004</t>
  </si>
  <si>
    <t>Latex</t>
  </si>
  <si>
    <t>1010105005</t>
  </si>
  <si>
    <t>Biji Plastik</t>
  </si>
  <si>
    <t>1010105006</t>
  </si>
  <si>
    <t>Karet (Bahan Baku)</t>
  </si>
  <si>
    <t>1010105999</t>
  </si>
  <si>
    <t>Bahan Baku Lainnya</t>
  </si>
  <si>
    <t>1010106</t>
  </si>
  <si>
    <t>1010106001</t>
  </si>
  <si>
    <t>Uranium - 233</t>
  </si>
  <si>
    <t>1010106002</t>
  </si>
  <si>
    <t>Uranium - 235</t>
  </si>
  <si>
    <t>1010106003</t>
  </si>
  <si>
    <t>Uranium - 238</t>
  </si>
  <si>
    <t>1010106004</t>
  </si>
  <si>
    <t>Plutonium (PU)</t>
  </si>
  <si>
    <t>1010106005</t>
  </si>
  <si>
    <t>Neptarim (NP)</t>
  </si>
  <si>
    <t>1010106006</t>
  </si>
  <si>
    <t>Uranium Dioksida</t>
  </si>
  <si>
    <t>1010106007</t>
  </si>
  <si>
    <t>Thorium</t>
  </si>
  <si>
    <t>1010106999</t>
  </si>
  <si>
    <t>Bahan Kimia Nuklir Lainnya</t>
  </si>
  <si>
    <t>1010107</t>
  </si>
  <si>
    <t>1010107001</t>
  </si>
  <si>
    <t>Barang Dalam Proses</t>
  </si>
  <si>
    <t>1010107999</t>
  </si>
  <si>
    <t>Barang Dalam Proses Lainnya</t>
  </si>
  <si>
    <t>1010199</t>
  </si>
  <si>
    <t>1010199999</t>
  </si>
  <si>
    <t>Bahan Lainnya</t>
  </si>
  <si>
    <t>10102</t>
  </si>
  <si>
    <t>1010201</t>
  </si>
  <si>
    <t>1010201001</t>
  </si>
  <si>
    <t>Suku Cadang Alat Angkutan Darat Bermotor</t>
  </si>
  <si>
    <t>117114</t>
  </si>
  <si>
    <t>Suku Cadang</t>
  </si>
  <si>
    <t>1010201002</t>
  </si>
  <si>
    <t>Suku Cadang Alat Angkutan Darat Tak Bermotor</t>
  </si>
  <si>
    <t>1010201003</t>
  </si>
  <si>
    <t>Suku Cadang Alat Angkutan Apung Bermotor</t>
  </si>
  <si>
    <t>1010201004</t>
  </si>
  <si>
    <t>Suku Cadang Alat Angkutan Apung Tak Bermotor</t>
  </si>
  <si>
    <t>1010201005</t>
  </si>
  <si>
    <t>Suku Cadang Alat Angkutan Udara Bermotor</t>
  </si>
  <si>
    <t>1010201999</t>
  </si>
  <si>
    <t>Suku Cadang Alat Angkutan Lainnya</t>
  </si>
  <si>
    <t>1010202</t>
  </si>
  <si>
    <t>1010202001</t>
  </si>
  <si>
    <t>Suku Cadang Alat Besar Darat</t>
  </si>
  <si>
    <t>1010202002</t>
  </si>
  <si>
    <t>Suku Cadang Alat Besar Apung</t>
  </si>
  <si>
    <t>1010202003</t>
  </si>
  <si>
    <t>Suku Cadang Alat Besar Bantu</t>
  </si>
  <si>
    <t>1010202999</t>
  </si>
  <si>
    <t>Suku Cadang Alat Besar Lainnya</t>
  </si>
  <si>
    <t>1010203</t>
  </si>
  <si>
    <t>1010203001</t>
  </si>
  <si>
    <t>Suku Cadang Alat Kedokteran Umum</t>
  </si>
  <si>
    <t>1010203002</t>
  </si>
  <si>
    <t>Suku Cadang Alat Kedokteran Gigi</t>
  </si>
  <si>
    <t>1010203003</t>
  </si>
  <si>
    <t>Suku Cadang Alat Kedokteran Keluarga Berencana</t>
  </si>
  <si>
    <t>1010203004</t>
  </si>
  <si>
    <t>Suku Cadang Alat Kedokteran Bedah</t>
  </si>
  <si>
    <t>1010203005</t>
  </si>
  <si>
    <t>Suku Cadang Alat Kedokteran Kebidanan Dan Penyakit Kandungan</t>
  </si>
  <si>
    <t>1010203006</t>
  </si>
  <si>
    <t>Suku Cadang Alat Kedokteran THT</t>
  </si>
  <si>
    <t>1010203007</t>
  </si>
  <si>
    <t>Suku Cadang Alat Kedokteran Mata</t>
  </si>
  <si>
    <t>1010203008</t>
  </si>
  <si>
    <t>Suku Cadang Alat Kedokteran Penyakit Dalam</t>
  </si>
  <si>
    <t>1010203009</t>
  </si>
  <si>
    <t>Suku Cadang Alat Kedokteran Alat Kesehatan Anak</t>
  </si>
  <si>
    <t>1010203010</t>
  </si>
  <si>
    <t>Suku Cadang Alat Kedokteran Poliklinik Set</t>
  </si>
  <si>
    <t>1010203011</t>
  </si>
  <si>
    <t>Suku Cadang Alat Kedokteran Untuk Penderita Cacat Tubuh</t>
  </si>
  <si>
    <t>1010203012</t>
  </si>
  <si>
    <t>Suku Cadang Alat Kedokteran Syaraf</t>
  </si>
  <si>
    <t>1010203013</t>
  </si>
  <si>
    <t>Suku Cadang Alat Kedokteran Jantung</t>
  </si>
  <si>
    <t>1010203014</t>
  </si>
  <si>
    <t>Suku Cadang Alat Kedokteran Nuklir</t>
  </si>
  <si>
    <t>1010203015</t>
  </si>
  <si>
    <t>Suku Cadang Alat Kedokteran Radiologi</t>
  </si>
  <si>
    <t>1010203016</t>
  </si>
  <si>
    <t>Suku Cadang Alat Kedokteran Kulit Dan Kelamin</t>
  </si>
  <si>
    <t>1010203017</t>
  </si>
  <si>
    <t>Suku Cadang Alat Kedokteran Ugd</t>
  </si>
  <si>
    <t>1010203018</t>
  </si>
  <si>
    <t>Suku Cadang Alat Kedokteran Hematologi</t>
  </si>
  <si>
    <t>1010203019</t>
  </si>
  <si>
    <t>Suku Cadang Alat Kedokteran Hewan</t>
  </si>
  <si>
    <t>1010203999</t>
  </si>
  <si>
    <t>Suku Cadang Alat Kedokteran Lainnya</t>
  </si>
  <si>
    <t>1010204</t>
  </si>
  <si>
    <t>1010204001</t>
  </si>
  <si>
    <t>Suku Cadang Alat Laboratorium Kimia Air Taknik Penyehatan</t>
  </si>
  <si>
    <t>1010204002</t>
  </si>
  <si>
    <t>Suku Cadang Alat Laboratorium Micro Biologi Penyehatan</t>
  </si>
  <si>
    <t>1010204003</t>
  </si>
  <si>
    <t>Suku Cadang Alat Laboratorium Hidro Kimia</t>
  </si>
  <si>
    <t>1010204004</t>
  </si>
  <si>
    <t>Suku Cadang Alat Laboratorium Model Hidrolika</t>
  </si>
  <si>
    <t>1010204005</t>
  </si>
  <si>
    <t>Suku Cadang Alat Laboratorium Batuan/Geologi</t>
  </si>
  <si>
    <t>1010204006</t>
  </si>
  <si>
    <t>Suku Cadang Alat Laboratorium Bahan Bangunan Konstruksi</t>
  </si>
  <si>
    <t>1010204007</t>
  </si>
  <si>
    <t>Suku Cadang Alat Laboratorium Aspal, Cat Dan Kimia</t>
  </si>
  <si>
    <t>1010204008</t>
  </si>
  <si>
    <t>Suku Cadang Alat Laboratorium Mekanika Tanah Dan Batuan</t>
  </si>
  <si>
    <t>1010204009</t>
  </si>
  <si>
    <t>Suku Cadang Alat Laboratorium Cocok Tanam</t>
  </si>
  <si>
    <t>1010204010</t>
  </si>
  <si>
    <t>Suku Cadang Alat Laboratorium Logam, Mesin Dan Listrik</t>
  </si>
  <si>
    <t>1010204011</t>
  </si>
  <si>
    <t>Suku Cadang Alat Laboratorium Umum</t>
  </si>
  <si>
    <t>1010204012</t>
  </si>
  <si>
    <t>Suku Cadang Alat Laboratorium Microbiologi</t>
  </si>
  <si>
    <t>1010204013</t>
  </si>
  <si>
    <t>Suku Cadang Alat Laboratorium Kimia</t>
  </si>
  <si>
    <t>1010204014</t>
  </si>
  <si>
    <t>Suku Cadang Alat Laboratorium Patologi</t>
  </si>
  <si>
    <t>1010204015</t>
  </si>
  <si>
    <t>Suku Cadang Alat Laboratorium Immunologi</t>
  </si>
  <si>
    <t>1010204016</t>
  </si>
  <si>
    <t>Suku Cadang Alat Laboratorium Film</t>
  </si>
  <si>
    <t>1010204017</t>
  </si>
  <si>
    <t>Suku Cadang Alat Laboratorium Radio Isotop</t>
  </si>
  <si>
    <t>1010204018</t>
  </si>
  <si>
    <t>Suku Cadang Alat Laboratorium Makanan</t>
  </si>
  <si>
    <t>1010204019</t>
  </si>
  <si>
    <t>Suku Cadang Alat Laboratorium Aero Dinamika</t>
  </si>
  <si>
    <t>1010204020</t>
  </si>
  <si>
    <t>Suku Cadang Alat Laboratorium Standarisasi Kaliberasi Dan Instrum</t>
  </si>
  <si>
    <t>1010204021</t>
  </si>
  <si>
    <t>Suku Cadang Alat Laboratorium Farmasi</t>
  </si>
  <si>
    <t>1010204022</t>
  </si>
  <si>
    <t>Suku Cadang Alat Laboratorium Pemantauan Kualitas Udara</t>
  </si>
  <si>
    <t>1010204023</t>
  </si>
  <si>
    <t>Suku Cadang Alat Laboratorium Fisika</t>
  </si>
  <si>
    <t>1010204024</t>
  </si>
  <si>
    <t>Suku Cadang Alat Laboratorium Hidrodinamika</t>
  </si>
  <si>
    <t>1010204025</t>
  </si>
  <si>
    <t>Suku Cadang Alat Laboratorium Pengkajian Teknik Pantai</t>
  </si>
  <si>
    <t>1010204026</t>
  </si>
  <si>
    <t>Suku Cadang Alat Laboratorium Kematologi</t>
  </si>
  <si>
    <t>1010204027</t>
  </si>
  <si>
    <t>Suku Cadang Alat Laboratorium Proses Peleburan</t>
  </si>
  <si>
    <t>1010204028</t>
  </si>
  <si>
    <t>Suku Cadang Alat Laboratorium Pasir</t>
  </si>
  <si>
    <t>1010204029</t>
  </si>
  <si>
    <t>Suku Cadang Alat Laboratorium Proses Pembuatan Cetakan</t>
  </si>
  <si>
    <t>1010204030</t>
  </si>
  <si>
    <t>Suku Cadang Alat Laboratorium Proses Pembuatan Pola</t>
  </si>
  <si>
    <t>1010204031</t>
  </si>
  <si>
    <t>Suku Cadang Alat Laboratorium Metalography</t>
  </si>
  <si>
    <t>1010204032</t>
  </si>
  <si>
    <t>Suku Cadang Alat Laboratorium Proses Pengelasan</t>
  </si>
  <si>
    <t>1010204033</t>
  </si>
  <si>
    <t>Suku Cadang Alat Laboratorium Uji Proses Pengelasan</t>
  </si>
  <si>
    <t>1010204034</t>
  </si>
  <si>
    <t>Suku Cadang Alat Laboratorium Proses Pembuatan Logam</t>
  </si>
  <si>
    <t>1010204035</t>
  </si>
  <si>
    <t>Suku Cadang Alat Laboratorium Metrologie</t>
  </si>
  <si>
    <t>1010204036</t>
  </si>
  <si>
    <t>Suku Cadang Alat Laboratorium Proses Pelapisan Logam</t>
  </si>
  <si>
    <t>1010204037</t>
  </si>
  <si>
    <t>Suku Cadang Alat Laboratorium Proses Pengolahan Panas</t>
  </si>
  <si>
    <t>1010204038</t>
  </si>
  <si>
    <t>Suku Cadang Alat Laboratorium Proses Teknologi Tekstil</t>
  </si>
  <si>
    <t>1010204039</t>
  </si>
  <si>
    <t>Suku Cadang Alat Laboratorium Uji Tekstil</t>
  </si>
  <si>
    <t>1010204040</t>
  </si>
  <si>
    <t>Suku Cadang Alat Laboratorium Proses Teknologi Keramik</t>
  </si>
  <si>
    <t>1010204041</t>
  </si>
  <si>
    <t>Suku Cadang Alat Laboratorium Proses Teknologi Kulit Karet</t>
  </si>
  <si>
    <t>1010204042</t>
  </si>
  <si>
    <t>Suku Cadang Alat Laboratorium Uji Kulit Karet Dan Plastik</t>
  </si>
  <si>
    <t>1010204043</t>
  </si>
  <si>
    <t>Suku Cadang Alat Laboratorium Alat Uji Keramik</t>
  </si>
  <si>
    <t>1010204044</t>
  </si>
  <si>
    <t>Suku Cadang Alat Laboratorium Proses Teknologi Selulosa</t>
  </si>
  <si>
    <t>1010204045</t>
  </si>
  <si>
    <t>Suku Cadang Alat Laboratorium Paska Panen</t>
  </si>
  <si>
    <t>1010204046</t>
  </si>
  <si>
    <t>Suku Cadang Alat Laboratorium Pertanian (Suku Cadang Alat Laborat</t>
  </si>
  <si>
    <t>1010204047</t>
  </si>
  <si>
    <t>Suku Cadang Alat Laboratorium Kualitas Air</t>
  </si>
  <si>
    <t>1010204048</t>
  </si>
  <si>
    <t>Suku Cadang Alat Laboratorium Elektronika Dan Daya</t>
  </si>
  <si>
    <t>1010204049</t>
  </si>
  <si>
    <t>Suku Cadang Alat Laboratorium Energi Surya</t>
  </si>
  <si>
    <t>1010204050</t>
  </si>
  <si>
    <t>Suku Cadang Alat Laboratorium Konversi Batubara Dan Bioma</t>
  </si>
  <si>
    <t>1010204051</t>
  </si>
  <si>
    <t>Suku Cadang Alat Laboratorium Oceanografi</t>
  </si>
  <si>
    <t>1010204052</t>
  </si>
  <si>
    <t>Suku Cadang Alat Laboratorium Perairan</t>
  </si>
  <si>
    <t>1010204053</t>
  </si>
  <si>
    <t>Suku Cadang Alat Laboratorium Biologi</t>
  </si>
  <si>
    <t>1010204054</t>
  </si>
  <si>
    <t>Suku Cadang Alat Laboratorium Geofisika</t>
  </si>
  <si>
    <t>1010204055</t>
  </si>
  <si>
    <t>Suku Cadang Alat Laboratorium Tambang</t>
  </si>
  <si>
    <t>1010204056</t>
  </si>
  <si>
    <t>Suku Cadang Alat Laboratorium Tambang Proses/Teknik Kimia</t>
  </si>
  <si>
    <t>1010204057</t>
  </si>
  <si>
    <t>Suku Cadang Alat Laboratorium Proses Industri</t>
  </si>
  <si>
    <t>1010204058</t>
  </si>
  <si>
    <t>Suku Cadang Alat Laboratorium Kesehatan Kerja</t>
  </si>
  <si>
    <t>1010204059</t>
  </si>
  <si>
    <t>Suku Cadang Alat Laboratorium Kearsipan</t>
  </si>
  <si>
    <t>1010204060</t>
  </si>
  <si>
    <t>Suku Cadang Alat Laboratorium Perikanan dan Kelautan</t>
  </si>
  <si>
    <t>1010204999</t>
  </si>
  <si>
    <t>Suku Cadang Alat Laboratorium Lainnya</t>
  </si>
  <si>
    <t>1010205</t>
  </si>
  <si>
    <t>1010205001</t>
  </si>
  <si>
    <t>Suku Cadang Alat Pemancar MF/MW</t>
  </si>
  <si>
    <t>1010205002</t>
  </si>
  <si>
    <t>Suku Cadang Alat Pemancar HF/SW</t>
  </si>
  <si>
    <t>1010205003</t>
  </si>
  <si>
    <t>Suku Cadang Alat Pemancar FHF/MF</t>
  </si>
  <si>
    <t>1010205004</t>
  </si>
  <si>
    <t>Suku Cadang Alat Pemancar UHF</t>
  </si>
  <si>
    <t>1010205005</t>
  </si>
  <si>
    <t>Suku Cadang Alat Pemancar SHF</t>
  </si>
  <si>
    <t>1010205999</t>
  </si>
  <si>
    <t>Suku Cadang Alat Pemancar Lainnya</t>
  </si>
  <si>
    <t>1010206</t>
  </si>
  <si>
    <t>1010206001</t>
  </si>
  <si>
    <t>Suku Cadang Alat Studio</t>
  </si>
  <si>
    <t>1010206002</t>
  </si>
  <si>
    <t>Suku Cadang Alat Komunikasi</t>
  </si>
  <si>
    <t>1010206999</t>
  </si>
  <si>
    <t>Suku Cadang Alat Studio Dan Komunikasi Lainnya</t>
  </si>
  <si>
    <t>1010207</t>
  </si>
  <si>
    <t>1010207001</t>
  </si>
  <si>
    <t>Suku Cadang Alat Pengolahan Ternak Dan Tanaman</t>
  </si>
  <si>
    <t>1010207002</t>
  </si>
  <si>
    <t>Suku Cadang Alat Pemeliharaan Tanaman/Ikan/Ternak</t>
  </si>
  <si>
    <t>1010207003</t>
  </si>
  <si>
    <t>Suku Cadang Alat Panen</t>
  </si>
  <si>
    <t>1010207004</t>
  </si>
  <si>
    <t>Suku Cadang Alat Penyimpanan Hasil Percobaan Pertanian</t>
  </si>
  <si>
    <t>1010207005</t>
  </si>
  <si>
    <t>Suku Cadang Alat Laboratorium Pertanian (Suku Cadang Alat Pertani</t>
  </si>
  <si>
    <t>1010207006</t>
  </si>
  <si>
    <t>Suku Cadang Alat Prossesing</t>
  </si>
  <si>
    <t>1010207007</t>
  </si>
  <si>
    <t>Suku Cadang Alat Paska Panen</t>
  </si>
  <si>
    <t>1010207008</t>
  </si>
  <si>
    <t>Suku Cadang Alat Produksi</t>
  </si>
  <si>
    <t>1010207999</t>
  </si>
  <si>
    <t>Suku Cadang Alat Pertanian Lainnya</t>
  </si>
  <si>
    <t>1010208</t>
  </si>
  <si>
    <t>1010208001</t>
  </si>
  <si>
    <t>Suku Cadang Alat Bengkel Bermesin</t>
  </si>
  <si>
    <t>1010208002</t>
  </si>
  <si>
    <t>Suku Cadang Alat Bengkel Tidak Bermesin</t>
  </si>
  <si>
    <t>1010208999</t>
  </si>
  <si>
    <t>Suku Cadang Alat Bengkel Lainnya</t>
  </si>
  <si>
    <t>1010209</t>
  </si>
  <si>
    <t>1010209001</t>
  </si>
  <si>
    <t>Suku Cadang Pistol</t>
  </si>
  <si>
    <t>1010209002</t>
  </si>
  <si>
    <t>Suku Cadang Senapan Mesin</t>
  </si>
  <si>
    <t>1010209003</t>
  </si>
  <si>
    <t>Suku Cadang Senapan Otomatis (SO)</t>
  </si>
  <si>
    <t>1010209004</t>
  </si>
  <si>
    <t>Suku Cadang Meriam</t>
  </si>
  <si>
    <t>1010209005</t>
  </si>
  <si>
    <t>Suku Cadang Rudal</t>
  </si>
  <si>
    <t>1010209006</t>
  </si>
  <si>
    <t>Suku Cadang Jihandak</t>
  </si>
  <si>
    <t>1010209007</t>
  </si>
  <si>
    <t>Suku Cadang Ranjau</t>
  </si>
  <si>
    <t>1010209008</t>
  </si>
  <si>
    <t>Suku Cadang Penyamaran</t>
  </si>
  <si>
    <t>1010209009</t>
  </si>
  <si>
    <t>Suku Cadang Alat Pembuat Senjata</t>
  </si>
  <si>
    <t>1010209010</t>
  </si>
  <si>
    <t>Suku Cadang Alat Pembuat Amunisi</t>
  </si>
  <si>
    <t>1010209011</t>
  </si>
  <si>
    <t>Suku Cadang Pendukung</t>
  </si>
  <si>
    <t>1010209999</t>
  </si>
  <si>
    <t>Suku Cadang Senjata Lainnya</t>
  </si>
  <si>
    <t>1010299</t>
  </si>
  <si>
    <t>1010299999</t>
  </si>
  <si>
    <t>Suku Cadang Lainnya</t>
  </si>
  <si>
    <t>10103</t>
  </si>
  <si>
    <t>1010301</t>
  </si>
  <si>
    <t>117111</t>
  </si>
  <si>
    <t>Barang Konsumsi</t>
  </si>
  <si>
    <t>Buku Tulis</t>
  </si>
  <si>
    <t>1010301011</t>
  </si>
  <si>
    <t>Stadler HD</t>
  </si>
  <si>
    <t>Isi Staples</t>
  </si>
  <si>
    <t>Barang Cetakan</t>
  </si>
  <si>
    <t>1010301015</t>
  </si>
  <si>
    <t>Seminar Kit</t>
  </si>
  <si>
    <t>1010302</t>
  </si>
  <si>
    <t>Berbagai Kertas</t>
  </si>
  <si>
    <t>Kertas Cover</t>
  </si>
  <si>
    <t>1010302005</t>
  </si>
  <si>
    <t>Kop Surat</t>
  </si>
  <si>
    <t>Kertas Dan Cover Lainnya</t>
  </si>
  <si>
    <t>1010303</t>
  </si>
  <si>
    <t>1010303001</t>
  </si>
  <si>
    <t>Transparant Sheet</t>
  </si>
  <si>
    <t>1010303002</t>
  </si>
  <si>
    <t>Tinta Cetak</t>
  </si>
  <si>
    <t>1010303003</t>
  </si>
  <si>
    <t>Plat Cetak</t>
  </si>
  <si>
    <t>1010303004</t>
  </si>
  <si>
    <t>Stensil Sheet</t>
  </si>
  <si>
    <t>1010303005</t>
  </si>
  <si>
    <t>Chenical/Bahan Kimia Cetak</t>
  </si>
  <si>
    <t>1010303006</t>
  </si>
  <si>
    <t>Film Cetak</t>
  </si>
  <si>
    <t>Bahan Cetak Lainnya</t>
  </si>
  <si>
    <t>1010304</t>
  </si>
  <si>
    <t>Continuous Form</t>
  </si>
  <si>
    <t>Computer File/Tempat Disket</t>
  </si>
  <si>
    <t>Pita Printer</t>
  </si>
  <si>
    <t>USB/Flash Disk</t>
  </si>
  <si>
    <t>kartu Memori</t>
  </si>
  <si>
    <t>CD/DVD Drive</t>
  </si>
  <si>
    <t>1010304009</t>
  </si>
  <si>
    <t>Harddisk Internal</t>
  </si>
  <si>
    <t>Mouse</t>
  </si>
  <si>
    <t>CD/DVD</t>
  </si>
  <si>
    <t>Bahan Komputer Lainnya</t>
  </si>
  <si>
    <t>1010305</t>
  </si>
  <si>
    <t>117113</t>
  </si>
  <si>
    <t>Bahan untuk Pemeliharaan</t>
  </si>
  <si>
    <t>Ember, Slang, Dan Tempat Air Lainnya</t>
  </si>
  <si>
    <t>Kunci, Kran Dan Semprotan</t>
  </si>
  <si>
    <t>Alat Pengikat</t>
  </si>
  <si>
    <t>1010305007</t>
  </si>
  <si>
    <t>Peralatan Ledeng</t>
  </si>
  <si>
    <t>1010305009</t>
  </si>
  <si>
    <t>Alat Untuk Makan Dan Minum</t>
  </si>
  <si>
    <t>1010305010</t>
  </si>
  <si>
    <t>Kaos Lampu Petromak</t>
  </si>
  <si>
    <t>1010305011</t>
  </si>
  <si>
    <t>Kaca Lampu Petromak</t>
  </si>
  <si>
    <t>1010305013</t>
  </si>
  <si>
    <t>Kuas</t>
  </si>
  <si>
    <t>Segel/Tanda Pengaman</t>
  </si>
  <si>
    <t>Perabot Kantor Lainnya</t>
  </si>
  <si>
    <t>1010306</t>
  </si>
  <si>
    <t>Kabel Listrik</t>
  </si>
  <si>
    <t>Saklar</t>
  </si>
  <si>
    <t>Stacker</t>
  </si>
  <si>
    <t>1010306006</t>
  </si>
  <si>
    <t>Balast</t>
  </si>
  <si>
    <t>Starter</t>
  </si>
  <si>
    <t>Vitting</t>
  </si>
  <si>
    <t>1010306009</t>
  </si>
  <si>
    <t>Accu</t>
  </si>
  <si>
    <t>1010306011</t>
  </si>
  <si>
    <t>Stavol</t>
  </si>
  <si>
    <t>Alat Listrik Lainnya</t>
  </si>
  <si>
    <t>1010307</t>
  </si>
  <si>
    <t>1010307001</t>
  </si>
  <si>
    <t>Bahan Baku Pakaian</t>
  </si>
  <si>
    <t>1010307002</t>
  </si>
  <si>
    <t>Penutup Kepala</t>
  </si>
  <si>
    <t>1010307003</t>
  </si>
  <si>
    <t>Penutup Badan</t>
  </si>
  <si>
    <t>1010307004</t>
  </si>
  <si>
    <t>Penutup Tangan</t>
  </si>
  <si>
    <t>1010307005</t>
  </si>
  <si>
    <t>Penutup Kaki</t>
  </si>
  <si>
    <t>1010307006</t>
  </si>
  <si>
    <t>Atribut</t>
  </si>
  <si>
    <t>Perlengkapan Lapangan</t>
  </si>
  <si>
    <t>Perlengkapan Dinas Lainnya</t>
  </si>
  <si>
    <t>1010308</t>
  </si>
  <si>
    <t>1010308001</t>
  </si>
  <si>
    <t>Kaporlap dan Perlengkapan Satwa Anjing</t>
  </si>
  <si>
    <t>1010308002</t>
  </si>
  <si>
    <t>Kaporlap dan Perlengkapan Satwa Kuda</t>
  </si>
  <si>
    <t>1010308999</t>
  </si>
  <si>
    <t>Kaporlap Dan Perlengkapan Satwa Lainnya</t>
  </si>
  <si>
    <t>1010309</t>
  </si>
  <si>
    <t>Meterai</t>
  </si>
  <si>
    <t>1010309002</t>
  </si>
  <si>
    <t>Prangko</t>
  </si>
  <si>
    <t>1010309003</t>
  </si>
  <si>
    <t>Perlengkapan Penunjang Kegiatan Kantor Lainnya</t>
  </si>
  <si>
    <t>1010310</t>
  </si>
  <si>
    <t>1010310001</t>
  </si>
  <si>
    <t>Persediaan Berupa Alat Penunjang Kedokteran</t>
  </si>
  <si>
    <t>1010310002</t>
  </si>
  <si>
    <t>Persediaan Berupa Alat Penunjang Laboratorium</t>
  </si>
  <si>
    <t>1010310003</t>
  </si>
  <si>
    <t>Persediaan Berupa Alat Penunjang Studio  Dan Komunikasi</t>
  </si>
  <si>
    <t>1010310999</t>
  </si>
  <si>
    <t>Alat Penunjang Kegiatan  Kantor Lainnya</t>
  </si>
  <si>
    <t>1010311</t>
  </si>
  <si>
    <t>1010311001</t>
  </si>
  <si>
    <t>Persediaan Berupa Bahan  Penunjang Kedokteran</t>
  </si>
  <si>
    <t>1010311002</t>
  </si>
  <si>
    <t>Persediaan Berupa Bahan  Penunjang Laboratorium</t>
  </si>
  <si>
    <t>1010311003</t>
  </si>
  <si>
    <t>Persediaan Berupa Bahan Penunjang Pertanian</t>
  </si>
  <si>
    <t>Bahan Penunjang Kegiatan  Kantor Lainnya</t>
  </si>
  <si>
    <t>1010312</t>
  </si>
  <si>
    <t>1010312001</t>
  </si>
  <si>
    <t>Persediaan Berupa Alat/Bahan  Daktiloskopi</t>
  </si>
  <si>
    <t>1010312002</t>
  </si>
  <si>
    <t>Persediaan Berupa Alat/Bahan  Lalu Lintas</t>
  </si>
  <si>
    <t>1010312999</t>
  </si>
  <si>
    <t>Alat/Bahan Penunjang Kegiatan Keamanan Lainnya</t>
  </si>
  <si>
    <t>1010313</t>
  </si>
  <si>
    <t>Bahan Bakar Minyak  (Barang Konsumsi)</t>
  </si>
  <si>
    <t>1010313002</t>
  </si>
  <si>
    <t>Minyak Pelumas (Barang Konsumsi)</t>
  </si>
  <si>
    <t>1010313999</t>
  </si>
  <si>
    <t>Bahan Bakar Dan Pelumas Lainnya  (Barang Konsumsi)</t>
  </si>
  <si>
    <t>1010314</t>
  </si>
  <si>
    <t>1010314001</t>
  </si>
  <si>
    <t>Obat Cair  (Barang Konsumsi)</t>
  </si>
  <si>
    <t>Obat Padat (Barang Konsumsi)</t>
  </si>
  <si>
    <t>1010314003</t>
  </si>
  <si>
    <t>Obat Gas (Barang Konsumsi)</t>
  </si>
  <si>
    <t>1010314004</t>
  </si>
  <si>
    <t>Obat Serbuk/Tepung  (Barang Konsumsi)</t>
  </si>
  <si>
    <t>1010314005</t>
  </si>
  <si>
    <t>Obat Gel/ Salep (Barang Konsumsi)</t>
  </si>
  <si>
    <t>1010314999</t>
  </si>
  <si>
    <t>Obat Lainnya  (Barang Konsumsi)</t>
  </si>
  <si>
    <t>1010315</t>
  </si>
  <si>
    <t>1010315001</t>
  </si>
  <si>
    <t>Dokumen Keimigrasian</t>
  </si>
  <si>
    <t>1010315999</t>
  </si>
  <si>
    <t>Dokumen Layanan Keimigrasian Lainnya</t>
  </si>
  <si>
    <t>1010399</t>
  </si>
  <si>
    <t>10104</t>
  </si>
  <si>
    <t>1010401</t>
  </si>
  <si>
    <t>Obat Cair(Persediaan Lainnya)</t>
  </si>
  <si>
    <t>117199</t>
  </si>
  <si>
    <t>Persediaan Lainnya</t>
  </si>
  <si>
    <t>Obat Padat(Persediaan Lainnya)</t>
  </si>
  <si>
    <t>1010401003</t>
  </si>
  <si>
    <t>Obat Gas(Persediaan Lainnya)</t>
  </si>
  <si>
    <t>1010401004</t>
  </si>
  <si>
    <t>Obat Serbuk/Tepung(Persediaan Lainnya)</t>
  </si>
  <si>
    <t>Obat Gel/Salep(Persediaan Lainnya)</t>
  </si>
  <si>
    <t>1010401006</t>
  </si>
  <si>
    <t>Alat/Obat Kontrasepsi Keluarga Berencana(Persediaan Lainnya)</t>
  </si>
  <si>
    <t>1010401007</t>
  </si>
  <si>
    <t>Non Alat/Obat Kontrasepsi Keluarga Berencana(Persediaan Lainnya)</t>
  </si>
  <si>
    <t>Obat Lainnya(Persediaan Lainnya)</t>
  </si>
  <si>
    <t>10105</t>
  </si>
  <si>
    <t>1010501</t>
  </si>
  <si>
    <t>1010501001</t>
  </si>
  <si>
    <t>Pita Cukai, Materai, Leges</t>
  </si>
  <si>
    <t>117121</t>
  </si>
  <si>
    <t>Pita Cukai, Materai dan Leges</t>
  </si>
  <si>
    <t>1010501002</t>
  </si>
  <si>
    <t>Tanah dan Bangunan</t>
  </si>
  <si>
    <t>117122</t>
  </si>
  <si>
    <t>Tanah Bangunan untuk dijual atau diserahkan kepada Masyarakat</t>
  </si>
  <si>
    <t>1010501003</t>
  </si>
  <si>
    <t>Hewan dan Tanaman</t>
  </si>
  <si>
    <t>117123</t>
  </si>
  <si>
    <t>Hewan dan Tanaman untuk dijual atau diserahkan kepada Masyarakat</t>
  </si>
  <si>
    <t>1010501004</t>
  </si>
  <si>
    <t>Peralatan dan Mesin</t>
  </si>
  <si>
    <t>117124</t>
  </si>
  <si>
    <t>Peralatan dan Mesin untuk dijual atau diserahkan kepada Masyarakat</t>
  </si>
  <si>
    <t>1010501005</t>
  </si>
  <si>
    <t>Jalan, Irigasi, dan Jaringan</t>
  </si>
  <si>
    <t>117125</t>
  </si>
  <si>
    <t>Jalan, Irigasi dan Jaringan untuk diserahkan kepada Masyarakat</t>
  </si>
  <si>
    <t>Aset Tetap Lainnya</t>
  </si>
  <si>
    <t>117126</t>
  </si>
  <si>
    <t>Aset Tetap Lainnya untuk diserahkan kepada Masyarakat</t>
  </si>
  <si>
    <t>1010501007</t>
  </si>
  <si>
    <t>Aset Lain-lain</t>
  </si>
  <si>
    <t>117127</t>
  </si>
  <si>
    <t>Aset Lain-Lain untuk diserahkan kepada Masyarakat</t>
  </si>
  <si>
    <t>Barang Persediaan</t>
  </si>
  <si>
    <t>117128</t>
  </si>
  <si>
    <t>Barang Persediaan Lainnya untuk Dijual/Diserahkan ke Masyarakat</t>
  </si>
  <si>
    <t>10106</t>
  </si>
  <si>
    <t>1010601</t>
  </si>
  <si>
    <t>1010601001</t>
  </si>
  <si>
    <t>Cadangan Energi</t>
  </si>
  <si>
    <t>117191</t>
  </si>
  <si>
    <t>Persediaan untuk Tujuan Strategis/Berjaga-jaga</t>
  </si>
  <si>
    <t>1010601002</t>
  </si>
  <si>
    <t>Cadangan Pangan</t>
  </si>
  <si>
    <t>Persediaan Untuk Tujuan Strategis/Berjaga-jaga Lainnya</t>
  </si>
  <si>
    <t>10107</t>
  </si>
  <si>
    <t>1010701</t>
  </si>
  <si>
    <t>1010701001</t>
  </si>
  <si>
    <t>Makanan/Sembako</t>
  </si>
  <si>
    <t>Minuman</t>
  </si>
  <si>
    <t>1010701999</t>
  </si>
  <si>
    <t>Natura Lainnya</t>
  </si>
  <si>
    <t>1010702</t>
  </si>
  <si>
    <t>1010702001</t>
  </si>
  <si>
    <t>Pakan Hewan</t>
  </si>
  <si>
    <t>1010702002</t>
  </si>
  <si>
    <t>Pakan Ikan</t>
  </si>
  <si>
    <t>1010702999</t>
  </si>
  <si>
    <t>Pakan Lainnya</t>
  </si>
  <si>
    <t>1010799</t>
  </si>
  <si>
    <t>1010799999</t>
  </si>
  <si>
    <t>Natura Dan Pakan Lainnya</t>
  </si>
  <si>
    <t>10108</t>
  </si>
  <si>
    <t>1010801</t>
  </si>
  <si>
    <t>1010801001</t>
  </si>
  <si>
    <t>Hewan/Ternak</t>
  </si>
  <si>
    <t>1010801002</t>
  </si>
  <si>
    <t>Biota Laut/Ikan</t>
  </si>
  <si>
    <t>1010801003</t>
  </si>
  <si>
    <t>Tanaman</t>
  </si>
  <si>
    <t>1010801999</t>
  </si>
  <si>
    <t>Persediaan Penelitian Biologi Lainnya</t>
  </si>
  <si>
    <t>1010802</t>
  </si>
  <si>
    <t>1010802001</t>
  </si>
  <si>
    <t>Antariksa</t>
  </si>
  <si>
    <t>1010802002</t>
  </si>
  <si>
    <t>Pertanian</t>
  </si>
  <si>
    <t>1010802003</t>
  </si>
  <si>
    <t>Perikanan</t>
  </si>
  <si>
    <t>1010802004</t>
  </si>
  <si>
    <t>Peternakan</t>
  </si>
  <si>
    <t>1010802005</t>
  </si>
  <si>
    <t>Perkebunan dan kehutanan</t>
  </si>
  <si>
    <t>1010802006</t>
  </si>
  <si>
    <t>Militer</t>
  </si>
  <si>
    <t>1010802999</t>
  </si>
  <si>
    <t>Persediaan penelitian teknologi lainnya</t>
  </si>
  <si>
    <t>1010899</t>
  </si>
  <si>
    <t>1010899999</t>
  </si>
  <si>
    <t>Persediaan penelitian lainnya</t>
  </si>
  <si>
    <t>10109</t>
  </si>
  <si>
    <t>1010901</t>
  </si>
  <si>
    <t>1010901001</t>
  </si>
  <si>
    <t>Tanah dan bangunan dalam proses</t>
  </si>
  <si>
    <t>117129</t>
  </si>
  <si>
    <t>Persediaan Lainnya Untuk Diserahkan Kepada Masyarakat - Dalam Proses</t>
  </si>
  <si>
    <t>1010901002</t>
  </si>
  <si>
    <t>Peralatan dan mesin dalam proses</t>
  </si>
  <si>
    <t>1010901003</t>
  </si>
  <si>
    <t>Jalan, irigasi, dan jaringan dalam proses</t>
  </si>
  <si>
    <t>1010901004</t>
  </si>
  <si>
    <t>Aset tetap lainnya dalam proses</t>
  </si>
  <si>
    <t>1010901005</t>
  </si>
  <si>
    <t>Aset lain-lain dalam proses</t>
  </si>
  <si>
    <t>1010901006</t>
  </si>
  <si>
    <t>Barang persediaan dalam proses</t>
  </si>
  <si>
    <t>1010999</t>
  </si>
  <si>
    <t>1010999999</t>
  </si>
  <si>
    <t>Persediaan dalam proses lainnya</t>
  </si>
  <si>
    <t>10110</t>
  </si>
  <si>
    <t>1011001</t>
  </si>
  <si>
    <t>1011001001</t>
  </si>
  <si>
    <t>117141</t>
  </si>
  <si>
    <t>Persediaan dalam Rangka Bantuan Sosial</t>
  </si>
  <si>
    <t>1011001002</t>
  </si>
  <si>
    <t>1011001003</t>
  </si>
  <si>
    <t>1011001004</t>
  </si>
  <si>
    <t>Jalan, Irigasi dan Jaringan</t>
  </si>
  <si>
    <t>1011001005</t>
  </si>
  <si>
    <t>1011001006</t>
  </si>
  <si>
    <t>Aset Lain-Lain</t>
  </si>
  <si>
    <t>1011001007</t>
  </si>
  <si>
    <t>102</t>
  </si>
  <si>
    <t>10201</t>
  </si>
  <si>
    <t>1020101</t>
  </si>
  <si>
    <t>1020101001</t>
  </si>
  <si>
    <t>Komponen Jembatan Bailley</t>
  </si>
  <si>
    <t>1020101002</t>
  </si>
  <si>
    <t>Komponen Jembatan Baja Prefab</t>
  </si>
  <si>
    <t>1020101999</t>
  </si>
  <si>
    <t>Komponen Jembatan Baja Lainnya</t>
  </si>
  <si>
    <t>1020102</t>
  </si>
  <si>
    <t>1020102001</t>
  </si>
  <si>
    <t>Komponen Jembatan Pratekan Prefab</t>
  </si>
  <si>
    <t>1020102999</t>
  </si>
  <si>
    <t>Komponen Jembatan Pratekan Lainnya</t>
  </si>
  <si>
    <t>1020103</t>
  </si>
  <si>
    <t>1020103001</t>
  </si>
  <si>
    <t>Dinamo Amper</t>
  </si>
  <si>
    <t>1020103002</t>
  </si>
  <si>
    <t>Dinamo Start</t>
  </si>
  <si>
    <t>1020103003</t>
  </si>
  <si>
    <t>Transmisi</t>
  </si>
  <si>
    <t>1020103004</t>
  </si>
  <si>
    <t>Injection Pump</t>
  </si>
  <si>
    <t>1020103005</t>
  </si>
  <si>
    <t>Karburator Unit</t>
  </si>
  <si>
    <t>1020103006</t>
  </si>
  <si>
    <t>Motor Hidrolik</t>
  </si>
  <si>
    <t>1020103007</t>
  </si>
  <si>
    <t>Engine Bensin</t>
  </si>
  <si>
    <t>1020103008</t>
  </si>
  <si>
    <t>Engine Diesel</t>
  </si>
  <si>
    <t>1020103999</t>
  </si>
  <si>
    <t>Komponen Peralatan Lainnya</t>
  </si>
  <si>
    <t>1020104</t>
  </si>
  <si>
    <t>1020104001</t>
  </si>
  <si>
    <t>Komponen Rambu-Rambu Darat</t>
  </si>
  <si>
    <t>1020104002</t>
  </si>
  <si>
    <t>Komponen Rambu-Rambu Udara</t>
  </si>
  <si>
    <t>1020104999</t>
  </si>
  <si>
    <t>Komponen Rambu-Rambu Lainnya</t>
  </si>
  <si>
    <t>1020105</t>
  </si>
  <si>
    <t>1020105001</t>
  </si>
  <si>
    <t>Blade</t>
  </si>
  <si>
    <t>1020105002</t>
  </si>
  <si>
    <t>Boom</t>
  </si>
  <si>
    <t>1020105003</t>
  </si>
  <si>
    <t>Bucket</t>
  </si>
  <si>
    <t>1020105004</t>
  </si>
  <si>
    <t>Scarifier</t>
  </si>
  <si>
    <t>1020105999</t>
  </si>
  <si>
    <t>Attachment Lainnya</t>
  </si>
  <si>
    <t>1020199</t>
  </si>
  <si>
    <t>1020199999</t>
  </si>
  <si>
    <t>Komponen Lainnya</t>
  </si>
  <si>
    <t>10202</t>
  </si>
  <si>
    <t>1020201</t>
  </si>
  <si>
    <t>1020201001</t>
  </si>
  <si>
    <t>DCI Filter</t>
  </si>
  <si>
    <t>1020201002</t>
  </si>
  <si>
    <t>Pipa Air Besi Tuang</t>
  </si>
  <si>
    <t>1020201999</t>
  </si>
  <si>
    <t>Pipa Air Besi Tuang (DCI) Lainnya</t>
  </si>
  <si>
    <t>1020202</t>
  </si>
  <si>
    <t>1020202001</t>
  </si>
  <si>
    <t>A C P 1,0</t>
  </si>
  <si>
    <t>1020202002</t>
  </si>
  <si>
    <t>A C P 1,5</t>
  </si>
  <si>
    <t>1020202003</t>
  </si>
  <si>
    <t>A C P 2,0</t>
  </si>
  <si>
    <t>1020202004</t>
  </si>
  <si>
    <t>A C P 2,5</t>
  </si>
  <si>
    <t>1020202005</t>
  </si>
  <si>
    <t>A C P 3,0</t>
  </si>
  <si>
    <t>1020202999</t>
  </si>
  <si>
    <t>Pipa Asbes Semen (ACP) Lainnya</t>
  </si>
  <si>
    <t>1020203</t>
  </si>
  <si>
    <t>1020203001</t>
  </si>
  <si>
    <t>Pipa Baja Gelombang</t>
  </si>
  <si>
    <t>1020203002</t>
  </si>
  <si>
    <t>Pipa Baja Konstruksi (CSP)</t>
  </si>
  <si>
    <t>1020203003</t>
  </si>
  <si>
    <t>Pipa Baja Lapis Polyethelene</t>
  </si>
  <si>
    <t>1020203004</t>
  </si>
  <si>
    <t>Pipa Baja Lapis Seng (GIP)</t>
  </si>
  <si>
    <t>1020203999</t>
  </si>
  <si>
    <t>Pipa Baja Lainnya</t>
  </si>
  <si>
    <t>1020204</t>
  </si>
  <si>
    <t>1020204001</t>
  </si>
  <si>
    <t>Fitter Pipa Beton Pratekan</t>
  </si>
  <si>
    <t>1020204002</t>
  </si>
  <si>
    <t>Pipa Beton Pratekan</t>
  </si>
  <si>
    <t>1020204999</t>
  </si>
  <si>
    <t>Pipa Beton Pratekan Lainnya</t>
  </si>
  <si>
    <t>1020205</t>
  </si>
  <si>
    <t>1020205001</t>
  </si>
  <si>
    <t>Filter Pipa Fiber Glass</t>
  </si>
  <si>
    <t>1020205002</t>
  </si>
  <si>
    <t>Pipa Fiber Glass</t>
  </si>
  <si>
    <t>1020205999</t>
  </si>
  <si>
    <t>Pipa Fiber Glass Lainnya</t>
  </si>
  <si>
    <t>1020206</t>
  </si>
  <si>
    <t>1020206001</t>
  </si>
  <si>
    <t>Pipa Plastik PVC</t>
  </si>
  <si>
    <t>1020206002</t>
  </si>
  <si>
    <t>UPVC Fitter</t>
  </si>
  <si>
    <t>1020206999</t>
  </si>
  <si>
    <t>Pipa Plastik PVC (UPVC) Lainnya</t>
  </si>
  <si>
    <t>1020299</t>
  </si>
  <si>
    <t>1020299999</t>
  </si>
  <si>
    <t>P I P A Lainnya</t>
  </si>
  <si>
    <t>10203</t>
  </si>
  <si>
    <t>1020301</t>
  </si>
  <si>
    <t>1020301001</t>
  </si>
  <si>
    <t>Rambu - Rambu Lalu Lintas</t>
  </si>
  <si>
    <t>1020301999</t>
  </si>
  <si>
    <t>Rambu-rambu Lainnya</t>
  </si>
  <si>
    <t>103</t>
  </si>
  <si>
    <t>10301</t>
  </si>
  <si>
    <t>1030101</t>
  </si>
  <si>
    <t>1030101001</t>
  </si>
  <si>
    <t>Komponen Jembatan Baja Bekas</t>
  </si>
  <si>
    <t>1030101002</t>
  </si>
  <si>
    <t>Komponen Jembatan Pratekan Bekas</t>
  </si>
  <si>
    <t>1030101003</t>
  </si>
  <si>
    <t>Komponen Peralatan Bekas</t>
  </si>
  <si>
    <t>1030101004</t>
  </si>
  <si>
    <t>Attachment Bekas</t>
  </si>
  <si>
    <t>1030101005</t>
  </si>
  <si>
    <t>Kotak dan Bilik Suara</t>
  </si>
  <si>
    <t>1030101999</t>
  </si>
  <si>
    <t>Komponen Bekas Lainnya</t>
  </si>
  <si>
    <t>1030102</t>
  </si>
  <si>
    <t>1030102001</t>
  </si>
  <si>
    <t>Pipa Air Besi Tuang Bekas</t>
  </si>
  <si>
    <t>1030102002</t>
  </si>
  <si>
    <t>Pipa Asbes Semen Bekas</t>
  </si>
  <si>
    <t>1030102003</t>
  </si>
  <si>
    <t>Pipa Baja Bekas</t>
  </si>
  <si>
    <t>1030102004</t>
  </si>
  <si>
    <t>Pipa Beton Pratekan Bekas</t>
  </si>
  <si>
    <t>1030102005</t>
  </si>
  <si>
    <t>Pipa Fiber Gelas Bekas</t>
  </si>
  <si>
    <t>1030102006</t>
  </si>
  <si>
    <t>Pipa Plastik PVC (UPVC) Bekas</t>
  </si>
  <si>
    <t>1030102999</t>
  </si>
  <si>
    <t>Pipa Bekas Lainnya</t>
  </si>
  <si>
    <t>1030199</t>
  </si>
  <si>
    <t>1030199999</t>
  </si>
  <si>
    <t>Komponen Bekas Dan Pipa Bekas Lainnya</t>
  </si>
  <si>
    <t>Kuantitas</t>
  </si>
  <si>
    <t>Nama Barang SAKTI</t>
  </si>
  <si>
    <t>Jenis Barang</t>
  </si>
  <si>
    <t xml:space="preserve">Kuantitas </t>
  </si>
  <si>
    <t>NAGATA SAPU PLASTIK ATHEN 0505</t>
  </si>
  <si>
    <t>POLYTEX SABIJT SPON (EX KILAP) 48 X6 0288</t>
  </si>
  <si>
    <t>HAWAII ALASKA SIKAT WC TORINO DENGAN TATAKAN</t>
  </si>
  <si>
    <t>NAGATA SAPU PLASTIK JERMAN 0502</t>
  </si>
  <si>
    <t>NAGATA RING MOP 411 GM</t>
  </si>
  <si>
    <t>1010305002.000015.Pel Lobi Uk. Sedang</t>
  </si>
  <si>
    <t>NAGATA RING A MOP CLEANING SERVISE 9824</t>
  </si>
  <si>
    <t>1010305002.000025.Kemoceng</t>
  </si>
  <si>
    <t>NAGATA MICRO FIBER DUSTER 0137</t>
  </si>
  <si>
    <t>1010305004.000020.Serokan Sampah</t>
  </si>
  <si>
    <t>NAGATA PENGKI BELGIA 163</t>
  </si>
  <si>
    <t>YURI PORSTEX BIRU 1000 ml /12</t>
  </si>
  <si>
    <t>YURI PORSTEX UNGU 1000 ml /12</t>
  </si>
  <si>
    <t>MAMA LEMON JERUK NIPIS BTL 750 ml</t>
  </si>
  <si>
    <t>MAMA LIME BOTOL 750 ml</t>
  </si>
  <si>
    <t>MANA LEMON JERUK NIPIS BTL 750 ml</t>
  </si>
  <si>
    <t>MAMA LIME ANTI BACTERIA TOTAL CLEAN REFF</t>
  </si>
  <si>
    <t>MAMA JERUK NIPIS PCH 1,6 LTR /6</t>
  </si>
  <si>
    <t>CLING PEMBERSIH KACA UNGU POUCH 425ML/12</t>
  </si>
  <si>
    <t>CLING P.KACA BIRU POUCH 425 ML</t>
  </si>
  <si>
    <t>CLING P.KACA KLINING POUCH 425 ML</t>
  </si>
  <si>
    <t>CLING P.KACA BIRU BTL 440ML</t>
  </si>
  <si>
    <t>CLING P.KACA KLINING BTL 440 ML</t>
  </si>
  <si>
    <t>CLING PEMBERSIH KACA UNGU BOTOL 440ML/'2</t>
  </si>
  <si>
    <t>1010305008.000050.Super pell refill</t>
  </si>
  <si>
    <t>SUPER PELL RED CHERRY ROSE REF 770 ML /1</t>
  </si>
  <si>
    <t>SUPER PELL PINK REF 770ML/12</t>
  </si>
  <si>
    <t>SUPER PELL KOREAN STRAWBERRY 770ML/12</t>
  </si>
  <si>
    <t>SUPER PELL-YELLOW REF 770 ML /12</t>
  </si>
  <si>
    <t>HARPIC POWER PLUS ORANGE 75CML/12</t>
  </si>
  <si>
    <t>DAHLIA K313 FRESH FLORAL TOILET BALL</t>
  </si>
  <si>
    <t>DAHLIA TOILET BALL 3 Pcs K-313</t>
  </si>
  <si>
    <t>BAYGON FLOWER GARDEN 450ML</t>
  </si>
  <si>
    <t>BAYGON AE PPA LAVENDER GD 450ML/12</t>
  </si>
  <si>
    <t>HARPIC POWER PLUS ORIGINAL 750ML</t>
  </si>
  <si>
    <t>1010305012.000005.Pengharum ruangan stella spray</t>
  </si>
  <si>
    <t>STELLA AEROSOL THERAPY LEMON 400 ml /12</t>
  </si>
  <si>
    <t>STELLA AEROSOL THERAPY ORANGE 400 ml /12</t>
  </si>
  <si>
    <t>1010305012.000006.Pengharum ruangan stella spray</t>
  </si>
  <si>
    <t>STELLA AER JAPANESE SAKURA 350+50ML/12</t>
  </si>
  <si>
    <t>STELLA AER PRFM CAFFE LATTE 350ML/12</t>
  </si>
  <si>
    <t>STELLA PARFUM' 1ST CANANGA LULLABY 350+50</t>
  </si>
  <si>
    <t>STELLA PARFUM' 1ST WARM VERBANA 350+50ML/</t>
  </si>
  <si>
    <t>1010305012.000007.Pengharum ruangan stella spray</t>
  </si>
  <si>
    <t>STELLA AEROSOL MATIC FRUIT FIESTA 225 ml</t>
  </si>
  <si>
    <t>STELLA MATIC SPRING GARDEN REF 225 ml</t>
  </si>
  <si>
    <t>1010305012.000008.Kapur barus double ball</t>
  </si>
  <si>
    <t>DAHLIA DOUBLE BALL K-272 2's</t>
  </si>
  <si>
    <t>DAHLIA F-601 ONE FOR ALL ROYAL COFFEE</t>
  </si>
  <si>
    <t>DAHLIA AIR FRESHNER APPLE REFF 75 GR</t>
  </si>
  <si>
    <t>DAHLIA AIR i-RESHNER LEMON REFF 75 GR</t>
  </si>
  <si>
    <t>DAHLIA AIR FRESHENER ORANGE REFF 75gr</t>
  </si>
  <si>
    <t>DAHLIA AIR FRESHENER FANTASY BLUE 75GR</t>
  </si>
  <si>
    <t>DAHLIA AIR FRESHENER SECRET GARDEN F60':</t>
  </si>
  <si>
    <t>DAHLIA AIRFRESHNER CEHRRY BLOSSOM F601 7</t>
  </si>
  <si>
    <t>DAHLIA AIR FRESHENER FRUIT PUNCH 75GR</t>
  </si>
  <si>
    <t>DAHLIA F-601CP AIR FRESHENER CENDANA PAD</t>
  </si>
  <si>
    <t>1010305012.000014.Pengharum ruangan stella spray</t>
  </si>
  <si>
    <t>STELLA AEROSOL APPLE 2*400ML MP NC/6</t>
  </si>
  <si>
    <t>STELLA AEROSOL ORANGE 2*400ML MT/6</t>
  </si>
  <si>
    <t>STELLA MATIC WILD FLOWER REF 225 ml /12</t>
  </si>
  <si>
    <t>STELLA MATIC PARFUM AIR FRESHENER CANANG</t>
  </si>
  <si>
    <t>STELLA MATEC REFF J.SAKURA 2*225ML MP/6</t>
  </si>
  <si>
    <t>STELLA MATIC REFF CAFFE LATTE 2X225ML MP</t>
  </si>
  <si>
    <t>STELLA MATIC REFF GREEN F 2X225</t>
  </si>
  <si>
    <t>STELLA MATIC REFF ORANGE TWIST 2X225</t>
  </si>
  <si>
    <t>STELLA REFF PARFUM AIR FRESHENER SECRET</t>
  </si>
  <si>
    <t>1010305012.000018.Kapur barus double ball</t>
  </si>
  <si>
    <t>SWALLOW TWIN BALL 2'S 150 gr</t>
  </si>
  <si>
    <t>SWALLOW TWIN BALL 2 S 150 gr</t>
  </si>
  <si>
    <t xml:space="preserve">      Nama :</t>
  </si>
  <si>
    <t>BADAN PUSAT STATISTIK</t>
  </si>
  <si>
    <t>KOTA PADANG PANJANG</t>
  </si>
  <si>
    <t>Aulia Rahman SE, M.Si</t>
  </si>
  <si>
    <t>NIP. 19810062006041008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</si>
</sst>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43" formatCode="_-* #,##0.00_-;\-* #,##0.00_-;_-* &quot;-&quot;??_-;_-@_-"/>
    <numFmt numFmtId="164" formatCode="_-* #,##0_-\ ;\-* #,##0_-;_-* &quot;-&quot;_-;_-@"/>
    <numFmt numFmtId="165" formatCode="\ \ @"/>
    <numFmt numFmtId="166" formatCode="_-* #,##0_-;\-* #,##0_-;_-* &quot;-&quot;??_-;_-@"/>
    <numFmt numFmtId="167" formatCode="_-* #,##0_-;\-* #,##0_-;_-* &quot;-&quot;??_-;_-@_-"/>
    <numFmt numFmtId="168" formatCode="0;[Red]0"/>
    <numFmt numFmtId="169" formatCode="[$-421]d\ mmmm\ yyyy;@"/>
    <numFmt numFmtId="170" formatCode="_-* #,##0_-;[Red]\-#,##0_-;_-* &quot;-&quot;_-;_-@_-"/>
    <numFmt numFmtId="171" formatCode="_-* #,##0_-;[Red]\-#,##0_-;_*\-&quot;-&quot;_-;_-@_-"/>
    <numFmt numFmtId="172" formatCode="[$-3809]dddd\,\ dd\ mmmm\ yyyy"/>
    <numFmt numFmtId="173" formatCode="[$-13809]dd/mm/yyyy;@"/>
    <numFmt numFmtId="174" formatCode="\(#\)"/>
    <numFmt numFmtId="175" formatCode="_-* #,##0_-;\-* #,##0_-;_-* &quot;-&quot;\ \ ;_-@_-"/>
    <numFmt numFmtId="176" formatCode="_(* #,##0_);_(* \(#,##0\);_(* &quot;-&quot;_);_(@_)"/>
    <numFmt numFmtId="177" formatCode="_(* #,##0.00_);_(* \(#,##0.00\);_(* &quot;-&quot;_);_(@_)"/>
  </numFmts>
  <fonts count="3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ptos Narrow"/>
      <family val="2"/>
    </font>
    <font>
      <u/>
      <sz val="12"/>
      <color theme="1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"/>
      <scheme val="minor"/>
    </font>
    <font>
      <b/>
      <i/>
      <u/>
      <sz val="12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0" fontId="15" fillId="0" borderId="1"/>
    <xf numFmtId="0" fontId="3" fillId="0" borderId="1"/>
    <xf numFmtId="43" fontId="3" fillId="0" borderId="1" applyFont="0" applyFill="0" applyBorder="0" applyAlignment="0" applyProtection="0"/>
    <xf numFmtId="0" fontId="25" fillId="0" borderId="1"/>
    <xf numFmtId="0" fontId="29" fillId="0" borderId="1"/>
    <xf numFmtId="0" fontId="31" fillId="0" borderId="1"/>
    <xf numFmtId="0" fontId="3" fillId="0" borderId="1"/>
    <xf numFmtId="0" fontId="3" fillId="0" borderId="1"/>
    <xf numFmtId="0" fontId="31" fillId="0" borderId="1"/>
    <xf numFmtId="41" fontId="31" fillId="0" borderId="1" applyFont="0" applyFill="0" applyBorder="0" applyAlignment="0" applyProtection="0"/>
  </cellStyleXfs>
  <cellXfs count="362">
    <xf numFmtId="0" fontId="0" fillId="0" borderId="0" xfId="0"/>
    <xf numFmtId="0" fontId="7" fillId="0" borderId="0" xfId="0" applyFon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11" fillId="0" borderId="0" xfId="0" applyFont="1" applyAlignment="1">
      <alignment horizontal="center" vertical="center"/>
    </xf>
    <xf numFmtId="167" fontId="0" fillId="0" borderId="0" xfId="1" applyNumberFormat="1" applyFont="1"/>
    <xf numFmtId="0" fontId="4" fillId="0" borderId="0" xfId="0" applyFont="1"/>
    <xf numFmtId="167" fontId="4" fillId="0" borderId="0" xfId="1" applyNumberFormat="1" applyFont="1"/>
    <xf numFmtId="0" fontId="13" fillId="0" borderId="11" xfId="0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167" fontId="13" fillId="0" borderId="11" xfId="1" applyNumberFormat="1" applyFont="1" applyBorder="1" applyAlignment="1">
      <alignment horizontal="center" vertical="center" wrapText="1"/>
    </xf>
    <xf numFmtId="164" fontId="12" fillId="0" borderId="11" xfId="0" applyNumberFormat="1" applyFont="1" applyBorder="1" applyAlignment="1">
      <alignment vertical="top"/>
    </xf>
    <xf numFmtId="164" fontId="12" fillId="0" borderId="11" xfId="0" applyNumberFormat="1" applyFont="1" applyBorder="1" applyAlignment="1">
      <alignment horizontal="left" vertical="top"/>
    </xf>
    <xf numFmtId="164" fontId="12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vertical="top"/>
    </xf>
    <xf numFmtId="167" fontId="12" fillId="0" borderId="11" xfId="1" applyNumberFormat="1" applyFont="1" applyBorder="1" applyAlignment="1">
      <alignment vertical="top"/>
    </xf>
    <xf numFmtId="165" fontId="12" fillId="0" borderId="11" xfId="0" applyNumberFormat="1" applyFont="1" applyBorder="1" applyAlignment="1">
      <alignment horizontal="left" vertical="top"/>
    </xf>
    <xf numFmtId="0" fontId="0" fillId="0" borderId="12" xfId="0" applyBorder="1"/>
    <xf numFmtId="168" fontId="0" fillId="0" borderId="2" xfId="0" pivotButton="1" applyNumberFormat="1" applyBorder="1"/>
    <xf numFmtId="168" fontId="0" fillId="0" borderId="9" xfId="0" pivotButton="1" applyNumberFormat="1" applyBorder="1"/>
    <xf numFmtId="168" fontId="0" fillId="0" borderId="9" xfId="0" applyNumberFormat="1" applyBorder="1"/>
    <xf numFmtId="168" fontId="0" fillId="0" borderId="3" xfId="0" applyNumberFormat="1" applyBorder="1"/>
    <xf numFmtId="168" fontId="0" fillId="0" borderId="2" xfId="0" applyNumberFormat="1" applyBorder="1"/>
    <xf numFmtId="168" fontId="0" fillId="0" borderId="13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1" xfId="0" applyNumberFormat="1" applyBorder="1"/>
    <xf numFmtId="168" fontId="0" fillId="0" borderId="6" xfId="0" applyNumberFormat="1" applyBorder="1"/>
    <xf numFmtId="168" fontId="0" fillId="0" borderId="0" xfId="0" applyNumberFormat="1"/>
    <xf numFmtId="168" fontId="0" fillId="0" borderId="8" xfId="0" applyNumberFormat="1" applyBorder="1"/>
    <xf numFmtId="168" fontId="0" fillId="0" borderId="14" xfId="0" applyNumberFormat="1" applyBorder="1"/>
    <xf numFmtId="168" fontId="0" fillId="0" borderId="10" xfId="0" applyNumberFormat="1" applyBorder="1"/>
    <xf numFmtId="0" fontId="11" fillId="0" borderId="0" xfId="0" applyFont="1" applyAlignment="1">
      <alignment horizontal="center" vertical="center" wrapText="1"/>
    </xf>
    <xf numFmtId="167" fontId="0" fillId="0" borderId="9" xfId="1" applyNumberFormat="1" applyFont="1" applyBorder="1"/>
    <xf numFmtId="167" fontId="0" fillId="0" borderId="12" xfId="1" applyNumberFormat="1" applyFont="1" applyBorder="1"/>
    <xf numFmtId="167" fontId="0" fillId="0" borderId="2" xfId="1" applyNumberFormat="1" applyFon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0" fillId="2" borderId="0" xfId="0" applyFill="1"/>
    <xf numFmtId="167" fontId="0" fillId="2" borderId="0" xfId="1" applyNumberFormat="1" applyFont="1" applyFill="1"/>
    <xf numFmtId="0" fontId="9" fillId="0" borderId="2" xfId="0" pivotButton="1" applyFont="1" applyBorder="1" applyAlignment="1">
      <alignment horizontal="center" vertical="center" wrapText="1"/>
    </xf>
    <xf numFmtId="167" fontId="9" fillId="0" borderId="2" xfId="1" pivotButton="1" applyNumberFormat="1" applyFont="1" applyBorder="1" applyAlignment="1">
      <alignment horizontal="center" vertical="center" wrapText="1"/>
    </xf>
    <xf numFmtId="0" fontId="9" fillId="0" borderId="2" xfId="0" pivotButton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 wrapText="1"/>
    </xf>
    <xf numFmtId="168" fontId="9" fillId="0" borderId="13" xfId="0" applyNumberFormat="1" applyFont="1" applyBorder="1" applyAlignment="1">
      <alignment horizontal="center" vertical="center" wrapText="1"/>
    </xf>
    <xf numFmtId="168" fontId="9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7" fontId="7" fillId="0" borderId="0" xfId="1" applyNumberFormat="1" applyFont="1"/>
    <xf numFmtId="166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NumberFormat="1" applyFont="1"/>
    <xf numFmtId="0" fontId="9" fillId="0" borderId="0" xfId="0" applyFont="1" applyAlignment="1">
      <alignment vertical="center"/>
    </xf>
    <xf numFmtId="0" fontId="12" fillId="0" borderId="1" xfId="3" applyFont="1" applyAlignment="1">
      <alignment vertical="center"/>
    </xf>
    <xf numFmtId="0" fontId="3" fillId="0" borderId="1" xfId="3"/>
    <xf numFmtId="9" fontId="17" fillId="0" borderId="1" xfId="3" applyNumberFormat="1" applyFont="1" applyAlignment="1">
      <alignment horizontal="left" vertical="center"/>
    </xf>
    <xf numFmtId="9" fontId="18" fillId="0" borderId="1" xfId="3" applyNumberFormat="1" applyFont="1" applyAlignment="1">
      <alignment vertical="center"/>
    </xf>
    <xf numFmtId="9" fontId="18" fillId="0" borderId="1" xfId="3" applyNumberFormat="1" applyFont="1" applyAlignment="1">
      <alignment horizontal="left" vertical="center"/>
    </xf>
    <xf numFmtId="9" fontId="18" fillId="0" borderId="50" xfId="3" applyNumberFormat="1" applyFont="1" applyBorder="1" applyAlignment="1">
      <alignment vertical="center"/>
    </xf>
    <xf numFmtId="9" fontId="18" fillId="0" borderId="55" xfId="3" applyNumberFormat="1" applyFont="1" applyBorder="1" applyAlignment="1">
      <alignment vertical="center"/>
    </xf>
    <xf numFmtId="9" fontId="18" fillId="0" borderId="58" xfId="3" applyNumberFormat="1" applyFont="1" applyBorder="1" applyAlignment="1">
      <alignment vertical="center"/>
    </xf>
    <xf numFmtId="0" fontId="3" fillId="0" borderId="1" xfId="3" applyAlignment="1">
      <alignment vertical="top"/>
    </xf>
    <xf numFmtId="9" fontId="18" fillId="0" borderId="1" xfId="3" applyNumberFormat="1" applyFont="1" applyAlignment="1">
      <alignment horizontal="center" vertical="center"/>
    </xf>
    <xf numFmtId="0" fontId="21" fillId="0" borderId="52" xfId="3" applyFont="1" applyBorder="1" applyAlignment="1">
      <alignment vertical="top"/>
    </xf>
    <xf numFmtId="9" fontId="22" fillId="0" borderId="1" xfId="3" applyNumberFormat="1" applyFont="1" applyAlignment="1">
      <alignment horizontal="center" vertical="center"/>
    </xf>
    <xf numFmtId="9" fontId="23" fillId="0" borderId="55" xfId="3" applyNumberFormat="1" applyFont="1" applyBorder="1" applyAlignment="1">
      <alignment horizontal="center" vertical="center"/>
    </xf>
    <xf numFmtId="0" fontId="24" fillId="0" borderId="1" xfId="3" applyFont="1" applyAlignment="1">
      <alignment vertical="top"/>
    </xf>
    <xf numFmtId="0" fontId="6" fillId="0" borderId="1" xfId="5" applyFont="1"/>
    <xf numFmtId="0" fontId="8" fillId="0" borderId="11" xfId="5" applyFont="1" applyBorder="1" applyAlignment="1">
      <alignment horizontal="center" vertical="top"/>
    </xf>
    <xf numFmtId="0" fontId="8" fillId="0" borderId="11" xfId="5" quotePrefix="1" applyFont="1" applyBorder="1" applyAlignment="1">
      <alignment horizontal="center" vertical="top"/>
    </xf>
    <xf numFmtId="0" fontId="17" fillId="0" borderId="11" xfId="5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9" fontId="18" fillId="0" borderId="64" xfId="3" applyNumberFormat="1" applyFont="1" applyBorder="1" applyAlignment="1">
      <alignment vertical="center"/>
    </xf>
    <xf numFmtId="9" fontId="18" fillId="0" borderId="65" xfId="3" applyNumberFormat="1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6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3" applyFont="1" applyAlignment="1">
      <alignment horizontal="center" vertical="top"/>
    </xf>
    <xf numFmtId="0" fontId="2" fillId="0" borderId="1" xfId="3" applyFont="1" applyAlignment="1">
      <alignment horizontal="center" vertical="center"/>
    </xf>
    <xf numFmtId="9" fontId="2" fillId="0" borderId="1" xfId="3" applyNumberFormat="1" applyFont="1" applyAlignment="1">
      <alignment vertical="center"/>
    </xf>
    <xf numFmtId="0" fontId="2" fillId="0" borderId="1" xfId="3" applyFont="1" applyAlignment="1">
      <alignment vertical="top"/>
    </xf>
    <xf numFmtId="0" fontId="2" fillId="0" borderId="1" xfId="3" applyFont="1" applyAlignment="1">
      <alignment vertical="center"/>
    </xf>
    <xf numFmtId="0" fontId="2" fillId="0" borderId="49" xfId="3" applyFont="1" applyBorder="1" applyAlignment="1">
      <alignment vertical="top"/>
    </xf>
    <xf numFmtId="0" fontId="2" fillId="0" borderId="50" xfId="3" applyFont="1" applyBorder="1" applyAlignment="1">
      <alignment vertical="center"/>
    </xf>
    <xf numFmtId="0" fontId="2" fillId="0" borderId="51" xfId="3" applyFont="1" applyBorder="1" applyAlignment="1">
      <alignment vertical="center"/>
    </xf>
    <xf numFmtId="0" fontId="2" fillId="0" borderId="52" xfId="3" applyFont="1" applyBorder="1" applyAlignment="1">
      <alignment vertical="top"/>
    </xf>
    <xf numFmtId="0" fontId="2" fillId="0" borderId="53" xfId="3" applyFont="1" applyBorder="1" applyAlignment="1">
      <alignment vertical="center"/>
    </xf>
    <xf numFmtId="9" fontId="2" fillId="0" borderId="1" xfId="3" applyNumberFormat="1" applyFont="1" applyAlignment="1">
      <alignment horizontal="left" vertical="center"/>
    </xf>
    <xf numFmtId="0" fontId="2" fillId="0" borderId="54" xfId="3" applyFont="1" applyBorder="1" applyAlignment="1">
      <alignment vertical="top"/>
    </xf>
    <xf numFmtId="0" fontId="2" fillId="0" borderId="55" xfId="3" applyFont="1" applyBorder="1" applyAlignment="1">
      <alignment vertical="center"/>
    </xf>
    <xf numFmtId="0" fontId="2" fillId="0" borderId="56" xfId="3" applyFont="1" applyBorder="1" applyAlignment="1">
      <alignment vertical="center"/>
    </xf>
    <xf numFmtId="0" fontId="2" fillId="0" borderId="57" xfId="3" applyFont="1" applyBorder="1" applyAlignment="1">
      <alignment vertical="top"/>
    </xf>
    <xf numFmtId="0" fontId="2" fillId="0" borderId="61" xfId="3" applyFont="1" applyBorder="1" applyAlignment="1">
      <alignment horizontal="center" vertical="center"/>
    </xf>
    <xf numFmtId="0" fontId="2" fillId="0" borderId="62" xfId="3" applyFont="1" applyBorder="1" applyAlignment="1">
      <alignment vertical="center"/>
    </xf>
    <xf numFmtId="0" fontId="2" fillId="0" borderId="63" xfId="3" applyFont="1" applyBorder="1" applyAlignment="1">
      <alignment horizontal="center" vertical="top"/>
    </xf>
    <xf numFmtId="0" fontId="2" fillId="0" borderId="48" xfId="3" applyFont="1" applyBorder="1" applyAlignment="1">
      <alignment horizontal="center" vertical="center"/>
    </xf>
    <xf numFmtId="0" fontId="2" fillId="0" borderId="67" xfId="3" applyFont="1" applyBorder="1" applyAlignment="1">
      <alignment horizontal="center" vertical="center"/>
    </xf>
    <xf numFmtId="0" fontId="2" fillId="0" borderId="63" xfId="3" applyFont="1" applyBorder="1" applyAlignment="1">
      <alignment vertical="top"/>
    </xf>
    <xf numFmtId="0" fontId="2" fillId="0" borderId="48" xfId="3" applyFont="1" applyBorder="1" applyAlignment="1">
      <alignment vertical="center"/>
    </xf>
    <xf numFmtId="0" fontId="2" fillId="0" borderId="67" xfId="3" applyFont="1" applyBorder="1" applyAlignment="1">
      <alignment vertical="center"/>
    </xf>
    <xf numFmtId="0" fontId="2" fillId="0" borderId="68" xfId="3" applyFont="1" applyBorder="1" applyAlignment="1">
      <alignment horizontal="center" vertical="top"/>
    </xf>
    <xf numFmtId="167" fontId="2" fillId="0" borderId="69" xfId="4" applyNumberFormat="1" applyFont="1" applyBorder="1" applyAlignment="1">
      <alignment horizontal="right" vertical="top"/>
    </xf>
    <xf numFmtId="0" fontId="2" fillId="0" borderId="69" xfId="3" applyFont="1" applyBorder="1" applyAlignment="1">
      <alignment horizontal="left" vertical="top"/>
    </xf>
    <xf numFmtId="0" fontId="2" fillId="0" borderId="70" xfId="3" applyFont="1" applyBorder="1" applyAlignment="1">
      <alignment horizontal="left" vertical="top" wrapText="1"/>
    </xf>
    <xf numFmtId="0" fontId="2" fillId="0" borderId="71" xfId="3" applyFont="1" applyBorder="1" applyAlignment="1">
      <alignment horizontal="center" vertical="top"/>
    </xf>
    <xf numFmtId="167" fontId="2" fillId="0" borderId="72" xfId="4" applyNumberFormat="1" applyFont="1" applyBorder="1" applyAlignment="1">
      <alignment horizontal="right" vertical="top"/>
    </xf>
    <xf numFmtId="0" fontId="2" fillId="0" borderId="72" xfId="3" applyFont="1" applyBorder="1" applyAlignment="1">
      <alignment horizontal="left" vertical="top"/>
    </xf>
    <xf numFmtId="0" fontId="2" fillId="0" borderId="73" xfId="3" applyFont="1" applyBorder="1" applyAlignment="1">
      <alignment horizontal="left" vertical="top" wrapText="1"/>
    </xf>
    <xf numFmtId="167" fontId="2" fillId="0" borderId="72" xfId="4" applyNumberFormat="1" applyFont="1" applyBorder="1" applyAlignment="1">
      <alignment horizontal="right" vertical="center"/>
    </xf>
    <xf numFmtId="0" fontId="2" fillId="0" borderId="73" xfId="3" applyFont="1" applyBorder="1" applyAlignment="1">
      <alignment horizontal="center" vertical="center"/>
    </xf>
    <xf numFmtId="0" fontId="2" fillId="0" borderId="72" xfId="3" applyFont="1" applyBorder="1" applyAlignment="1">
      <alignment horizontal="center" vertical="center"/>
    </xf>
    <xf numFmtId="0" fontId="2" fillId="0" borderId="77" xfId="3" applyFont="1" applyBorder="1" applyAlignment="1">
      <alignment horizontal="center" vertical="top"/>
    </xf>
    <xf numFmtId="0" fontId="2" fillId="0" borderId="74" xfId="3" applyFont="1" applyBorder="1" applyAlignment="1">
      <alignment horizontal="center" vertical="center"/>
    </xf>
    <xf numFmtId="167" fontId="2" fillId="0" borderId="76" xfId="4" applyNumberFormat="1" applyFont="1" applyBorder="1" applyAlignment="1">
      <alignment horizontal="right" vertical="top"/>
    </xf>
    <xf numFmtId="0" fontId="2" fillId="0" borderId="74" xfId="3" applyFont="1" applyBorder="1" applyAlignment="1">
      <alignment horizontal="left" vertical="top"/>
    </xf>
    <xf numFmtId="0" fontId="2" fillId="0" borderId="75" xfId="3" applyFont="1" applyBorder="1" applyAlignment="1">
      <alignment vertical="center"/>
    </xf>
    <xf numFmtId="9" fontId="2" fillId="0" borderId="1" xfId="3" applyNumberFormat="1" applyFont="1" applyAlignment="1">
      <alignment horizontal="center" vertical="center"/>
    </xf>
    <xf numFmtId="9" fontId="2" fillId="0" borderId="52" xfId="3" applyNumberFormat="1" applyFont="1" applyBorder="1" applyAlignment="1">
      <alignment vertical="top"/>
    </xf>
    <xf numFmtId="9" fontId="2" fillId="0" borderId="55" xfId="3" applyNumberFormat="1" applyFont="1" applyBorder="1" applyAlignment="1">
      <alignment vertical="center"/>
    </xf>
    <xf numFmtId="0" fontId="2" fillId="0" borderId="11" xfId="5" applyFont="1" applyBorder="1" applyAlignment="1">
      <alignment horizontal="center" vertical="top"/>
    </xf>
    <xf numFmtId="0" fontId="2" fillId="0" borderId="11" xfId="5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16" fillId="0" borderId="1" xfId="2" applyFont="1" applyAlignment="1">
      <alignment vertical="center"/>
    </xf>
    <xf numFmtId="0" fontId="16" fillId="0" borderId="1" xfId="2" quotePrefix="1" applyFont="1" applyAlignment="1">
      <alignment vertical="center"/>
    </xf>
    <xf numFmtId="0" fontId="16" fillId="0" borderId="21" xfId="2" applyFont="1" applyBorder="1" applyAlignment="1">
      <alignment vertical="center"/>
    </xf>
    <xf numFmtId="0" fontId="16" fillId="0" borderId="17" xfId="2" applyFont="1" applyBorder="1" applyAlignment="1">
      <alignment vertical="center"/>
    </xf>
    <xf numFmtId="0" fontId="16" fillId="0" borderId="19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2" xfId="2" applyFont="1" applyBorder="1" applyAlignment="1">
      <alignment vertical="center"/>
    </xf>
    <xf numFmtId="0" fontId="16" fillId="0" borderId="33" xfId="2" applyFont="1" applyBorder="1" applyAlignment="1">
      <alignment vertical="center"/>
    </xf>
    <xf numFmtId="0" fontId="16" fillId="0" borderId="34" xfId="2" applyFont="1" applyBorder="1" applyAlignment="1">
      <alignment vertical="center"/>
    </xf>
    <xf numFmtId="0" fontId="16" fillId="0" borderId="35" xfId="2" applyFont="1" applyBorder="1" applyAlignment="1">
      <alignment vertical="center"/>
    </xf>
    <xf numFmtId="0" fontId="16" fillId="0" borderId="36" xfId="2" applyFont="1" applyBorder="1" applyAlignment="1">
      <alignment vertical="center"/>
    </xf>
    <xf numFmtId="0" fontId="16" fillId="0" borderId="22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26" xfId="2" applyFont="1" applyBorder="1" applyAlignment="1">
      <alignment vertical="center"/>
    </xf>
    <xf numFmtId="0" fontId="16" fillId="0" borderId="27" xfId="2" applyFont="1" applyBorder="1" applyAlignment="1">
      <alignment vertical="center"/>
    </xf>
    <xf numFmtId="0" fontId="16" fillId="0" borderId="39" xfId="2" applyFont="1" applyBorder="1" applyAlignment="1">
      <alignment vertical="center"/>
    </xf>
    <xf numFmtId="0" fontId="16" fillId="0" borderId="28" xfId="2" applyFont="1" applyBorder="1" applyAlignment="1">
      <alignment vertical="center"/>
    </xf>
    <xf numFmtId="0" fontId="16" fillId="0" borderId="40" xfId="2" applyFont="1" applyBorder="1" applyAlignment="1">
      <alignment vertical="center"/>
    </xf>
    <xf numFmtId="0" fontId="16" fillId="0" borderId="41" xfId="2" applyFont="1" applyBorder="1" applyAlignment="1">
      <alignment vertical="center"/>
    </xf>
    <xf numFmtId="0" fontId="16" fillId="0" borderId="43" xfId="2" applyFont="1" applyBorder="1" applyAlignment="1">
      <alignment vertical="center"/>
    </xf>
    <xf numFmtId="0" fontId="16" fillId="0" borderId="45" xfId="2" quotePrefix="1" applyFont="1" applyBorder="1" applyAlignment="1">
      <alignment horizontal="center" vertical="center"/>
    </xf>
    <xf numFmtId="0" fontId="16" fillId="0" borderId="45" xfId="2" applyFont="1" applyBorder="1" applyAlignment="1">
      <alignment horizontal="center" vertical="center"/>
    </xf>
    <xf numFmtId="0" fontId="16" fillId="0" borderId="46" xfId="2" applyFont="1" applyBorder="1" applyAlignment="1">
      <alignment vertical="center"/>
    </xf>
    <xf numFmtId="0" fontId="16" fillId="0" borderId="16" xfId="2" applyFont="1" applyBorder="1" applyAlignment="1">
      <alignment vertical="center"/>
    </xf>
    <xf numFmtId="0" fontId="16" fillId="0" borderId="47" xfId="2" applyFont="1" applyBorder="1" applyAlignment="1">
      <alignment vertical="center"/>
    </xf>
    <xf numFmtId="0" fontId="16" fillId="0" borderId="18" xfId="2" applyFont="1" applyBorder="1" applyAlignment="1">
      <alignment vertical="center"/>
    </xf>
    <xf numFmtId="0" fontId="16" fillId="4" borderId="1" xfId="2" applyFont="1" applyFill="1" applyAlignment="1">
      <alignment vertical="center"/>
    </xf>
    <xf numFmtId="0" fontId="16" fillId="0" borderId="1" xfId="2" quotePrefix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7" fontId="0" fillId="0" borderId="0" xfId="1" applyNumberFormat="1" applyFont="1" applyAlignment="1">
      <alignment vertical="top"/>
    </xf>
    <xf numFmtId="0" fontId="9" fillId="0" borderId="1" xfId="0" applyFont="1" applyBorder="1"/>
    <xf numFmtId="173" fontId="0" fillId="0" borderId="1" xfId="0" applyNumberFormat="1" applyBorder="1"/>
    <xf numFmtId="167" fontId="0" fillId="0" borderId="1" xfId="0" applyNumberFormat="1" applyBorder="1"/>
    <xf numFmtId="167" fontId="9" fillId="0" borderId="1" xfId="0" applyNumberFormat="1" applyFont="1" applyBorder="1"/>
    <xf numFmtId="167" fontId="0" fillId="0" borderId="1" xfId="1" applyNumberFormat="1" applyFont="1" applyBorder="1"/>
    <xf numFmtId="173" fontId="9" fillId="0" borderId="1" xfId="0" pivotButton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7" fontId="0" fillId="0" borderId="1" xfId="0" applyNumberFormat="1" applyBorder="1" applyAlignment="1">
      <alignment vertical="top"/>
    </xf>
    <xf numFmtId="0" fontId="30" fillId="0" borderId="1" xfId="6" applyFont="1"/>
    <xf numFmtId="0" fontId="29" fillId="0" borderId="1" xfId="6"/>
    <xf numFmtId="0" fontId="29" fillId="2" borderId="1" xfId="6" applyFill="1"/>
    <xf numFmtId="173" fontId="0" fillId="0" borderId="1" xfId="0" applyNumberFormat="1" applyBorder="1" applyAlignment="1">
      <alignment horizontal="left"/>
    </xf>
    <xf numFmtId="173" fontId="0" fillId="0" borderId="1" xfId="0" applyNumberFormat="1" applyBorder="1" applyAlignment="1">
      <alignment horizontal="left" indent="1"/>
    </xf>
    <xf numFmtId="173" fontId="0" fillId="0" borderId="1" xfId="0" applyNumberFormat="1" applyBorder="1" applyAlignment="1">
      <alignment horizontal="left" indent="2"/>
    </xf>
    <xf numFmtId="173" fontId="0" fillId="0" borderId="1" xfId="0" applyNumberFormat="1" applyBorder="1" applyAlignment="1">
      <alignment horizontal="left" indent="3"/>
    </xf>
    <xf numFmtId="173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167" fontId="9" fillId="5" borderId="0" xfId="1" applyNumberFormat="1" applyFont="1" applyFill="1" applyAlignment="1">
      <alignment horizontal="center" vertical="center" wrapText="1"/>
    </xf>
    <xf numFmtId="167" fontId="0" fillId="5" borderId="0" xfId="1" applyNumberFormat="1" applyFont="1" applyFill="1" applyAlignment="1">
      <alignment vertical="top"/>
    </xf>
    <xf numFmtId="0" fontId="0" fillId="3" borderId="0" xfId="0" applyFill="1" applyAlignment="1">
      <alignment vertical="top" wrapText="1"/>
    </xf>
    <xf numFmtId="167" fontId="9" fillId="0" borderId="0" xfId="1" applyNumberFormat="1" applyFont="1" applyFill="1" applyAlignment="1">
      <alignment horizontal="center" vertical="center" wrapText="1"/>
    </xf>
    <xf numFmtId="167" fontId="0" fillId="0" borderId="0" xfId="1" applyNumberFormat="1" applyFont="1" applyFill="1" applyAlignment="1">
      <alignment vertical="top"/>
    </xf>
    <xf numFmtId="167" fontId="28" fillId="0" borderId="1" xfId="0" applyNumberFormat="1" applyFont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top"/>
    </xf>
    <xf numFmtId="166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2" fillId="0" borderId="11" xfId="0" quotePrefix="1" applyNumberFormat="1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49" fontId="2" fillId="0" borderId="11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166" fontId="0" fillId="0" borderId="11" xfId="0" applyNumberFormat="1" applyBorder="1" applyAlignment="1">
      <alignment vertical="top"/>
    </xf>
    <xf numFmtId="0" fontId="32" fillId="0" borderId="0" xfId="7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0" fontId="32" fillId="0" borderId="0" xfId="7" applyFont="1" applyBorder="1" applyAlignment="1">
      <alignment vertical="center" wrapText="1"/>
    </xf>
    <xf numFmtId="0" fontId="27" fillId="0" borderId="11" xfId="8" applyFont="1" applyBorder="1" applyAlignment="1">
      <alignment horizontal="center" vertical="center"/>
    </xf>
    <xf numFmtId="174" fontId="34" fillId="0" borderId="11" xfId="8" applyNumberFormat="1" applyFont="1" applyBorder="1" applyAlignment="1">
      <alignment horizontal="center" vertical="center"/>
    </xf>
    <xf numFmtId="174" fontId="34" fillId="0" borderId="11" xfId="8" applyNumberFormat="1" applyFont="1" applyBorder="1" applyAlignment="1">
      <alignment horizontal="center" vertical="center" wrapText="1"/>
    </xf>
    <xf numFmtId="174" fontId="34" fillId="0" borderId="18" xfId="8" applyNumberFormat="1" applyFont="1" applyBorder="1" applyAlignment="1">
      <alignment horizontal="center" vertical="center"/>
    </xf>
    <xf numFmtId="0" fontId="12" fillId="0" borderId="11" xfId="9" applyFont="1" applyBorder="1" applyAlignment="1">
      <alignment vertical="center" wrapText="1"/>
    </xf>
    <xf numFmtId="0" fontId="12" fillId="0" borderId="11" xfId="9" applyFont="1" applyBorder="1" applyAlignment="1">
      <alignment vertical="center"/>
    </xf>
    <xf numFmtId="0" fontId="32" fillId="0" borderId="11" xfId="10" applyFont="1" applyBorder="1" applyAlignment="1">
      <alignment vertical="center" wrapText="1"/>
    </xf>
    <xf numFmtId="175" fontId="12" fillId="0" borderId="11" xfId="9" applyNumberFormat="1" applyFont="1" applyBorder="1" applyAlignment="1">
      <alignment vertical="center"/>
    </xf>
    <xf numFmtId="41" fontId="34" fillId="0" borderId="11" xfId="8" applyNumberFormat="1" applyFont="1" applyBorder="1" applyAlignment="1">
      <alignment horizontal="center" vertical="center"/>
    </xf>
    <xf numFmtId="0" fontId="13" fillId="0" borderId="78" xfId="7" applyFont="1" applyBorder="1" applyAlignment="1">
      <alignment horizontal="center" vertical="center"/>
    </xf>
    <xf numFmtId="176" fontId="27" fillId="0" borderId="11" xfId="11" applyNumberFormat="1" applyFont="1" applyBorder="1" applyAlignment="1">
      <alignment horizontal="center" vertical="center" wrapText="1"/>
    </xf>
    <xf numFmtId="0" fontId="12" fillId="0" borderId="78" xfId="7" applyFont="1" applyBorder="1" applyAlignment="1">
      <alignment horizontal="center" vertical="center"/>
    </xf>
    <xf numFmtId="177" fontId="12" fillId="0" borderId="83" xfId="7" applyNumberFormat="1" applyFont="1" applyBorder="1" applyAlignment="1">
      <alignment vertical="center"/>
    </xf>
    <xf numFmtId="174" fontId="34" fillId="0" borderId="11" xfId="8" quotePrefix="1" applyNumberFormat="1" applyFont="1" applyBorder="1" applyAlignment="1">
      <alignment horizontal="center" vertical="center"/>
    </xf>
    <xf numFmtId="0" fontId="12" fillId="0" borderId="11" xfId="9" quotePrefix="1" applyFont="1" applyBorder="1" applyAlignment="1">
      <alignment vertical="center"/>
    </xf>
    <xf numFmtId="174" fontId="34" fillId="2" borderId="11" xfId="8" applyNumberFormat="1" applyFont="1" applyFill="1" applyBorder="1" applyAlignment="1">
      <alignment horizontal="center" vertical="center"/>
    </xf>
    <xf numFmtId="175" fontId="12" fillId="2" borderId="11" xfId="9" applyNumberFormat="1" applyFont="1" applyFill="1" applyBorder="1" applyAlignment="1">
      <alignment vertical="center"/>
    </xf>
    <xf numFmtId="0" fontId="32" fillId="2" borderId="0" xfId="7" applyFont="1" applyFill="1" applyBorder="1" applyAlignment="1">
      <alignment vertical="center"/>
    </xf>
    <xf numFmtId="0" fontId="0" fillId="0" borderId="84" xfId="0" applyBorder="1"/>
    <xf numFmtId="0" fontId="12" fillId="0" borderId="1" xfId="7" applyFont="1" applyAlignment="1">
      <alignment vertical="center"/>
    </xf>
    <xf numFmtId="0" fontId="12" fillId="0" borderId="1" xfId="7" applyFont="1" applyAlignment="1">
      <alignment vertical="center" wrapText="1"/>
    </xf>
    <xf numFmtId="0" fontId="12" fillId="2" borderId="1" xfId="7" applyFont="1" applyFill="1" applyAlignment="1">
      <alignment vertical="center"/>
    </xf>
    <xf numFmtId="49" fontId="13" fillId="0" borderId="1" xfId="7" applyNumberFormat="1" applyFont="1" applyAlignment="1">
      <alignment horizontal="center" vertical="center" wrapText="1"/>
    </xf>
    <xf numFmtId="0" fontId="13" fillId="0" borderId="1" xfId="7" applyFont="1" applyAlignment="1">
      <alignment horizontal="center" vertical="center" wrapText="1"/>
    </xf>
    <xf numFmtId="0" fontId="13" fillId="2" borderId="1" xfId="7" applyFont="1" applyFill="1" applyAlignment="1">
      <alignment horizontal="center" vertical="center" wrapText="1"/>
    </xf>
    <xf numFmtId="0" fontId="33" fillId="2" borderId="1" xfId="7" applyFont="1" applyFill="1" applyAlignment="1">
      <alignment vertical="center"/>
    </xf>
    <xf numFmtId="0" fontId="33" fillId="0" borderId="1" xfId="7" applyFont="1" applyAlignment="1">
      <alignment vertical="center"/>
    </xf>
    <xf numFmtId="0" fontId="13" fillId="0" borderId="1" xfId="7" applyFont="1" applyAlignment="1">
      <alignment vertical="center"/>
    </xf>
    <xf numFmtId="0" fontId="32" fillId="0" borderId="1" xfId="7" applyFont="1" applyAlignment="1">
      <alignment vertical="center" wrapText="1"/>
    </xf>
    <xf numFmtId="0" fontId="32" fillId="2" borderId="1" xfId="7" applyFont="1" applyFill="1" applyAlignment="1">
      <alignment vertical="center"/>
    </xf>
    <xf numFmtId="177" fontId="35" fillId="0" borderId="1" xfId="7" applyNumberFormat="1" applyFont="1" applyAlignment="1">
      <alignment vertical="center"/>
    </xf>
    <xf numFmtId="0" fontId="36" fillId="0" borderId="1" xfId="7" applyFont="1" applyAlignment="1">
      <alignment vertical="center" wrapText="1"/>
    </xf>
    <xf numFmtId="173" fontId="9" fillId="0" borderId="1" xfId="0" applyNumberFormat="1" applyFont="1" applyBorder="1" applyAlignment="1">
      <alignment horizontal="center" vertical="center" wrapText="1"/>
    </xf>
    <xf numFmtId="0" fontId="1" fillId="0" borderId="11" xfId="0" applyFont="1" applyBorder="1"/>
    <xf numFmtId="167" fontId="1" fillId="0" borderId="11" xfId="1" applyNumberFormat="1" applyFont="1" applyBorder="1"/>
    <xf numFmtId="0" fontId="3" fillId="0" borderId="1" xfId="3" applyAlignment="1">
      <alignment vertical="center"/>
    </xf>
    <xf numFmtId="0" fontId="9" fillId="0" borderId="86" xfId="0" pivotButton="1" applyFont="1" applyBorder="1" applyAlignment="1">
      <alignment horizontal="center" vertical="center"/>
    </xf>
    <xf numFmtId="0" fontId="0" fillId="0" borderId="86" xfId="0" applyBorder="1"/>
    <xf numFmtId="0" fontId="9" fillId="0" borderId="87" xfId="0" applyFont="1" applyBorder="1" applyAlignment="1">
      <alignment horizontal="right" vertical="center"/>
    </xf>
    <xf numFmtId="0" fontId="16" fillId="0" borderId="85" xfId="2" applyFont="1" applyBorder="1" applyAlignment="1">
      <alignment vertical="center"/>
    </xf>
    <xf numFmtId="0" fontId="16" fillId="0" borderId="88" xfId="2" applyFont="1" applyBorder="1" applyAlignment="1">
      <alignment vertical="center"/>
    </xf>
    <xf numFmtId="0" fontId="1" fillId="0" borderId="1" xfId="3" applyFont="1"/>
    <xf numFmtId="16" fontId="3" fillId="0" borderId="1" xfId="3" applyNumberFormat="1"/>
    <xf numFmtId="0" fontId="2" fillId="0" borderId="11" xfId="3" applyFont="1" applyBorder="1" applyAlignment="1">
      <alignment horizontal="center" vertical="center"/>
    </xf>
    <xf numFmtId="167" fontId="2" fillId="0" borderId="11" xfId="1" applyNumberFormat="1" applyFont="1" applyBorder="1" applyAlignment="1">
      <alignment horizontal="center" vertical="center"/>
    </xf>
    <xf numFmtId="0" fontId="2" fillId="0" borderId="11" xfId="3" applyFont="1" applyBorder="1" applyAlignment="1">
      <alignment horizontal="left" vertical="center" wrapText="1"/>
    </xf>
    <xf numFmtId="0" fontId="2" fillId="0" borderId="11" xfId="3" applyFont="1" applyBorder="1" applyAlignment="1">
      <alignment vertical="center"/>
    </xf>
    <xf numFmtId="0" fontId="2" fillId="0" borderId="1" xfId="3" applyFont="1" applyAlignment="1">
      <alignment horizontal="center" vertical="top"/>
    </xf>
    <xf numFmtId="0" fontId="2" fillId="0" borderId="11" xfId="3" applyFont="1" applyBorder="1" applyAlignment="1">
      <alignment horizontal="center" vertical="center"/>
    </xf>
    <xf numFmtId="9" fontId="37" fillId="0" borderId="1" xfId="3" applyNumberFormat="1" applyFont="1" applyAlignment="1">
      <alignment horizontal="left" vertical="center"/>
    </xf>
    <xf numFmtId="0" fontId="24" fillId="0" borderId="1" xfId="3" applyFont="1" applyAlignment="1">
      <alignment horizontal="left" vertical="top"/>
    </xf>
    <xf numFmtId="9" fontId="2" fillId="0" borderId="11" xfId="3" applyNumberFormat="1" applyFont="1" applyBorder="1" applyAlignment="1">
      <alignment horizontal="left" vertical="center"/>
    </xf>
    <xf numFmtId="0" fontId="2" fillId="0" borderId="1" xfId="3" applyFont="1" applyAlignment="1">
      <alignment horizontal="left" vertical="top"/>
    </xf>
    <xf numFmtId="9" fontId="37" fillId="0" borderId="1" xfId="3" applyNumberFormat="1" applyFont="1" applyAlignment="1">
      <alignment vertical="center"/>
    </xf>
    <xf numFmtId="0" fontId="21" fillId="0" borderId="1" xfId="3" applyFont="1" applyAlignment="1">
      <alignment horizontal="center" vertical="center"/>
    </xf>
    <xf numFmtId="9" fontId="2" fillId="0" borderId="11" xfId="3" applyNumberFormat="1" applyFont="1" applyBorder="1" applyAlignment="1">
      <alignment horizontal="center" vertical="center"/>
    </xf>
    <xf numFmtId="0" fontId="20" fillId="0" borderId="11" xfId="3" applyFont="1" applyBorder="1"/>
    <xf numFmtId="0" fontId="20" fillId="0" borderId="11" xfId="3" applyFont="1" applyBorder="1" applyAlignment="1">
      <alignment vertical="center"/>
    </xf>
    <xf numFmtId="172" fontId="2" fillId="0" borderId="1" xfId="3" applyNumberFormat="1" applyFont="1" applyAlignment="1">
      <alignment horizontal="center" vertical="center"/>
    </xf>
    <xf numFmtId="0" fontId="2" fillId="0" borderId="1" xfId="3" applyFont="1" applyAlignment="1">
      <alignment horizontal="center" vertical="center"/>
    </xf>
    <xf numFmtId="0" fontId="16" fillId="0" borderId="18" xfId="2" quotePrefix="1" applyFont="1" applyBorder="1" applyAlignment="1">
      <alignment horizontal="center" vertical="center"/>
    </xf>
    <xf numFmtId="0" fontId="16" fillId="0" borderId="16" xfId="2" quotePrefix="1" applyFont="1" applyBorder="1" applyAlignment="1">
      <alignment horizontal="center" vertical="center"/>
    </xf>
    <xf numFmtId="0" fontId="16" fillId="0" borderId="47" xfId="2" quotePrefix="1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6" xfId="2" quotePrefix="1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17" xfId="2" quotePrefix="1" applyFont="1" applyBorder="1" applyAlignment="1">
      <alignment horizontal="center" vertical="center"/>
    </xf>
    <xf numFmtId="0" fontId="16" fillId="0" borderId="19" xfId="2" quotePrefix="1" applyFont="1" applyBorder="1" applyAlignment="1">
      <alignment horizontal="center" vertical="center"/>
    </xf>
    <xf numFmtId="0" fontId="16" fillId="0" borderId="29" xfId="2" applyFont="1" applyBorder="1" applyAlignment="1">
      <alignment horizontal="center" vertical="center"/>
    </xf>
    <xf numFmtId="0" fontId="16" fillId="0" borderId="1" xfId="2" applyFont="1" applyAlignment="1">
      <alignment horizontal="center" vertical="center"/>
    </xf>
    <xf numFmtId="0" fontId="27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1" xfId="2" applyFont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16" fillId="0" borderId="17" xfId="2" applyFont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8" fillId="0" borderId="1" xfId="5" applyFont="1" applyAlignment="1">
      <alignment horizontal="center"/>
    </xf>
    <xf numFmtId="9" fontId="2" fillId="0" borderId="72" xfId="3" applyNumberFormat="1" applyFont="1" applyBorder="1" applyAlignment="1">
      <alignment horizontal="left" vertical="top"/>
    </xf>
    <xf numFmtId="0" fontId="19" fillId="0" borderId="52" xfId="3" applyFont="1" applyBorder="1" applyAlignment="1">
      <alignment horizontal="center" vertical="center"/>
    </xf>
    <xf numFmtId="0" fontId="3" fillId="0" borderId="1" xfId="3"/>
    <xf numFmtId="0" fontId="20" fillId="0" borderId="53" xfId="3" applyFont="1" applyBorder="1"/>
    <xf numFmtId="0" fontId="2" fillId="0" borderId="52" xfId="3" applyFont="1" applyBorder="1" applyAlignment="1">
      <alignment horizontal="left" vertical="top"/>
    </xf>
    <xf numFmtId="0" fontId="2" fillId="0" borderId="59" xfId="3" applyFont="1" applyBorder="1" applyAlignment="1">
      <alignment horizontal="center" vertical="center"/>
    </xf>
    <xf numFmtId="0" fontId="20" fillId="0" borderId="60" xfId="3" applyFont="1" applyBorder="1"/>
    <xf numFmtId="9" fontId="2" fillId="0" borderId="64" xfId="3" applyNumberFormat="1" applyFont="1" applyBorder="1" applyAlignment="1">
      <alignment horizontal="center" vertical="center"/>
    </xf>
    <xf numFmtId="0" fontId="20" fillId="0" borderId="65" xfId="3" applyFont="1" applyBorder="1"/>
    <xf numFmtId="0" fontId="2" fillId="0" borderId="66" xfId="3" applyFont="1" applyBorder="1" applyAlignment="1">
      <alignment horizontal="center" vertical="center"/>
    </xf>
    <xf numFmtId="0" fontId="20" fillId="0" borderId="48" xfId="3" applyFont="1" applyBorder="1"/>
    <xf numFmtId="9" fontId="2" fillId="0" borderId="69" xfId="3" applyNumberFormat="1" applyFont="1" applyBorder="1" applyAlignment="1">
      <alignment horizontal="left" vertical="top"/>
    </xf>
    <xf numFmtId="0" fontId="0" fillId="0" borderId="55" xfId="3" applyFont="1" applyBorder="1" applyAlignment="1">
      <alignment horizontal="center" vertical="center"/>
    </xf>
    <xf numFmtId="0" fontId="2" fillId="0" borderId="55" xfId="3" applyFont="1" applyBorder="1" applyAlignment="1">
      <alignment horizontal="center" vertical="center"/>
    </xf>
    <xf numFmtId="0" fontId="2" fillId="0" borderId="56" xfId="3" applyFont="1" applyBorder="1" applyAlignment="1">
      <alignment horizontal="center" vertical="center"/>
    </xf>
    <xf numFmtId="9" fontId="2" fillId="0" borderId="74" xfId="3" applyNumberFormat="1" applyFont="1" applyBorder="1" applyAlignment="1">
      <alignment horizontal="left" vertical="top"/>
    </xf>
    <xf numFmtId="172" fontId="2" fillId="0" borderId="53" xfId="3" applyNumberFormat="1" applyFont="1" applyBorder="1" applyAlignment="1">
      <alignment horizontal="center" vertical="center"/>
    </xf>
    <xf numFmtId="0" fontId="2" fillId="0" borderId="53" xfId="3" applyFont="1" applyBorder="1" applyAlignment="1">
      <alignment horizontal="center" vertical="center"/>
    </xf>
    <xf numFmtId="0" fontId="21" fillId="0" borderId="53" xfId="3" applyFont="1" applyBorder="1" applyAlignment="1">
      <alignment horizontal="center" vertical="center"/>
    </xf>
    <xf numFmtId="49" fontId="13" fillId="0" borderId="1" xfId="7" applyNumberFormat="1" applyFont="1" applyAlignment="1">
      <alignment horizontal="center" vertical="center" wrapText="1"/>
    </xf>
    <xf numFmtId="0" fontId="32" fillId="0" borderId="1" xfId="7" applyFont="1" applyAlignment="1">
      <alignment vertical="center"/>
    </xf>
    <xf numFmtId="0" fontId="27" fillId="0" borderId="11" xfId="8" applyFont="1" applyBorder="1" applyAlignment="1">
      <alignment horizontal="center" vertical="center"/>
    </xf>
    <xf numFmtId="0" fontId="27" fillId="0" borderId="15" xfId="8" applyFont="1" applyBorder="1" applyAlignment="1">
      <alignment horizontal="center" vertical="center" wrapText="1"/>
    </xf>
    <xf numFmtId="0" fontId="27" fillId="0" borderId="20" xfId="8" applyFont="1" applyBorder="1" applyAlignment="1">
      <alignment horizontal="center" vertical="center" wrapText="1"/>
    </xf>
    <xf numFmtId="0" fontId="27" fillId="0" borderId="85" xfId="8" applyFont="1" applyBorder="1" applyAlignment="1">
      <alignment horizontal="center" vertical="center"/>
    </xf>
    <xf numFmtId="0" fontId="27" fillId="0" borderId="19" xfId="8" applyFont="1" applyBorder="1" applyAlignment="1">
      <alignment horizontal="center" vertical="center"/>
    </xf>
    <xf numFmtId="0" fontId="27" fillId="0" borderId="18" xfId="8" applyFont="1" applyBorder="1" applyAlignment="1">
      <alignment horizontal="center" vertical="center" wrapText="1"/>
    </xf>
    <xf numFmtId="0" fontId="27" fillId="0" borderId="16" xfId="8" applyFont="1" applyBorder="1" applyAlignment="1">
      <alignment horizontal="center" vertical="center" wrapText="1"/>
    </xf>
    <xf numFmtId="0" fontId="27" fillId="0" borderId="11" xfId="8" applyFont="1" applyBorder="1" applyAlignment="1">
      <alignment horizontal="center" vertical="center" wrapText="1"/>
    </xf>
    <xf numFmtId="0" fontId="27" fillId="2" borderId="11" xfId="8" applyFont="1" applyFill="1" applyBorder="1" applyAlignment="1">
      <alignment horizontal="center" vertical="center" wrapText="1"/>
    </xf>
    <xf numFmtId="0" fontId="12" fillId="0" borderId="1" xfId="7" applyFont="1" applyAlignment="1">
      <alignment horizontal="center" vertical="center"/>
    </xf>
    <xf numFmtId="0" fontId="13" fillId="0" borderId="1" xfId="7" applyFont="1" applyAlignment="1">
      <alignment horizontal="center" vertical="center"/>
    </xf>
    <xf numFmtId="0" fontId="13" fillId="0" borderId="79" xfId="7" applyFont="1" applyBorder="1" applyAlignment="1">
      <alignment horizontal="center" vertical="center"/>
    </xf>
    <xf numFmtId="0" fontId="27" fillId="0" borderId="80" xfId="7" applyFont="1" applyBorder="1" applyAlignment="1">
      <alignment vertical="center"/>
    </xf>
    <xf numFmtId="0" fontId="27" fillId="0" borderId="81" xfId="7" applyFont="1" applyBorder="1" applyAlignment="1">
      <alignment vertical="center"/>
    </xf>
    <xf numFmtId="0" fontId="27" fillId="0" borderId="82" xfId="7" applyFont="1" applyBorder="1" applyAlignment="1">
      <alignment vertical="center"/>
    </xf>
    <xf numFmtId="0" fontId="12" fillId="0" borderId="79" xfId="7" applyFont="1" applyBorder="1" applyAlignment="1">
      <alignment horizontal="left" vertical="center"/>
    </xf>
    <xf numFmtId="0" fontId="34" fillId="0" borderId="80" xfId="7" applyFont="1" applyBorder="1" applyAlignment="1">
      <alignment vertical="center"/>
    </xf>
    <xf numFmtId="0" fontId="34" fillId="0" borderId="82" xfId="7" applyFont="1" applyBorder="1" applyAlignment="1">
      <alignment vertical="center"/>
    </xf>
    <xf numFmtId="177" fontId="12" fillId="0" borderId="83" xfId="7" applyNumberFormat="1" applyFont="1" applyBorder="1" applyAlignment="1">
      <alignment horizontal="center" vertical="center"/>
    </xf>
    <xf numFmtId="49" fontId="12" fillId="0" borderId="1" xfId="7" applyNumberFormat="1" applyFont="1" applyAlignment="1">
      <alignment horizontal="center" vertical="center" wrapText="1"/>
    </xf>
    <xf numFmtId="49" fontId="36" fillId="0" borderId="1" xfId="7" applyNumberFormat="1" applyFont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9" fontId="18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horizontal="left" vertical="top"/>
    </xf>
    <xf numFmtId="9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vertical="top"/>
    </xf>
    <xf numFmtId="9" fontId="2" fillId="0" borderId="1" xfId="3" applyNumberFormat="1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9" fontId="2" fillId="0" borderId="1" xfId="3" applyNumberFormat="1" applyFont="1" applyBorder="1" applyAlignment="1">
      <alignment horizontal="center" vertical="center"/>
    </xf>
    <xf numFmtId="172" fontId="2" fillId="0" borderId="1" xfId="3" applyNumberFormat="1" applyFont="1" applyBorder="1" applyAlignment="1">
      <alignment horizontal="center" vertical="center"/>
    </xf>
    <xf numFmtId="0" fontId="3" fillId="0" borderId="1" xfId="3" applyBorder="1"/>
    <xf numFmtId="9" fontId="2" fillId="0" borderId="1" xfId="3" applyNumberFormat="1" applyFont="1" applyBorder="1" applyAlignment="1">
      <alignment horizontal="center" vertical="top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horizontal="left" vertical="top"/>
    </xf>
    <xf numFmtId="9" fontId="18" fillId="0" borderId="1" xfId="3" applyNumberFormat="1" applyFont="1" applyBorder="1" applyAlignment="1">
      <alignment horizontal="left" vertical="center"/>
    </xf>
    <xf numFmtId="0" fontId="21" fillId="0" borderId="1" xfId="3" applyFont="1" applyBorder="1" applyAlignment="1">
      <alignment horizontal="center" vertical="top"/>
    </xf>
    <xf numFmtId="0" fontId="21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top"/>
    </xf>
    <xf numFmtId="9" fontId="23" fillId="0" borderId="1" xfId="3" applyNumberFormat="1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</cellXfs>
  <cellStyles count="12">
    <cellStyle name="Comma" xfId="1" builtinId="3"/>
    <cellStyle name="Comma [0] 2" xfId="11" xr:uid="{984973B9-F1B4-49F3-AB33-AE2D65E9C63C}"/>
    <cellStyle name="Comma 2" xfId="4" xr:uid="{B5F0DD72-B3F0-4FE2-BC1D-11B9CB2C2C50}"/>
    <cellStyle name="Normal" xfId="0" builtinId="0"/>
    <cellStyle name="Normal 2" xfId="2" xr:uid="{7AD63B50-A37C-45D0-9EAB-CD6EA3B21756}"/>
    <cellStyle name="Normal 2 2" xfId="8" xr:uid="{BF6014A7-5A77-4A20-BA71-FFA924730093}"/>
    <cellStyle name="Normal 3" xfId="3" xr:uid="{70990125-CD88-49F6-B088-010381F00220}"/>
    <cellStyle name="Normal 4" xfId="5" xr:uid="{6066C0D5-063B-4345-A8E0-BF86A1FD72D4}"/>
    <cellStyle name="Normal 5" xfId="6" xr:uid="{3A5EB665-0685-4CAF-A4D9-0585CB617532}"/>
    <cellStyle name="Normal 6" xfId="7" xr:uid="{F0C9740B-4736-41A3-BD38-2ADE95BCE74F}"/>
    <cellStyle name="Normal 7" xfId="10" xr:uid="{B916F27A-5AB5-47EC-8E4D-5D601AF0FE26}"/>
    <cellStyle name="Normal 9" xfId="9" xr:uid="{5E7041A2-B343-4CA4-88BF-17C1DF6C0323}"/>
  </cellStyles>
  <dxfs count="45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vertical="top"/>
    </dxf>
    <dxf>
      <alignment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73" formatCode="[$-13809]dd/mm/yyyy;@"/>
    </dxf>
    <dxf>
      <numFmt numFmtId="173" formatCode="[$-13809]dd/mm/yyyy;@"/>
    </dxf>
    <dxf>
      <numFmt numFmtId="173" formatCode="[$-13809]dd/mm/yyyy;@"/>
    </dxf>
    <dxf>
      <numFmt numFmtId="173" formatCode="[$-13809]dd/mm/yyyy;@"/>
    </dxf>
    <dxf>
      <alignment vertical="center"/>
    </dxf>
    <dxf>
      <alignment horizontal="center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_-* #,##0_-;\-* #,##0_-;_-* &quot;-&quot;??_-;_-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70" formatCode="_-* #,##0_-;[Red]\-#,##0_-;_-* &quot;-&quot;_-;_-@_-"/>
    </dxf>
    <dxf>
      <numFmt numFmtId="178" formatCode="dd/mm/yyyy;@"/>
    </dxf>
    <dxf>
      <alignment horizontal="right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70" formatCode="_-* #,##0_-;[Red]\-#,##0_-;_-* &quot;-&quot;_-;_-@_-"/>
    </dxf>
    <dxf>
      <numFmt numFmtId="170" formatCode="_-* #,##0_-;[Red]\-#,##0_-;_-* &quot;-&quot;_-;_-@_-"/>
    </dxf>
    <dxf>
      <numFmt numFmtId="179" formatCode="[$-421]dd\ mmmm\ yyyy;@"/>
    </dxf>
    <dxf>
      <numFmt numFmtId="33" formatCode="_-* #,##0_-;\-* #,##0_-;_-* &quot;-&quot;_-;_-@_-"/>
    </dxf>
    <dxf>
      <numFmt numFmtId="33" formatCode="_-* #,##0_-;\-* #,##0_-;_-* &quot;-&quot;_-;_-@_-"/>
    </dxf>
    <dxf>
      <numFmt numFmtId="168" formatCode="0;[Red]0"/>
    </dxf>
    <dxf>
      <numFmt numFmtId="168" formatCode="0;[Red]0"/>
    </dxf>
    <dxf>
      <numFmt numFmtId="168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7" formatCode="_-* #,##0_-;\-* #,##0_-;_-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b_persediaan-style" pivot="0" count="3" xr9:uid="{00000000-0011-0000-FFFF-FFFF00000000}">
      <tableStyleElement type="headerRow" dxfId="451"/>
      <tableStyleElement type="firstRowStripe" dxfId="450"/>
      <tableStyleElement type="secondRowStripe" dxfId="449"/>
    </tableStyle>
    <tableStyle name="KKP-style" pivot="0" count="3" xr9:uid="{00000000-0011-0000-FFFF-FFFF01000000}">
      <tableStyleElement type="headerRow" dxfId="448"/>
      <tableStyleElement type="firstRowStripe" dxfId="447"/>
      <tableStyleElement type="secondRowStripe" dxfId="446"/>
    </tableStyle>
  </tableStyles>
  <colors>
    <mruColors>
      <color rgb="FFFF7D7D"/>
      <color rgb="FFFFD1D1"/>
      <color rgb="FFFFBDBD"/>
      <color rgb="FFFF9797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188258</xdr:colOff>
      <xdr:row>1</xdr:row>
      <xdr:rowOff>35858</xdr:rowOff>
    </xdr:from>
    <xdr:ext cx="898581" cy="645459"/>
    <xdr:pic>
      <xdr:nvPicPr>
        <xdr:cNvPr id="2" name="image1.jpg" descr="lambang.jpeg">
          <a:extLst>
            <a:ext uri="{FF2B5EF4-FFF2-40B4-BE49-F238E27FC236}">
              <a16:creationId xmlns:a16="http://schemas.microsoft.com/office/drawing/2014/main" id="{AB7CC33F-B7F0-408F-AD45-815531863B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258" y="224117"/>
          <a:ext cx="898581" cy="64545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0</xdr:row>
      <xdr:rowOff>85725</xdr:rowOff>
    </xdr:from>
    <xdr:ext cx="3648075" cy="666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8B86B5C-69D4-4D78-BD32-07B81C21DE6E}"/>
            </a:ext>
          </a:extLst>
        </xdr:cNvPr>
        <xdr:cNvSpPr/>
      </xdr:nvSpPr>
      <xdr:spPr>
        <a:xfrm>
          <a:off x="681990" y="85725"/>
          <a:ext cx="3648075" cy="6667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BADAN PUSAT STATISTIK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PROVINSI SUMATERA BARAT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0</xdr:col>
      <xdr:colOff>51435</xdr:colOff>
      <xdr:row>0</xdr:row>
      <xdr:rowOff>133350</xdr:rowOff>
    </xdr:from>
    <xdr:ext cx="676275" cy="485775"/>
    <xdr:pic>
      <xdr:nvPicPr>
        <xdr:cNvPr id="3" name="image1.jpg" descr="lambang.jpeg">
          <a:extLst>
            <a:ext uri="{FF2B5EF4-FFF2-40B4-BE49-F238E27FC236}">
              <a16:creationId xmlns:a16="http://schemas.microsoft.com/office/drawing/2014/main" id="{B48A7D17-1006-490A-A9A7-99CD335E2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435" y="133350"/>
          <a:ext cx="676275" cy="4857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" refreshedDate="45343.503835185184" createdVersion="8" refreshedVersion="8" minRefreshableVersion="3" recordCount="353" xr:uid="{C9E8D12C-6011-48A4-B173-C8A55187FBAA}">
  <cacheSource type="worksheet">
    <worksheetSource ref="A1:H354" sheet="Gabung BASO"/>
  </cacheSource>
  <cacheFields count="8">
    <cacheField name="No." numFmtId="164">
      <sharedItems containsSemiMixedTypes="0" containsString="0" containsNumber="1" containsInteger="1" minValue="1" maxValue="353"/>
    </cacheField>
    <cacheField name="Jenis Transaksi" numFmtId="164">
      <sharedItems count="2">
        <s v="BASO 16 Feb 2024"/>
        <s v="BASO 31 Des 2023"/>
      </sharedItems>
    </cacheField>
    <cacheField name="Kode Barang" numFmtId="0">
      <sharedItems containsBlank="1" containsMixedTypes="1" containsNumber="1" containsInteger="1" minValue="1010399999" maxValue="1010399999"/>
    </cacheField>
    <cacheField name="Uraian Barang" numFmtId="0">
      <sharedItems count="228">
        <s v="Amplop A3"/>
        <s v="Amplop Kesing Coklat"/>
        <s v="Amplop Kop Uk. Folio"/>
        <s v="Amplop Kop Uk. Kabinet"/>
        <s v="Amplop Kop Uk. Kwarto"/>
        <s v="Amplop tebal A3"/>
        <s v="Amplop tebal folio"/>
        <s v="Baterai AA"/>
        <s v="Baterai AAA"/>
        <s v="Baterai Besar D"/>
        <s v="BBM Genset"/>
        <s v="Binder Clip No. 105"/>
        <s v="Binder Clip No. 107"/>
        <s v="Binder Clip No. 111"/>
        <s v="Binder Clip No. 155"/>
        <s v="Binder Clip No. 200"/>
        <s v="Binder Clip No. 260"/>
        <s v="Box File"/>
        <s v="Buku 1 Pedoman Konsumsi SHPED 2024"/>
        <s v="Buku 2 Pedoman Produksi  SHPED 2024"/>
        <s v="Buku 3 Pedoman Pengolahan SHPED 2024"/>
        <s v="Buku 4 Pedoman Survei Harga Produsen Gabah (HPG) 2024"/>
        <s v="Buku 5 Pemeriksaan Survei Harga Produsen Gabah (HPG) 2024"/>
        <s v="Buku Ekspedisi Biasa"/>
        <s v="Buku Ekspedisi Cetak"/>
        <s v="Cairan Pembersih (Bayclean)"/>
        <s v="Cairan pembersih kaca 425 ml"/>
        <s v="Cairan Pembersih Lantai"/>
        <s v="Cat Pilox"/>
        <s v="Daftar LTS 2023"/>
        <s v="Daftar LTT 2023"/>
        <s v="Daftar LTU 2023"/>
        <s v="Daftar SP-Lahan, SP-Alsintan TP, dan SP-Benih TP 2023"/>
        <s v="Daftar SP-Palawija 2023"/>
        <s v="Daftar Sub-S Survei Ubinan 2023"/>
        <s v="Ember Plastik Kecil"/>
        <s v="Ember plastik sedang"/>
        <s v="Gayung"/>
        <s v="Gundar WC"/>
        <s v="Gunting kertas (besar)"/>
        <s v="Gunting Kertas Sedang"/>
        <s v="Hand soap botol"/>
        <s v="Hand soap refill 400 ml"/>
        <s v="Hechnechess No. 10"/>
        <s v="Hechnechine No. 10"/>
        <s v="Isi Cutter"/>
        <s v="Isi Staples No. 10"/>
        <s v="Isolasi Bening Besar"/>
        <s v="Isolasi bening Kecil"/>
        <s v="Isolasi Coklat Besar"/>
        <s v="Kain Lap"/>
        <s v="Kanebo"/>
        <s v="Kantong Sampah Uk. Sedang"/>
        <s v="Kapur barus ball"/>
        <s v="Kapur barus gantung"/>
        <s v="Kapur barus sea gull"/>
        <s v="Kemoceng"/>
        <s v="Kertas A3 100gr"/>
        <s v="Kertas A4 70 gr Sidu"/>
        <s v="Kertas art paper 150 gr"/>
        <s v="Kertas Glossy 230gsm"/>
        <s v="Kertas HVS 70 Gram Kwarto"/>
        <s v="Kertas Kacang"/>
        <s v="Kertas kesing"/>
        <s v="Keset rajut"/>
        <s v="Kuesioner HD-1 2024"/>
        <s v="Kuesioner HD-2 2024"/>
        <s v="Kuesioner HD-3 2024"/>
        <s v="Kuesioner HD-4 2024"/>
        <s v="Kuesioner HD-5.1 2024"/>
        <s v="Kuesioner HD-5.2 2024"/>
        <s v="Kuesioner HD-6 2024"/>
        <s v="Kuesioner HP 2024"/>
        <s v="Kuesioner HPG 2024"/>
        <s v="Kuesioner HPH 2023"/>
        <s v="Kuesioner HPHT 2023"/>
        <s v="Kuesioner HP-JA 2024"/>
        <s v="Kuesioner HP-JP 2024"/>
        <s v="Kuesioner HP-JR 2024"/>
        <s v="Kuesioner HP-JS 2024"/>
        <s v="Kuesioner HP-JTB 2024"/>
        <s v="Kuesioner HP-JTDL 2024"/>
        <s v="Kuesioner HP-JTL 2024"/>
        <s v="Kuesioner HP-T 2024"/>
        <s v="Kuesioner Laporan Tahunan Perusahaan Budidaya Ikan (LTB)"/>
        <s v="Kuesioner Laporan Triwulanan Pelabuhan Perikanan dan Tempat Pelelangan Ikan (PP-TPI)"/>
        <s v="Kuesioner Laporan Triwulanan Pendaratan Ikan Tradisional (PIT) 2024"/>
        <s v="Kuesioner Susenas VSEN24.K"/>
        <s v="Kuesioner Susenas VSEN24.KP"/>
        <s v="Kuesioner Triwulan I Provinsi 2024"/>
        <s v="Kuesioner Triwulan II Provinsi 2024"/>
        <s v="Kuesioner Triwulan III Provinsi 2024"/>
        <s v="Kuesioner Triwulan IV Provinsi 2024"/>
        <s v="Kuesioner TSL 2023"/>
        <s v="Lampu LED 11 Watt"/>
        <s v="Lampu LED 20 Watt"/>
        <s v="Lampu LED 30 Watt"/>
        <s v="Lampu LED 35 Watt"/>
        <s v="Lampu LED 9 Watt"/>
        <s v="Lampu LED 9 Watt Warm White"/>
        <s v="Lampu TL 18 W"/>
        <s v="Lampu TL 36 W"/>
        <s v="Lem Stick Gel"/>
        <s v="Lem uhu 40 gr"/>
        <s v="Magnetic Board Isi 4 Uk. Besar"/>
        <s v="Map Folder Arsip"/>
        <s v="Map gantung"/>
        <s v="Map Odner"/>
        <s v="Map Odner Gobi"/>
        <s v="Map Ordner"/>
        <s v="Map Ordner Tanamo"/>
        <s v="Pedoman Pemeriksaan Survei Harga Produsen (SHP) 2024 Buku 2"/>
        <s v="Pedoman Pemeriksaan Survei Harga Produsen Beras Di Penggilingan (HPBG) 2024 Buku 2"/>
        <s v="Pedoman Pencacahan Survei Harga Produsen (SHP) 2024 Buku 1"/>
        <s v="Pedoman Pencacahan Survei Harga Produsen Beras Di Penggilingan (HPBG) 2024 Buku 1"/>
        <s v="Pel lantai"/>
        <s v="Pembersih kaca botol 440 ml"/>
        <s v="Pena BallLiner Biru Lusinan"/>
        <s v="Pena BallLiner Hitam Lusinan"/>
        <s v="Pena Hitam"/>
        <s v="Pena Merah"/>
        <s v="Penghapus Pensil"/>
        <s v="Pengharum ruangan gantung (stella)"/>
        <s v="Pengharum ruangan matic refill"/>
        <s v="Pengharum ruangan spray"/>
        <s v="Pensil 2B"/>
        <s v="Peraut Pensil SP2020 Long Form"/>
        <s v="Perpurator Uk. Besar"/>
        <s v="Pestisida Baygon"/>
        <s v="Pisau cutter (besar)"/>
        <s v="Plakat"/>
        <s v="Plastik Fotokopi"/>
        <s v="Rautan"/>
        <s v="Rautan Pensil"/>
        <s v="Rekap Kab/Kota SP Tanaman Pangan 2023"/>
        <s v="Rinso Cair"/>
        <s v="Sabun Colek"/>
        <s v="Sabun Cuci Piring Mama Lime"/>
        <s v="Sandaran Buku"/>
        <s v="Sapu Lidi"/>
        <s v="Sapu Loteng"/>
        <s v="Sapu Pel Besar"/>
        <s v="Sapu Plastik"/>
        <s v="Sarung ID Card"/>
        <s v="Serokan Sampah"/>
        <s v="SKB2022-Tahunan"/>
        <s v="SKB2023-Cengkeh"/>
        <s v="SKB2023-Kakao"/>
        <s v="SKB2023-Karet"/>
        <s v="SKB2023-Kelapa Dalam"/>
        <s v="SKB2023-Kelapa Sawit"/>
        <s v="SKB2023-Kopi"/>
        <s v="SKB2023-Pala"/>
        <s v="SKB2023-Teh"/>
        <s v="Snelhectermap Folio BPS"/>
        <s v="Spidol Permanen"/>
        <s v="Spidol Permanen Biru"/>
        <s v="Spon cuci piring"/>
        <s v="Stabilo"/>
        <s v="Staples No. 10"/>
        <s v="Stick Note"/>
        <s v="Stick Note 3x3 inch Uk. besar"/>
        <s v="Stofmap Folio BPS"/>
        <s v="Sunlight 755 ml"/>
        <s v="Sunlight Botol 750ml"/>
        <s v="Super Pell"/>
        <s v="Super pell 770 ml"/>
        <s v="Suplemen Survei Harga Produsen (SHP) 2024"/>
        <s v="Tali Rafia"/>
        <s v="Tap disepenser"/>
        <s v="Tempat Isolasi"/>
        <s v="Tinta Epson 008 Black"/>
        <s v="Tinta Epson 008 Cyan"/>
        <s v="Tinta Epson 008 Magenta"/>
        <s v="Tinta Epson 008 Yellow"/>
        <s v="Tinta Epson T6731 Black"/>
        <s v="Tinta Epson T6732 Cyan"/>
        <s v="Tinta Epson T6733 Magenta"/>
        <s v="Tinta Epson T6734 Yellow"/>
        <s v="Tinta Epson T6735 Light Cyan"/>
        <s v="Tinta Epson T6736 Light Magenta"/>
        <s v="Tinta refill BT5000 - Magenta"/>
        <s v="Tinta refill BT5000 - Yellow"/>
        <s v="Tinta refill BTD60 - Black"/>
        <s v="Tipe-ex"/>
        <s v="Tipe-ex kertas"/>
        <s v="Tisu"/>
        <s v="Tisu basah wetties refill"/>
        <s v="Tisu refill"/>
        <s v="Toner BT D60 Black"/>
        <s v="Toner HP 202 A (Compatible) Yellow"/>
        <s v="Toner HP 202 A (Ori) Black"/>
        <s v="Toner HP 202 A (Ori) Cyan"/>
        <s v="Toner HP 202 A (Ori) Magenta"/>
        <s v="Toner HP 202 A (Ori) Yellow"/>
        <s v="Toner HP 202 A Black"/>
        <s v="Toner HP 202 A Cyan"/>
        <s v="Toner HP 202 A Magenta"/>
        <s v="Toner HP 202 A Yellow"/>
        <s v="Toner HP 204 A Black"/>
        <s v="Toner HP 204 A Cyan"/>
        <s v="Toner HP 204 A Magenta"/>
        <s v="Toner HP 204 A Ori - Black"/>
        <s v="Toner HP 204 A Ori - Cyan"/>
        <s v="Toner HP 204 A Ori - Magenta"/>
        <s v="Toner HP 204 A Ori - Yellow"/>
        <s v="Toner HP 204 A Yellow"/>
        <s v="Toner HP 215A Black"/>
        <s v="Toner HP 215A Cyan"/>
        <s v="Toner HP 215A Yellow"/>
        <s v="Toner HP 79 A Compatible"/>
        <s v="Toner HP 85 A Compatible"/>
        <s v="Toner HP W9190MC Black"/>
        <s v="Toner HP W9191MC Cyan"/>
        <s v="Toner HP W9192MC Yellow"/>
        <s v="Toner HP W9193MC Magenta"/>
        <s v="Toner IG- TN451 Black Original"/>
        <s v="Toner IG- TN451 Cyan Original"/>
        <s v="Toner IG- TN451 Magenta Original"/>
        <s v="Toner IG- TN451 Yellow Original"/>
        <s v="Toner Original HP 215A Black"/>
        <s v="Toner Original HP 215A Cyan"/>
        <s v="Toner Original HP 215A Magenta"/>
        <s v="Toner Original HP 215A Yellow"/>
        <s v="Trigonal clip no. 3"/>
        <s v="Wiper Lantai"/>
        <s v="Wiper pembersih kaca"/>
        <s v="Wipol 750 ml"/>
      </sharedItems>
    </cacheField>
    <cacheField name="Jumlah barang" numFmtId="167">
      <sharedItems containsSemiMixedTypes="0" containsString="0" containsNumber="1" containsInteger="1" minValue="1" maxValue="7200"/>
    </cacheField>
    <cacheField name="Satuan" numFmtId="0">
      <sharedItems count="18">
        <s v="lembar"/>
        <s v="Pak"/>
        <s v="Kotak"/>
        <s v="Buah"/>
        <s v="Liter"/>
        <s v="Eksemplar"/>
        <s v="Botol"/>
        <s v="bungkus"/>
        <s v="refill"/>
        <s v="Kaleng"/>
        <s v="Set"/>
        <s v="Rim"/>
        <s v="pack"/>
        <s v="Lusin"/>
        <s v="Rol"/>
        <s v="buku"/>
        <s v="Gulung"/>
        <s v="Unit"/>
      </sharedItems>
    </cacheField>
    <cacheField name="Harga Beli Satuan _x000a_(Rupiah)" numFmtId="167">
      <sharedItems containsSemiMixedTypes="0" containsString="0" containsNumber="1" minValue="33.980582524271846" maxValue="3500000" count="144">
        <n v="2000"/>
        <n v="35000"/>
        <n v="1800"/>
        <n v="66000"/>
        <n v="3500"/>
        <n v="3200"/>
        <n v="3350"/>
        <n v="5928.5714285714284"/>
        <n v="33.980582524271846"/>
        <n v="4050"/>
        <n v="5041.666666666667"/>
        <n v="9111.1111111111113"/>
        <n v="8500"/>
        <n v="14666.666666666666"/>
        <n v="22000"/>
        <n v="21000"/>
        <n v="32350"/>
        <n v="29550"/>
        <n v="19050"/>
        <n v="25000"/>
        <n v="19750"/>
        <n v="10000"/>
        <n v="29000"/>
        <n v="3800"/>
        <n v="30700"/>
        <n v="28000"/>
        <n v="1600"/>
        <n v="1160"/>
        <n v="5250"/>
        <n v="14100"/>
        <n v="555"/>
        <n v="85000"/>
        <n v="17500"/>
        <n v="139900"/>
        <n v="26100"/>
        <n v="7500"/>
        <n v="4100"/>
        <n v="30000"/>
        <n v="21500"/>
        <n v="3000"/>
        <n v="14466.666666666666"/>
        <n v="5000"/>
        <n v="5500"/>
        <n v="2600"/>
        <n v="6000"/>
        <n v="40900"/>
        <n v="2300"/>
        <n v="19113.333333333332"/>
        <n v="26000"/>
        <n v="15600"/>
        <n v="32500"/>
        <n v="284"/>
        <n v="54560"/>
        <n v="600"/>
        <n v="15700"/>
        <n v="47500"/>
        <n v="12000"/>
        <n v="4250"/>
        <n v="4950"/>
        <n v="5650"/>
        <n v="2500"/>
        <n v="6700"/>
        <n v="5800"/>
        <n v="2850"/>
        <n v="1300"/>
        <n v="1520"/>
        <n v="1120"/>
        <n v="5850"/>
        <n v="9600"/>
        <n v="7400"/>
        <n v="38975"/>
        <n v="128000"/>
        <n v="121000"/>
        <n v="17900"/>
        <n v="49000"/>
        <n v="25571.794871794871"/>
        <n v="26750"/>
        <n v="18500"/>
        <n v="45000"/>
        <n v="9000"/>
        <n v="6650"/>
        <n v="31300"/>
        <n v="18000"/>
        <n v="39350"/>
        <n v="20100"/>
        <n v="94076.470588235301"/>
        <n v="10896.551724137931"/>
        <n v="156045"/>
        <n v="1425"/>
        <n v="1983.3333333333333"/>
        <n v="2491.7127071823206"/>
        <n v="15000"/>
        <n v="41000"/>
        <n v="34000"/>
        <n v="3750"/>
        <n v="1500"/>
        <n v="38600"/>
        <n v="11000"/>
        <n v="638944.4444444445"/>
        <n v="54000"/>
        <n v="4000"/>
        <n v="8913.7931034482754"/>
        <n v="500"/>
        <n v="28500"/>
        <n v="50300"/>
        <n v="5100"/>
        <n v="34200"/>
        <n v="8350"/>
        <n v="27500"/>
        <n v="8000"/>
        <n v="81500"/>
        <n v="156000"/>
        <n v="68000"/>
        <n v="38500"/>
        <n v="35500"/>
        <n v="4500"/>
        <n v="3400"/>
        <n v="2200"/>
        <n v="7058.8235294117649"/>
        <n v="6250"/>
        <n v="8600"/>
        <n v="52000"/>
        <n v="15275"/>
        <n v="23700"/>
        <n v="3550"/>
        <n v="19500"/>
        <n v="275000"/>
        <n v="215000"/>
        <n v="65000"/>
        <n v="150000"/>
        <n v="4742.8571428571431"/>
        <n v="12500"/>
        <n v="14700"/>
        <n v="800000"/>
        <n v="1140000"/>
        <n v="1287500"/>
        <n v="973333.33333333337"/>
        <n v="1057142.857142857"/>
        <n v="1040000"/>
        <n v="1100000"/>
        <n v="250000"/>
        <n v="3500000"/>
        <n v="1200000"/>
        <n v="51900"/>
      </sharedItems>
    </cacheField>
    <cacheField name="Harga total (Rupiah)" numFmtId="167">
      <sharedItems containsSemiMixedTypes="0" containsString="0" containsNumber="1" minValue="2600" maxValue="14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01.575869907407" createdVersion="8" refreshedVersion="8" minRefreshableVersion="3" recordCount="64" xr:uid="{DA8CCFE2-44E6-4F38-82DB-10A283552E57}">
  <cacheSource type="worksheet">
    <worksheetSource ref="A1:E65" sheet="Rekap SJS"/>
  </cacheSource>
  <cacheFields count="5">
    <cacheField name="Nama Barang SAKTI" numFmtId="0">
      <sharedItems containsNonDate="0" containsBlank="1" count="54">
        <s v="1010305001.000002.Sapu Plastik"/>
        <s v="1010305001.000014.Spon cuci piring"/>
        <s v="1010305001.000015.Gundar WC"/>
        <s v="1010305001.000016.Sapu Plastik"/>
        <s v="1010305002.000006.Pel lantai"/>
        <s v="1010305002.000015.Pel Lobi Uk. Sedang"/>
        <s v="1010305002.000025.Kemoceng"/>
        <s v="1010305004.000020.Serokan Sampah"/>
        <s v="1010305008.000009.Porstex"/>
        <s v="1010305008.000045.Mama lime botol"/>
        <s v="1010305008.000046.Mama lime refill"/>
        <s v="1010305008.000048.Cairan pembersih kaca refill"/>
        <s v="1010305008.000049.Cairan pembersih kaca refill"/>
        <s v="1010305008.000050.Super pell refill"/>
        <s v="1010305008.000053.Harpic refill"/>
        <s v="1010305008.000054.Kapur barus ball"/>
        <s v="1010305008.000055.Pestisida Baygon"/>
        <s v="1010305008.000056.Pestisida Baygon"/>
        <s v="1010305008.000057.Harpic refill"/>
        <s v="1010305012.000005.Pengharum ruangan stella spray"/>
        <s v="1010305012.000006.Pengharum ruangan stella spray"/>
        <s v="1010305012.000007.Pengharum ruangan stella spray"/>
        <s v="1010305012.000008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14.Pengharum ruangan stella spray"/>
        <s v="1010305012.000015.Pengharum ruangan matic refill"/>
        <s v="1010305012.000016.Pengharum ruangan matic refill"/>
        <s v="1010305012.000017.Pengharum ruangan matic refill"/>
        <s v="1010305012.000018.Kapur barus double ball"/>
        <s v="1010305008.000057.Pestisida Baygon" u="1"/>
        <s v="1010305008.000052.Harpic refill" u="1"/>
        <s v="1010305004.000007.Serokan Sampah" u="1"/>
        <s v="1010305002.000001.Kemoceng" u="1"/>
        <s v="1010305012.000001.Pengharum ruangan matic refill" u="1"/>
        <s v="1010305008.000010.Pestisida Baygon" u="1"/>
        <s v="1010305008.000026.Kapur barus ball" u="1"/>
        <s v="1010305001.000001.Gundar WC" u="1"/>
        <s v="1010305012.000004.Pengharum ruangan gantung (stella)" u="1"/>
        <s v="1010305001.000011.Spon cuci piring" u="1"/>
        <s v="1010305008.000052.Cairan pembersih WC refill" u="1"/>
        <s v="1010305008.000040.Pembersih WC (Harpic)" u="1"/>
        <s v="1010305008.000041.Pembersih WC (Harpic)" u="1"/>
        <s v="1010305008.000035.Pembersih kaca botol 440 ml" u="1"/>
        <s v="1010305008.000031.Super pell 770 ml" u="1"/>
        <s v="1010305008.000011.Sabun Cuci Piring Mama Lime" u="1"/>
        <s v="1010305008.000039.Sabun Colek" u="1"/>
        <s v="1010305008.000013.Cairan pembersih kaca" u="1"/>
        <s v="1010305008.000009.Pembersih WC   (Harpic)" u="1"/>
        <s v="1010305008.000007.Pembersih WC   (Harpic)" u="1"/>
        <s v="1010305008.000008.Pembersih WC   (Harpic)" u="1"/>
        <m u="1"/>
      </sharedItems>
    </cacheField>
    <cacheField name="Nama Barang" numFmtId="0">
      <sharedItems containsNonDate="0"/>
    </cacheField>
    <cacheField name="Kuantitas" numFmtId="167">
      <sharedItems containsSemiMixedTypes="0" containsString="0" containsNumber="1" containsInteger="1" minValue="1" maxValue="24"/>
    </cacheField>
    <cacheField name="Harga Satuan" numFmtId="167">
      <sharedItems containsSemiMixedTypes="0" containsString="0" containsNumber="1" containsInteger="1" minValue="2700" maxValue="156000" count="31">
        <n v="65000"/>
        <n v="2700"/>
        <n v="14000"/>
        <n v="68000"/>
        <n v="148000"/>
        <n v="156000"/>
        <n v="40500"/>
        <n v="35500"/>
        <n v="24800"/>
        <n v="26100"/>
        <n v="20300"/>
        <n v="3800"/>
        <n v="8900"/>
        <n v="15200"/>
        <n v="42300"/>
        <n v="16600"/>
        <n v="25900"/>
        <n v="32800"/>
        <n v="44400"/>
        <n v="26000"/>
        <n v="27200"/>
        <n v="33600"/>
        <n v="39500"/>
        <n v="9600"/>
        <n v="10100"/>
        <n v="10600"/>
        <n v="11100"/>
        <n v="48900"/>
        <n v="34500"/>
        <n v="36100"/>
        <n v="45600"/>
      </sharedItems>
    </cacheField>
    <cacheField name="Jumlah" numFmtId="167">
      <sharedItems containsSemiMixedTypes="0" containsString="0" containsNumber="1" containsInteger="1" minValue="19200" maxValue="15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15.494188078701" createdVersion="8" refreshedVersion="8" minRefreshableVersion="3" recordCount="524" xr:uid="{73937C52-F1E3-4282-8425-D9885E24D7D7}">
  <cacheSource type="worksheet">
    <worksheetSource name="Transaksi"/>
  </cacheSource>
  <cacheFields count="15">
    <cacheField name="Kode &amp; Jenis Transaksi" numFmtId="0">
      <sharedItems containsNonDate="0" containsBlank="1" count="4">
        <s v="K01 Pemakaian"/>
        <s v="M02 Pembelian"/>
        <s v="P01/P02 Opname Fisik"/>
        <m/>
      </sharedItems>
    </cacheField>
    <cacheField name="Tanggal Dokumen (SAKTI)" numFmtId="169">
      <sharedItems containsNonDate="0" containsDate="1" containsString="0" containsBlank="1" minDate="2024-01-24T00:00:00" maxDate="2024-03-21T00:00:00"/>
    </cacheField>
    <cacheField name="Tanggal Riil Transaksi Barang Keluar/Masuk" numFmtId="169">
      <sharedItems containsNonDate="0" containsDate="1" containsString="0" containsBlank="1" minDate="2024-01-24T00:00:00" maxDate="2024-05-04T00:00:00" count="32">
        <d v="2024-01-24T00:00:00"/>
        <d v="2024-02-03T00:00:00"/>
        <d v="2024-02-16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15T00:00:00"/>
        <d v="2024-03-20T00:00:00"/>
        <d v="2024-03-21T00:00:00"/>
        <d v="2024-03-25T00:00:00"/>
        <d v="2024-03-26T00:00:00"/>
        <m/>
        <d v="2024-04-01T00:00:00"/>
        <d v="2024-04-02T00:00:00"/>
        <d v="2024-04-16T00:00:00"/>
        <d v="2024-04-17T00:00:00"/>
        <d v="2024-04-23T00:00:00"/>
        <d v="2024-04-24T00:00:00"/>
        <d v="2024-04-25T00:00:00"/>
        <d v="2024-04-26T00:00:00"/>
        <d v="2024-04-30T00:00:00"/>
        <d v="2024-05-03T00:00:00"/>
        <d v="2024-04-15T00:00:00" u="1"/>
      </sharedItems>
    </cacheField>
    <cacheField name="Nomor Dokumen Sumber" numFmtId="0">
      <sharedItems containsBlank="1" containsMixedTypes="1" containsNumber="1" containsInteger="1" minValue="70" maxValue="93"/>
    </cacheField>
    <cacheField name="Penerima/_x000a_Rekanan" numFmtId="0">
      <sharedItems containsNonDate="0" containsBlank="1" count="28">
        <s v="Saiful Azman, S.H."/>
        <s v="KOPSTAT"/>
        <s v="-"/>
        <s v="Okta Lolyanna, S.E."/>
        <s v="Ir. Hellyan, M.Si."/>
        <s v="Ratna Anjani, S.Ak."/>
        <s v="Fadhilah Syamsi, S.Si, M.Si."/>
        <s v="Irviana Mayang Sari"/>
        <s v="Risman Saputra"/>
        <s v="Widya Pratiwi, S.E."/>
        <s v="Nana Khaira, SST"/>
        <s v="Ruzi Hendra"/>
        <s v="Andri"/>
        <s v="Nani Sundari, S.E, M.Ak."/>
        <s v="Dendy Nefrialdi, S.Si."/>
        <s v="Hamdi Rafiqi, SST"/>
        <s v="Deswaty, SST"/>
        <s v="Erman Yuliandi, S.E."/>
        <s v="Agus Mulya"/>
        <s v="SJS"/>
        <s v="Eri Mardison, S.Si, M.A."/>
        <m/>
        <s v="Dilla Suci Hayati, S.E."/>
        <s v="Yunita Rahman JMS"/>
        <s v="Luthfan Eka Putra, SST"/>
        <s v="Arief Rahman, S.T."/>
        <s v="Suci Ramadhani, A.Md"/>
        <s v="Afri Roza, S.E."/>
      </sharedItems>
    </cacheField>
    <cacheField name="Tim/Subtim Kerja" numFmtId="0">
      <sharedItems containsMixedTypes="1" containsNumber="1" containsInteger="1" minValue="0" maxValue="0"/>
    </cacheField>
    <cacheField name="Kode Barang &amp; Uraian Barang" numFmtId="0">
      <sharedItems containsNonDate="0" containsBlank="1" count="218">
        <s v="1010302001.000017.Kertas HVS 80 Gram Folio"/>
        <s v="1010302001.000003.Kertas HVS 70 Gram Folio"/>
        <s v="1010302004.000012.Amplop tebal A3"/>
        <s v="1010302004.000010.Amplop Kesing Coklat"/>
        <s v="1010302004.000003.Amplop Kop Uk. Folio"/>
        <s v="1010302004.000001.Amplop Kop Uk. Kabinet"/>
        <s v="1010302004.000002.Amplop Kop Uk. Kwarto"/>
        <s v="1010306010.000008.Baterai AA"/>
        <s v="1010306010.000003.Baterai AAA"/>
        <s v="1010306010.000001.Baterai Besar D"/>
        <s v="1010301003.000009.Binder Clip No. 105"/>
        <s v="1010301003.000010.Binder Clip No. 107"/>
        <s v="1010301003.000001.Binder Clip No. 111"/>
        <s v="1010301003.000002.Binder Clip No. 155"/>
        <s v="1010301003.000003.Binder Clip No. 200"/>
        <s v="1010301003.000011.Binder Clip No. 260"/>
        <s v="1010301005.000002.Buku Ekspedisi Biasa"/>
        <s v="1010301005.000003.Buku Ekspedisi Cetak"/>
        <s v="1010305008.000029.Cairan Pembersih (Bayclean)"/>
        <s v="1010305008.000034.Cairan pembersih kaca 425 ml"/>
        <s v="1010305008.000014.Cairan Pembersih Lantai"/>
        <s v="1010399999.000487.Cat Pilox"/>
        <s v="1010305003.000010.Ember plastik sedang"/>
        <s v="1010305003.000006.Gayung"/>
        <s v="1010305001.000001.Gundar WC"/>
        <s v="1010301999.000043.Gunting Kertas Sedang"/>
        <s v="1010305008.000003.Hand soap botol"/>
        <s v="1010305008.000030.Hand soap refill 400 ml"/>
        <s v="1010301003.000008.Hechnechess No. 10"/>
        <s v="1010301003.000007.Hechnechine No. 10"/>
        <s v="1010301008.000002.Isi Cutter"/>
        <s v="1010301013.000001.Isi Staples No. 10"/>
        <s v="1010301010.000002.Isolasi Bening Besar"/>
        <s v="1010301010.000003.Isolasi bening Kecil"/>
        <s v="1010301010.000018.Isolasi Coklat Besar"/>
        <s v="1010305002.000013.Kain Lap"/>
        <s v="1010305002.000010.Kanebo"/>
        <s v="1010305008.000026.Kapur barus ball"/>
        <s v="1010305002.000001.Kemoceng"/>
        <s v="1010302001.000004.Kertas A3 100gr"/>
        <s v="1010302003.000002.Kertas art paper 150 gr"/>
        <s v="1010302001.000001.Kertas HVS 70 Gram Kwarto"/>
        <s v="1010302999.000005.Kertas Kacang"/>
        <s v="1010302002.000007.Kertas kesing"/>
        <s v="1010305004.000004.Keset rajut"/>
        <s v="1010306002.000020.Lampu LED 11 Watt"/>
        <s v="1010306002.000030.Lampu LED 20 Watt"/>
        <s v="1010306002.000017.Lampu LED 30 Watt"/>
        <s v="1010306002.000031.Lampu LED 35 Watt"/>
        <s v="1010306002.000018.Lampu LED 9 Watt"/>
        <s v="1010306002.000029.Lampu LED 9 Watt Warm White"/>
        <s v="1010306002.000013.Lampu TL 18 W"/>
        <s v="1010306002.000012.Lampu TL 36 W"/>
        <s v="1010301010.000019.Lem uhu 40 gr"/>
        <s v="1010301010.000014.Magnetic Board Isi 4 Uk. Besar"/>
        <s v="1010301006.000020.Map Folder Arsip"/>
        <s v="1010301006.000021.Map gantung"/>
        <s v="1010301006.000001.Map Odner Gobi"/>
        <s v="1010301006.000017.Map Ordner Tanamo"/>
        <s v="1010305002.000006.Pel lantai"/>
        <s v="1010305008.000035.Pembersih kaca botol 440 ml"/>
        <s v="1010301001.000003.Pena Hitam"/>
        <s v="1010301001.000004.Pena Merah"/>
        <s v="1010301004.000001.Penghapus Pensil"/>
        <s v="1010301004.000013.Penghapus Pensil"/>
        <s v="1010305012.000004.Pengharum ruangan gantung (stella)"/>
        <s v="1010305012.000001.Pengharum ruangan matic refill"/>
        <s v="1010305012.000003.Pengharum ruangan spray"/>
        <s v="1010301001.000005.Pensil 2B"/>
        <s v="1010301001.000114.Peraut Pensil SP2020 Long Form"/>
        <s v="1010301999.000003.Perpurator Uk. Besar"/>
        <s v="1010305008.000010.Pestisida Baygon"/>
        <s v="1010301008.000001.Pisau cutter (besar)"/>
        <s v="1010399999.000083.Plakat"/>
        <s v="1010301999.000041.Plastik Fotokopi"/>
        <s v="1010301999.000015.Rautan"/>
        <s v="1010301001.000129.Rautan Pensil"/>
        <s v="1010305008.000037.Rinso Cair"/>
        <s v="1010305008.000039.Sabun Colek"/>
        <s v="1010305008.000011.Sabun Cuci Piring Mama Lime"/>
        <s v="1010301999.000011.Sandaran Buku"/>
        <s v="1010305001.000003.Sapu Lidi"/>
        <s v="1010305001.000010.Sapu Loteng"/>
        <s v="1010305001.000008.Sapu Pel Besar"/>
        <s v="1010305001.000002.Sapu Plastik"/>
        <s v="1010305999.000016.Sarung ID Card"/>
        <s v="1010305004.000007.Serokan Sampah"/>
        <s v="1010301006.000003.Snelhectermap Folio BPS"/>
        <s v="1010301001.000006.Spidol Permanen"/>
        <s v="1010301001.000133.Spidol Permanen Biru"/>
        <s v="1010305001.000011.Spon cuci piring"/>
        <s v="1010301001.000011.Stabilo"/>
        <s v="1010301012.000002.Staples No. 10"/>
        <s v="1010301999.000014.Stick Note"/>
        <s v="1010301999.000039.Stick Note 3x3 inch Uk. besar"/>
        <s v="1010301006.000004.Stofmap Folio BPS"/>
        <s v="1010305008.000033.Sunlight 755 ml"/>
        <s v="1010305008.000038.Sunlight Botol 750ml"/>
        <s v="1010305008.000031.Super pell 770 ml"/>
        <s v="1010301010.000011.Tali Rafia"/>
        <s v="1010301999.000005.Tempat Isolasi"/>
        <s v="1010304004.000139.Tinta Epson 008 Black"/>
        <s v="1010304004.000140.Tinta Epson 008 Cyan"/>
        <s v="1010304004.000142.Tinta Epson 008 Magenta"/>
        <s v="1010304004.000141.Tinta Epson 008 Yellow"/>
        <s v="1010304004.000040.Tinta Epson T6731 Black"/>
        <s v="1010304004.000041.Tinta Epson T6732 Cyan"/>
        <s v="1010304004.000042.Tinta Epson T6733 Magenta"/>
        <s v="1010304004.000043.Tinta Epson T6734 Yellow"/>
        <s v="1010304004.000044.Tinta Epson T6735 Light Cyan"/>
        <s v="1010304004.000045.Tinta Epson T6736 Light Magenta"/>
        <s v="1010304004.000117.Tinta refill BT5000 - Magenta"/>
        <s v="1010304004.000116.Tinta refill BT5000 - Yellow"/>
        <s v="1010304004.000114.Tinta refill BTD60 - Black"/>
        <s v="1010301004.000002.Tipe-ex"/>
        <s v="1010301004.000012.Tipe-ex kertas"/>
        <s v="1010305002.000002.Tisu"/>
        <s v="1010305002.000018.Tisu basah wetties refill"/>
        <s v="1010305002.000003.Tisu refill"/>
        <s v="1010304004.000081.Toner HP 202 A (Ori) Black"/>
        <s v="1010304004.000082.Toner HP 202 A (Ori) Cyan"/>
        <s v="1010304004.000084.Toner HP 202 A (Ori) Magenta"/>
        <s v="1010304004.000103.Toner HP 202 A (Compatible) Yellow"/>
        <s v="1010304004.000083.Toner HP 202 A (Ori) Yellow"/>
        <s v="1010304004.000077.Toner HP 204 A Ori - Black"/>
        <s v="1010304004.000078.Toner HP 204 A Ori - Cyan"/>
        <s v="1010304004.000080.Toner HP 204 A Ori - Magenta"/>
        <s v="1010304004.000079.Toner HP 204 A Ori - Yellow"/>
        <s v="1010304004.000122.Toner Original HP 215A Black"/>
        <s v="1010304004.000123.Toner Original HP 215A Cyan"/>
        <s v="1010304004.000125.Toner Original HP 215A Yellow"/>
        <s v="1010304004.000064.Toner HP 79 A Compatible"/>
        <s v="1010304004.000053.Toner HP 85 A Compatible"/>
        <s v="1010304004.000100.Toner HP W9191MC Cyan"/>
        <s v="1010304004.000099.Toner HP W9192MC Yellow"/>
        <s v="1010301003.000024.Trigonal clip no. 3"/>
        <s v="1010305002.000024.Wiper Lantai"/>
        <s v="1010305002.000020.Wiper pembersih kaca"/>
        <s v="1010305008.000032.Wipol 750 ml"/>
        <s v="1010305004.000008.Kantong Plastik Sampah Uk. Besar"/>
        <s v="1010305004.000013.Kantong Sampah Uk. Sedang"/>
        <s v="1010304004.000127.Toner IG- TN451 Black Original"/>
        <s v="1010304004.000115.Tinta refill BT5000 - Cyan"/>
        <s v="1010305008.000051.Super pell refill"/>
        <s v="1010304004.000128.Toner IG- TN451 Cyan Original"/>
        <s v="1010304004.000129.Toner IG- TN451 Magenta Original"/>
        <s v="1010304004.000130.Toner IG- TN451 Yellow Original"/>
        <s v="1010304004.000126.Toner BT D60 Black"/>
        <s v="1010304004.000143.Tinta refill BT5000 - Magenta"/>
        <s v="1010304004.000144.Tinta refill BT5000 - Yellow"/>
        <s v="1010304004.000145.Toner HP 202 A (Ori) Black"/>
        <s v="1010304004.000146.Toner HP 202 A (Ori) Cyan"/>
        <s v="1010304004.000147.Toner HP 202 A (Ori) Yellow"/>
        <s v="1010304004.000148.Toner HP 202 A (Ori) Magenta"/>
        <s v="1010304004.000149.Toner HP 204 A Ori - Black"/>
        <s v="1010304004.000150.Toner HP 204 A Ori - Cyan"/>
        <s v="1010304004.000151.Toner HP 204 A Ori - Yellow"/>
        <s v="1010304004.000152.Toner HP 204 A Ori - Magenta"/>
        <s v="1010304004.000153.Toner Original HP 215A Black"/>
        <s v="1010304004.000154.Toner Original HP 215A Cyan"/>
        <s v="1010304004.000155.Toner Original HP 215A Magenta"/>
        <s v="1010304004.000156.Toner Original HP 215A Yellow"/>
        <s v="1010304004.000157.Toner HP 79 A Compatible"/>
        <s v="1010304004.000158.Toner HP 85 A Compatible"/>
        <s v="1010305001.000014.Spon cuci piring"/>
        <s v="1010305001.000015.Gundar WC"/>
        <s v="1010305001.000017.Kemoceng"/>
        <s v="1010305001.000018.Kemoceng"/>
        <s v="1010305001.000016.Sapu Plastik"/>
        <s v="1010305001.000019.Pel lantai"/>
        <s v="1010305001.000020.Pel Lobi Uk. Sedang"/>
        <s v="1010305008.000048.Cairan pembersih kaca refill"/>
        <s v="1010305008.000049.Cairan pembersih kaca refill"/>
        <s v="1010305008.000054.Kapur barus ball"/>
        <s v="1010305008.000046.Mama lime refill"/>
        <s v="1010305008.000009.Porstex"/>
        <s v="1010305008.000055.Pestisida Baygon"/>
        <s v="1010305008.000045.Mama lime botol"/>
        <s v="1010305008.000056.Pestisida Baygon"/>
        <s v="1010305008.000058.Kapur barus double ball"/>
        <s v="1010305008.000053.Harpic refill"/>
        <s v="1010305008.000057.Harpic refill"/>
        <s v="1010305008.000059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05.Pengharum ruangan spray"/>
        <s v="1010305012.000006.Pengharum ruangan spray"/>
        <s v="1010305012.000007.Pengharum ruangan spray"/>
        <s v="1010305012.000015.Pengharum ruangan matic refill"/>
        <s v="1010305012.000016.Pengharum ruangan matic refill"/>
        <s v="1010305012.000014.Pengharum ruangan spray"/>
        <s v="1010305012.000017.Pengharum ruangan matic refill"/>
        <s v="1010304004.000013.Tinta Stempel"/>
        <s v="1010301999.000038.Gunting kertas (besar)"/>
        <s v="1010301010.000007.Lem Stick Gel"/>
        <m/>
        <s v="1010302001.000003.Kertas HVS  70 Gram  Folio" u="1"/>
        <s v="1010301001.000013.Pena MyGell" u="1"/>
        <s v="1010301008.000009.Gunting Kertas Uk. Besar" u="1"/>
        <s v="1010305008.000020.Super Pell" u="1"/>
        <s v="1010305008.000013.Cairan pembersih kaca" u="1"/>
        <s v="1010305002.000014.Karet pembersih kaca" u="1"/>
        <s v="1010304004.000124.Toner Original HP 215A Magenta" u="1"/>
        <s v="1010305012.000008.Kapur barus double ball" u="1"/>
        <s v="1010305002.000015.Pel Lobi Uk. Sedang" u="1"/>
        <s v="1010305008.000007.Pembersih WC (Harpic)" u="1"/>
        <s v="1010305008.000040.Pembersih WC (Harpic)" u="1"/>
        <s v="1010305008.000041.Pembersih WC (Harpic)" u="1"/>
        <s v="1010305012.000005.Pengharum ruangan stella spray" u="1"/>
        <s v="1010305012.000006.Pengharum ruangan stella spray" u="1"/>
        <s v="1010305012.000007.Pengharum ruangan stella spray" u="1"/>
        <s v="1010305008.000012.Sabun Cuci Piring Mama Lime" u="1"/>
        <s v="1010305001.000006.Sapu Lidi Panjang" u="1"/>
        <s v="1010305008.000007.Pembersih WC   (Harpic)" u="1"/>
        <s v="1010305008.000008.Pembersih WC   (Harpic)" u="1"/>
        <s v="1010305008.000009.Pembersih WC   (Harpic)" u="1"/>
      </sharedItems>
    </cacheField>
    <cacheField name="Harga Satuan_x000a_(Rp)" numFmtId="41">
      <sharedItems containsMixedTypes="1" containsNumber="1" minValue="284" maxValue="3500000"/>
    </cacheField>
    <cacheField name="Rincian Barang (SAKTI)" numFmtId="0">
      <sharedItems containsNonDate="0"/>
    </cacheField>
    <cacheField name="Jumlah Barang yg  Diterima/_x000a_Diminta" numFmtId="167">
      <sharedItems containsString="0" containsBlank="1" containsNumber="1" containsInteger="1" minValue="1" maxValue="7200"/>
    </cacheField>
    <cacheField name="Volume/_x000a_Jumlah Barang Keluar Masuk" numFmtId="171">
      <sharedItems containsMixedTypes="1" containsNumber="1" containsInteger="1" minValue="-200" maxValue="7200"/>
    </cacheField>
    <cacheField name="Sisa Barang" numFmtId="170">
      <sharedItems containsMixedTypes="1" containsNumber="1" containsInteger="1" minValue="-5" maxValue="7200"/>
    </cacheField>
    <cacheField name="Satuan" numFmtId="41">
      <sharedItems containsNonDate="0"/>
    </cacheField>
    <cacheField name="Total Harga Barang _x000a_(Rp)" numFmtId="170">
      <sharedItems containsMixedTypes="1" containsNumber="1" minValue="-1250000" maxValue="10706666.666666668"/>
    </cacheField>
    <cacheField name="Jenis Transaksi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n v="1"/>
    <x v="0"/>
    <m/>
    <x v="0"/>
    <n v="76"/>
    <x v="0"/>
    <x v="0"/>
    <n v="152000"/>
  </r>
  <r>
    <n v="2"/>
    <x v="1"/>
    <s v="1010302004"/>
    <x v="1"/>
    <n v="19"/>
    <x v="1"/>
    <x v="1"/>
    <n v="665000"/>
  </r>
  <r>
    <n v="3"/>
    <x v="0"/>
    <m/>
    <x v="1"/>
    <n v="18"/>
    <x v="1"/>
    <x v="1"/>
    <n v="630000"/>
  </r>
  <r>
    <n v="4"/>
    <x v="1"/>
    <s v="1010302004"/>
    <x v="2"/>
    <n v="270"/>
    <x v="0"/>
    <x v="2"/>
    <n v="486000"/>
  </r>
  <r>
    <n v="5"/>
    <x v="0"/>
    <m/>
    <x v="2"/>
    <n v="268"/>
    <x v="0"/>
    <x v="2"/>
    <n v="482400"/>
  </r>
  <r>
    <n v="6"/>
    <x v="1"/>
    <s v="1010302004"/>
    <x v="3"/>
    <n v="5"/>
    <x v="2"/>
    <x v="3"/>
    <n v="330000"/>
  </r>
  <r>
    <n v="7"/>
    <x v="0"/>
    <m/>
    <x v="3"/>
    <n v="5"/>
    <x v="2"/>
    <x v="3"/>
    <n v="330000"/>
  </r>
  <r>
    <n v="8"/>
    <x v="1"/>
    <s v="1010302004"/>
    <x v="4"/>
    <n v="125"/>
    <x v="0"/>
    <x v="2"/>
    <n v="225000"/>
  </r>
  <r>
    <n v="9"/>
    <x v="0"/>
    <m/>
    <x v="4"/>
    <n v="125"/>
    <x v="0"/>
    <x v="2"/>
    <n v="225000"/>
  </r>
  <r>
    <n v="10"/>
    <x v="1"/>
    <s v="1010302004"/>
    <x v="5"/>
    <n v="89"/>
    <x v="0"/>
    <x v="0"/>
    <n v="178000"/>
  </r>
  <r>
    <n v="11"/>
    <x v="1"/>
    <s v="1010302004"/>
    <x v="6"/>
    <n v="10"/>
    <x v="0"/>
    <x v="4"/>
    <n v="35000"/>
  </r>
  <r>
    <n v="12"/>
    <x v="1"/>
    <s v="1010306010"/>
    <x v="7"/>
    <n v="50"/>
    <x v="3"/>
    <x v="5"/>
    <n v="160000"/>
  </r>
  <r>
    <n v="13"/>
    <x v="0"/>
    <m/>
    <x v="7"/>
    <n v="6"/>
    <x v="3"/>
    <x v="5"/>
    <n v="19200"/>
  </r>
  <r>
    <n v="14"/>
    <x v="1"/>
    <s v="1010306010"/>
    <x v="8"/>
    <n v="38"/>
    <x v="3"/>
    <x v="6"/>
    <n v="127300"/>
  </r>
  <r>
    <n v="15"/>
    <x v="0"/>
    <m/>
    <x v="8"/>
    <n v="14"/>
    <x v="3"/>
    <x v="6"/>
    <n v="46900"/>
  </r>
  <r>
    <n v="16"/>
    <x v="1"/>
    <s v="1010306010"/>
    <x v="9"/>
    <n v="14"/>
    <x v="3"/>
    <x v="7"/>
    <n v="83000"/>
  </r>
  <r>
    <n v="17"/>
    <x v="0"/>
    <m/>
    <x v="9"/>
    <n v="14"/>
    <x v="3"/>
    <x v="7"/>
    <n v="83000"/>
  </r>
  <r>
    <n v="18"/>
    <x v="1"/>
    <s v="1010313001"/>
    <x v="10"/>
    <n v="309"/>
    <x v="4"/>
    <x v="8"/>
    <n v="10500"/>
  </r>
  <r>
    <n v="19"/>
    <x v="1"/>
    <s v="1010301003"/>
    <x v="11"/>
    <n v="40"/>
    <x v="2"/>
    <x v="9"/>
    <n v="162000"/>
  </r>
  <r>
    <n v="20"/>
    <x v="0"/>
    <m/>
    <x v="11"/>
    <n v="35"/>
    <x v="2"/>
    <x v="9"/>
    <n v="141750"/>
  </r>
  <r>
    <n v="21"/>
    <x v="1"/>
    <s v="1010301003"/>
    <x v="12"/>
    <n v="24"/>
    <x v="2"/>
    <x v="10"/>
    <n v="121000"/>
  </r>
  <r>
    <n v="22"/>
    <x v="0"/>
    <m/>
    <x v="12"/>
    <n v="11"/>
    <x v="2"/>
    <x v="10"/>
    <n v="55458.333333333336"/>
  </r>
  <r>
    <n v="23"/>
    <x v="1"/>
    <s v="1010301003"/>
    <x v="13"/>
    <n v="45"/>
    <x v="2"/>
    <x v="11"/>
    <n v="410000"/>
  </r>
  <r>
    <n v="24"/>
    <x v="0"/>
    <m/>
    <x v="13"/>
    <n v="43"/>
    <x v="2"/>
    <x v="11"/>
    <n v="391777.77777777781"/>
  </r>
  <r>
    <n v="25"/>
    <x v="1"/>
    <s v="1010301003"/>
    <x v="14"/>
    <n v="50"/>
    <x v="2"/>
    <x v="12"/>
    <n v="425000"/>
  </r>
  <r>
    <n v="26"/>
    <x v="0"/>
    <m/>
    <x v="14"/>
    <n v="47"/>
    <x v="2"/>
    <x v="12"/>
    <n v="399500"/>
  </r>
  <r>
    <n v="27"/>
    <x v="1"/>
    <s v="1010301003"/>
    <x v="15"/>
    <n v="24"/>
    <x v="2"/>
    <x v="13"/>
    <n v="352000"/>
  </r>
  <r>
    <n v="28"/>
    <x v="0"/>
    <m/>
    <x v="15"/>
    <n v="22"/>
    <x v="2"/>
    <x v="13"/>
    <n v="322666.66666666663"/>
  </r>
  <r>
    <n v="29"/>
    <x v="1"/>
    <s v="1010301003"/>
    <x v="16"/>
    <n v="12"/>
    <x v="2"/>
    <x v="14"/>
    <n v="264000"/>
  </r>
  <r>
    <n v="30"/>
    <x v="0"/>
    <m/>
    <x v="16"/>
    <n v="15"/>
    <x v="2"/>
    <x v="14"/>
    <n v="330000"/>
  </r>
  <r>
    <n v="31"/>
    <x v="1"/>
    <s v="1010301006"/>
    <x v="17"/>
    <n v="5"/>
    <x v="3"/>
    <x v="15"/>
    <n v="105000"/>
  </r>
  <r>
    <n v="32"/>
    <x v="1"/>
    <s v="1010399999"/>
    <x v="18"/>
    <n v="91"/>
    <x v="5"/>
    <x v="16"/>
    <n v="2943850"/>
  </r>
  <r>
    <n v="33"/>
    <x v="1"/>
    <s v="1010399999"/>
    <x v="19"/>
    <n v="75"/>
    <x v="5"/>
    <x v="17"/>
    <n v="2216250"/>
  </r>
  <r>
    <n v="34"/>
    <x v="1"/>
    <s v="1010399999"/>
    <x v="20"/>
    <n v="24"/>
    <x v="5"/>
    <x v="18"/>
    <n v="457200"/>
  </r>
  <r>
    <n v="35"/>
    <x v="1"/>
    <s v="1010399999"/>
    <x v="21"/>
    <n v="33"/>
    <x v="5"/>
    <x v="19"/>
    <n v="825000"/>
  </r>
  <r>
    <n v="36"/>
    <x v="1"/>
    <s v="1010399999"/>
    <x v="22"/>
    <n v="17"/>
    <x v="5"/>
    <x v="20"/>
    <n v="335750"/>
  </r>
  <r>
    <n v="37"/>
    <x v="1"/>
    <s v="1010301005"/>
    <x v="23"/>
    <n v="5"/>
    <x v="3"/>
    <x v="21"/>
    <n v="50000"/>
  </r>
  <r>
    <n v="38"/>
    <x v="0"/>
    <m/>
    <x v="23"/>
    <n v="4"/>
    <x v="3"/>
    <x v="21"/>
    <n v="40000"/>
  </r>
  <r>
    <n v="39"/>
    <x v="1"/>
    <s v="1010301005"/>
    <x v="24"/>
    <n v="23"/>
    <x v="3"/>
    <x v="21"/>
    <n v="230000"/>
  </r>
  <r>
    <n v="40"/>
    <x v="0"/>
    <m/>
    <x v="24"/>
    <n v="21"/>
    <x v="3"/>
    <x v="21"/>
    <n v="210000"/>
  </r>
  <r>
    <n v="41"/>
    <x v="1"/>
    <s v="1010305008"/>
    <x v="25"/>
    <n v="5"/>
    <x v="6"/>
    <x v="22"/>
    <n v="145000"/>
  </r>
  <r>
    <n v="42"/>
    <x v="0"/>
    <m/>
    <x v="25"/>
    <n v="5"/>
    <x v="6"/>
    <x v="22"/>
    <n v="145000"/>
  </r>
  <r>
    <n v="43"/>
    <x v="1"/>
    <s v="1010305008"/>
    <x v="26"/>
    <n v="19"/>
    <x v="7"/>
    <x v="23"/>
    <n v="72200"/>
  </r>
  <r>
    <n v="44"/>
    <x v="0"/>
    <m/>
    <x v="26"/>
    <n v="19"/>
    <x v="7"/>
    <x v="23"/>
    <n v="72200"/>
  </r>
  <r>
    <n v="45"/>
    <x v="1"/>
    <s v="1010305008"/>
    <x v="27"/>
    <n v="1"/>
    <x v="8"/>
    <x v="24"/>
    <n v="30700"/>
  </r>
  <r>
    <n v="46"/>
    <x v="0"/>
    <m/>
    <x v="27"/>
    <n v="1"/>
    <x v="8"/>
    <x v="24"/>
    <n v="30700"/>
  </r>
  <r>
    <n v="47"/>
    <x v="1"/>
    <n v="1010399999"/>
    <x v="28"/>
    <n v="2"/>
    <x v="9"/>
    <x v="25"/>
    <n v="56000"/>
  </r>
  <r>
    <n v="48"/>
    <x v="0"/>
    <m/>
    <x v="28"/>
    <n v="2"/>
    <x v="10"/>
    <x v="25"/>
    <n v="56000"/>
  </r>
  <r>
    <n v="49"/>
    <x v="1"/>
    <s v="1010399999"/>
    <x v="29"/>
    <n v="18"/>
    <x v="10"/>
    <x v="6"/>
    <n v="60300"/>
  </r>
  <r>
    <n v="50"/>
    <x v="1"/>
    <s v="1010399999"/>
    <x v="30"/>
    <n v="14"/>
    <x v="10"/>
    <x v="26"/>
    <n v="22400"/>
  </r>
  <r>
    <n v="51"/>
    <x v="1"/>
    <s v="1010399999"/>
    <x v="31"/>
    <n v="34"/>
    <x v="10"/>
    <x v="27"/>
    <n v="39440"/>
  </r>
  <r>
    <n v="52"/>
    <x v="1"/>
    <s v="1010399999"/>
    <x v="32"/>
    <n v="220"/>
    <x v="10"/>
    <x v="28"/>
    <n v="1155000"/>
  </r>
  <r>
    <n v="53"/>
    <x v="1"/>
    <s v="1010399999"/>
    <x v="33"/>
    <n v="218"/>
    <x v="10"/>
    <x v="29"/>
    <n v="3073800"/>
  </r>
  <r>
    <n v="54"/>
    <x v="1"/>
    <s v="1010399999"/>
    <x v="34"/>
    <n v="3669"/>
    <x v="10"/>
    <x v="30"/>
    <n v="2036295"/>
  </r>
  <r>
    <n v="55"/>
    <x v="1"/>
    <s v="1010305002"/>
    <x v="35"/>
    <n v="3"/>
    <x v="3"/>
    <x v="25"/>
    <n v="84000"/>
  </r>
  <r>
    <n v="56"/>
    <x v="1"/>
    <s v="1010305003"/>
    <x v="36"/>
    <n v="2"/>
    <x v="3"/>
    <x v="31"/>
    <n v="170000"/>
  </r>
  <r>
    <n v="57"/>
    <x v="0"/>
    <m/>
    <x v="36"/>
    <n v="2"/>
    <x v="3"/>
    <x v="32"/>
    <n v="35000"/>
  </r>
  <r>
    <n v="58"/>
    <x v="1"/>
    <s v="1010305003"/>
    <x v="37"/>
    <n v="4"/>
    <x v="3"/>
    <x v="32"/>
    <n v="70000"/>
  </r>
  <r>
    <n v="59"/>
    <x v="0"/>
    <m/>
    <x v="37"/>
    <n v="4"/>
    <x v="3"/>
    <x v="33"/>
    <n v="559600"/>
  </r>
  <r>
    <n v="60"/>
    <x v="1"/>
    <s v="1010305001"/>
    <x v="38"/>
    <n v="6"/>
    <x v="3"/>
    <x v="34"/>
    <n v="156600"/>
  </r>
  <r>
    <n v="61"/>
    <x v="0"/>
    <m/>
    <x v="38"/>
    <n v="6"/>
    <x v="3"/>
    <x v="34"/>
    <n v="156600"/>
  </r>
  <r>
    <n v="62"/>
    <x v="1"/>
    <s v="1010301999"/>
    <x v="39"/>
    <n v="12"/>
    <x v="3"/>
    <x v="35"/>
    <n v="90000"/>
  </r>
  <r>
    <n v="63"/>
    <x v="1"/>
    <s v="1010301999"/>
    <x v="40"/>
    <n v="24"/>
    <x v="3"/>
    <x v="36"/>
    <n v="98400"/>
  </r>
  <r>
    <n v="64"/>
    <x v="0"/>
    <m/>
    <x v="40"/>
    <n v="24"/>
    <x v="3"/>
    <x v="36"/>
    <n v="98400"/>
  </r>
  <r>
    <n v="65"/>
    <x v="1"/>
    <s v="1010305008"/>
    <x v="41"/>
    <n v="10"/>
    <x v="6"/>
    <x v="37"/>
    <n v="300000"/>
  </r>
  <r>
    <n v="66"/>
    <x v="0"/>
    <m/>
    <x v="41"/>
    <n v="10"/>
    <x v="6"/>
    <x v="37"/>
    <n v="300000"/>
  </r>
  <r>
    <n v="67"/>
    <x v="1"/>
    <s v="1010305008"/>
    <x v="42"/>
    <n v="101"/>
    <x v="3"/>
    <x v="38"/>
    <n v="2171500"/>
  </r>
  <r>
    <n v="68"/>
    <x v="0"/>
    <m/>
    <x v="42"/>
    <n v="73"/>
    <x v="3"/>
    <x v="38"/>
    <n v="1569500"/>
  </r>
  <r>
    <n v="69"/>
    <x v="1"/>
    <s v="1010301003"/>
    <x v="43"/>
    <n v="25"/>
    <x v="2"/>
    <x v="39"/>
    <n v="75000"/>
  </r>
  <r>
    <n v="70"/>
    <x v="0"/>
    <m/>
    <x v="43"/>
    <n v="10"/>
    <x v="2"/>
    <x v="39"/>
    <n v="30000"/>
  </r>
  <r>
    <n v="71"/>
    <x v="1"/>
    <s v="1010301003"/>
    <x v="44"/>
    <n v="3"/>
    <x v="3"/>
    <x v="40"/>
    <n v="43400"/>
  </r>
  <r>
    <n v="72"/>
    <x v="0"/>
    <m/>
    <x v="44"/>
    <n v="3"/>
    <x v="3"/>
    <x v="40"/>
    <n v="43400"/>
  </r>
  <r>
    <n v="73"/>
    <x v="1"/>
    <s v="1010301008"/>
    <x v="45"/>
    <n v="15"/>
    <x v="2"/>
    <x v="41"/>
    <n v="75000"/>
  </r>
  <r>
    <n v="74"/>
    <x v="1"/>
    <s v="1010301008"/>
    <x v="45"/>
    <n v="12"/>
    <x v="2"/>
    <x v="42"/>
    <n v="66000"/>
  </r>
  <r>
    <n v="75"/>
    <x v="0"/>
    <m/>
    <x v="45"/>
    <n v="12"/>
    <x v="2"/>
    <x v="41"/>
    <n v="60000"/>
  </r>
  <r>
    <n v="76"/>
    <x v="1"/>
    <s v="1010301013"/>
    <x v="46"/>
    <n v="20"/>
    <x v="2"/>
    <x v="43"/>
    <n v="52000"/>
  </r>
  <r>
    <n v="77"/>
    <x v="0"/>
    <m/>
    <x v="46"/>
    <n v="20"/>
    <x v="2"/>
    <x v="43"/>
    <n v="52000"/>
  </r>
  <r>
    <n v="78"/>
    <x v="1"/>
    <s v="1010301010"/>
    <x v="47"/>
    <n v="20"/>
    <x v="3"/>
    <x v="21"/>
    <n v="200000"/>
  </r>
  <r>
    <n v="79"/>
    <x v="0"/>
    <m/>
    <x v="47"/>
    <n v="13"/>
    <x v="3"/>
    <x v="21"/>
    <n v="130000"/>
  </r>
  <r>
    <n v="80"/>
    <x v="1"/>
    <s v="1010301010"/>
    <x v="48"/>
    <n v="24"/>
    <x v="3"/>
    <x v="44"/>
    <n v="144000"/>
  </r>
  <r>
    <n v="81"/>
    <x v="0"/>
    <m/>
    <x v="48"/>
    <n v="20"/>
    <x v="3"/>
    <x v="44"/>
    <n v="120000"/>
  </r>
  <r>
    <n v="82"/>
    <x v="1"/>
    <s v="1010301010"/>
    <x v="49"/>
    <n v="22"/>
    <x v="3"/>
    <x v="21"/>
    <n v="220000"/>
  </r>
  <r>
    <n v="83"/>
    <x v="0"/>
    <m/>
    <x v="49"/>
    <n v="9"/>
    <x v="3"/>
    <x v="21"/>
    <n v="90000"/>
  </r>
  <r>
    <n v="84"/>
    <x v="1"/>
    <s v="1010305002"/>
    <x v="50"/>
    <n v="20"/>
    <x v="3"/>
    <x v="45"/>
    <n v="818000"/>
  </r>
  <r>
    <n v="85"/>
    <x v="0"/>
    <m/>
    <x v="50"/>
    <n v="19"/>
    <x v="3"/>
    <x v="45"/>
    <n v="777100"/>
  </r>
  <r>
    <n v="86"/>
    <x v="1"/>
    <s v="1010305002"/>
    <x v="51"/>
    <n v="6"/>
    <x v="3"/>
    <x v="37"/>
    <n v="180000"/>
  </r>
  <r>
    <n v="87"/>
    <x v="0"/>
    <m/>
    <x v="51"/>
    <n v="5"/>
    <x v="3"/>
    <x v="37"/>
    <n v="150000"/>
  </r>
  <r>
    <n v="88"/>
    <x v="1"/>
    <s v="1010305004"/>
    <x v="52"/>
    <n v="35"/>
    <x v="0"/>
    <x v="46"/>
    <n v="80500"/>
  </r>
  <r>
    <n v="89"/>
    <x v="1"/>
    <s v="1010305008"/>
    <x v="53"/>
    <n v="90"/>
    <x v="3"/>
    <x v="47"/>
    <n v="1720200"/>
  </r>
  <r>
    <n v="90"/>
    <x v="0"/>
    <m/>
    <x v="53"/>
    <n v="77"/>
    <x v="3"/>
    <x v="48"/>
    <n v="2002000"/>
  </r>
  <r>
    <n v="91"/>
    <x v="1"/>
    <s v="1010305008"/>
    <x v="54"/>
    <n v="1"/>
    <x v="3"/>
    <x v="49"/>
    <n v="15600"/>
  </r>
  <r>
    <n v="92"/>
    <x v="1"/>
    <s v="1010305008"/>
    <x v="55"/>
    <n v="10"/>
    <x v="3"/>
    <x v="48"/>
    <n v="260000"/>
  </r>
  <r>
    <n v="93"/>
    <x v="1"/>
    <s v="1010305002"/>
    <x v="56"/>
    <n v="6"/>
    <x v="3"/>
    <x v="50"/>
    <n v="195000"/>
  </r>
  <r>
    <n v="94"/>
    <x v="0"/>
    <m/>
    <x v="56"/>
    <n v="6"/>
    <x v="3"/>
    <x v="50"/>
    <n v="195000"/>
  </r>
  <r>
    <n v="95"/>
    <x v="1"/>
    <s v="1010302001"/>
    <x v="57"/>
    <n v="7200"/>
    <x v="0"/>
    <x v="51"/>
    <n v="2044800"/>
  </r>
  <r>
    <n v="96"/>
    <x v="0"/>
    <m/>
    <x v="57"/>
    <n v="7200"/>
    <x v="0"/>
    <x v="51"/>
    <n v="2044800"/>
  </r>
  <r>
    <n v="97"/>
    <x v="1"/>
    <s v="1010302001"/>
    <x v="58"/>
    <n v="13"/>
    <x v="11"/>
    <x v="52"/>
    <n v="709280"/>
  </r>
  <r>
    <n v="98"/>
    <x v="1"/>
    <s v="1010302003"/>
    <x v="59"/>
    <n v="100"/>
    <x v="0"/>
    <x v="53"/>
    <n v="60000"/>
  </r>
  <r>
    <n v="99"/>
    <x v="0"/>
    <m/>
    <x v="59"/>
    <n v="50"/>
    <x v="0"/>
    <x v="53"/>
    <n v="30000"/>
  </r>
  <r>
    <n v="100"/>
    <x v="1"/>
    <s v="1010302999"/>
    <x v="60"/>
    <n v="5"/>
    <x v="12"/>
    <x v="54"/>
    <n v="78500"/>
  </r>
  <r>
    <n v="101"/>
    <x v="1"/>
    <s v="1010302001"/>
    <x v="61"/>
    <n v="230"/>
    <x v="11"/>
    <x v="55"/>
    <n v="10925000"/>
  </r>
  <r>
    <n v="102"/>
    <x v="0"/>
    <m/>
    <x v="61"/>
    <n v="112"/>
    <x v="11"/>
    <x v="55"/>
    <n v="5320000"/>
  </r>
  <r>
    <n v="103"/>
    <x v="1"/>
    <s v="1010302999"/>
    <x v="62"/>
    <n v="20"/>
    <x v="0"/>
    <x v="4"/>
    <n v="70000"/>
  </r>
  <r>
    <n v="104"/>
    <x v="0"/>
    <m/>
    <x v="62"/>
    <n v="20"/>
    <x v="0"/>
    <x v="4"/>
    <n v="70000"/>
  </r>
  <r>
    <n v="105"/>
    <x v="1"/>
    <s v="1010302002"/>
    <x v="63"/>
    <n v="84"/>
    <x v="0"/>
    <x v="41"/>
    <n v="420000"/>
  </r>
  <r>
    <n v="106"/>
    <x v="0"/>
    <m/>
    <x v="63"/>
    <n v="30"/>
    <x v="0"/>
    <x v="41"/>
    <n v="150000"/>
  </r>
  <r>
    <n v="107"/>
    <x v="1"/>
    <s v="1010305004"/>
    <x v="64"/>
    <n v="18"/>
    <x v="3"/>
    <x v="56"/>
    <n v="216000"/>
  </r>
  <r>
    <n v="108"/>
    <x v="0"/>
    <m/>
    <x v="64"/>
    <n v="12"/>
    <x v="3"/>
    <x v="31"/>
    <n v="1020000"/>
  </r>
  <r>
    <n v="109"/>
    <x v="1"/>
    <s v="1010399999"/>
    <x v="65"/>
    <n v="473"/>
    <x v="5"/>
    <x v="57"/>
    <n v="2010250"/>
  </r>
  <r>
    <n v="110"/>
    <x v="1"/>
    <s v="1010399999"/>
    <x v="66"/>
    <n v="461"/>
    <x v="5"/>
    <x v="58"/>
    <n v="2281950"/>
  </r>
  <r>
    <n v="111"/>
    <x v="1"/>
    <s v="1010399999"/>
    <x v="67"/>
    <n v="329"/>
    <x v="5"/>
    <x v="57"/>
    <n v="1398250"/>
  </r>
  <r>
    <n v="112"/>
    <x v="1"/>
    <s v="1010399999"/>
    <x v="68"/>
    <n v="329"/>
    <x v="5"/>
    <x v="58"/>
    <n v="1628550"/>
  </r>
  <r>
    <n v="113"/>
    <x v="1"/>
    <s v="1010399999"/>
    <x v="69"/>
    <n v="269"/>
    <x v="5"/>
    <x v="58"/>
    <n v="1331550"/>
  </r>
  <r>
    <n v="114"/>
    <x v="1"/>
    <s v="1010399999"/>
    <x v="70"/>
    <n v="269"/>
    <x v="5"/>
    <x v="59"/>
    <n v="1519850"/>
  </r>
  <r>
    <n v="115"/>
    <x v="1"/>
    <s v="1010399999"/>
    <x v="71"/>
    <n v="137"/>
    <x v="5"/>
    <x v="57"/>
    <n v="582250"/>
  </r>
  <r>
    <n v="116"/>
    <x v="1"/>
    <s v="1010399999"/>
    <x v="72"/>
    <n v="647"/>
    <x v="5"/>
    <x v="5"/>
    <n v="2070400"/>
  </r>
  <r>
    <n v="117"/>
    <x v="1"/>
    <s v="1010399999"/>
    <x v="73"/>
    <n v="331"/>
    <x v="5"/>
    <x v="60"/>
    <n v="827500"/>
  </r>
  <r>
    <n v="118"/>
    <x v="1"/>
    <s v="1010399999"/>
    <x v="74"/>
    <n v="5"/>
    <x v="10"/>
    <x v="61"/>
    <n v="33500"/>
  </r>
  <r>
    <n v="119"/>
    <x v="1"/>
    <s v="1010399999"/>
    <x v="75"/>
    <n v="6"/>
    <x v="10"/>
    <x v="62"/>
    <n v="34800"/>
  </r>
  <r>
    <n v="120"/>
    <x v="1"/>
    <s v="1010399999"/>
    <x v="76"/>
    <n v="12"/>
    <x v="5"/>
    <x v="63"/>
    <n v="34200"/>
  </r>
  <r>
    <n v="121"/>
    <x v="1"/>
    <s v="1010399999"/>
    <x v="77"/>
    <n v="91"/>
    <x v="5"/>
    <x v="5"/>
    <n v="291200"/>
  </r>
  <r>
    <n v="122"/>
    <x v="1"/>
    <s v="1010399999"/>
    <x v="78"/>
    <n v="117"/>
    <x v="5"/>
    <x v="63"/>
    <n v="333450"/>
  </r>
  <r>
    <n v="123"/>
    <x v="1"/>
    <s v="1010399999"/>
    <x v="79"/>
    <n v="41"/>
    <x v="5"/>
    <x v="63"/>
    <n v="116850"/>
  </r>
  <r>
    <n v="124"/>
    <x v="1"/>
    <s v="1010399999"/>
    <x v="80"/>
    <n v="63"/>
    <x v="5"/>
    <x v="63"/>
    <n v="179550"/>
  </r>
  <r>
    <n v="125"/>
    <x v="1"/>
    <s v="1010399999"/>
    <x v="81"/>
    <n v="41"/>
    <x v="5"/>
    <x v="63"/>
    <n v="116850"/>
  </r>
  <r>
    <n v="126"/>
    <x v="1"/>
    <s v="1010399999"/>
    <x v="82"/>
    <n v="15"/>
    <x v="5"/>
    <x v="63"/>
    <n v="42750"/>
  </r>
  <r>
    <n v="127"/>
    <x v="1"/>
    <s v="1010399999"/>
    <x v="83"/>
    <n v="80"/>
    <x v="5"/>
    <x v="63"/>
    <n v="228000"/>
  </r>
  <r>
    <n v="128"/>
    <x v="1"/>
    <s v="1010399999"/>
    <x v="84"/>
    <n v="2"/>
    <x v="10"/>
    <x v="64"/>
    <n v="2600"/>
  </r>
  <r>
    <n v="129"/>
    <x v="1"/>
    <s v="1010399999"/>
    <x v="85"/>
    <n v="64"/>
    <x v="10"/>
    <x v="65"/>
    <n v="97280"/>
  </r>
  <r>
    <n v="130"/>
    <x v="1"/>
    <s v="1010399999"/>
    <x v="86"/>
    <n v="96"/>
    <x v="10"/>
    <x v="66"/>
    <n v="107520"/>
  </r>
  <r>
    <n v="131"/>
    <x v="1"/>
    <s v="1010399999"/>
    <x v="87"/>
    <n v="55"/>
    <x v="5"/>
    <x v="67"/>
    <n v="321750"/>
  </r>
  <r>
    <n v="132"/>
    <x v="1"/>
    <s v="1010399999"/>
    <x v="88"/>
    <n v="55"/>
    <x v="5"/>
    <x v="68"/>
    <n v="528000"/>
  </r>
  <r>
    <n v="133"/>
    <x v="1"/>
    <s v="1010399999"/>
    <x v="89"/>
    <n v="2"/>
    <x v="10"/>
    <x v="69"/>
    <n v="14800"/>
  </r>
  <r>
    <n v="134"/>
    <x v="1"/>
    <s v="1010399999"/>
    <x v="90"/>
    <n v="2"/>
    <x v="10"/>
    <x v="69"/>
    <n v="14800"/>
  </r>
  <r>
    <n v="135"/>
    <x v="1"/>
    <s v="1010399999"/>
    <x v="91"/>
    <n v="2"/>
    <x v="10"/>
    <x v="69"/>
    <n v="14800"/>
  </r>
  <r>
    <n v="136"/>
    <x v="1"/>
    <s v="1010399999"/>
    <x v="92"/>
    <n v="2"/>
    <x v="10"/>
    <x v="69"/>
    <n v="14800"/>
  </r>
  <r>
    <n v="137"/>
    <x v="1"/>
    <s v="1010399999"/>
    <x v="93"/>
    <n v="2"/>
    <x v="10"/>
    <x v="21"/>
    <n v="20000"/>
  </r>
  <r>
    <n v="138"/>
    <x v="1"/>
    <s v="1010306002"/>
    <x v="94"/>
    <n v="16"/>
    <x v="3"/>
    <x v="70"/>
    <n v="623600"/>
  </r>
  <r>
    <n v="139"/>
    <x v="0"/>
    <m/>
    <x v="94"/>
    <n v="7"/>
    <x v="3"/>
    <x v="70"/>
    <n v="272825"/>
  </r>
  <r>
    <n v="140"/>
    <x v="1"/>
    <s v="1010306002"/>
    <x v="95"/>
    <n v="2"/>
    <x v="3"/>
    <x v="31"/>
    <n v="170000"/>
  </r>
  <r>
    <n v="141"/>
    <x v="0"/>
    <m/>
    <x v="95"/>
    <n v="1"/>
    <x v="3"/>
    <x v="31"/>
    <n v="85000"/>
  </r>
  <r>
    <n v="142"/>
    <x v="1"/>
    <s v="1010306002"/>
    <x v="96"/>
    <n v="1"/>
    <x v="3"/>
    <x v="71"/>
    <n v="128000"/>
  </r>
  <r>
    <n v="143"/>
    <x v="0"/>
    <m/>
    <x v="96"/>
    <n v="1"/>
    <x v="3"/>
    <x v="71"/>
    <n v="128000"/>
  </r>
  <r>
    <n v="144"/>
    <x v="1"/>
    <s v="1010306002"/>
    <x v="97"/>
    <n v="4"/>
    <x v="3"/>
    <x v="72"/>
    <n v="484000"/>
  </r>
  <r>
    <n v="145"/>
    <x v="0"/>
    <m/>
    <x v="97"/>
    <n v="4"/>
    <x v="3"/>
    <x v="72"/>
    <n v="484000"/>
  </r>
  <r>
    <n v="146"/>
    <x v="1"/>
    <s v="1010306002"/>
    <x v="98"/>
    <n v="6"/>
    <x v="3"/>
    <x v="73"/>
    <n v="107400"/>
  </r>
  <r>
    <n v="147"/>
    <x v="0"/>
    <m/>
    <x v="98"/>
    <n v="6"/>
    <x v="3"/>
    <x v="73"/>
    <n v="107400"/>
  </r>
  <r>
    <n v="148"/>
    <x v="1"/>
    <s v="1010306002"/>
    <x v="99"/>
    <n v="8"/>
    <x v="3"/>
    <x v="74"/>
    <n v="392000"/>
  </r>
  <r>
    <n v="149"/>
    <x v="0"/>
    <m/>
    <x v="99"/>
    <n v="8"/>
    <x v="3"/>
    <x v="74"/>
    <n v="392000"/>
  </r>
  <r>
    <n v="150"/>
    <x v="1"/>
    <s v="1010306002"/>
    <x v="100"/>
    <n v="39"/>
    <x v="3"/>
    <x v="75"/>
    <n v="997300"/>
  </r>
  <r>
    <n v="151"/>
    <x v="0"/>
    <m/>
    <x v="100"/>
    <n v="39"/>
    <x v="3"/>
    <x v="75"/>
    <n v="997300"/>
  </r>
  <r>
    <n v="152"/>
    <x v="1"/>
    <s v="1010306002"/>
    <x v="101"/>
    <n v="24"/>
    <x v="3"/>
    <x v="76"/>
    <n v="642000"/>
  </r>
  <r>
    <n v="153"/>
    <x v="0"/>
    <m/>
    <x v="101"/>
    <n v="24"/>
    <x v="3"/>
    <x v="76"/>
    <n v="642000"/>
  </r>
  <r>
    <n v="154"/>
    <x v="1"/>
    <s v="1010301010"/>
    <x v="102"/>
    <n v="2"/>
    <x v="3"/>
    <x v="77"/>
    <n v="37000"/>
  </r>
  <r>
    <n v="155"/>
    <x v="1"/>
    <s v="1010301010"/>
    <x v="103"/>
    <n v="24"/>
    <x v="3"/>
    <x v="78"/>
    <n v="1080000"/>
  </r>
  <r>
    <n v="156"/>
    <x v="0"/>
    <m/>
    <x v="103"/>
    <n v="15"/>
    <x v="3"/>
    <x v="78"/>
    <n v="675000"/>
  </r>
  <r>
    <n v="157"/>
    <x v="1"/>
    <s v="1010301010"/>
    <x v="104"/>
    <n v="5"/>
    <x v="3"/>
    <x v="79"/>
    <n v="45000"/>
  </r>
  <r>
    <n v="158"/>
    <x v="0"/>
    <m/>
    <x v="104"/>
    <n v="5"/>
    <x v="3"/>
    <x v="79"/>
    <n v="45000"/>
  </r>
  <r>
    <n v="159"/>
    <x v="1"/>
    <s v="1010301006"/>
    <x v="105"/>
    <n v="901"/>
    <x v="3"/>
    <x v="62"/>
    <n v="5225800"/>
  </r>
  <r>
    <n v="160"/>
    <x v="0"/>
    <m/>
    <x v="105"/>
    <n v="518"/>
    <x v="3"/>
    <x v="62"/>
    <n v="3004400"/>
  </r>
  <r>
    <n v="161"/>
    <x v="1"/>
    <s v="1010301006"/>
    <x v="106"/>
    <n v="200"/>
    <x v="3"/>
    <x v="80"/>
    <n v="1330000"/>
  </r>
  <r>
    <n v="162"/>
    <x v="0"/>
    <m/>
    <x v="106"/>
    <n v="200"/>
    <x v="3"/>
    <x v="80"/>
    <n v="1330000"/>
  </r>
  <r>
    <n v="163"/>
    <x v="0"/>
    <m/>
    <x v="107"/>
    <n v="8"/>
    <x v="3"/>
    <x v="1"/>
    <n v="280000"/>
  </r>
  <r>
    <n v="164"/>
    <x v="1"/>
    <s v="1010301006"/>
    <x v="108"/>
    <n v="8"/>
    <x v="3"/>
    <x v="1"/>
    <n v="280000"/>
  </r>
  <r>
    <n v="165"/>
    <x v="0"/>
    <m/>
    <x v="109"/>
    <n v="40"/>
    <x v="3"/>
    <x v="19"/>
    <n v="1000000"/>
  </r>
  <r>
    <n v="166"/>
    <x v="1"/>
    <s v="1010301006"/>
    <x v="110"/>
    <n v="40"/>
    <x v="3"/>
    <x v="19"/>
    <n v="1000000"/>
  </r>
  <r>
    <n v="167"/>
    <x v="1"/>
    <s v="1010399999"/>
    <x v="111"/>
    <n v="18"/>
    <x v="5"/>
    <x v="81"/>
    <n v="563400"/>
  </r>
  <r>
    <n v="168"/>
    <x v="1"/>
    <s v="1010399999"/>
    <x v="112"/>
    <n v="17"/>
    <x v="5"/>
    <x v="82"/>
    <n v="306000"/>
  </r>
  <r>
    <n v="169"/>
    <x v="1"/>
    <s v="1010399999"/>
    <x v="113"/>
    <n v="26"/>
    <x v="5"/>
    <x v="83"/>
    <n v="1023100"/>
  </r>
  <r>
    <n v="170"/>
    <x v="1"/>
    <s v="1010399999"/>
    <x v="114"/>
    <n v="31"/>
    <x v="5"/>
    <x v="84"/>
    <n v="623100"/>
  </r>
  <r>
    <n v="171"/>
    <x v="1"/>
    <s v="1010305002"/>
    <x v="115"/>
    <n v="17"/>
    <x v="3"/>
    <x v="85"/>
    <n v="1599300"/>
  </r>
  <r>
    <n v="172"/>
    <x v="0"/>
    <m/>
    <x v="115"/>
    <n v="14"/>
    <x v="3"/>
    <x v="85"/>
    <n v="1317070.5882352942"/>
  </r>
  <r>
    <n v="173"/>
    <x v="1"/>
    <s v="1010305008"/>
    <x v="116"/>
    <n v="29"/>
    <x v="6"/>
    <x v="86"/>
    <n v="316000"/>
  </r>
  <r>
    <n v="174"/>
    <x v="0"/>
    <m/>
    <x v="116"/>
    <n v="27"/>
    <x v="6"/>
    <x v="86"/>
    <n v="294206.89655172412"/>
  </r>
  <r>
    <n v="175"/>
    <x v="1"/>
    <s v="1010301001"/>
    <x v="117"/>
    <n v="3"/>
    <x v="13"/>
    <x v="87"/>
    <n v="468135"/>
  </r>
  <r>
    <n v="176"/>
    <x v="1"/>
    <s v="1010301001"/>
    <x v="118"/>
    <n v="2"/>
    <x v="13"/>
    <x v="87"/>
    <n v="312090"/>
  </r>
  <r>
    <n v="177"/>
    <x v="1"/>
    <s v="1010301001"/>
    <x v="119"/>
    <n v="94"/>
    <x v="3"/>
    <x v="88"/>
    <n v="133950"/>
  </r>
  <r>
    <n v="178"/>
    <x v="0"/>
    <m/>
    <x v="119"/>
    <n v="56"/>
    <x v="3"/>
    <x v="88"/>
    <n v="79800"/>
  </r>
  <r>
    <n v="179"/>
    <x v="1"/>
    <s v="1010301001"/>
    <x v="120"/>
    <n v="36"/>
    <x v="3"/>
    <x v="89"/>
    <n v="71400"/>
  </r>
  <r>
    <n v="180"/>
    <x v="0"/>
    <m/>
    <x v="120"/>
    <n v="34"/>
    <x v="3"/>
    <x v="89"/>
    <n v="67433.333333333328"/>
  </r>
  <r>
    <n v="181"/>
    <x v="1"/>
    <s v="1010301001"/>
    <x v="121"/>
    <n v="181"/>
    <x v="3"/>
    <x v="90"/>
    <n v="451000.00000000006"/>
  </r>
  <r>
    <n v="182"/>
    <x v="1"/>
    <s v="1010301001"/>
    <x v="121"/>
    <n v="77"/>
    <x v="3"/>
    <x v="39"/>
    <n v="231000"/>
  </r>
  <r>
    <n v="183"/>
    <x v="0"/>
    <m/>
    <x v="121"/>
    <n v="181"/>
    <x v="3"/>
    <x v="90"/>
    <n v="451000.00000000006"/>
  </r>
  <r>
    <n v="184"/>
    <x v="0"/>
    <m/>
    <x v="121"/>
    <n v="14"/>
    <x v="3"/>
    <x v="39"/>
    <n v="42000"/>
  </r>
  <r>
    <n v="185"/>
    <x v="1"/>
    <s v="1010305012"/>
    <x v="122"/>
    <n v="41"/>
    <x v="3"/>
    <x v="91"/>
    <n v="615000"/>
  </r>
  <r>
    <n v="186"/>
    <x v="0"/>
    <m/>
    <x v="122"/>
    <n v="18"/>
    <x v="3"/>
    <x v="91"/>
    <n v="270000"/>
  </r>
  <r>
    <n v="187"/>
    <x v="1"/>
    <s v="1010305012"/>
    <x v="123"/>
    <n v="20"/>
    <x v="9"/>
    <x v="92"/>
    <n v="820000"/>
  </r>
  <r>
    <n v="188"/>
    <x v="0"/>
    <m/>
    <x v="123"/>
    <n v="13"/>
    <x v="9"/>
    <x v="92"/>
    <n v="533000"/>
  </r>
  <r>
    <n v="189"/>
    <x v="1"/>
    <s v="1010305012"/>
    <x v="124"/>
    <n v="10"/>
    <x v="9"/>
    <x v="93"/>
    <n v="340000"/>
  </r>
  <r>
    <n v="190"/>
    <x v="0"/>
    <m/>
    <x v="124"/>
    <n v="5"/>
    <x v="9"/>
    <x v="93"/>
    <n v="170000"/>
  </r>
  <r>
    <n v="191"/>
    <x v="1"/>
    <s v="1010301001"/>
    <x v="125"/>
    <n v="120"/>
    <x v="3"/>
    <x v="94"/>
    <n v="450000"/>
  </r>
  <r>
    <n v="192"/>
    <x v="0"/>
    <m/>
    <x v="125"/>
    <n v="120"/>
    <x v="3"/>
    <x v="94"/>
    <n v="450000"/>
  </r>
  <r>
    <n v="193"/>
    <x v="1"/>
    <s v="1010301001"/>
    <x v="126"/>
    <n v="7"/>
    <x v="3"/>
    <x v="95"/>
    <n v="10500"/>
  </r>
  <r>
    <n v="194"/>
    <x v="0"/>
    <m/>
    <x v="126"/>
    <n v="7"/>
    <x v="3"/>
    <x v="95"/>
    <n v="10500"/>
  </r>
  <r>
    <n v="195"/>
    <x v="1"/>
    <s v="1010301999"/>
    <x v="127"/>
    <n v="5"/>
    <x v="3"/>
    <x v="78"/>
    <n v="225000"/>
  </r>
  <r>
    <n v="196"/>
    <x v="0"/>
    <m/>
    <x v="127"/>
    <n v="3"/>
    <x v="3"/>
    <x v="15"/>
    <n v="63000"/>
  </r>
  <r>
    <n v="197"/>
    <x v="1"/>
    <s v="1010305008"/>
    <x v="128"/>
    <n v="5"/>
    <x v="6"/>
    <x v="96"/>
    <n v="193000"/>
  </r>
  <r>
    <n v="198"/>
    <x v="0"/>
    <m/>
    <x v="128"/>
    <n v="5"/>
    <x v="6"/>
    <x v="96"/>
    <n v="193000"/>
  </r>
  <r>
    <n v="199"/>
    <x v="1"/>
    <s v="1010301008"/>
    <x v="129"/>
    <n v="12"/>
    <x v="3"/>
    <x v="97"/>
    <n v="132000"/>
  </r>
  <r>
    <n v="200"/>
    <x v="0"/>
    <m/>
    <x v="129"/>
    <n v="7"/>
    <x v="3"/>
    <x v="97"/>
    <n v="77000"/>
  </r>
  <r>
    <n v="201"/>
    <x v="1"/>
    <s v="1010399999"/>
    <x v="130"/>
    <n v="9"/>
    <x v="10"/>
    <x v="98"/>
    <n v="5750500"/>
  </r>
  <r>
    <n v="202"/>
    <x v="0"/>
    <m/>
    <x v="130"/>
    <n v="7"/>
    <x v="10"/>
    <x v="98"/>
    <n v="4472611.1111111119"/>
  </r>
  <r>
    <n v="203"/>
    <x v="1"/>
    <s v="1010301999"/>
    <x v="131"/>
    <n v="8"/>
    <x v="14"/>
    <x v="99"/>
    <n v="432000"/>
  </r>
  <r>
    <n v="204"/>
    <x v="0"/>
    <m/>
    <x v="131"/>
    <n v="7"/>
    <x v="14"/>
    <x v="99"/>
    <n v="378000"/>
  </r>
  <r>
    <n v="205"/>
    <x v="1"/>
    <s v="1010301999"/>
    <x v="132"/>
    <n v="38"/>
    <x v="3"/>
    <x v="100"/>
    <n v="152000"/>
  </r>
  <r>
    <n v="206"/>
    <x v="0"/>
    <m/>
    <x v="132"/>
    <n v="37"/>
    <x v="3"/>
    <x v="101"/>
    <n v="329810.3448275862"/>
  </r>
  <r>
    <n v="207"/>
    <x v="1"/>
    <s v="1010301001"/>
    <x v="133"/>
    <n v="9"/>
    <x v="3"/>
    <x v="102"/>
    <n v="4500"/>
  </r>
  <r>
    <n v="208"/>
    <x v="0"/>
    <m/>
    <x v="133"/>
    <n v="9"/>
    <x v="3"/>
    <x v="102"/>
    <n v="4500"/>
  </r>
  <r>
    <n v="209"/>
    <x v="1"/>
    <s v="1010399999"/>
    <x v="134"/>
    <n v="21"/>
    <x v="15"/>
    <x v="103"/>
    <n v="598500"/>
  </r>
  <r>
    <n v="210"/>
    <x v="1"/>
    <s v="1010305008"/>
    <x v="135"/>
    <n v="2"/>
    <x v="3"/>
    <x v="104"/>
    <n v="100600"/>
  </r>
  <r>
    <n v="211"/>
    <x v="0"/>
    <m/>
    <x v="135"/>
    <n v="2"/>
    <x v="3"/>
    <x v="104"/>
    <n v="100600"/>
  </r>
  <r>
    <n v="212"/>
    <x v="1"/>
    <s v="1010305008"/>
    <x v="136"/>
    <n v="10"/>
    <x v="3"/>
    <x v="105"/>
    <n v="51000"/>
  </r>
  <r>
    <n v="213"/>
    <x v="0"/>
    <m/>
    <x v="136"/>
    <n v="10"/>
    <x v="3"/>
    <x v="105"/>
    <n v="51000"/>
  </r>
  <r>
    <n v="214"/>
    <x v="1"/>
    <s v="1010305008"/>
    <x v="137"/>
    <n v="4"/>
    <x v="3"/>
    <x v="106"/>
    <n v="136800"/>
  </r>
  <r>
    <n v="215"/>
    <x v="0"/>
    <m/>
    <x v="137"/>
    <n v="4"/>
    <x v="3"/>
    <x v="106"/>
    <n v="136800"/>
  </r>
  <r>
    <n v="216"/>
    <x v="1"/>
    <s v="1010301999"/>
    <x v="138"/>
    <n v="9"/>
    <x v="3"/>
    <x v="107"/>
    <n v="75150"/>
  </r>
  <r>
    <n v="217"/>
    <x v="0"/>
    <m/>
    <x v="138"/>
    <n v="9"/>
    <x v="3"/>
    <x v="108"/>
    <n v="247500"/>
  </r>
  <r>
    <n v="218"/>
    <x v="1"/>
    <s v="1010305001"/>
    <x v="139"/>
    <n v="4"/>
    <x v="3"/>
    <x v="109"/>
    <n v="32000"/>
  </r>
  <r>
    <n v="219"/>
    <x v="0"/>
    <m/>
    <x v="139"/>
    <n v="4"/>
    <x v="3"/>
    <x v="109"/>
    <n v="32000"/>
  </r>
  <r>
    <n v="220"/>
    <x v="1"/>
    <s v="1010305001"/>
    <x v="140"/>
    <n v="6"/>
    <x v="3"/>
    <x v="110"/>
    <n v="489000"/>
  </r>
  <r>
    <n v="221"/>
    <x v="0"/>
    <m/>
    <x v="140"/>
    <n v="6"/>
    <x v="3"/>
    <x v="110"/>
    <n v="489000"/>
  </r>
  <r>
    <n v="222"/>
    <x v="1"/>
    <s v="1010305001"/>
    <x v="141"/>
    <n v="10"/>
    <x v="3"/>
    <x v="111"/>
    <n v="1560000"/>
  </r>
  <r>
    <n v="223"/>
    <x v="0"/>
    <m/>
    <x v="141"/>
    <n v="9"/>
    <x v="3"/>
    <x v="111"/>
    <n v="1404000"/>
  </r>
  <r>
    <n v="224"/>
    <x v="1"/>
    <s v="1010305001"/>
    <x v="142"/>
    <n v="4"/>
    <x v="3"/>
    <x v="112"/>
    <n v="272000"/>
  </r>
  <r>
    <n v="225"/>
    <x v="0"/>
    <m/>
    <x v="142"/>
    <n v="3"/>
    <x v="3"/>
    <x v="112"/>
    <n v="204000"/>
  </r>
  <r>
    <n v="226"/>
    <x v="1"/>
    <s v="1010305999"/>
    <x v="143"/>
    <n v="11"/>
    <x v="3"/>
    <x v="113"/>
    <n v="423500"/>
  </r>
  <r>
    <n v="227"/>
    <x v="0"/>
    <m/>
    <x v="143"/>
    <n v="11"/>
    <x v="3"/>
    <x v="113"/>
    <n v="423500"/>
  </r>
  <r>
    <n v="228"/>
    <x v="1"/>
    <s v="1010305004"/>
    <x v="144"/>
    <n v="2"/>
    <x v="3"/>
    <x v="114"/>
    <n v="71000"/>
  </r>
  <r>
    <n v="229"/>
    <x v="0"/>
    <m/>
    <x v="144"/>
    <n v="2"/>
    <x v="3"/>
    <x v="56"/>
    <n v="24000"/>
  </r>
  <r>
    <n v="230"/>
    <x v="1"/>
    <s v="1010399999"/>
    <x v="145"/>
    <n v="69"/>
    <x v="10"/>
    <x v="115"/>
    <n v="310500"/>
  </r>
  <r>
    <n v="231"/>
    <x v="1"/>
    <s v="1010399999"/>
    <x v="146"/>
    <n v="24"/>
    <x v="10"/>
    <x v="116"/>
    <n v="81600"/>
  </r>
  <r>
    <n v="232"/>
    <x v="1"/>
    <s v="1010399999"/>
    <x v="147"/>
    <n v="24"/>
    <x v="10"/>
    <x v="41"/>
    <n v="120000"/>
  </r>
  <r>
    <n v="233"/>
    <x v="1"/>
    <s v="1010399999"/>
    <x v="148"/>
    <n v="12"/>
    <x v="10"/>
    <x v="117"/>
    <n v="26400"/>
  </r>
  <r>
    <n v="234"/>
    <x v="1"/>
    <s v="1010399999"/>
    <x v="149"/>
    <n v="12"/>
    <x v="10"/>
    <x v="117"/>
    <n v="26400"/>
  </r>
  <r>
    <n v="235"/>
    <x v="1"/>
    <s v="1010399999"/>
    <x v="150"/>
    <n v="684"/>
    <x v="10"/>
    <x v="2"/>
    <n v="1231200"/>
  </r>
  <r>
    <n v="236"/>
    <x v="1"/>
    <s v="1010399999"/>
    <x v="151"/>
    <n v="24"/>
    <x v="10"/>
    <x v="117"/>
    <n v="52800"/>
  </r>
  <r>
    <n v="237"/>
    <x v="1"/>
    <s v="1010399999"/>
    <x v="152"/>
    <n v="12"/>
    <x v="10"/>
    <x v="41"/>
    <n v="60000"/>
  </r>
  <r>
    <n v="238"/>
    <x v="1"/>
    <s v="1010399999"/>
    <x v="153"/>
    <n v="36"/>
    <x v="10"/>
    <x v="117"/>
    <n v="79200"/>
  </r>
  <r>
    <n v="239"/>
    <x v="1"/>
    <s v="1010301006"/>
    <x v="154"/>
    <n v="26"/>
    <x v="3"/>
    <x v="44"/>
    <n v="156000"/>
  </r>
  <r>
    <n v="240"/>
    <x v="0"/>
    <m/>
    <x v="154"/>
    <n v="26"/>
    <x v="3"/>
    <x v="44"/>
    <n v="156000"/>
  </r>
  <r>
    <n v="241"/>
    <x v="1"/>
    <s v="1010301001"/>
    <x v="155"/>
    <n v="17"/>
    <x v="3"/>
    <x v="118"/>
    <n v="120000"/>
  </r>
  <r>
    <n v="242"/>
    <x v="0"/>
    <m/>
    <x v="155"/>
    <n v="17"/>
    <x v="3"/>
    <x v="118"/>
    <n v="120000"/>
  </r>
  <r>
    <n v="243"/>
    <x v="1"/>
    <s v="1010301001"/>
    <x v="156"/>
    <n v="12"/>
    <x v="3"/>
    <x v="119"/>
    <n v="75000"/>
  </r>
  <r>
    <n v="244"/>
    <x v="0"/>
    <m/>
    <x v="156"/>
    <n v="11"/>
    <x v="3"/>
    <x v="119"/>
    <n v="68750"/>
  </r>
  <r>
    <n v="245"/>
    <x v="1"/>
    <s v="1010305001"/>
    <x v="157"/>
    <n v="26"/>
    <x v="3"/>
    <x v="109"/>
    <n v="208000"/>
  </r>
  <r>
    <n v="246"/>
    <x v="0"/>
    <m/>
    <x v="157"/>
    <n v="26"/>
    <x v="3"/>
    <x v="109"/>
    <n v="208000"/>
  </r>
  <r>
    <n v="247"/>
    <x v="1"/>
    <s v="1010301001"/>
    <x v="158"/>
    <n v="18"/>
    <x v="3"/>
    <x v="79"/>
    <n v="162000"/>
  </r>
  <r>
    <n v="248"/>
    <x v="0"/>
    <m/>
    <x v="158"/>
    <n v="16"/>
    <x v="3"/>
    <x v="79"/>
    <n v="144000"/>
  </r>
  <r>
    <n v="249"/>
    <x v="1"/>
    <s v="1010301012"/>
    <x v="159"/>
    <n v="24"/>
    <x v="3"/>
    <x v="120"/>
    <n v="206400"/>
  </r>
  <r>
    <n v="250"/>
    <x v="0"/>
    <m/>
    <x v="159"/>
    <n v="16"/>
    <x v="3"/>
    <x v="120"/>
    <n v="137600"/>
  </r>
  <r>
    <n v="251"/>
    <x v="1"/>
    <s v="1010301999"/>
    <x v="160"/>
    <n v="87"/>
    <x v="3"/>
    <x v="101"/>
    <n v="775500"/>
  </r>
  <r>
    <n v="252"/>
    <x v="0"/>
    <m/>
    <x v="160"/>
    <n v="72"/>
    <x v="3"/>
    <x v="107"/>
    <n v="601200"/>
  </r>
  <r>
    <n v="253"/>
    <x v="1"/>
    <s v="1010301999"/>
    <x v="161"/>
    <n v="6"/>
    <x v="3"/>
    <x v="37"/>
    <n v="180000"/>
  </r>
  <r>
    <n v="254"/>
    <x v="0"/>
    <m/>
    <x v="161"/>
    <n v="5"/>
    <x v="3"/>
    <x v="100"/>
    <n v="20000"/>
  </r>
  <r>
    <n v="255"/>
    <x v="1"/>
    <s v="1010301006"/>
    <x v="162"/>
    <n v="200"/>
    <x v="3"/>
    <x v="62"/>
    <n v="1160000"/>
  </r>
  <r>
    <n v="256"/>
    <x v="0"/>
    <m/>
    <x v="162"/>
    <n v="57"/>
    <x v="3"/>
    <x v="62"/>
    <n v="330600"/>
  </r>
  <r>
    <n v="257"/>
    <x v="1"/>
    <s v="1010305008"/>
    <x v="163"/>
    <n v="65"/>
    <x v="3"/>
    <x v="38"/>
    <n v="1397500"/>
  </r>
  <r>
    <n v="258"/>
    <x v="0"/>
    <m/>
    <x v="163"/>
    <n v="56"/>
    <x v="3"/>
    <x v="38"/>
    <n v="1204000"/>
  </r>
  <r>
    <n v="259"/>
    <x v="1"/>
    <s v="1010305008"/>
    <x v="164"/>
    <n v="8"/>
    <x v="6"/>
    <x v="121"/>
    <n v="416000"/>
  </r>
  <r>
    <n v="260"/>
    <x v="0"/>
    <m/>
    <x v="164"/>
    <n v="8"/>
    <x v="6"/>
    <x v="121"/>
    <n v="416000"/>
  </r>
  <r>
    <n v="261"/>
    <x v="1"/>
    <s v="1010305008"/>
    <x v="165"/>
    <n v="4"/>
    <x v="7"/>
    <x v="122"/>
    <n v="61100"/>
  </r>
  <r>
    <n v="262"/>
    <x v="1"/>
    <s v="1010305008"/>
    <x v="166"/>
    <n v="70"/>
    <x v="3"/>
    <x v="123"/>
    <n v="1659000"/>
  </r>
  <r>
    <n v="263"/>
    <x v="0"/>
    <m/>
    <x v="166"/>
    <n v="62"/>
    <x v="3"/>
    <x v="123"/>
    <n v="1469400"/>
  </r>
  <r>
    <n v="264"/>
    <x v="1"/>
    <s v="1010399999"/>
    <x v="167"/>
    <n v="118"/>
    <x v="5"/>
    <x v="124"/>
    <n v="418900"/>
  </r>
  <r>
    <n v="265"/>
    <x v="1"/>
    <s v="1010301010"/>
    <x v="168"/>
    <n v="8"/>
    <x v="16"/>
    <x v="125"/>
    <n v="156000"/>
  </r>
  <r>
    <n v="266"/>
    <x v="0"/>
    <m/>
    <x v="168"/>
    <n v="6"/>
    <x v="16"/>
    <x v="125"/>
    <n v="117000"/>
  </r>
  <r>
    <n v="267"/>
    <x v="1"/>
    <s v="1010301010"/>
    <x v="169"/>
    <n v="2"/>
    <x v="3"/>
    <x v="37"/>
    <n v="60000"/>
  </r>
  <r>
    <n v="268"/>
    <x v="1"/>
    <s v="1010301999"/>
    <x v="170"/>
    <n v="2"/>
    <x v="3"/>
    <x v="108"/>
    <n v="55000"/>
  </r>
  <r>
    <n v="269"/>
    <x v="0"/>
    <m/>
    <x v="170"/>
    <n v="2"/>
    <x v="3"/>
    <x v="78"/>
    <n v="90000"/>
  </r>
  <r>
    <n v="270"/>
    <x v="1"/>
    <s v="1010304004"/>
    <x v="171"/>
    <n v="2"/>
    <x v="3"/>
    <x v="126"/>
    <n v="550000"/>
  </r>
  <r>
    <n v="271"/>
    <x v="0"/>
    <m/>
    <x v="171"/>
    <n v="4"/>
    <x v="3"/>
    <x v="126"/>
    <n v="1100000"/>
  </r>
  <r>
    <n v="272"/>
    <x v="1"/>
    <s v="1010304004"/>
    <x v="172"/>
    <n v="1"/>
    <x v="3"/>
    <x v="127"/>
    <n v="215000"/>
  </r>
  <r>
    <n v="273"/>
    <x v="0"/>
    <m/>
    <x v="172"/>
    <n v="3"/>
    <x v="3"/>
    <x v="127"/>
    <n v="645000"/>
  </r>
  <r>
    <n v="274"/>
    <x v="1"/>
    <s v="1010304004"/>
    <x v="173"/>
    <n v="1"/>
    <x v="3"/>
    <x v="127"/>
    <n v="215000"/>
  </r>
  <r>
    <n v="275"/>
    <x v="0"/>
    <m/>
    <x v="173"/>
    <n v="3"/>
    <x v="3"/>
    <x v="127"/>
    <n v="645000"/>
  </r>
  <r>
    <n v="276"/>
    <x v="1"/>
    <s v="1010304004"/>
    <x v="174"/>
    <n v="1"/>
    <x v="3"/>
    <x v="127"/>
    <n v="215000"/>
  </r>
  <r>
    <n v="277"/>
    <x v="0"/>
    <m/>
    <x v="174"/>
    <n v="3"/>
    <x v="3"/>
    <x v="127"/>
    <n v="645000"/>
  </r>
  <r>
    <n v="278"/>
    <x v="1"/>
    <s v="1010304004"/>
    <x v="175"/>
    <n v="4"/>
    <x v="6"/>
    <x v="128"/>
    <n v="260000"/>
  </r>
  <r>
    <n v="279"/>
    <x v="0"/>
    <m/>
    <x v="175"/>
    <n v="3"/>
    <x v="6"/>
    <x v="128"/>
    <n v="195000"/>
  </r>
  <r>
    <n v="280"/>
    <x v="1"/>
    <s v="1010304004"/>
    <x v="176"/>
    <n v="2"/>
    <x v="6"/>
    <x v="128"/>
    <n v="130000"/>
  </r>
  <r>
    <n v="281"/>
    <x v="0"/>
    <m/>
    <x v="176"/>
    <n v="3"/>
    <x v="6"/>
    <x v="128"/>
    <n v="195000"/>
  </r>
  <r>
    <n v="282"/>
    <x v="1"/>
    <s v="1010304004"/>
    <x v="177"/>
    <n v="2"/>
    <x v="6"/>
    <x v="128"/>
    <n v="130000"/>
  </r>
  <r>
    <n v="283"/>
    <x v="0"/>
    <m/>
    <x v="177"/>
    <n v="3"/>
    <x v="6"/>
    <x v="128"/>
    <n v="195000"/>
  </r>
  <r>
    <n v="284"/>
    <x v="1"/>
    <s v="1010304004"/>
    <x v="178"/>
    <n v="4"/>
    <x v="6"/>
    <x v="128"/>
    <n v="260000"/>
  </r>
  <r>
    <n v="285"/>
    <x v="0"/>
    <m/>
    <x v="178"/>
    <n v="4"/>
    <x v="6"/>
    <x v="128"/>
    <n v="260000"/>
  </r>
  <r>
    <n v="286"/>
    <x v="1"/>
    <s v="1010304004"/>
    <x v="179"/>
    <n v="3"/>
    <x v="3"/>
    <x v="128"/>
    <n v="195000"/>
  </r>
  <r>
    <n v="287"/>
    <x v="0"/>
    <m/>
    <x v="179"/>
    <n v="3"/>
    <x v="3"/>
    <x v="128"/>
    <n v="195000"/>
  </r>
  <r>
    <n v="288"/>
    <x v="1"/>
    <s v="1010304004"/>
    <x v="180"/>
    <n v="3"/>
    <x v="6"/>
    <x v="128"/>
    <n v="195000"/>
  </r>
  <r>
    <n v="289"/>
    <x v="0"/>
    <m/>
    <x v="180"/>
    <n v="3"/>
    <x v="6"/>
    <x v="128"/>
    <n v="195000"/>
  </r>
  <r>
    <n v="290"/>
    <x v="1"/>
    <s v="1010304004"/>
    <x v="181"/>
    <n v="1"/>
    <x v="3"/>
    <x v="129"/>
    <n v="150000"/>
  </r>
  <r>
    <n v="291"/>
    <x v="0"/>
    <m/>
    <x v="181"/>
    <n v="1"/>
    <x v="3"/>
    <x v="129"/>
    <n v="150000"/>
  </r>
  <r>
    <n v="292"/>
    <x v="1"/>
    <s v="1010304004"/>
    <x v="182"/>
    <n v="1"/>
    <x v="3"/>
    <x v="129"/>
    <n v="150000"/>
  </r>
  <r>
    <n v="293"/>
    <x v="0"/>
    <m/>
    <x v="182"/>
    <n v="1"/>
    <x v="3"/>
    <x v="129"/>
    <n v="150000"/>
  </r>
  <r>
    <n v="294"/>
    <x v="1"/>
    <s v="1010304004"/>
    <x v="183"/>
    <n v="1"/>
    <x v="3"/>
    <x v="128"/>
    <n v="65000"/>
  </r>
  <r>
    <n v="295"/>
    <x v="0"/>
    <m/>
    <x v="183"/>
    <n v="1"/>
    <x v="3"/>
    <x v="128"/>
    <n v="65000"/>
  </r>
  <r>
    <n v="296"/>
    <x v="1"/>
    <s v="1010301004"/>
    <x v="184"/>
    <n v="35"/>
    <x v="3"/>
    <x v="130"/>
    <n v="166000"/>
  </r>
  <r>
    <n v="297"/>
    <x v="0"/>
    <m/>
    <x v="184"/>
    <n v="31"/>
    <x v="3"/>
    <x v="130"/>
    <n v="147028.57142857145"/>
  </r>
  <r>
    <n v="298"/>
    <x v="1"/>
    <s v="1010301004"/>
    <x v="185"/>
    <n v="6"/>
    <x v="3"/>
    <x v="79"/>
    <n v="54000"/>
  </r>
  <r>
    <n v="299"/>
    <x v="0"/>
    <m/>
    <x v="185"/>
    <n v="6"/>
    <x v="3"/>
    <x v="79"/>
    <n v="54000"/>
  </r>
  <r>
    <n v="300"/>
    <x v="1"/>
    <s v="1010305002"/>
    <x v="186"/>
    <n v="57"/>
    <x v="7"/>
    <x v="131"/>
    <n v="712500"/>
  </r>
  <r>
    <n v="301"/>
    <x v="0"/>
    <m/>
    <x v="186"/>
    <n v="22"/>
    <x v="7"/>
    <x v="131"/>
    <n v="275000"/>
  </r>
  <r>
    <n v="302"/>
    <x v="1"/>
    <s v="1010305002"/>
    <x v="187"/>
    <n v="2"/>
    <x v="7"/>
    <x v="25"/>
    <n v="56000"/>
  </r>
  <r>
    <n v="303"/>
    <x v="0"/>
    <m/>
    <x v="187"/>
    <n v="2"/>
    <x v="7"/>
    <x v="25"/>
    <n v="56000"/>
  </r>
  <r>
    <n v="304"/>
    <x v="1"/>
    <s v="1010305002"/>
    <x v="188"/>
    <n v="215"/>
    <x v="3"/>
    <x v="132"/>
    <n v="3160500"/>
  </r>
  <r>
    <n v="305"/>
    <x v="0"/>
    <m/>
    <x v="188"/>
    <n v="68"/>
    <x v="3"/>
    <x v="132"/>
    <n v="999600"/>
  </r>
  <r>
    <n v="306"/>
    <x v="1"/>
    <s v="1010304004"/>
    <x v="189"/>
    <n v="1"/>
    <x v="3"/>
    <x v="129"/>
    <n v="150000"/>
  </r>
  <r>
    <n v="307"/>
    <x v="1"/>
    <s v="1010304004"/>
    <x v="190"/>
    <n v="1"/>
    <x v="3"/>
    <x v="133"/>
    <n v="800000"/>
  </r>
  <r>
    <n v="308"/>
    <x v="1"/>
    <s v="1010304004"/>
    <x v="191"/>
    <n v="5"/>
    <x v="17"/>
    <x v="134"/>
    <n v="5700000"/>
  </r>
  <r>
    <n v="309"/>
    <x v="1"/>
    <s v="1010304004"/>
    <x v="192"/>
    <n v="2"/>
    <x v="17"/>
    <x v="135"/>
    <n v="2575000"/>
  </r>
  <r>
    <n v="310"/>
    <x v="1"/>
    <s v="1010304004"/>
    <x v="193"/>
    <n v="2"/>
    <x v="17"/>
    <x v="135"/>
    <n v="2575000"/>
  </r>
  <r>
    <n v="311"/>
    <x v="1"/>
    <s v="1010304004"/>
    <x v="194"/>
    <n v="2"/>
    <x v="17"/>
    <x v="135"/>
    <n v="2575000"/>
  </r>
  <r>
    <n v="312"/>
    <x v="0"/>
    <m/>
    <x v="195"/>
    <n v="4"/>
    <x v="17"/>
    <x v="134"/>
    <n v="4560000"/>
  </r>
  <r>
    <n v="313"/>
    <x v="0"/>
    <m/>
    <x v="196"/>
    <n v="1"/>
    <x v="17"/>
    <x v="135"/>
    <n v="1287500"/>
  </r>
  <r>
    <n v="314"/>
    <x v="0"/>
    <m/>
    <x v="197"/>
    <n v="1"/>
    <x v="17"/>
    <x v="135"/>
    <n v="1287500"/>
  </r>
  <r>
    <n v="315"/>
    <x v="0"/>
    <m/>
    <x v="198"/>
    <n v="2"/>
    <x v="17"/>
    <x v="135"/>
    <n v="2575000"/>
  </r>
  <r>
    <n v="316"/>
    <x v="0"/>
    <m/>
    <x v="198"/>
    <n v="1"/>
    <x v="3"/>
    <x v="133"/>
    <n v="800000"/>
  </r>
  <r>
    <n v="317"/>
    <x v="0"/>
    <m/>
    <x v="199"/>
    <n v="11"/>
    <x v="3"/>
    <x v="136"/>
    <n v="10706666.666666668"/>
  </r>
  <r>
    <n v="318"/>
    <x v="0"/>
    <m/>
    <x v="200"/>
    <n v="4"/>
    <x v="3"/>
    <x v="137"/>
    <n v="4228571.4285714282"/>
  </r>
  <r>
    <n v="319"/>
    <x v="0"/>
    <m/>
    <x v="201"/>
    <n v="2"/>
    <x v="3"/>
    <x v="138"/>
    <n v="2080000"/>
  </r>
  <r>
    <n v="320"/>
    <x v="1"/>
    <s v="1010304004"/>
    <x v="202"/>
    <n v="15"/>
    <x v="3"/>
    <x v="136"/>
    <n v="14600000"/>
  </r>
  <r>
    <n v="321"/>
    <x v="1"/>
    <s v="1010304004"/>
    <x v="203"/>
    <n v="7"/>
    <x v="3"/>
    <x v="137"/>
    <n v="7399999.9999999991"/>
  </r>
  <r>
    <n v="322"/>
    <x v="1"/>
    <s v="1010304004"/>
    <x v="204"/>
    <n v="5"/>
    <x v="3"/>
    <x v="138"/>
    <n v="5200000"/>
  </r>
  <r>
    <n v="323"/>
    <x v="1"/>
    <s v="1010304004"/>
    <x v="205"/>
    <n v="5"/>
    <x v="3"/>
    <x v="138"/>
    <n v="5200000"/>
  </r>
  <r>
    <n v="324"/>
    <x v="0"/>
    <m/>
    <x v="206"/>
    <n v="2"/>
    <x v="3"/>
    <x v="138"/>
    <n v="2080000"/>
  </r>
  <r>
    <n v="325"/>
    <x v="0"/>
    <m/>
    <x v="207"/>
    <n v="6"/>
    <x v="17"/>
    <x v="139"/>
    <n v="6600000"/>
  </r>
  <r>
    <n v="326"/>
    <x v="0"/>
    <m/>
    <x v="208"/>
    <n v="1"/>
    <x v="17"/>
    <x v="139"/>
    <n v="1100000"/>
  </r>
  <r>
    <n v="327"/>
    <x v="0"/>
    <m/>
    <x v="209"/>
    <n v="1"/>
    <x v="17"/>
    <x v="139"/>
    <n v="1100000"/>
  </r>
  <r>
    <n v="328"/>
    <x v="1"/>
    <s v="1010304004"/>
    <x v="210"/>
    <n v="9"/>
    <x v="3"/>
    <x v="140"/>
    <n v="2250000"/>
  </r>
  <r>
    <n v="329"/>
    <x v="0"/>
    <m/>
    <x v="210"/>
    <n v="5"/>
    <x v="3"/>
    <x v="140"/>
    <n v="1250000"/>
  </r>
  <r>
    <n v="330"/>
    <x v="1"/>
    <s v="1010304004"/>
    <x v="211"/>
    <n v="12"/>
    <x v="3"/>
    <x v="140"/>
    <n v="3000000"/>
  </r>
  <r>
    <n v="331"/>
    <x v="0"/>
    <m/>
    <x v="211"/>
    <n v="6"/>
    <x v="3"/>
    <x v="140"/>
    <n v="1500000"/>
  </r>
  <r>
    <n v="332"/>
    <x v="1"/>
    <s v="1010304004"/>
    <x v="212"/>
    <n v="2"/>
    <x v="3"/>
    <x v="141"/>
    <n v="7000000"/>
  </r>
  <r>
    <n v="333"/>
    <x v="1"/>
    <s v="1010304004"/>
    <x v="213"/>
    <n v="2"/>
    <x v="3"/>
    <x v="141"/>
    <n v="7000000"/>
  </r>
  <r>
    <n v="334"/>
    <x v="0"/>
    <m/>
    <x v="213"/>
    <n v="1"/>
    <x v="3"/>
    <x v="141"/>
    <n v="3500000"/>
  </r>
  <r>
    <n v="335"/>
    <x v="1"/>
    <s v="1010304004"/>
    <x v="214"/>
    <n v="2"/>
    <x v="3"/>
    <x v="141"/>
    <n v="7000000"/>
  </r>
  <r>
    <n v="336"/>
    <x v="0"/>
    <m/>
    <x v="214"/>
    <n v="1"/>
    <x v="3"/>
    <x v="141"/>
    <n v="3500000"/>
  </r>
  <r>
    <n v="337"/>
    <x v="1"/>
    <s v="1010304004"/>
    <x v="215"/>
    <n v="1"/>
    <x v="3"/>
    <x v="141"/>
    <n v="3500000"/>
  </r>
  <r>
    <n v="338"/>
    <x v="1"/>
    <s v="1010304004"/>
    <x v="216"/>
    <n v="3"/>
    <x v="3"/>
    <x v="139"/>
    <n v="3300000"/>
  </r>
  <r>
    <n v="339"/>
    <x v="1"/>
    <s v="1010304004"/>
    <x v="217"/>
    <n v="4"/>
    <x v="3"/>
    <x v="142"/>
    <n v="4800000"/>
  </r>
  <r>
    <n v="340"/>
    <x v="1"/>
    <s v="1010304004"/>
    <x v="218"/>
    <n v="4"/>
    <x v="3"/>
    <x v="142"/>
    <n v="4800000"/>
  </r>
  <r>
    <n v="341"/>
    <x v="1"/>
    <s v="1010304004"/>
    <x v="219"/>
    <n v="4"/>
    <x v="3"/>
    <x v="142"/>
    <n v="4800000"/>
  </r>
  <r>
    <n v="342"/>
    <x v="1"/>
    <s v="1010304004"/>
    <x v="220"/>
    <n v="5"/>
    <x v="17"/>
    <x v="139"/>
    <n v="5500000"/>
  </r>
  <r>
    <n v="343"/>
    <x v="1"/>
    <s v="1010304004"/>
    <x v="221"/>
    <n v="2"/>
    <x v="17"/>
    <x v="139"/>
    <n v="2200000"/>
  </r>
  <r>
    <n v="344"/>
    <x v="1"/>
    <s v="1010304004"/>
    <x v="222"/>
    <n v="2"/>
    <x v="17"/>
    <x v="139"/>
    <n v="2200000"/>
  </r>
  <r>
    <n v="345"/>
    <x v="1"/>
    <s v="1010304004"/>
    <x v="223"/>
    <n v="2"/>
    <x v="17"/>
    <x v="139"/>
    <n v="2200000"/>
  </r>
  <r>
    <n v="346"/>
    <x v="1"/>
    <s v="1010301003"/>
    <x v="224"/>
    <n v="23"/>
    <x v="2"/>
    <x v="60"/>
    <n v="57500"/>
  </r>
  <r>
    <n v="347"/>
    <x v="0"/>
    <m/>
    <x v="224"/>
    <n v="6"/>
    <x v="2"/>
    <x v="60"/>
    <n v="15000"/>
  </r>
  <r>
    <n v="348"/>
    <x v="1"/>
    <s v="1010305002"/>
    <x v="225"/>
    <n v="5"/>
    <x v="3"/>
    <x v="33"/>
    <n v="699500"/>
  </r>
  <r>
    <n v="349"/>
    <x v="0"/>
    <m/>
    <x v="225"/>
    <n v="5"/>
    <x v="3"/>
    <x v="25"/>
    <n v="140000"/>
  </r>
  <r>
    <n v="350"/>
    <x v="1"/>
    <s v="1010305002"/>
    <x v="226"/>
    <n v="6"/>
    <x v="3"/>
    <x v="143"/>
    <n v="311400"/>
  </r>
  <r>
    <n v="351"/>
    <x v="0"/>
    <m/>
    <x v="226"/>
    <n v="6"/>
    <x v="3"/>
    <x v="143"/>
    <n v="311400"/>
  </r>
  <r>
    <n v="352"/>
    <x v="1"/>
    <s v="1010305008"/>
    <x v="227"/>
    <n v="39"/>
    <x v="3"/>
    <x v="24"/>
    <n v="1197300"/>
  </r>
  <r>
    <n v="353"/>
    <x v="0"/>
    <m/>
    <x v="227"/>
    <n v="27"/>
    <x v="3"/>
    <x v="24"/>
    <n v="828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NAGATA SAPU PLASTIK ATHEN 0505"/>
    <n v="8"/>
    <x v="0"/>
    <n v="520000"/>
  </r>
  <r>
    <x v="1"/>
    <s v="POLYTEX SABIJT SPON (EX KILAP) 48 X6 0288"/>
    <n v="15"/>
    <x v="1"/>
    <n v="40500"/>
  </r>
  <r>
    <x v="2"/>
    <s v="HAWAII ALASKA SIKAT WC TORINO DENGAN TATAKAN"/>
    <n v="15"/>
    <x v="2"/>
    <n v="210000"/>
  </r>
  <r>
    <x v="3"/>
    <s v="NAGATA SAPU PLASTIK JERMAN 0502"/>
    <n v="7"/>
    <x v="3"/>
    <n v="476000"/>
  </r>
  <r>
    <x v="4"/>
    <s v="NAGATA RING MOP 411 GM"/>
    <n v="10"/>
    <x v="4"/>
    <n v="1480000"/>
  </r>
  <r>
    <x v="5"/>
    <s v="NAGATA RING A MOP CLEANING SERVISE 9824"/>
    <n v="10"/>
    <x v="5"/>
    <n v="1560000"/>
  </r>
  <r>
    <x v="6"/>
    <s v="NAGATA MICRO FIBER DUSTER 0137"/>
    <n v="10"/>
    <x v="6"/>
    <n v="405000"/>
  </r>
  <r>
    <x v="7"/>
    <s v="NAGATA PENGKI BELGIA 163"/>
    <n v="10"/>
    <x v="7"/>
    <n v="355000"/>
  </r>
  <r>
    <x v="8"/>
    <s v="YURI PORSTEX BIRU 1000 ml /12"/>
    <n v="8"/>
    <x v="8"/>
    <n v="198400"/>
  </r>
  <r>
    <x v="8"/>
    <s v="YURI PORSTEX UNGU 1000 ml /12"/>
    <n v="4"/>
    <x v="8"/>
    <n v="99200"/>
  </r>
  <r>
    <x v="9"/>
    <s v="MAMA LEMON JERUK NIPIS BTL 750 ml"/>
    <n v="8"/>
    <x v="9"/>
    <n v="208800"/>
  </r>
  <r>
    <x v="9"/>
    <s v="MAMA LIME BOTOL 750 ml"/>
    <n v="5"/>
    <x v="9"/>
    <n v="130500"/>
  </r>
  <r>
    <x v="9"/>
    <s v="MAMA LIME BOTOL 750 ml"/>
    <n v="3"/>
    <x v="9"/>
    <n v="78300"/>
  </r>
  <r>
    <x v="9"/>
    <s v="MAMA LIME BOTOL 750 ml"/>
    <n v="3"/>
    <x v="9"/>
    <n v="78300"/>
  </r>
  <r>
    <x v="9"/>
    <s v="MANA LEMON JERUK NIPIS BTL 750 ml"/>
    <n v="1"/>
    <x v="9"/>
    <n v="26100"/>
  </r>
  <r>
    <x v="10"/>
    <s v="MAMA LIME ANTI BACTERIA TOTAL CLEAN REFF"/>
    <n v="13"/>
    <x v="10"/>
    <n v="263900"/>
  </r>
  <r>
    <x v="10"/>
    <s v="MAMA JERUK NIPIS PCH 1,6 LTR /6"/>
    <n v="2"/>
    <x v="10"/>
    <n v="40600"/>
  </r>
  <r>
    <x v="11"/>
    <s v="CLING PEMBERSIH KACA UNGU POUCH 425ML/12"/>
    <n v="16"/>
    <x v="11"/>
    <n v="60800"/>
  </r>
  <r>
    <x v="11"/>
    <s v="CLING P.KACA BIRU POUCH 425 ML"/>
    <n v="9"/>
    <x v="11"/>
    <n v="34200"/>
  </r>
  <r>
    <x v="11"/>
    <s v="CLING P.KACA KLINING POUCH 425 ML"/>
    <n v="6"/>
    <x v="11"/>
    <n v="22800"/>
  </r>
  <r>
    <x v="12"/>
    <s v="CLING P.KACA BIRU BTL 440ML"/>
    <n v="4"/>
    <x v="12"/>
    <n v="35600"/>
  </r>
  <r>
    <x v="12"/>
    <s v="CLING P.KACA KLINING BTL 440 ML"/>
    <n v="3"/>
    <x v="12"/>
    <n v="26700"/>
  </r>
  <r>
    <x v="12"/>
    <s v="CLING PEMBERSIH KACA UNGU BOTOL 440ML/'2"/>
    <n v="3"/>
    <x v="12"/>
    <n v="26700"/>
  </r>
  <r>
    <x v="13"/>
    <s v="SUPER PELL RED CHERRY ROSE REF 770 ML /1"/>
    <n v="10"/>
    <x v="13"/>
    <n v="152000"/>
  </r>
  <r>
    <x v="13"/>
    <s v="SUPER PELL RED CHERRY ROSE REF 770 ML /1"/>
    <n v="7"/>
    <x v="13"/>
    <n v="106400"/>
  </r>
  <r>
    <x v="13"/>
    <s v="SUPER PELL PINK REF 770ML/12"/>
    <n v="5"/>
    <x v="13"/>
    <n v="76000"/>
  </r>
  <r>
    <x v="13"/>
    <s v="SUPER PELL KOREAN STRAWBERRY 770ML/12"/>
    <n v="4"/>
    <x v="13"/>
    <n v="60800"/>
  </r>
  <r>
    <x v="13"/>
    <s v="SUPER PELL-YELLOW REF 770 ML /12"/>
    <n v="4"/>
    <x v="13"/>
    <n v="60800"/>
  </r>
  <r>
    <x v="14"/>
    <s v="HARPIC POWER PLUS ORANGE 75CML/12"/>
    <n v="6"/>
    <x v="14"/>
    <n v="253800"/>
  </r>
  <r>
    <x v="15"/>
    <s v="DAHLIA K313 FRESH FLORAL TOILET BALL"/>
    <n v="24"/>
    <x v="15"/>
    <n v="398400"/>
  </r>
  <r>
    <x v="15"/>
    <s v="DAHLIA TOILET BALL 3 Pcs K-313"/>
    <n v="13"/>
    <x v="15"/>
    <n v="215800"/>
  </r>
  <r>
    <x v="16"/>
    <s v="BAYGON FLOWER GARDEN 450ML"/>
    <n v="8"/>
    <x v="16"/>
    <n v="207200"/>
  </r>
  <r>
    <x v="17"/>
    <s v="BAYGON AE PPA LAVENDER GD 450ML/12"/>
    <n v="12"/>
    <x v="17"/>
    <n v="393600"/>
  </r>
  <r>
    <x v="18"/>
    <s v="HARPIC POWER PLUS ORIGINAL 750ML"/>
    <n v="9"/>
    <x v="18"/>
    <n v="399600"/>
  </r>
  <r>
    <x v="19"/>
    <s v="STELLA AEROSOL THERAPY LEMON 400 ml /12"/>
    <n v="3"/>
    <x v="19"/>
    <n v="78000"/>
  </r>
  <r>
    <x v="19"/>
    <s v="STELLA AEROSOL THERAPY ORANGE 400 ml /12"/>
    <n v="1"/>
    <x v="19"/>
    <n v="26000"/>
  </r>
  <r>
    <x v="20"/>
    <s v="STELLA AER JAPANESE SAKURA 350+50ML/12"/>
    <n v="4"/>
    <x v="20"/>
    <n v="108800"/>
  </r>
  <r>
    <x v="20"/>
    <s v="STELLA AER PRFM CAFFE LATTE 350ML/12"/>
    <n v="4"/>
    <x v="20"/>
    <n v="108800"/>
  </r>
  <r>
    <x v="20"/>
    <s v="STELLA PARFUM' 1ST CANANGA LULLABY 350+50"/>
    <n v="4"/>
    <x v="20"/>
    <n v="108800"/>
  </r>
  <r>
    <x v="20"/>
    <s v="STELLA PARFUM' 1ST WARM VERBANA 350+50ML/"/>
    <n v="2"/>
    <x v="20"/>
    <n v="54400"/>
  </r>
  <r>
    <x v="21"/>
    <s v="STELLA AEROSOL MATIC FRUIT FIESTA 225 ml"/>
    <n v="2"/>
    <x v="21"/>
    <n v="67200"/>
  </r>
  <r>
    <x v="21"/>
    <s v="STELLA MATIC SPRING GARDEN REF 225 ml"/>
    <n v="2"/>
    <x v="21"/>
    <n v="67200"/>
  </r>
  <r>
    <x v="22"/>
    <s v="DAHLIA DOUBLE BALL K-272 2's"/>
    <n v="13"/>
    <x v="22"/>
    <n v="513500"/>
  </r>
  <r>
    <x v="23"/>
    <s v="DAHLIA F-601 ONE FOR ALL ROYAL COFFEE"/>
    <n v="2"/>
    <x v="23"/>
    <n v="19200"/>
  </r>
  <r>
    <x v="24"/>
    <s v="DAHLIA AIR FRESHNER APPLE REFF 75 GR"/>
    <n v="6"/>
    <x v="24"/>
    <n v="60600"/>
  </r>
  <r>
    <x v="24"/>
    <s v="DAHLIA AIR i-RESHNER LEMON REFF 75 GR"/>
    <n v="4"/>
    <x v="24"/>
    <n v="40400"/>
  </r>
  <r>
    <x v="24"/>
    <s v="DAHLIA AIR FRESHENER ORANGE REFF 75gr"/>
    <n v="3"/>
    <x v="24"/>
    <n v="30300"/>
  </r>
  <r>
    <x v="25"/>
    <s v="DAHLIA AIR FRESHENER FANTASY BLUE 75GR"/>
    <n v="3"/>
    <x v="25"/>
    <n v="31800"/>
  </r>
  <r>
    <x v="25"/>
    <s v="DAHLIA AIR FRESHENER SECRET GARDEN F60':"/>
    <n v="2"/>
    <x v="25"/>
    <n v="21200"/>
  </r>
  <r>
    <x v="25"/>
    <s v="DAHLIA AIRFRESHNER CEHRRY BLOSSOM F601 7"/>
    <n v="2"/>
    <x v="25"/>
    <n v="21200"/>
  </r>
  <r>
    <x v="26"/>
    <s v="DAHLIA AIR FRESHENER FRUIT PUNCH 75GR"/>
    <n v="4"/>
    <x v="26"/>
    <n v="44400"/>
  </r>
  <r>
    <x v="26"/>
    <s v="DAHLIA AIR FRESHENER FRUIT PUNCH 75GR"/>
    <n v="2"/>
    <x v="26"/>
    <n v="22200"/>
  </r>
  <r>
    <x v="26"/>
    <s v="DAHLIA F-601CP AIR FRESHENER CENDANA PAD"/>
    <n v="2"/>
    <x v="26"/>
    <n v="22200"/>
  </r>
  <r>
    <x v="27"/>
    <s v="STELLA AEROSOL APPLE 2*400ML MP NC/6"/>
    <n v="2"/>
    <x v="27"/>
    <n v="97800"/>
  </r>
  <r>
    <x v="27"/>
    <s v="STELLA AEROSOL ORANGE 2*400ML MT/6"/>
    <n v="2"/>
    <x v="27"/>
    <n v="97800"/>
  </r>
  <r>
    <x v="28"/>
    <s v="STELLA MATIC WILD FLOWER REF 225 ml /12"/>
    <n v="2"/>
    <x v="28"/>
    <n v="69000"/>
  </r>
  <r>
    <x v="29"/>
    <s v="STELLA MATIC PARFUM AIR FRESHENER CANANG"/>
    <n v="2"/>
    <x v="29"/>
    <n v="72200"/>
  </r>
  <r>
    <x v="30"/>
    <s v="STELLA MATEC REFF J.SAKURA 2*225ML MP/6"/>
    <n v="2"/>
    <x v="0"/>
    <n v="130000"/>
  </r>
  <r>
    <x v="30"/>
    <s v="STELLA MATIC REFF CAFFE LATTE 2X225ML MP"/>
    <n v="1"/>
    <x v="0"/>
    <n v="65000"/>
  </r>
  <r>
    <x v="30"/>
    <s v="STELLA MATIC REFF GREEN F 2X225"/>
    <n v="1"/>
    <x v="0"/>
    <n v="65000"/>
  </r>
  <r>
    <x v="30"/>
    <s v="STELLA MATIC REFF ORANGE TWIST 2X225"/>
    <n v="1"/>
    <x v="0"/>
    <n v="65000"/>
  </r>
  <r>
    <x v="30"/>
    <s v="STELLA REFF PARFUM AIR FRESHENER SECRET"/>
    <n v="1"/>
    <x v="0"/>
    <n v="65000"/>
  </r>
  <r>
    <x v="31"/>
    <s v="SWALLOW TWIN BALL 2'S 150 gr"/>
    <n v="2"/>
    <x v="30"/>
    <n v="91200"/>
  </r>
  <r>
    <x v="31"/>
    <s v="SWALLOW TWIN BALL 2 S 150 gr"/>
    <n v="5"/>
    <x v="30"/>
    <n v="22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x v="0"/>
    <m/>
    <x v="0"/>
    <m/>
    <x v="0"/>
    <s v="Fungsi SDM &amp; Hukum"/>
    <x v="0"/>
    <n v="61800"/>
    <s v="Kertas HVS 80 Gram Folio"/>
    <n v="1"/>
    <n v="-1"/>
    <n v="-1"/>
    <s v="Rim"/>
    <n v="-61800"/>
    <s v="Keluar"/>
  </r>
  <r>
    <x v="1"/>
    <d v="2024-02-23T00:00:00"/>
    <x v="1"/>
    <s v="00007/UP_TUP/019937/2024"/>
    <x v="1"/>
    <n v="0"/>
    <x v="1"/>
    <n v="58300"/>
    <s v="Kertas HVS 70 Gram Folio"/>
    <n v="9"/>
    <n v="9"/>
    <n v="9"/>
    <s v="Rim"/>
    <n v="524700"/>
    <s v="Masuk"/>
  </r>
  <r>
    <x v="2"/>
    <m/>
    <x v="2"/>
    <s v="-"/>
    <x v="2"/>
    <s v=""/>
    <x v="2"/>
    <n v="2000"/>
    <s v="Amplop tebal A3"/>
    <n v="76"/>
    <n v="76"/>
    <n v="76"/>
    <s v="lembar"/>
    <n v="152000"/>
    <s v="Masuk"/>
  </r>
  <r>
    <x v="2"/>
    <m/>
    <x v="2"/>
    <s v="-"/>
    <x v="2"/>
    <s v=""/>
    <x v="3"/>
    <n v="35000"/>
    <s v="Amplop Kesing Coklat"/>
    <n v="18"/>
    <n v="18"/>
    <n v="18"/>
    <s v="Pak"/>
    <n v="630000"/>
    <s v="Masuk"/>
  </r>
  <r>
    <x v="2"/>
    <m/>
    <x v="2"/>
    <s v="-"/>
    <x v="2"/>
    <s v=""/>
    <x v="4"/>
    <n v="1800"/>
    <s v="Amplop Kop Uk. Folio"/>
    <n v="268"/>
    <n v="268"/>
    <n v="268"/>
    <s v="lembar"/>
    <n v="482400"/>
    <s v="Masuk"/>
  </r>
  <r>
    <x v="2"/>
    <m/>
    <x v="2"/>
    <s v="-"/>
    <x v="2"/>
    <s v=""/>
    <x v="5"/>
    <n v="66000"/>
    <s v="Amplop Kop Uk. Kabinet"/>
    <n v="5"/>
    <n v="5"/>
    <n v="5"/>
    <s v="Kotak"/>
    <n v="330000"/>
    <s v="Masuk"/>
  </r>
  <r>
    <x v="2"/>
    <m/>
    <x v="2"/>
    <s v="-"/>
    <x v="2"/>
    <s v=""/>
    <x v="6"/>
    <n v="1800"/>
    <s v="Amplop Kop Uk. Kwarto"/>
    <n v="125"/>
    <n v="125"/>
    <n v="125"/>
    <s v="lembar"/>
    <n v="225000"/>
    <s v="Masuk"/>
  </r>
  <r>
    <x v="2"/>
    <m/>
    <x v="2"/>
    <s v="-"/>
    <x v="2"/>
    <s v=""/>
    <x v="7"/>
    <n v="3200"/>
    <s v="Baterai AA"/>
    <n v="6"/>
    <n v="6"/>
    <n v="6"/>
    <s v="Buah"/>
    <n v="19200"/>
    <s v="Masuk"/>
  </r>
  <r>
    <x v="2"/>
    <m/>
    <x v="2"/>
    <s v="-"/>
    <x v="2"/>
    <s v=""/>
    <x v="8"/>
    <n v="3350"/>
    <s v="Baterai AAA"/>
    <n v="14"/>
    <n v="14"/>
    <n v="14"/>
    <s v="Buah"/>
    <n v="46900"/>
    <s v="Masuk"/>
  </r>
  <r>
    <x v="2"/>
    <m/>
    <x v="2"/>
    <s v="-"/>
    <x v="2"/>
    <s v=""/>
    <x v="9"/>
    <n v="5928.5714285714284"/>
    <s v="Baterai Besar D"/>
    <n v="14"/>
    <n v="14"/>
    <n v="14"/>
    <s v="Buah"/>
    <n v="83000"/>
    <s v="Masuk"/>
  </r>
  <r>
    <x v="2"/>
    <m/>
    <x v="2"/>
    <s v="-"/>
    <x v="2"/>
    <s v=""/>
    <x v="10"/>
    <n v="4050"/>
    <s v="Binder Clip No. 105"/>
    <n v="35"/>
    <n v="35"/>
    <n v="35"/>
    <s v="Kotak"/>
    <n v="141750"/>
    <s v="Masuk"/>
  </r>
  <r>
    <x v="2"/>
    <m/>
    <x v="2"/>
    <s v="-"/>
    <x v="2"/>
    <s v=""/>
    <x v="11"/>
    <n v="5041.666666666667"/>
    <s v="Binder Clip No. 107"/>
    <n v="11"/>
    <n v="11"/>
    <n v="11"/>
    <s v="Kotak"/>
    <n v="55458.333333333336"/>
    <s v="Masuk"/>
  </r>
  <r>
    <x v="2"/>
    <m/>
    <x v="2"/>
    <s v="-"/>
    <x v="2"/>
    <s v=""/>
    <x v="12"/>
    <n v="9111.1111111111113"/>
    <s v="Binder Clip No. 111"/>
    <n v="43"/>
    <n v="43"/>
    <n v="43"/>
    <s v="Kotak"/>
    <n v="391777.77777777781"/>
    <s v="Masuk"/>
  </r>
  <r>
    <x v="2"/>
    <m/>
    <x v="2"/>
    <s v="-"/>
    <x v="2"/>
    <s v=""/>
    <x v="13"/>
    <n v="8500"/>
    <s v="Binder Clip No. 155"/>
    <n v="47"/>
    <n v="47"/>
    <n v="47"/>
    <s v="Kotak"/>
    <n v="399500"/>
    <s v="Masuk"/>
  </r>
  <r>
    <x v="2"/>
    <m/>
    <x v="2"/>
    <s v="-"/>
    <x v="2"/>
    <s v=""/>
    <x v="14"/>
    <n v="14666.666666666666"/>
    <s v="Binder Clip No. 200"/>
    <n v="22"/>
    <n v="22"/>
    <n v="22"/>
    <s v="Kotak"/>
    <n v="322666.66666666663"/>
    <s v="Masuk"/>
  </r>
  <r>
    <x v="2"/>
    <m/>
    <x v="2"/>
    <s v="-"/>
    <x v="2"/>
    <s v=""/>
    <x v="15"/>
    <n v="22000"/>
    <s v="Binder Clip No. 260"/>
    <n v="15"/>
    <n v="15"/>
    <n v="15"/>
    <s v="Kotak"/>
    <n v="330000"/>
    <s v="Masuk"/>
  </r>
  <r>
    <x v="2"/>
    <m/>
    <x v="2"/>
    <s v="-"/>
    <x v="2"/>
    <s v=""/>
    <x v="16"/>
    <n v="10000"/>
    <s v="Buku Ekspedisi Biasa"/>
    <n v="4"/>
    <n v="4"/>
    <n v="4"/>
    <s v="Buah"/>
    <n v="40000"/>
    <s v="Masuk"/>
  </r>
  <r>
    <x v="2"/>
    <m/>
    <x v="2"/>
    <s v="-"/>
    <x v="2"/>
    <s v=""/>
    <x v="17"/>
    <n v="10000"/>
    <s v="Buku Ekspedisi Cetak"/>
    <n v="21"/>
    <n v="21"/>
    <n v="21"/>
    <s v="Buah"/>
    <n v="210000"/>
    <s v="Masuk"/>
  </r>
  <r>
    <x v="2"/>
    <m/>
    <x v="2"/>
    <s v="-"/>
    <x v="2"/>
    <s v=""/>
    <x v="18"/>
    <n v="29000"/>
    <s v="Cairan Pembersih (Bayclean)"/>
    <n v="5"/>
    <n v="5"/>
    <n v="5"/>
    <s v="Botol"/>
    <n v="145000"/>
    <s v="Masuk"/>
  </r>
  <r>
    <x v="2"/>
    <m/>
    <x v="2"/>
    <s v="-"/>
    <x v="2"/>
    <s v=""/>
    <x v="19"/>
    <n v="3800"/>
    <s v="Cairan pembersih kaca 425 ml"/>
    <n v="19"/>
    <n v="19"/>
    <n v="19"/>
    <s v="bungkus"/>
    <n v="72200"/>
    <s v="Masuk"/>
  </r>
  <r>
    <x v="2"/>
    <m/>
    <x v="2"/>
    <s v="-"/>
    <x v="2"/>
    <s v=""/>
    <x v="20"/>
    <n v="30700"/>
    <s v="Cairan Pembersih Lantai"/>
    <n v="1"/>
    <n v="1"/>
    <n v="1"/>
    <s v="refill"/>
    <n v="30700"/>
    <s v="Masuk"/>
  </r>
  <r>
    <x v="2"/>
    <m/>
    <x v="2"/>
    <s v="-"/>
    <x v="2"/>
    <s v=""/>
    <x v="21"/>
    <n v="28000"/>
    <s v="Cat Pilox"/>
    <n v="2"/>
    <n v="2"/>
    <n v="2"/>
    <s v="Kaleng"/>
    <n v="56000"/>
    <s v="Masuk"/>
  </r>
  <r>
    <x v="2"/>
    <m/>
    <x v="2"/>
    <s v="-"/>
    <x v="2"/>
    <s v=""/>
    <x v="22"/>
    <n v="17500"/>
    <s v="Ember plastik sedang"/>
    <n v="2"/>
    <n v="2"/>
    <n v="2"/>
    <s v="Buah"/>
    <n v="35000"/>
    <s v="Masuk"/>
  </r>
  <r>
    <x v="2"/>
    <m/>
    <x v="2"/>
    <s v="-"/>
    <x v="2"/>
    <s v=""/>
    <x v="23"/>
    <n v="139900"/>
    <s v="Gayung"/>
    <n v="4"/>
    <n v="4"/>
    <n v="4"/>
    <s v="Buah"/>
    <n v="559600"/>
    <s v="Masuk"/>
  </r>
  <r>
    <x v="2"/>
    <m/>
    <x v="2"/>
    <s v="-"/>
    <x v="2"/>
    <s v=""/>
    <x v="24"/>
    <n v="26100"/>
    <s v="Gundar WC"/>
    <n v="6"/>
    <n v="6"/>
    <n v="6"/>
    <s v="Buah"/>
    <n v="156600"/>
    <s v="Masuk"/>
  </r>
  <r>
    <x v="2"/>
    <m/>
    <x v="2"/>
    <s v="-"/>
    <x v="2"/>
    <s v=""/>
    <x v="25"/>
    <n v="4100"/>
    <s v="Gunting Kertas Sedang"/>
    <n v="24"/>
    <n v="24"/>
    <n v="24"/>
    <s v="Buah"/>
    <n v="98400"/>
    <s v="Masuk"/>
  </r>
  <r>
    <x v="2"/>
    <m/>
    <x v="2"/>
    <s v="-"/>
    <x v="2"/>
    <s v=""/>
    <x v="26"/>
    <n v="30000"/>
    <s v="Hand soap botol"/>
    <n v="10"/>
    <n v="10"/>
    <n v="10"/>
    <s v="Botol"/>
    <n v="300000"/>
    <s v="Masuk"/>
  </r>
  <r>
    <x v="2"/>
    <m/>
    <x v="2"/>
    <s v="-"/>
    <x v="2"/>
    <s v=""/>
    <x v="27"/>
    <n v="21500"/>
    <s v="Hand soap refill 400 ml"/>
    <n v="73"/>
    <n v="73"/>
    <n v="73"/>
    <s v="Buah"/>
    <n v="1569500"/>
    <s v="Masuk"/>
  </r>
  <r>
    <x v="2"/>
    <m/>
    <x v="2"/>
    <s v="-"/>
    <x v="2"/>
    <s v=""/>
    <x v="28"/>
    <n v="3000"/>
    <s v="Hechnechess No. 10"/>
    <n v="10"/>
    <n v="10"/>
    <n v="10"/>
    <s v="Kotak"/>
    <n v="30000"/>
    <s v="Masuk"/>
  </r>
  <r>
    <x v="2"/>
    <m/>
    <x v="2"/>
    <s v="-"/>
    <x v="2"/>
    <s v=""/>
    <x v="29"/>
    <n v="14466.666666666666"/>
    <s v="Hechnechine No. 10"/>
    <n v="3"/>
    <n v="3"/>
    <n v="3"/>
    <s v="Buah"/>
    <n v="43400"/>
    <s v="Masuk"/>
  </r>
  <r>
    <x v="2"/>
    <m/>
    <x v="2"/>
    <s v="-"/>
    <x v="2"/>
    <s v=""/>
    <x v="30"/>
    <n v="5000"/>
    <s v="Isi Cutter"/>
    <n v="12"/>
    <n v="12"/>
    <n v="12"/>
    <s v="Kotak"/>
    <n v="60000"/>
    <s v="Masuk"/>
  </r>
  <r>
    <x v="2"/>
    <m/>
    <x v="2"/>
    <s v="-"/>
    <x v="2"/>
    <s v=""/>
    <x v="31"/>
    <n v="2600"/>
    <s v="Isi Staples No. 10"/>
    <n v="20"/>
    <n v="20"/>
    <n v="20"/>
    <s v="Kotak"/>
    <n v="52000"/>
    <s v="Masuk"/>
  </r>
  <r>
    <x v="2"/>
    <m/>
    <x v="2"/>
    <s v="-"/>
    <x v="2"/>
    <s v=""/>
    <x v="32"/>
    <n v="10000"/>
    <s v="Isolasi Bening Besar"/>
    <n v="13"/>
    <n v="13"/>
    <n v="13"/>
    <s v="Buah"/>
    <n v="130000"/>
    <s v="Masuk"/>
  </r>
  <r>
    <x v="2"/>
    <m/>
    <x v="2"/>
    <s v="-"/>
    <x v="2"/>
    <s v=""/>
    <x v="33"/>
    <n v="6000"/>
    <s v="Isolasi bening Kecil"/>
    <n v="20"/>
    <n v="20"/>
    <n v="20"/>
    <s v="Buah"/>
    <n v="120000"/>
    <s v="Masuk"/>
  </r>
  <r>
    <x v="2"/>
    <m/>
    <x v="2"/>
    <s v="-"/>
    <x v="2"/>
    <s v=""/>
    <x v="34"/>
    <n v="10000"/>
    <s v="Isolasi Coklat Besar"/>
    <n v="9"/>
    <n v="9"/>
    <n v="9"/>
    <s v="Buah"/>
    <n v="90000"/>
    <s v="Masuk"/>
  </r>
  <r>
    <x v="2"/>
    <m/>
    <x v="2"/>
    <s v="-"/>
    <x v="2"/>
    <s v=""/>
    <x v="35"/>
    <n v="40900"/>
    <s v="Kain Lap"/>
    <n v="19"/>
    <n v="19"/>
    <n v="19"/>
    <s v="Buah"/>
    <n v="777100"/>
    <s v="Masuk"/>
  </r>
  <r>
    <x v="2"/>
    <m/>
    <x v="2"/>
    <s v="-"/>
    <x v="2"/>
    <s v=""/>
    <x v="36"/>
    <n v="30000"/>
    <s v="Kanebo"/>
    <n v="5"/>
    <n v="5"/>
    <n v="5"/>
    <s v="Buah"/>
    <n v="150000"/>
    <s v="Masuk"/>
  </r>
  <r>
    <x v="2"/>
    <m/>
    <x v="2"/>
    <s v="-"/>
    <x v="2"/>
    <s v=""/>
    <x v="37"/>
    <n v="26000"/>
    <s v="Kapur barus ball"/>
    <n v="77"/>
    <n v="77"/>
    <n v="77"/>
    <s v="Buah"/>
    <n v="2002000"/>
    <s v="Masuk"/>
  </r>
  <r>
    <x v="2"/>
    <m/>
    <x v="2"/>
    <s v="-"/>
    <x v="2"/>
    <s v=""/>
    <x v="38"/>
    <n v="32500"/>
    <s v="Kemoceng"/>
    <n v="6"/>
    <n v="6"/>
    <n v="6"/>
    <s v="Buah"/>
    <n v="195000"/>
    <s v="Masuk"/>
  </r>
  <r>
    <x v="2"/>
    <m/>
    <x v="2"/>
    <s v="-"/>
    <x v="2"/>
    <s v=""/>
    <x v="39"/>
    <n v="284"/>
    <s v="Kertas A3 100gr"/>
    <n v="7200"/>
    <n v="7200"/>
    <n v="7200"/>
    <s v="lembar"/>
    <n v="2044800"/>
    <s v="Masuk"/>
  </r>
  <r>
    <x v="2"/>
    <m/>
    <x v="2"/>
    <s v="-"/>
    <x v="2"/>
    <s v=""/>
    <x v="40"/>
    <n v="600"/>
    <s v="Kertas art paper 150 gr"/>
    <n v="50"/>
    <n v="50"/>
    <n v="50"/>
    <s v="lembar"/>
    <n v="30000"/>
    <s v="Masuk"/>
  </r>
  <r>
    <x v="2"/>
    <m/>
    <x v="2"/>
    <s v="-"/>
    <x v="2"/>
    <s v=""/>
    <x v="41"/>
    <n v="47500"/>
    <s v="Kertas HVS 70 Gram Kwarto"/>
    <n v="112"/>
    <n v="112"/>
    <n v="112"/>
    <s v="Rim"/>
    <n v="5320000"/>
    <s v="Masuk"/>
  </r>
  <r>
    <x v="2"/>
    <m/>
    <x v="2"/>
    <s v="-"/>
    <x v="2"/>
    <s v=""/>
    <x v="42"/>
    <n v="3500"/>
    <s v="Kertas Kacang"/>
    <n v="20"/>
    <n v="20"/>
    <n v="20"/>
    <s v="lembar"/>
    <n v="70000"/>
    <s v="Masuk"/>
  </r>
  <r>
    <x v="2"/>
    <m/>
    <x v="2"/>
    <s v="-"/>
    <x v="2"/>
    <s v=""/>
    <x v="43"/>
    <n v="5000"/>
    <s v="Kertas kesing"/>
    <n v="30"/>
    <n v="30"/>
    <n v="30"/>
    <s v="lembar"/>
    <n v="150000"/>
    <s v="Masuk"/>
  </r>
  <r>
    <x v="2"/>
    <m/>
    <x v="2"/>
    <s v="-"/>
    <x v="2"/>
    <s v=""/>
    <x v="44"/>
    <n v="85000"/>
    <s v="Keset rajut"/>
    <n v="12"/>
    <n v="12"/>
    <n v="12"/>
    <s v="Buah"/>
    <n v="1020000"/>
    <s v="Masuk"/>
  </r>
  <r>
    <x v="2"/>
    <m/>
    <x v="2"/>
    <s v="-"/>
    <x v="2"/>
    <s v=""/>
    <x v="45"/>
    <n v="38975"/>
    <s v="Lampu LED 11 Watt"/>
    <n v="7"/>
    <n v="7"/>
    <n v="7"/>
    <s v="Buah"/>
    <n v="272825"/>
    <s v="Masuk"/>
  </r>
  <r>
    <x v="2"/>
    <m/>
    <x v="2"/>
    <s v="-"/>
    <x v="2"/>
    <s v=""/>
    <x v="46"/>
    <n v="85000"/>
    <s v="Lampu LED 20 Watt"/>
    <n v="1"/>
    <n v="1"/>
    <n v="1"/>
    <s v="Buah"/>
    <n v="85000"/>
    <s v="Masuk"/>
  </r>
  <r>
    <x v="2"/>
    <m/>
    <x v="2"/>
    <s v="-"/>
    <x v="2"/>
    <s v=""/>
    <x v="47"/>
    <n v="128000"/>
    <s v="Lampu LED 30 Watt"/>
    <n v="1"/>
    <n v="1"/>
    <n v="1"/>
    <s v="Buah"/>
    <n v="128000"/>
    <s v="Masuk"/>
  </r>
  <r>
    <x v="2"/>
    <m/>
    <x v="2"/>
    <s v="-"/>
    <x v="2"/>
    <s v=""/>
    <x v="48"/>
    <n v="121000"/>
    <s v="Lampu LED 35 Watt"/>
    <n v="4"/>
    <n v="4"/>
    <n v="4"/>
    <s v="Buah"/>
    <n v="484000"/>
    <s v="Masuk"/>
  </r>
  <r>
    <x v="2"/>
    <m/>
    <x v="2"/>
    <s v="-"/>
    <x v="2"/>
    <s v=""/>
    <x v="49"/>
    <n v="17900"/>
    <s v="Lampu LED 9 Watt"/>
    <n v="6"/>
    <n v="6"/>
    <n v="6"/>
    <s v="Buah"/>
    <n v="107400"/>
    <s v="Masuk"/>
  </r>
  <r>
    <x v="2"/>
    <m/>
    <x v="2"/>
    <s v="-"/>
    <x v="2"/>
    <s v=""/>
    <x v="50"/>
    <n v="49000"/>
    <s v="Lampu LED 9 Watt Warm White"/>
    <n v="8"/>
    <n v="8"/>
    <n v="8"/>
    <s v="Buah"/>
    <n v="392000"/>
    <s v="Masuk"/>
  </r>
  <r>
    <x v="2"/>
    <m/>
    <x v="2"/>
    <s v="-"/>
    <x v="2"/>
    <s v=""/>
    <x v="51"/>
    <n v="25571.794871794871"/>
    <s v="Lampu TL 18 W"/>
    <n v="39"/>
    <n v="39"/>
    <n v="39"/>
    <s v="Buah"/>
    <n v="997300"/>
    <s v="Masuk"/>
  </r>
  <r>
    <x v="2"/>
    <m/>
    <x v="2"/>
    <s v="-"/>
    <x v="2"/>
    <s v=""/>
    <x v="52"/>
    <n v="26750"/>
    <s v="Lampu TL 36 W"/>
    <n v="24"/>
    <n v="24"/>
    <n v="24"/>
    <s v="Buah"/>
    <n v="642000"/>
    <s v="Masuk"/>
  </r>
  <r>
    <x v="2"/>
    <m/>
    <x v="2"/>
    <s v="-"/>
    <x v="2"/>
    <s v=""/>
    <x v="53"/>
    <n v="45000"/>
    <s v="Lem uhu 40 gr"/>
    <n v="15"/>
    <n v="15"/>
    <n v="15"/>
    <s v="Buah"/>
    <n v="675000"/>
    <s v="Masuk"/>
  </r>
  <r>
    <x v="2"/>
    <m/>
    <x v="2"/>
    <s v="-"/>
    <x v="2"/>
    <s v=""/>
    <x v="54"/>
    <n v="9000"/>
    <s v="Magnetic Board Isi 4 Uk. Besar"/>
    <n v="5"/>
    <n v="5"/>
    <n v="5"/>
    <s v="Buah"/>
    <n v="45000"/>
    <s v="Masuk"/>
  </r>
  <r>
    <x v="2"/>
    <m/>
    <x v="2"/>
    <s v="-"/>
    <x v="2"/>
    <s v=""/>
    <x v="55"/>
    <n v="5800"/>
    <s v="Map Folder Arsip"/>
    <n v="518"/>
    <n v="518"/>
    <n v="518"/>
    <s v="Buah"/>
    <n v="3004400"/>
    <s v="Masuk"/>
  </r>
  <r>
    <x v="2"/>
    <m/>
    <x v="2"/>
    <s v="-"/>
    <x v="2"/>
    <s v=""/>
    <x v="56"/>
    <n v="6650"/>
    <s v="Map gantung"/>
    <n v="200"/>
    <n v="200"/>
    <n v="200"/>
    <s v="Buah"/>
    <n v="1330000"/>
    <s v="Masuk"/>
  </r>
  <r>
    <x v="2"/>
    <m/>
    <x v="2"/>
    <s v="-"/>
    <x v="2"/>
    <s v=""/>
    <x v="57"/>
    <n v="35000"/>
    <s v="Map Odner Gobi"/>
    <n v="8"/>
    <n v="8"/>
    <n v="8"/>
    <s v="Buah"/>
    <n v="280000"/>
    <s v="Masuk"/>
  </r>
  <r>
    <x v="2"/>
    <m/>
    <x v="2"/>
    <s v="-"/>
    <x v="2"/>
    <s v=""/>
    <x v="58"/>
    <n v="25000"/>
    <s v="Map Ordner Tanamo"/>
    <n v="40"/>
    <n v="40"/>
    <n v="40"/>
    <s v="Buah"/>
    <n v="1000000"/>
    <s v="Masuk"/>
  </r>
  <r>
    <x v="2"/>
    <m/>
    <x v="2"/>
    <s v="-"/>
    <x v="2"/>
    <s v=""/>
    <x v="59"/>
    <n v="94076.470588235301"/>
    <s v="Pel lantai"/>
    <n v="14"/>
    <n v="14"/>
    <n v="14"/>
    <s v="Buah"/>
    <n v="1317070.5882352942"/>
    <s v="Masuk"/>
  </r>
  <r>
    <x v="2"/>
    <m/>
    <x v="2"/>
    <s v="-"/>
    <x v="2"/>
    <s v=""/>
    <x v="60"/>
    <n v="10896.551724137931"/>
    <s v="Pembersih kaca botol 440 ml"/>
    <n v="27"/>
    <n v="27"/>
    <n v="27"/>
    <s v="Botol"/>
    <n v="294206.89655172412"/>
    <s v="Masuk"/>
  </r>
  <r>
    <x v="2"/>
    <m/>
    <x v="2"/>
    <s v="-"/>
    <x v="2"/>
    <s v=""/>
    <x v="61"/>
    <n v="1425"/>
    <s v="Pena Hitam"/>
    <n v="56"/>
    <n v="56"/>
    <n v="56"/>
    <s v="Buah"/>
    <n v="79800"/>
    <s v="Masuk"/>
  </r>
  <r>
    <x v="2"/>
    <m/>
    <x v="2"/>
    <s v="-"/>
    <x v="2"/>
    <s v=""/>
    <x v="62"/>
    <n v="1983.3333333333333"/>
    <s v="Pena Merah"/>
    <n v="34"/>
    <n v="34"/>
    <n v="34"/>
    <s v="Buah"/>
    <n v="67433.333333333328"/>
    <s v="Masuk"/>
  </r>
  <r>
    <x v="2"/>
    <m/>
    <x v="2"/>
    <s v="-"/>
    <x v="2"/>
    <s v=""/>
    <x v="63"/>
    <n v="3000"/>
    <s v="Penghapus Pensil"/>
    <n v="14"/>
    <n v="14"/>
    <n v="14"/>
    <s v="Buah"/>
    <n v="42000"/>
    <s v="Masuk"/>
  </r>
  <r>
    <x v="2"/>
    <m/>
    <x v="2"/>
    <s v="-"/>
    <x v="2"/>
    <s v=""/>
    <x v="64"/>
    <n v="2492"/>
    <s v="Penghapus Pensil"/>
    <n v="181"/>
    <n v="181"/>
    <n v="181"/>
    <s v="Buah"/>
    <n v="451052"/>
    <s v="Masuk"/>
  </r>
  <r>
    <x v="2"/>
    <m/>
    <x v="2"/>
    <s v="-"/>
    <x v="2"/>
    <s v=""/>
    <x v="65"/>
    <n v="15000"/>
    <s v="Pengharum ruangan gantung (stella)"/>
    <n v="18"/>
    <n v="18"/>
    <n v="18"/>
    <s v="Buah"/>
    <n v="270000"/>
    <s v="Masuk"/>
  </r>
  <r>
    <x v="2"/>
    <m/>
    <x v="2"/>
    <s v="-"/>
    <x v="2"/>
    <s v=""/>
    <x v="66"/>
    <n v="41000"/>
    <s v="Pengharum ruangan matic refill"/>
    <n v="13"/>
    <n v="13"/>
    <n v="13"/>
    <s v="Kaleng"/>
    <n v="533000"/>
    <s v="Masuk"/>
  </r>
  <r>
    <x v="2"/>
    <m/>
    <x v="2"/>
    <s v="-"/>
    <x v="2"/>
    <s v=""/>
    <x v="67"/>
    <n v="34000"/>
    <s v="Pengharum ruangan spray"/>
    <n v="5"/>
    <n v="5"/>
    <n v="5"/>
    <s v="Kaleng"/>
    <n v="170000"/>
    <s v="Masuk"/>
  </r>
  <r>
    <x v="2"/>
    <m/>
    <x v="2"/>
    <s v="-"/>
    <x v="2"/>
    <s v=""/>
    <x v="68"/>
    <n v="3750"/>
    <s v="Pensil 2B"/>
    <n v="120"/>
    <n v="120"/>
    <n v="120"/>
    <s v="Buah"/>
    <n v="450000"/>
    <s v="Masuk"/>
  </r>
  <r>
    <x v="2"/>
    <m/>
    <x v="2"/>
    <s v="-"/>
    <x v="2"/>
    <s v=""/>
    <x v="69"/>
    <n v="1500"/>
    <s v="Peraut Pensil SP2020 Long Form"/>
    <n v="7"/>
    <n v="7"/>
    <n v="7"/>
    <s v="Buah"/>
    <n v="10500"/>
    <s v="Masuk"/>
  </r>
  <r>
    <x v="2"/>
    <m/>
    <x v="2"/>
    <s v="-"/>
    <x v="2"/>
    <s v=""/>
    <x v="70"/>
    <n v="21000"/>
    <s v="Perpurator Uk. Besar"/>
    <n v="3"/>
    <n v="3"/>
    <n v="3"/>
    <s v="Buah"/>
    <n v="63000"/>
    <s v="Masuk"/>
  </r>
  <r>
    <x v="2"/>
    <m/>
    <x v="2"/>
    <s v="-"/>
    <x v="2"/>
    <s v=""/>
    <x v="71"/>
    <n v="38600"/>
    <s v="Pestisida Baygon"/>
    <n v="5"/>
    <n v="5"/>
    <n v="5"/>
    <s v="Botol"/>
    <n v="193000"/>
    <s v="Masuk"/>
  </r>
  <r>
    <x v="2"/>
    <m/>
    <x v="2"/>
    <s v="-"/>
    <x v="2"/>
    <s v=""/>
    <x v="72"/>
    <n v="11000"/>
    <s v="Pisau cutter (besar)"/>
    <n v="7"/>
    <n v="7"/>
    <n v="7"/>
    <s v="Buah"/>
    <n v="77000"/>
    <s v="Masuk"/>
  </r>
  <r>
    <x v="2"/>
    <m/>
    <x v="2"/>
    <s v="-"/>
    <x v="2"/>
    <s v=""/>
    <x v="73"/>
    <n v="638944.4444444445"/>
    <s v="Plakat"/>
    <n v="7"/>
    <n v="7"/>
    <n v="7"/>
    <s v="Set"/>
    <n v="4472611.1111111119"/>
    <s v="Masuk"/>
  </r>
  <r>
    <x v="2"/>
    <m/>
    <x v="2"/>
    <s v="-"/>
    <x v="2"/>
    <s v=""/>
    <x v="74"/>
    <n v="54000"/>
    <s v="Plastik Fotokopi"/>
    <n v="7"/>
    <n v="7"/>
    <n v="7"/>
    <s v="Rol"/>
    <n v="378000"/>
    <s v="Masuk"/>
  </r>
  <r>
    <x v="2"/>
    <m/>
    <x v="2"/>
    <s v="-"/>
    <x v="2"/>
    <s v=""/>
    <x v="75"/>
    <n v="8913.7931034482754"/>
    <s v="Rautan"/>
    <n v="37"/>
    <n v="37"/>
    <n v="37"/>
    <s v="Buah"/>
    <n v="329810.3448275862"/>
    <s v="Masuk"/>
  </r>
  <r>
    <x v="2"/>
    <m/>
    <x v="2"/>
    <s v="-"/>
    <x v="2"/>
    <s v=""/>
    <x v="76"/>
    <n v="500"/>
    <s v="Rautan Pensil"/>
    <n v="9"/>
    <n v="9"/>
    <n v="9"/>
    <s v="Buah"/>
    <n v="4500"/>
    <s v="Masuk"/>
  </r>
  <r>
    <x v="2"/>
    <m/>
    <x v="2"/>
    <s v="-"/>
    <x v="2"/>
    <s v=""/>
    <x v="77"/>
    <n v="50300"/>
    <s v="Rinso Cair"/>
    <n v="2"/>
    <n v="2"/>
    <n v="2"/>
    <s v="Buah"/>
    <n v="100600"/>
    <s v="Masuk"/>
  </r>
  <r>
    <x v="2"/>
    <m/>
    <x v="2"/>
    <s v="-"/>
    <x v="2"/>
    <s v=""/>
    <x v="78"/>
    <n v="5100"/>
    <s v="Sabun Colek"/>
    <n v="10"/>
    <n v="10"/>
    <n v="10"/>
    <s v="Buah"/>
    <n v="51000"/>
    <s v="Masuk"/>
  </r>
  <r>
    <x v="2"/>
    <m/>
    <x v="2"/>
    <s v="-"/>
    <x v="2"/>
    <s v=""/>
    <x v="79"/>
    <n v="34200"/>
    <s v="Sabun Cuci Piring Mama Lime"/>
    <n v="4"/>
    <n v="4"/>
    <n v="4"/>
    <s v="Buah"/>
    <n v="136800"/>
    <s v="Masuk"/>
  </r>
  <r>
    <x v="2"/>
    <m/>
    <x v="2"/>
    <s v="-"/>
    <x v="2"/>
    <s v=""/>
    <x v="80"/>
    <n v="27500"/>
    <s v="Sandaran Buku"/>
    <n v="9"/>
    <n v="9"/>
    <n v="9"/>
    <s v="Buah"/>
    <n v="247500"/>
    <s v="Masuk"/>
  </r>
  <r>
    <x v="2"/>
    <m/>
    <x v="2"/>
    <s v="-"/>
    <x v="2"/>
    <s v=""/>
    <x v="81"/>
    <n v="8000"/>
    <s v="Sapu Lidi"/>
    <n v="4"/>
    <n v="4"/>
    <n v="4"/>
    <s v="Buah"/>
    <n v="32000"/>
    <s v="Masuk"/>
  </r>
  <r>
    <x v="2"/>
    <m/>
    <x v="2"/>
    <s v="-"/>
    <x v="2"/>
    <s v=""/>
    <x v="82"/>
    <n v="81500"/>
    <s v="Sapu Loteng"/>
    <n v="6"/>
    <n v="6"/>
    <n v="6"/>
    <s v="Buah"/>
    <n v="489000"/>
    <s v="Masuk"/>
  </r>
  <r>
    <x v="2"/>
    <m/>
    <x v="2"/>
    <s v="-"/>
    <x v="2"/>
    <s v=""/>
    <x v="83"/>
    <n v="156000"/>
    <s v="Sapu Pel Besar"/>
    <n v="9"/>
    <n v="9"/>
    <n v="9"/>
    <s v="Buah"/>
    <n v="1404000"/>
    <s v="Masuk"/>
  </r>
  <r>
    <x v="2"/>
    <m/>
    <x v="2"/>
    <s v="-"/>
    <x v="2"/>
    <s v=""/>
    <x v="84"/>
    <n v="65000"/>
    <s v="Sapu Plastik"/>
    <n v="3"/>
    <n v="3"/>
    <n v="3"/>
    <s v="Buah"/>
    <n v="195000"/>
    <s v="Masuk"/>
  </r>
  <r>
    <x v="2"/>
    <m/>
    <x v="2"/>
    <s v="-"/>
    <x v="2"/>
    <s v=""/>
    <x v="85"/>
    <n v="38500"/>
    <s v="Sarung ID Card"/>
    <n v="11"/>
    <n v="11"/>
    <n v="11"/>
    <s v="Buah"/>
    <n v="423500"/>
    <s v="Masuk"/>
  </r>
  <r>
    <x v="2"/>
    <m/>
    <x v="2"/>
    <s v="-"/>
    <x v="2"/>
    <s v=""/>
    <x v="86"/>
    <n v="12000"/>
    <s v="Serokan Sampah"/>
    <n v="2"/>
    <n v="2"/>
    <n v="2"/>
    <s v="Buah"/>
    <n v="24000"/>
    <s v="Masuk"/>
  </r>
  <r>
    <x v="2"/>
    <m/>
    <x v="2"/>
    <s v="-"/>
    <x v="2"/>
    <s v=""/>
    <x v="87"/>
    <n v="6000"/>
    <s v="Snelhectermap Folio BPS"/>
    <n v="26"/>
    <n v="26"/>
    <n v="26"/>
    <s v="Buah"/>
    <n v="156000"/>
    <s v="Masuk"/>
  </r>
  <r>
    <x v="2"/>
    <m/>
    <x v="2"/>
    <s v="-"/>
    <x v="2"/>
    <s v=""/>
    <x v="88"/>
    <n v="7058.8235294117649"/>
    <s v="Spidol Permanen"/>
    <n v="17"/>
    <n v="17"/>
    <n v="17"/>
    <s v="Buah"/>
    <n v="120000"/>
    <s v="Masuk"/>
  </r>
  <r>
    <x v="2"/>
    <m/>
    <x v="2"/>
    <s v="-"/>
    <x v="2"/>
    <s v=""/>
    <x v="89"/>
    <n v="6250"/>
    <s v="Spidol Permanen Biru"/>
    <n v="11"/>
    <n v="11"/>
    <n v="11"/>
    <s v="Buah"/>
    <n v="68750"/>
    <s v="Masuk"/>
  </r>
  <r>
    <x v="2"/>
    <m/>
    <x v="2"/>
    <s v="-"/>
    <x v="2"/>
    <s v=""/>
    <x v="90"/>
    <n v="8000"/>
    <s v="Spon cuci piring"/>
    <n v="26"/>
    <n v="26"/>
    <n v="26"/>
    <s v="Buah"/>
    <n v="208000"/>
    <s v="Masuk"/>
  </r>
  <r>
    <x v="2"/>
    <m/>
    <x v="2"/>
    <s v="-"/>
    <x v="2"/>
    <s v=""/>
    <x v="91"/>
    <n v="9000"/>
    <s v="Stabilo"/>
    <n v="16"/>
    <n v="16"/>
    <n v="16"/>
    <s v="Buah"/>
    <n v="144000"/>
    <s v="Masuk"/>
  </r>
  <r>
    <x v="2"/>
    <m/>
    <x v="2"/>
    <s v="-"/>
    <x v="2"/>
    <s v=""/>
    <x v="92"/>
    <n v="8600"/>
    <s v="Staples No. 10"/>
    <n v="16"/>
    <n v="16"/>
    <n v="16"/>
    <s v="Buah"/>
    <n v="137600"/>
    <s v="Masuk"/>
  </r>
  <r>
    <x v="2"/>
    <m/>
    <x v="2"/>
    <s v="-"/>
    <x v="2"/>
    <s v=""/>
    <x v="93"/>
    <n v="8350"/>
    <s v="Stick Note"/>
    <n v="72"/>
    <n v="72"/>
    <n v="72"/>
    <s v="Buah"/>
    <n v="601200"/>
    <s v="Masuk"/>
  </r>
  <r>
    <x v="2"/>
    <m/>
    <x v="2"/>
    <s v="-"/>
    <x v="2"/>
    <s v=""/>
    <x v="94"/>
    <n v="4000"/>
    <s v="Stick Note 3x3 inch Uk. besar"/>
    <n v="5"/>
    <n v="5"/>
    <n v="5"/>
    <s v="Buah"/>
    <n v="20000"/>
    <s v="Masuk"/>
  </r>
  <r>
    <x v="2"/>
    <m/>
    <x v="2"/>
    <s v="-"/>
    <x v="2"/>
    <s v=""/>
    <x v="95"/>
    <n v="5800"/>
    <s v="Stofmap Folio BPS"/>
    <n v="57"/>
    <n v="57"/>
    <n v="57"/>
    <s v="Buah"/>
    <n v="330600"/>
    <s v="Masuk"/>
  </r>
  <r>
    <x v="2"/>
    <m/>
    <x v="2"/>
    <s v="-"/>
    <x v="2"/>
    <s v=""/>
    <x v="96"/>
    <n v="21500"/>
    <s v="Sunlight 755 ml"/>
    <n v="56"/>
    <n v="56"/>
    <n v="56"/>
    <s v="Buah"/>
    <n v="1204000"/>
    <s v="Masuk"/>
  </r>
  <r>
    <x v="2"/>
    <m/>
    <x v="2"/>
    <s v="-"/>
    <x v="2"/>
    <s v=""/>
    <x v="97"/>
    <n v="52000"/>
    <s v="Sunlight Botol 750ml"/>
    <n v="8"/>
    <n v="8"/>
    <n v="8"/>
    <s v="Botol"/>
    <n v="416000"/>
    <s v="Masuk"/>
  </r>
  <r>
    <x v="2"/>
    <m/>
    <x v="2"/>
    <s v="-"/>
    <x v="2"/>
    <s v=""/>
    <x v="98"/>
    <n v="23700"/>
    <s v="Super pell 770 ml"/>
    <n v="62"/>
    <n v="62"/>
    <n v="62"/>
    <s v="Buah"/>
    <n v="1469400"/>
    <s v="Masuk"/>
  </r>
  <r>
    <x v="2"/>
    <m/>
    <x v="2"/>
    <s v="-"/>
    <x v="2"/>
    <s v=""/>
    <x v="99"/>
    <n v="19500"/>
    <s v="Tali Rafia"/>
    <n v="6"/>
    <n v="6"/>
    <n v="6"/>
    <s v="Buah"/>
    <n v="117000"/>
    <s v="Masuk"/>
  </r>
  <r>
    <x v="2"/>
    <m/>
    <x v="2"/>
    <s v="-"/>
    <x v="2"/>
    <s v=""/>
    <x v="100"/>
    <n v="45000"/>
    <s v="Tempat Isolasi"/>
    <n v="2"/>
    <n v="2"/>
    <n v="2"/>
    <s v="Buah"/>
    <n v="90000"/>
    <s v="Masuk"/>
  </r>
  <r>
    <x v="2"/>
    <m/>
    <x v="2"/>
    <s v="-"/>
    <x v="2"/>
    <s v=""/>
    <x v="101"/>
    <n v="275000"/>
    <s v="Tinta Epson 008 Black"/>
    <n v="4"/>
    <n v="4"/>
    <n v="4"/>
    <s v="Buah"/>
    <n v="1100000"/>
    <s v="Masuk"/>
  </r>
  <r>
    <x v="2"/>
    <m/>
    <x v="2"/>
    <s v="-"/>
    <x v="2"/>
    <s v=""/>
    <x v="102"/>
    <n v="215000"/>
    <s v="Tinta Epson 008 Cyan"/>
    <n v="3"/>
    <n v="3"/>
    <n v="3"/>
    <s v="Buah"/>
    <n v="645000"/>
    <s v="Masuk"/>
  </r>
  <r>
    <x v="2"/>
    <m/>
    <x v="2"/>
    <s v="-"/>
    <x v="2"/>
    <s v=""/>
    <x v="103"/>
    <n v="215000"/>
    <s v="Tinta Epson 008 Magenta"/>
    <n v="3"/>
    <n v="3"/>
    <n v="3"/>
    <s v="Buah"/>
    <n v="645000"/>
    <s v="Masuk"/>
  </r>
  <r>
    <x v="2"/>
    <m/>
    <x v="2"/>
    <s v="-"/>
    <x v="2"/>
    <s v=""/>
    <x v="104"/>
    <n v="215000"/>
    <s v="Tinta Epson 008 Yellow"/>
    <n v="3"/>
    <n v="3"/>
    <n v="3"/>
    <s v="Buah"/>
    <n v="645000"/>
    <s v="Masuk"/>
  </r>
  <r>
    <x v="2"/>
    <m/>
    <x v="2"/>
    <s v="-"/>
    <x v="2"/>
    <s v=""/>
    <x v="105"/>
    <n v="65000"/>
    <s v="Tinta Epson T6731 Black"/>
    <n v="3"/>
    <n v="3"/>
    <n v="3"/>
    <s v="Botol"/>
    <n v="195000"/>
    <s v="Masuk"/>
  </r>
  <r>
    <x v="2"/>
    <m/>
    <x v="2"/>
    <s v="-"/>
    <x v="2"/>
    <s v=""/>
    <x v="106"/>
    <n v="65000"/>
    <s v="Tinta Epson T6732 Cyan"/>
    <n v="3"/>
    <n v="3"/>
    <n v="3"/>
    <s v="Botol"/>
    <n v="195000"/>
    <s v="Masuk"/>
  </r>
  <r>
    <x v="2"/>
    <m/>
    <x v="2"/>
    <s v="-"/>
    <x v="2"/>
    <s v=""/>
    <x v="107"/>
    <n v="65000"/>
    <s v="Tinta Epson T6733 Magenta"/>
    <n v="3"/>
    <n v="3"/>
    <n v="3"/>
    <s v="Botol"/>
    <n v="195000"/>
    <s v="Masuk"/>
  </r>
  <r>
    <x v="2"/>
    <m/>
    <x v="2"/>
    <s v="-"/>
    <x v="2"/>
    <s v=""/>
    <x v="108"/>
    <n v="65000"/>
    <s v="Tinta Epson T6734 Yellow"/>
    <n v="4"/>
    <n v="4"/>
    <n v="4"/>
    <s v="Botol"/>
    <n v="260000"/>
    <s v="Masuk"/>
  </r>
  <r>
    <x v="2"/>
    <m/>
    <x v="2"/>
    <s v="-"/>
    <x v="2"/>
    <s v=""/>
    <x v="109"/>
    <n v="65000"/>
    <s v="Tinta Epson T6735 Light Cyan"/>
    <n v="3"/>
    <n v="3"/>
    <n v="3"/>
    <s v="Buah"/>
    <n v="195000"/>
    <s v="Masuk"/>
  </r>
  <r>
    <x v="2"/>
    <m/>
    <x v="2"/>
    <s v="-"/>
    <x v="2"/>
    <s v=""/>
    <x v="110"/>
    <n v="65000"/>
    <s v="Tinta Epson T6736 Light Magenta"/>
    <n v="3"/>
    <n v="3"/>
    <n v="3"/>
    <s v="Botol"/>
    <n v="195000"/>
    <s v="Masuk"/>
  </r>
  <r>
    <x v="2"/>
    <m/>
    <x v="2"/>
    <s v="-"/>
    <x v="2"/>
    <s v=""/>
    <x v="111"/>
    <n v="150000"/>
    <s v="Tinta refill BT5000 - Magenta"/>
    <n v="1"/>
    <n v="1"/>
    <n v="1"/>
    <s v="Buah"/>
    <n v="150000"/>
    <s v="Masuk"/>
  </r>
  <r>
    <x v="2"/>
    <m/>
    <x v="2"/>
    <s v="-"/>
    <x v="2"/>
    <s v=""/>
    <x v="112"/>
    <n v="150000"/>
    <s v="Tinta refill BT5000 - Yellow"/>
    <n v="1"/>
    <n v="1"/>
    <n v="1"/>
    <s v="Buah"/>
    <n v="150000"/>
    <s v="Masuk"/>
  </r>
  <r>
    <x v="2"/>
    <m/>
    <x v="2"/>
    <s v="-"/>
    <x v="2"/>
    <s v=""/>
    <x v="113"/>
    <n v="65000"/>
    <s v="Tinta refill BTD60 - Black"/>
    <n v="1"/>
    <n v="1"/>
    <n v="1"/>
    <s v="Buah"/>
    <n v="65000"/>
    <s v="Masuk"/>
  </r>
  <r>
    <x v="2"/>
    <m/>
    <x v="2"/>
    <s v="-"/>
    <x v="2"/>
    <s v=""/>
    <x v="114"/>
    <n v="4742.8571428571431"/>
    <s v="Tipe-ex"/>
    <n v="31"/>
    <n v="31"/>
    <n v="31"/>
    <s v="Buah"/>
    <n v="147028.57142857145"/>
    <s v="Masuk"/>
  </r>
  <r>
    <x v="2"/>
    <m/>
    <x v="2"/>
    <s v="-"/>
    <x v="2"/>
    <s v=""/>
    <x v="115"/>
    <n v="9000"/>
    <s v="Tipe-ex kertas"/>
    <n v="6"/>
    <n v="6"/>
    <n v="6"/>
    <s v="Buah"/>
    <n v="54000"/>
    <s v="Masuk"/>
  </r>
  <r>
    <x v="2"/>
    <m/>
    <x v="2"/>
    <s v="-"/>
    <x v="2"/>
    <s v=""/>
    <x v="116"/>
    <n v="12500"/>
    <s v="Tisu"/>
    <n v="22"/>
    <n v="22"/>
    <n v="22"/>
    <s v="bungkus"/>
    <n v="275000"/>
    <s v="Masuk"/>
  </r>
  <r>
    <x v="2"/>
    <m/>
    <x v="2"/>
    <s v="-"/>
    <x v="2"/>
    <s v=""/>
    <x v="117"/>
    <n v="28000"/>
    <s v="Tisu basah wetties refill"/>
    <n v="2"/>
    <n v="2"/>
    <n v="2"/>
    <s v="bungkus"/>
    <n v="56000"/>
    <s v="Masuk"/>
  </r>
  <r>
    <x v="2"/>
    <m/>
    <x v="2"/>
    <s v="-"/>
    <x v="2"/>
    <s v=""/>
    <x v="118"/>
    <n v="14700"/>
    <s v="Tisu refill"/>
    <n v="68"/>
    <n v="68"/>
    <n v="68"/>
    <s v="Buah"/>
    <n v="999600"/>
    <s v="Masuk"/>
  </r>
  <r>
    <x v="2"/>
    <m/>
    <x v="2"/>
    <s v="-"/>
    <x v="2"/>
    <s v=""/>
    <x v="119"/>
    <n v="1140000"/>
    <s v="Toner HP 202 A (Ori) Black"/>
    <n v="4"/>
    <n v="4"/>
    <n v="4"/>
    <s v="Unit"/>
    <n v="4560000"/>
    <s v="Masuk"/>
  </r>
  <r>
    <x v="2"/>
    <m/>
    <x v="2"/>
    <s v="-"/>
    <x v="2"/>
    <s v=""/>
    <x v="120"/>
    <n v="1287500"/>
    <s v="Toner HP 202 A (Ori) Cyan"/>
    <n v="1"/>
    <n v="1"/>
    <n v="1"/>
    <s v="Unit"/>
    <n v="1287500"/>
    <s v="Masuk"/>
  </r>
  <r>
    <x v="2"/>
    <m/>
    <x v="2"/>
    <s v="-"/>
    <x v="2"/>
    <s v=""/>
    <x v="121"/>
    <n v="1287500"/>
    <s v="Toner HP 202 A (Ori) Magenta"/>
    <n v="1"/>
    <n v="1"/>
    <n v="1"/>
    <s v="Unit"/>
    <n v="1287500"/>
    <s v="Masuk"/>
  </r>
  <r>
    <x v="2"/>
    <m/>
    <x v="2"/>
    <s v="-"/>
    <x v="2"/>
    <s v=""/>
    <x v="122"/>
    <n v="800000"/>
    <s v="Toner HP 202 A (Compatible) Yellow"/>
    <n v="1"/>
    <n v="1"/>
    <n v="1"/>
    <s v="Buah"/>
    <n v="800000"/>
    <s v="Masuk"/>
  </r>
  <r>
    <x v="2"/>
    <m/>
    <x v="2"/>
    <s v="-"/>
    <x v="2"/>
    <s v=""/>
    <x v="123"/>
    <n v="1287500"/>
    <s v="Toner HP 202 A (Ori) Yellow"/>
    <n v="2"/>
    <n v="2"/>
    <n v="2"/>
    <s v="Unit"/>
    <n v="2575000"/>
    <s v="Masuk"/>
  </r>
  <r>
    <x v="2"/>
    <m/>
    <x v="2"/>
    <s v="-"/>
    <x v="2"/>
    <s v=""/>
    <x v="124"/>
    <n v="973333.33333333337"/>
    <s v="Toner HP 204 A Ori - Black"/>
    <n v="11"/>
    <n v="11"/>
    <n v="11"/>
    <s v="Buah"/>
    <n v="10706666.666666668"/>
    <s v="Masuk"/>
  </r>
  <r>
    <x v="2"/>
    <m/>
    <x v="2"/>
    <s v="-"/>
    <x v="2"/>
    <s v=""/>
    <x v="125"/>
    <n v="1057142.857142857"/>
    <s v="Toner HP 204 A Ori - Cyan"/>
    <n v="4"/>
    <n v="4"/>
    <n v="4"/>
    <s v="Buah"/>
    <n v="4228571.4285714282"/>
    <s v="Masuk"/>
  </r>
  <r>
    <x v="2"/>
    <m/>
    <x v="2"/>
    <s v="-"/>
    <x v="2"/>
    <s v=""/>
    <x v="126"/>
    <n v="1040000"/>
    <s v="Toner HP 204 A Ori - Magenta"/>
    <n v="2"/>
    <n v="2"/>
    <n v="2"/>
    <s v="Buah"/>
    <n v="2080000"/>
    <s v="Masuk"/>
  </r>
  <r>
    <x v="2"/>
    <m/>
    <x v="2"/>
    <s v="-"/>
    <x v="2"/>
    <s v=""/>
    <x v="127"/>
    <n v="1040000"/>
    <s v="Toner HP 204 A Ori - Yellow"/>
    <n v="2"/>
    <n v="2"/>
    <n v="2"/>
    <s v="Buah"/>
    <n v="2080000"/>
    <s v="Masuk"/>
  </r>
  <r>
    <x v="2"/>
    <m/>
    <x v="2"/>
    <s v="-"/>
    <x v="2"/>
    <s v=""/>
    <x v="128"/>
    <n v="1100000"/>
    <s v="Toner Original HP 215A Black"/>
    <n v="6"/>
    <n v="6"/>
    <n v="6"/>
    <s v="Unit"/>
    <n v="6600000"/>
    <s v="Masuk"/>
  </r>
  <r>
    <x v="2"/>
    <m/>
    <x v="2"/>
    <s v="-"/>
    <x v="2"/>
    <s v=""/>
    <x v="129"/>
    <n v="1100000"/>
    <s v="Toner Original HP 215A Cyan"/>
    <n v="1"/>
    <n v="1"/>
    <n v="1"/>
    <s v="Unit"/>
    <n v="1100000"/>
    <s v="Masuk"/>
  </r>
  <r>
    <x v="2"/>
    <m/>
    <x v="2"/>
    <s v="-"/>
    <x v="2"/>
    <s v=""/>
    <x v="130"/>
    <n v="1100000"/>
    <s v="Toner Original HP 215A Yellow"/>
    <n v="1"/>
    <n v="1"/>
    <n v="1"/>
    <s v="Unit"/>
    <n v="1100000"/>
    <s v="Masuk"/>
  </r>
  <r>
    <x v="2"/>
    <m/>
    <x v="2"/>
    <s v="-"/>
    <x v="2"/>
    <s v=""/>
    <x v="131"/>
    <n v="250000"/>
    <s v="Toner HP 79 A Compatible"/>
    <n v="5"/>
    <n v="5"/>
    <n v="5"/>
    <s v="Buah"/>
    <n v="1250000"/>
    <s v="Masuk"/>
  </r>
  <r>
    <x v="2"/>
    <m/>
    <x v="2"/>
    <s v="-"/>
    <x v="2"/>
    <s v=""/>
    <x v="132"/>
    <n v="250000"/>
    <s v="Toner HP 85 A Compatible"/>
    <n v="6"/>
    <n v="6"/>
    <n v="6"/>
    <s v="Buah"/>
    <n v="1500000"/>
    <s v="Masuk"/>
  </r>
  <r>
    <x v="2"/>
    <m/>
    <x v="2"/>
    <s v="-"/>
    <x v="2"/>
    <s v=""/>
    <x v="133"/>
    <n v="3500000"/>
    <s v="Toner HP W9191MC Cyan"/>
    <n v="1"/>
    <n v="1"/>
    <n v="1"/>
    <s v="Buah"/>
    <n v="3500000"/>
    <s v="Masuk"/>
  </r>
  <r>
    <x v="2"/>
    <m/>
    <x v="2"/>
    <s v="-"/>
    <x v="2"/>
    <s v=""/>
    <x v="134"/>
    <n v="3500000"/>
    <s v="Toner HP W9192MC Yellow"/>
    <n v="1"/>
    <n v="1"/>
    <n v="1"/>
    <s v="Buah"/>
    <n v="3500000"/>
    <s v="Masuk"/>
  </r>
  <r>
    <x v="2"/>
    <m/>
    <x v="2"/>
    <s v="-"/>
    <x v="2"/>
    <s v=""/>
    <x v="135"/>
    <n v="2500"/>
    <s v="Trigonal clip no. 3"/>
    <n v="6"/>
    <n v="6"/>
    <n v="6"/>
    <s v="Kotak"/>
    <n v="15000"/>
    <s v="Masuk"/>
  </r>
  <r>
    <x v="2"/>
    <m/>
    <x v="2"/>
    <s v="-"/>
    <x v="2"/>
    <s v=""/>
    <x v="136"/>
    <n v="28000"/>
    <s v="Wiper Lantai"/>
    <n v="5"/>
    <n v="5"/>
    <n v="5"/>
    <s v="Buah"/>
    <n v="140000"/>
    <s v="Masuk"/>
  </r>
  <r>
    <x v="2"/>
    <m/>
    <x v="2"/>
    <s v="-"/>
    <x v="2"/>
    <s v=""/>
    <x v="137"/>
    <n v="51900"/>
    <s v="Wiper pembersih kaca"/>
    <n v="6"/>
    <n v="6"/>
    <n v="6"/>
    <s v="Buah"/>
    <n v="311400"/>
    <s v="Masuk"/>
  </r>
  <r>
    <x v="2"/>
    <m/>
    <x v="2"/>
    <s v="-"/>
    <x v="2"/>
    <s v=""/>
    <x v="138"/>
    <n v="30700"/>
    <s v="Wipol 750 ml"/>
    <n v="27"/>
    <n v="27"/>
    <n v="27"/>
    <s v="Buah"/>
    <n v="828900"/>
    <s v="Masuk"/>
  </r>
  <r>
    <x v="0"/>
    <m/>
    <x v="3"/>
    <n v="70"/>
    <x v="3"/>
    <s v="Fungsi HK &amp; HPB"/>
    <x v="41"/>
    <n v="47500"/>
    <s v="Kertas HVS 70 Gram Kwarto"/>
    <n v="5"/>
    <n v="-5"/>
    <n v="107"/>
    <s v="Rim"/>
    <n v="5082500"/>
    <s v="Keluar"/>
  </r>
  <r>
    <x v="0"/>
    <m/>
    <x v="3"/>
    <n v="70"/>
    <x v="3"/>
    <s v="Fungsi HK &amp; HPB"/>
    <x v="7"/>
    <n v="3200"/>
    <s v="Baterai AA"/>
    <n v="4"/>
    <n v="-4"/>
    <n v="2"/>
    <s v="Buah"/>
    <n v="6400"/>
    <s v="Keluar"/>
  </r>
  <r>
    <x v="0"/>
    <m/>
    <x v="3"/>
    <n v="70"/>
    <x v="3"/>
    <s v="Fungsi HK &amp; HPB"/>
    <x v="8"/>
    <n v="3350"/>
    <s v="Baterai AAA"/>
    <n v="4"/>
    <n v="-4"/>
    <n v="10"/>
    <s v="Buah"/>
    <n v="33500"/>
    <s v="Keluar"/>
  </r>
  <r>
    <x v="0"/>
    <m/>
    <x v="3"/>
    <n v="70"/>
    <x v="3"/>
    <s v="Fungsi HK &amp; HPB"/>
    <x v="132"/>
    <n v="250000"/>
    <s v="Toner HP 85 A Compatible"/>
    <n v="2"/>
    <n v="-2"/>
    <n v="4"/>
    <s v="Buah"/>
    <n v="1000000"/>
    <s v="Keluar"/>
  </r>
  <r>
    <x v="0"/>
    <m/>
    <x v="3"/>
    <n v="70"/>
    <x v="3"/>
    <s v="Fungsi HK &amp; HPB"/>
    <x v="131"/>
    <n v="250000"/>
    <s v="Toner HP 79 A Compatible"/>
    <n v="1"/>
    <n v="-1"/>
    <n v="4"/>
    <s v="Buah"/>
    <n v="1000000"/>
    <s v="Keluar"/>
  </r>
  <r>
    <x v="0"/>
    <m/>
    <x v="3"/>
    <n v="70"/>
    <x v="3"/>
    <s v="Fungsi HK &amp; HPB"/>
    <x v="32"/>
    <n v="10000"/>
    <s v="Isolasi Bening Besar"/>
    <n v="1"/>
    <n v="-1"/>
    <n v="12"/>
    <s v="Buah"/>
    <n v="120000"/>
    <s v="Keluar"/>
  </r>
  <r>
    <x v="0"/>
    <m/>
    <x v="3"/>
    <n v="70"/>
    <x v="3"/>
    <s v="Fungsi HK &amp; HPB"/>
    <x v="64"/>
    <n v="2492"/>
    <s v="Penghapus Pensil"/>
    <n v="5"/>
    <n v="-5"/>
    <n v="176"/>
    <s v="Buah"/>
    <n v="438592"/>
    <s v="Keluar"/>
  </r>
  <r>
    <x v="0"/>
    <m/>
    <x v="3"/>
    <n v="70"/>
    <x v="3"/>
    <s v="Fungsi HK &amp; HPB"/>
    <x v="68"/>
    <n v="3750"/>
    <s v="Pensil 2B"/>
    <n v="12"/>
    <n v="-12"/>
    <n v="108"/>
    <s v="Buah"/>
    <n v="405000"/>
    <s v="Keluar"/>
  </r>
  <r>
    <x v="0"/>
    <m/>
    <x v="4"/>
    <n v="71"/>
    <x v="4"/>
    <s v="Fungsi Statistik Pertanian"/>
    <x v="8"/>
    <n v="3350"/>
    <s v="Baterai AAA"/>
    <n v="4"/>
    <n v="-4"/>
    <n v="6"/>
    <s v="Buah"/>
    <n v="20100"/>
    <s v="Keluar"/>
  </r>
  <r>
    <x v="0"/>
    <m/>
    <x v="4"/>
    <n v="71"/>
    <x v="4"/>
    <s v="Fungsi Statistik Pertanian"/>
    <x v="116"/>
    <n v="12500"/>
    <s v="Tisu"/>
    <n v="3"/>
    <n v="-3"/>
    <n v="19"/>
    <s v="bungkus"/>
    <n v="237500"/>
    <s v="Keluar"/>
  </r>
  <r>
    <x v="0"/>
    <m/>
    <x v="4"/>
    <n v="71"/>
    <x v="4"/>
    <s v="Fungsi Statistik Pertanian"/>
    <x v="41"/>
    <n v="47500"/>
    <s v="Kertas HVS 70 Gram Kwarto"/>
    <n v="10"/>
    <n v="-10"/>
    <n v="97"/>
    <s v="Rim"/>
    <n v="4607500"/>
    <s v="Keluar"/>
  </r>
  <r>
    <x v="0"/>
    <m/>
    <x v="4"/>
    <n v="72"/>
    <x v="5"/>
    <s v="Fungsi PBJ"/>
    <x v="128"/>
    <n v="1100000"/>
    <s v="Toner Original HP 215A Black"/>
    <n v="1"/>
    <n v="-1"/>
    <n v="5"/>
    <s v="Unit"/>
    <n v="5500000"/>
    <s v="Keluar"/>
  </r>
  <r>
    <x v="0"/>
    <m/>
    <x v="4"/>
    <n v="72"/>
    <x v="5"/>
    <s v="Fungsi PBJ"/>
    <x v="129"/>
    <n v="1100000"/>
    <s v="Toner Original HP 215A Cyan"/>
    <n v="1"/>
    <n v="-1"/>
    <n v="0"/>
    <s v="Unit"/>
    <n v="0"/>
    <s v="Keluar"/>
  </r>
  <r>
    <x v="0"/>
    <m/>
    <x v="4"/>
    <n v="72"/>
    <x v="5"/>
    <s v="Fungsi PBJ"/>
    <x v="130"/>
    <n v="1100000"/>
    <s v="Toner Original HP 215A Yellow"/>
    <n v="1"/>
    <n v="-1"/>
    <n v="0"/>
    <s v="Unit"/>
    <n v="0"/>
    <s v="Keluar"/>
  </r>
  <r>
    <x v="0"/>
    <m/>
    <x v="4"/>
    <n v="73"/>
    <x v="6"/>
    <s v="Fungsi Keuangan"/>
    <x v="55"/>
    <n v="5800"/>
    <s v="Map Folder Arsip"/>
    <n v="50"/>
    <n v="-50"/>
    <n v="468"/>
    <s v="Buah"/>
    <n v="2714400"/>
    <s v="Keluar"/>
  </r>
  <r>
    <x v="0"/>
    <m/>
    <x v="4"/>
    <n v="73"/>
    <x v="6"/>
    <s v="Fungsi Keuangan"/>
    <x v="41"/>
    <n v="47500"/>
    <s v="Kertas HVS 70 Gram Kwarto"/>
    <n v="5"/>
    <n v="-5"/>
    <n v="92"/>
    <s v="Rim"/>
    <n v="4370000"/>
    <s v="Keluar"/>
  </r>
  <r>
    <x v="0"/>
    <m/>
    <x v="4"/>
    <n v="73"/>
    <x v="6"/>
    <s v="Fungsi Keuangan"/>
    <x v="132"/>
    <n v="250000"/>
    <s v="Toner HP 85 A Compatible"/>
    <n v="2"/>
    <n v="-2"/>
    <n v="2"/>
    <s v="Buah"/>
    <n v="500000"/>
    <s v="Keluar"/>
  </r>
  <r>
    <x v="0"/>
    <m/>
    <x v="4"/>
    <n v="73"/>
    <x v="6"/>
    <s v="Fungsi Keuangan"/>
    <x v="12"/>
    <n v="9111.1111111111113"/>
    <s v="Binder Clip No. 111"/>
    <n v="4"/>
    <n v="-4"/>
    <n v="39"/>
    <s v="Kotak"/>
    <n v="355333.33333333331"/>
    <s v="Keluar"/>
  </r>
  <r>
    <x v="0"/>
    <m/>
    <x v="4"/>
    <n v="73"/>
    <x v="6"/>
    <s v="Fungsi Keuangan"/>
    <x v="10"/>
    <n v="4050"/>
    <s v="Binder Clip No. 105"/>
    <n v="4"/>
    <n v="-4"/>
    <n v="31"/>
    <s v="Kotak"/>
    <n v="125550"/>
    <s v="Keluar"/>
  </r>
  <r>
    <x v="0"/>
    <m/>
    <x v="4"/>
    <n v="73"/>
    <x v="6"/>
    <s v="Fungsi Keuangan"/>
    <x v="91"/>
    <n v="9000"/>
    <s v="Stabilo"/>
    <n v="2"/>
    <n v="-2"/>
    <n v="14"/>
    <s v="Buah"/>
    <n v="126000"/>
    <s v="Keluar"/>
  </r>
  <r>
    <x v="0"/>
    <m/>
    <x v="4"/>
    <n v="73"/>
    <x v="6"/>
    <s v="Fungsi Keuangan"/>
    <x v="2"/>
    <n v="2000"/>
    <s v="Amplop tebal A3"/>
    <n v="10"/>
    <n v="-10"/>
    <n v="66"/>
    <s v="lembar"/>
    <n v="132000"/>
    <s v="Keluar"/>
  </r>
  <r>
    <x v="0"/>
    <m/>
    <x v="4"/>
    <n v="73"/>
    <x v="6"/>
    <s v="Fungsi Keuangan"/>
    <x v="61"/>
    <n v="1425"/>
    <s v="Pena Hitam"/>
    <n v="5"/>
    <n v="-5"/>
    <n v="51"/>
    <s v="Buah"/>
    <n v="72675"/>
    <s v="Keluar"/>
  </r>
  <r>
    <x v="0"/>
    <m/>
    <x v="4"/>
    <n v="73"/>
    <x v="6"/>
    <s v="Fungsi Keuangan"/>
    <x v="64"/>
    <n v="2492"/>
    <s v="Penghapus Pensil"/>
    <n v="1"/>
    <n v="-1"/>
    <n v="175"/>
    <s v="Buah"/>
    <n v="436100"/>
    <s v="Keluar"/>
  </r>
  <r>
    <x v="0"/>
    <m/>
    <x v="4"/>
    <n v="74"/>
    <x v="7"/>
    <s v="Petugas kebersihan"/>
    <x v="67"/>
    <n v="34000"/>
    <s v="Pengharum ruangan spray"/>
    <n v="1"/>
    <n v="-1"/>
    <n v="4"/>
    <s v="Kaleng"/>
    <n v="136000"/>
    <s v="Keluar"/>
  </r>
  <r>
    <x v="0"/>
    <m/>
    <x v="4"/>
    <n v="74"/>
    <x v="7"/>
    <s v="Petugas kebersihan"/>
    <x v="45"/>
    <n v="38975"/>
    <s v="Lampu LED 11 Watt"/>
    <n v="1"/>
    <n v="-1"/>
    <n v="6"/>
    <s v="Buah"/>
    <n v="233850"/>
    <s v="Keluar"/>
  </r>
  <r>
    <x v="0"/>
    <m/>
    <x v="4"/>
    <n v="74"/>
    <x v="7"/>
    <s v="Petugas kebersihan"/>
    <x v="49"/>
    <n v="17900"/>
    <s v="Lampu LED 9 Watt"/>
    <n v="1"/>
    <n v="-1"/>
    <n v="5"/>
    <s v="Buah"/>
    <n v="89500"/>
    <s v="Keluar"/>
  </r>
  <r>
    <x v="0"/>
    <m/>
    <x v="4"/>
    <n v="75"/>
    <x v="8"/>
    <s v="Petugas kebersihan"/>
    <x v="36"/>
    <n v="30000"/>
    <s v="Kanebo"/>
    <n v="1"/>
    <n v="-1"/>
    <n v="4"/>
    <s v="Buah"/>
    <n v="120000"/>
    <s v="Keluar"/>
  </r>
  <r>
    <x v="0"/>
    <m/>
    <x v="4"/>
    <n v="75"/>
    <x v="8"/>
    <s v="Petugas kebersihan"/>
    <x v="98"/>
    <n v="23700"/>
    <s v="Super pell 770 ml"/>
    <n v="2"/>
    <n v="-2"/>
    <n v="60"/>
    <s v="Buah"/>
    <n v="1422000"/>
    <s v="Keluar"/>
  </r>
  <r>
    <x v="0"/>
    <m/>
    <x v="4"/>
    <n v="75"/>
    <x v="8"/>
    <s v="Petugas kebersihan"/>
    <x v="138"/>
    <n v="30700"/>
    <s v="Wipol 750 ml"/>
    <n v="3"/>
    <n v="-3"/>
    <n v="24"/>
    <s v="Buah"/>
    <n v="736800"/>
    <s v="Keluar"/>
  </r>
  <r>
    <x v="0"/>
    <m/>
    <x v="4"/>
    <n v="75"/>
    <x v="8"/>
    <s v="Petugas kebersihan"/>
    <x v="37"/>
    <n v="26000"/>
    <s v="Kapur barus ball"/>
    <n v="4"/>
    <n v="-4"/>
    <n v="73"/>
    <s v="Buah"/>
    <n v="1898000"/>
    <s v="Keluar"/>
  </r>
  <r>
    <x v="0"/>
    <m/>
    <x v="4"/>
    <n v="75"/>
    <x v="8"/>
    <s v="Petugas kebersihan"/>
    <x v="65"/>
    <n v="15000"/>
    <s v="Pengharum ruangan gantung (stella)"/>
    <n v="4"/>
    <n v="-4"/>
    <n v="14"/>
    <s v="Buah"/>
    <n v="210000"/>
    <s v="Keluar"/>
  </r>
  <r>
    <x v="0"/>
    <m/>
    <x v="4"/>
    <n v="75"/>
    <x v="8"/>
    <s v="Petugas kebersihan"/>
    <x v="67"/>
    <n v="34000"/>
    <s v="Pengharum ruangan spray"/>
    <n v="1"/>
    <n v="-1"/>
    <n v="3"/>
    <s v="Kaleng"/>
    <n v="102000"/>
    <s v="Keluar"/>
  </r>
  <r>
    <x v="0"/>
    <m/>
    <x v="4"/>
    <n v="75"/>
    <x v="8"/>
    <s v="Petugas kebersihan"/>
    <x v="7"/>
    <n v="3200"/>
    <s v="Baterai AA"/>
    <n v="2"/>
    <n v="-2"/>
    <n v="0"/>
    <s v="Buah"/>
    <n v="0"/>
    <s v="Keluar"/>
  </r>
  <r>
    <x v="0"/>
    <m/>
    <x v="4"/>
    <n v="75"/>
    <x v="8"/>
    <s v="Petugas kebersihan"/>
    <x v="49"/>
    <n v="17900"/>
    <s v="Lampu LED 9 Watt"/>
    <n v="3"/>
    <n v="-3"/>
    <n v="2"/>
    <s v="Buah"/>
    <n v="35800"/>
    <s v="Keluar"/>
  </r>
  <r>
    <x v="0"/>
    <m/>
    <x v="4"/>
    <n v="75"/>
    <x v="8"/>
    <s v="Petugas kebersihan"/>
    <x v="66"/>
    <n v="41000"/>
    <s v="Pengharum ruangan matic refill"/>
    <n v="2"/>
    <n v="-2"/>
    <n v="11"/>
    <s v="Kaleng"/>
    <n v="451000"/>
    <s v="Keluar"/>
  </r>
  <r>
    <x v="0"/>
    <m/>
    <x v="4"/>
    <n v="75"/>
    <x v="8"/>
    <s v="Petugas kebersihan"/>
    <x v="9"/>
    <n v="5928.5714285714284"/>
    <s v="Baterai Besar D"/>
    <n v="4"/>
    <n v="-4"/>
    <n v="10"/>
    <s v="Buah"/>
    <n v="59285.714285714283"/>
    <s v="Keluar"/>
  </r>
  <r>
    <x v="0"/>
    <m/>
    <x v="5"/>
    <n v="76"/>
    <x v="9"/>
    <s v="Fungsi Umum"/>
    <x v="55"/>
    <n v="5800"/>
    <s v="Map Folder Arsip"/>
    <n v="200"/>
    <n v="-200"/>
    <n v="268"/>
    <s v="Buah"/>
    <n v="1554400"/>
    <s v="Keluar"/>
  </r>
  <r>
    <x v="0"/>
    <m/>
    <x v="6"/>
    <n v="77"/>
    <x v="10"/>
    <s v="Fungsi Umum"/>
    <x v="55"/>
    <n v="5800"/>
    <s v="Map Folder Arsip"/>
    <n v="50"/>
    <n v="-50"/>
    <n v="218"/>
    <s v="Buah"/>
    <n v="1264400"/>
    <s v="Keluar"/>
  </r>
  <r>
    <x v="0"/>
    <m/>
    <x v="6"/>
    <n v="77"/>
    <x v="10"/>
    <s v="Fungsi Umum"/>
    <x v="116"/>
    <n v="12500"/>
    <s v="Tisu"/>
    <n v="1"/>
    <n v="-1"/>
    <n v="18"/>
    <s v="bungkus"/>
    <n v="225000"/>
    <s v="Keluar"/>
  </r>
  <r>
    <x v="1"/>
    <d v="2024-03-20T00:00:00"/>
    <x v="6"/>
    <s v="00003/UP_TUP/019937/2024"/>
    <x v="1"/>
    <n v="0"/>
    <x v="139"/>
    <n v="5100"/>
    <s v="Kantong Plastik Sampah Uk. Besar"/>
    <n v="350"/>
    <n v="350"/>
    <n v="350"/>
    <s v="lembar"/>
    <n v="1785000"/>
    <s v="Masuk"/>
  </r>
  <r>
    <x v="1"/>
    <d v="2024-03-20T00:00:00"/>
    <x v="6"/>
    <s v="00003/UP_TUP/019937/2024"/>
    <x v="1"/>
    <n v="0"/>
    <x v="140"/>
    <n v="2100"/>
    <s v="Kantong Sampah Uk. Sedang"/>
    <n v="1250"/>
    <n v="1250"/>
    <n v="1250"/>
    <s v="lembar"/>
    <n v="2625000"/>
    <s v="Masuk"/>
  </r>
  <r>
    <x v="0"/>
    <m/>
    <x v="7"/>
    <n v="78"/>
    <x v="11"/>
    <s v="Petugas kebersihan"/>
    <x v="140"/>
    <n v="2100"/>
    <s v="Kantong Sampah Uk. Sedang"/>
    <n v="40"/>
    <n v="-40"/>
    <n v="1210"/>
    <s v="lembar"/>
    <n v="2541000"/>
    <s v="Keluar"/>
  </r>
  <r>
    <x v="0"/>
    <m/>
    <x v="7"/>
    <n v="78"/>
    <x v="11"/>
    <s v="Petugas kebersihan"/>
    <x v="96"/>
    <n v="21500"/>
    <s v="Sunlight 755 ml"/>
    <n v="1"/>
    <n v="-1"/>
    <n v="55"/>
    <s v="Buah"/>
    <n v="1182500"/>
    <s v="Keluar"/>
  </r>
  <r>
    <x v="0"/>
    <m/>
    <x v="7"/>
    <n v="78"/>
    <x v="11"/>
    <s v="Petugas kebersihan"/>
    <x v="65"/>
    <n v="15000"/>
    <s v="Pengharum ruangan gantung (stella)"/>
    <n v="6"/>
    <n v="-6"/>
    <n v="8"/>
    <s v="Buah"/>
    <n v="120000"/>
    <s v="Keluar"/>
  </r>
  <r>
    <x v="0"/>
    <m/>
    <x v="7"/>
    <n v="78"/>
    <x v="11"/>
    <s v="Petugas kebersihan"/>
    <x v="37"/>
    <n v="26000"/>
    <s v="Kapur barus ball"/>
    <n v="10"/>
    <n v="-10"/>
    <n v="63"/>
    <s v="Buah"/>
    <n v="1638000"/>
    <s v="Keluar"/>
  </r>
  <r>
    <x v="0"/>
    <m/>
    <x v="7"/>
    <n v="78"/>
    <x v="11"/>
    <s v="Petugas kebersihan"/>
    <x v="98"/>
    <n v="23700"/>
    <s v="Super pell 770 ml"/>
    <n v="3"/>
    <n v="-3"/>
    <n v="57"/>
    <s v="Buah"/>
    <n v="1350900"/>
    <s v="Keluar"/>
  </r>
  <r>
    <x v="0"/>
    <m/>
    <x v="7"/>
    <n v="78"/>
    <x v="11"/>
    <s v="Petugas kebersihan"/>
    <x v="138"/>
    <n v="30700"/>
    <s v="Wipol 750 ml"/>
    <n v="2"/>
    <n v="-2"/>
    <n v="22"/>
    <s v="Buah"/>
    <n v="675400"/>
    <s v="Keluar"/>
  </r>
  <r>
    <x v="0"/>
    <m/>
    <x v="7"/>
    <n v="78"/>
    <x v="11"/>
    <s v="Petugas kebersihan"/>
    <x v="118"/>
    <n v="14700"/>
    <s v="Tisu refill"/>
    <n v="8"/>
    <n v="-8"/>
    <n v="60"/>
    <s v="Buah"/>
    <n v="882000"/>
    <s v="Keluar"/>
  </r>
  <r>
    <x v="0"/>
    <m/>
    <x v="7"/>
    <n v="78"/>
    <x v="11"/>
    <s v="Petugas kebersihan"/>
    <x v="116"/>
    <n v="12500"/>
    <s v="Tisu"/>
    <n v="1"/>
    <n v="-1"/>
    <n v="17"/>
    <s v="bungkus"/>
    <n v="212500"/>
    <s v="Keluar"/>
  </r>
  <r>
    <x v="0"/>
    <m/>
    <x v="7"/>
    <n v="79"/>
    <x v="12"/>
    <s v="Petugas kebersihan"/>
    <x v="139"/>
    <n v="5100"/>
    <s v="Kantong Plastik Sampah Uk. Besar"/>
    <n v="50"/>
    <n v="-50"/>
    <n v="300"/>
    <s v="lembar"/>
    <n v="1530000"/>
    <s v="Keluar"/>
  </r>
  <r>
    <x v="0"/>
    <m/>
    <x v="7"/>
    <n v="79"/>
    <x v="12"/>
    <s v="Petugas kebersihan"/>
    <x v="81"/>
    <n v="8000"/>
    <s v="Sapu Lidi"/>
    <n v="1"/>
    <n v="-1"/>
    <n v="3"/>
    <s v="Buah"/>
    <n v="24000"/>
    <s v="Keluar"/>
  </r>
  <r>
    <x v="0"/>
    <m/>
    <x v="7"/>
    <n v="79"/>
    <x v="12"/>
    <s v="Petugas kebersihan"/>
    <x v="23"/>
    <n v="139900"/>
    <s v="Gayung"/>
    <n v="1"/>
    <n v="-1"/>
    <n v="3"/>
    <s v="Buah"/>
    <n v="419700"/>
    <s v="Keluar"/>
  </r>
  <r>
    <x v="0"/>
    <m/>
    <x v="7"/>
    <m/>
    <x v="13"/>
    <s v="Fungsi Perencanaan"/>
    <x v="141"/>
    <n v="1250000"/>
    <s v="Toner IG- TN451 Black Original"/>
    <n v="1"/>
    <n v="-1"/>
    <n v="-1"/>
    <s v="Buah"/>
    <n v="-1250000"/>
    <s v="Keluar"/>
  </r>
  <r>
    <x v="0"/>
    <m/>
    <x v="7"/>
    <m/>
    <x v="13"/>
    <s v="Fungsi Perencanaan"/>
    <x v="111"/>
    <n v="150000"/>
    <s v="Tinta refill BT5000 - Magenta"/>
    <n v="1"/>
    <n v="-1"/>
    <n v="0"/>
    <s v="Buah"/>
    <n v="0"/>
    <s v="Keluar"/>
  </r>
  <r>
    <x v="0"/>
    <m/>
    <x v="7"/>
    <m/>
    <x v="13"/>
    <s v="Fungsi Perencanaan"/>
    <x v="113"/>
    <n v="65000"/>
    <s v="Tinta refill BTD60 - Black"/>
    <n v="1"/>
    <n v="-1"/>
    <n v="0"/>
    <s v="Buah"/>
    <n v="0"/>
    <s v="Keluar"/>
  </r>
  <r>
    <x v="0"/>
    <m/>
    <x v="7"/>
    <m/>
    <x v="13"/>
    <s v="Fungsi Perencanaan"/>
    <x v="142"/>
    <n v="135000"/>
    <s v="Tinta refill BT5000 - Cyan"/>
    <n v="1"/>
    <n v="-1"/>
    <n v="-1"/>
    <s v="Buah"/>
    <n v="-135000"/>
    <s v="Keluar"/>
  </r>
  <r>
    <x v="0"/>
    <m/>
    <x v="7"/>
    <m/>
    <x v="13"/>
    <s v="Fungsi Perencanaan"/>
    <x v="112"/>
    <n v="150000"/>
    <s v="Tinta refill BT5000 - Yellow"/>
    <n v="1"/>
    <n v="-1"/>
    <n v="0"/>
    <s v="Buah"/>
    <n v="0"/>
    <s v="Keluar"/>
  </r>
  <r>
    <x v="0"/>
    <m/>
    <x v="8"/>
    <m/>
    <x v="8"/>
    <s v="Petugas kebersihan"/>
    <x v="67"/>
    <n v="34000"/>
    <s v="Pengharum ruangan spray"/>
    <n v="2"/>
    <n v="-2"/>
    <n v="1"/>
    <s v="Kaleng"/>
    <n v="34000"/>
    <s v="Keluar"/>
  </r>
  <r>
    <x v="0"/>
    <m/>
    <x v="8"/>
    <m/>
    <x v="8"/>
    <s v="Petugas kebersihan"/>
    <x v="71"/>
    <n v="38600"/>
    <s v="Pestisida Baygon"/>
    <n v="1"/>
    <n v="-1"/>
    <n v="4"/>
    <s v="Botol"/>
    <n v="154400"/>
    <s v="Keluar"/>
  </r>
  <r>
    <x v="0"/>
    <m/>
    <x v="8"/>
    <m/>
    <x v="8"/>
    <s v="Petugas kebersihan"/>
    <x v="116"/>
    <n v="12500"/>
    <s v="Tisu"/>
    <n v="5"/>
    <n v="-5"/>
    <n v="12"/>
    <s v="bungkus"/>
    <n v="150000"/>
    <s v="Keluar"/>
  </r>
  <r>
    <x v="0"/>
    <m/>
    <x v="8"/>
    <m/>
    <x v="8"/>
    <s v="Petugas kebersihan"/>
    <x v="143"/>
    <n v="15200"/>
    <s v="Super pell refill"/>
    <n v="1"/>
    <n v="-1"/>
    <n v="-1"/>
    <s v="bungkus"/>
    <n v="-15200"/>
    <s v="Keluar"/>
  </r>
  <r>
    <x v="0"/>
    <m/>
    <x v="8"/>
    <m/>
    <x v="8"/>
    <s v="Petugas kebersihan"/>
    <x v="138"/>
    <n v="30700"/>
    <s v="Wipol 750 ml"/>
    <n v="1"/>
    <n v="-1"/>
    <n v="21"/>
    <s v="Buah"/>
    <n v="644700"/>
    <s v="Keluar"/>
  </r>
  <r>
    <x v="0"/>
    <m/>
    <x v="8"/>
    <m/>
    <x v="8"/>
    <s v="Petugas kebersihan"/>
    <x v="8"/>
    <n v="3350"/>
    <s v="Baterai AAA"/>
    <n v="4"/>
    <n v="-4"/>
    <n v="2"/>
    <s v="Buah"/>
    <n v="6700"/>
    <s v="Keluar"/>
  </r>
  <r>
    <x v="0"/>
    <m/>
    <x v="8"/>
    <m/>
    <x v="8"/>
    <s v="Petugas kebersihan"/>
    <x v="7"/>
    <n v="3200"/>
    <s v="Baterai AA"/>
    <n v="5"/>
    <n v="-5"/>
    <n v="-5"/>
    <s v="Buah"/>
    <n v="-16000"/>
    <s v="Keluar"/>
  </r>
  <r>
    <x v="0"/>
    <m/>
    <x v="8"/>
    <m/>
    <x v="8"/>
    <s v="Petugas kebersihan"/>
    <x v="37"/>
    <n v="26000"/>
    <s v="Kapur barus ball"/>
    <n v="6"/>
    <n v="-6"/>
    <n v="57"/>
    <s v="Buah"/>
    <n v="1482000"/>
    <s v="Keluar"/>
  </r>
  <r>
    <x v="0"/>
    <m/>
    <x v="9"/>
    <m/>
    <x v="14"/>
    <s v="Fungsi Statistik Hansos"/>
    <x v="116"/>
    <n v="12500"/>
    <s v="Tisu"/>
    <n v="5"/>
    <n v="-5"/>
    <n v="7"/>
    <s v="bungkus"/>
    <n v="87500"/>
    <s v="Keluar"/>
  </r>
  <r>
    <x v="0"/>
    <m/>
    <x v="9"/>
    <m/>
    <x v="14"/>
    <s v="Fungsi Statistik Hansos"/>
    <x v="41"/>
    <n v="47500"/>
    <s v="Kertas HVS 70 Gram Kwarto"/>
    <n v="5"/>
    <n v="-5"/>
    <n v="87"/>
    <s v="Rim"/>
    <n v="4132500"/>
    <s v="Keluar"/>
  </r>
  <r>
    <x v="0"/>
    <m/>
    <x v="9"/>
    <m/>
    <x v="14"/>
    <s v="Fungsi Statistik Hansos"/>
    <x v="32"/>
    <n v="10000"/>
    <s v="Isolasi Bening Besar"/>
    <n v="1"/>
    <n v="-1"/>
    <n v="11"/>
    <s v="Buah"/>
    <n v="110000"/>
    <s v="Keluar"/>
  </r>
  <r>
    <x v="0"/>
    <m/>
    <x v="9"/>
    <m/>
    <x v="14"/>
    <s v="Fungsi Statistik Hansos"/>
    <x v="91"/>
    <n v="9000"/>
    <s v="Stabilo"/>
    <n v="1"/>
    <n v="-1"/>
    <n v="13"/>
    <s v="Buah"/>
    <n v="117000"/>
    <s v="Keluar"/>
  </r>
  <r>
    <x v="0"/>
    <m/>
    <x v="10"/>
    <n v="80"/>
    <x v="15"/>
    <s v="Fungsi JRS"/>
    <x v="88"/>
    <n v="7058.8235294117649"/>
    <s v="Spidol Permanen"/>
    <n v="3"/>
    <n v="-3"/>
    <n v="14"/>
    <s v="Buah"/>
    <n v="98823.529411764714"/>
    <s v="Keluar"/>
  </r>
  <r>
    <x v="0"/>
    <m/>
    <x v="10"/>
    <n v="80"/>
    <x v="15"/>
    <s v="Fungsi JRS"/>
    <x v="32"/>
    <n v="10000"/>
    <s v="Isolasi Bening Besar"/>
    <n v="2"/>
    <n v="-2"/>
    <n v="9"/>
    <s v="Buah"/>
    <n v="90000"/>
    <s v="Keluar"/>
  </r>
  <r>
    <x v="0"/>
    <m/>
    <x v="10"/>
    <n v="80"/>
    <x v="15"/>
    <s v="Fungsi JRS"/>
    <x v="25"/>
    <n v="4100"/>
    <s v="Gunting Kertas Sedang"/>
    <n v="1"/>
    <n v="-1"/>
    <n v="23"/>
    <s v="Buah"/>
    <n v="94300"/>
    <s v="Keluar"/>
  </r>
  <r>
    <x v="0"/>
    <m/>
    <x v="10"/>
    <n v="80"/>
    <x v="15"/>
    <s v="Fungsi JRS"/>
    <x v="8"/>
    <n v="3350"/>
    <s v="Baterai AAA"/>
    <n v="6"/>
    <n v="-6"/>
    <n v="-4"/>
    <s v="Buah"/>
    <n v="-13400"/>
    <s v="Keluar"/>
  </r>
  <r>
    <x v="0"/>
    <m/>
    <x v="10"/>
    <n v="80"/>
    <x v="15"/>
    <s v="Fungsi JRS"/>
    <x v="117"/>
    <n v="28000"/>
    <s v="Tisu basah wetties refill"/>
    <n v="1"/>
    <n v="-1"/>
    <n v="1"/>
    <s v="bungkus"/>
    <n v="28000"/>
    <s v="Keluar"/>
  </r>
  <r>
    <x v="0"/>
    <m/>
    <x v="10"/>
    <n v="80"/>
    <x v="15"/>
    <s v="Fungsi JRS"/>
    <x v="116"/>
    <n v="12500"/>
    <s v="Tisu"/>
    <n v="6"/>
    <n v="-6"/>
    <n v="1"/>
    <s v="bungkus"/>
    <n v="12500"/>
    <s v="Keluar"/>
  </r>
  <r>
    <x v="0"/>
    <m/>
    <x v="10"/>
    <n v="81"/>
    <x v="11"/>
    <s v="Petugas kebersihan"/>
    <x v="45"/>
    <n v="38975"/>
    <s v="Lampu LED 11 Watt"/>
    <n v="4"/>
    <n v="-4"/>
    <n v="2"/>
    <s v="Buah"/>
    <n v="77950"/>
    <s v="Keluar"/>
  </r>
  <r>
    <x v="0"/>
    <m/>
    <x v="10"/>
    <n v="82"/>
    <x v="8"/>
    <s v="Petugas kebersihan"/>
    <x v="27"/>
    <n v="21500"/>
    <s v="Hand soap refill 400 ml"/>
    <n v="4"/>
    <n v="-4"/>
    <n v="69"/>
    <s v="Buah"/>
    <n v="1483500"/>
    <s v="Keluar"/>
  </r>
  <r>
    <x v="0"/>
    <m/>
    <x v="10"/>
    <n v="82"/>
    <x v="8"/>
    <s v="Petugas kebersihan"/>
    <x v="35"/>
    <n v="40900"/>
    <s v="Kain Lap"/>
    <n v="2"/>
    <n v="-2"/>
    <n v="17"/>
    <s v="Buah"/>
    <n v="695300"/>
    <s v="Keluar"/>
  </r>
  <r>
    <x v="0"/>
    <m/>
    <x v="10"/>
    <n v="82"/>
    <x v="8"/>
    <s v="Petugas kebersihan"/>
    <x v="140"/>
    <n v="2100"/>
    <s v="Kantong Sampah Uk. Sedang"/>
    <n v="30"/>
    <n v="-30"/>
    <n v="1180"/>
    <s v="lembar"/>
    <n v="2478000"/>
    <s v="Keluar"/>
  </r>
  <r>
    <x v="0"/>
    <m/>
    <x v="10"/>
    <n v="82"/>
    <x v="8"/>
    <s v="Petugas kebersihan"/>
    <x v="138"/>
    <n v="30700"/>
    <s v="Wipol 750 ml"/>
    <n v="2"/>
    <n v="-2"/>
    <n v="19"/>
    <s v="Buah"/>
    <n v="583300"/>
    <s v="Keluar"/>
  </r>
  <r>
    <x v="0"/>
    <m/>
    <x v="11"/>
    <n v="84"/>
    <x v="16"/>
    <s v="Fungsi DLS"/>
    <x v="32"/>
    <n v="10000"/>
    <s v="Isolasi Bening Besar"/>
    <n v="4"/>
    <n v="-4"/>
    <n v="5"/>
    <s v="Buah"/>
    <n v="50000"/>
    <s v="Keluar"/>
  </r>
  <r>
    <x v="0"/>
    <m/>
    <x v="11"/>
    <n v="83"/>
    <x v="11"/>
    <s v="Petugas kebersihan"/>
    <x v="45"/>
    <n v="38975"/>
    <s v="Lampu LED 11 Watt"/>
    <n v="1"/>
    <n v="-1"/>
    <n v="1"/>
    <s v="Buah"/>
    <n v="38975"/>
    <s v="Keluar"/>
  </r>
  <r>
    <x v="0"/>
    <m/>
    <x v="11"/>
    <n v="83"/>
    <x v="11"/>
    <s v="Petugas kebersihan"/>
    <x v="49"/>
    <n v="17900"/>
    <s v="Lampu LED 9 Watt"/>
    <n v="2"/>
    <n v="-2"/>
    <n v="0"/>
    <s v="Buah"/>
    <n v="0"/>
    <s v="Keluar"/>
  </r>
  <r>
    <x v="0"/>
    <m/>
    <x v="11"/>
    <n v="85"/>
    <x v="17"/>
    <s v="Fungsi Umum"/>
    <x v="51"/>
    <n v="25571.794871794871"/>
    <s v="Lampu TL 18 W"/>
    <n v="3"/>
    <n v="-3"/>
    <n v="36"/>
    <s v="Buah"/>
    <n v="920584.61538461538"/>
    <s v="Keluar"/>
  </r>
  <r>
    <x v="1"/>
    <d v="2024-03-05T00:00:00"/>
    <x v="12"/>
    <s v="013/5/PPK-1300/BA/2024"/>
    <x v="1"/>
    <n v="0"/>
    <x v="105"/>
    <n v="65000"/>
    <s v="Tinta Epson T6731 Black"/>
    <n v="4"/>
    <n v="4"/>
    <n v="7"/>
    <s v="Botol"/>
    <n v="455000"/>
    <s v="Masuk"/>
  </r>
  <r>
    <x v="1"/>
    <d v="2024-03-05T00:00:00"/>
    <x v="12"/>
    <s v="013/5/PPK-1300/BA/2024"/>
    <x v="1"/>
    <n v="0"/>
    <x v="106"/>
    <n v="65000"/>
    <s v="Tinta Epson T6732 Cyan"/>
    <n v="4"/>
    <n v="4"/>
    <n v="7"/>
    <s v="Botol"/>
    <n v="455000"/>
    <s v="Masuk"/>
  </r>
  <r>
    <x v="1"/>
    <d v="2024-03-05T00:00:00"/>
    <x v="12"/>
    <s v="013/5/PPK-1300/BA/2024"/>
    <x v="1"/>
    <n v="0"/>
    <x v="107"/>
    <n v="65000"/>
    <s v="Tinta Epson T6733 Magenta"/>
    <n v="4"/>
    <n v="4"/>
    <n v="7"/>
    <s v="Botol"/>
    <n v="455000"/>
    <s v="Masuk"/>
  </r>
  <r>
    <x v="1"/>
    <d v="2024-03-05T00:00:00"/>
    <x v="12"/>
    <s v="013/5/PPK-1300/BA/2024"/>
    <x v="1"/>
    <n v="0"/>
    <x v="108"/>
    <n v="65000"/>
    <s v="Tinta Epson T6734 Yellow"/>
    <n v="4"/>
    <n v="4"/>
    <n v="8"/>
    <s v="Botol"/>
    <n v="520000"/>
    <s v="Masuk"/>
  </r>
  <r>
    <x v="1"/>
    <d v="2024-03-05T00:00:00"/>
    <x v="12"/>
    <s v="013/5/PPK-1300/BA/2024"/>
    <x v="1"/>
    <n v="0"/>
    <x v="109"/>
    <n v="65000"/>
    <s v="Tinta Epson T6735 Light Cyan"/>
    <n v="4"/>
    <n v="4"/>
    <n v="7"/>
    <s v="Buah"/>
    <n v="455000"/>
    <s v="Masuk"/>
  </r>
  <r>
    <x v="1"/>
    <d v="2024-03-05T00:00:00"/>
    <x v="12"/>
    <s v="013/5/PPK-1300/BA/2024"/>
    <x v="1"/>
    <n v="0"/>
    <x v="110"/>
    <n v="65000"/>
    <s v="Tinta Epson T6736 Light Magenta"/>
    <n v="4"/>
    <n v="4"/>
    <n v="7"/>
    <s v="Botol"/>
    <n v="455000"/>
    <s v="Masuk"/>
  </r>
  <r>
    <x v="1"/>
    <d v="2024-03-05T00:00:00"/>
    <x v="12"/>
    <s v="013/5/PPK-1300/BA/2024"/>
    <x v="1"/>
    <n v="0"/>
    <x v="141"/>
    <n v="1250000"/>
    <s v="Toner IG- TN451 Black Original"/>
    <n v="2"/>
    <n v="2"/>
    <n v="1"/>
    <s v="Buah"/>
    <n v="1250000"/>
    <s v="Masuk"/>
  </r>
  <r>
    <x v="1"/>
    <d v="2024-03-05T00:00:00"/>
    <x v="12"/>
    <s v="013/5/PPK-1300/BA/2024"/>
    <x v="1"/>
    <n v="0"/>
    <x v="144"/>
    <n v="1300000"/>
    <s v="Toner IG- TN451 Cyan Original"/>
    <n v="2"/>
    <n v="2"/>
    <n v="2"/>
    <s v="Buah"/>
    <n v="2600000"/>
    <s v="Masuk"/>
  </r>
  <r>
    <x v="1"/>
    <d v="2024-03-05T00:00:00"/>
    <x v="12"/>
    <s v="013/5/PPK-1300/BA/2024"/>
    <x v="1"/>
    <n v="0"/>
    <x v="145"/>
    <n v="1300000"/>
    <s v="Toner IG- TN451 Magenta Original"/>
    <n v="2"/>
    <n v="2"/>
    <n v="2"/>
    <s v="Buah"/>
    <n v="2600000"/>
    <s v="Masuk"/>
  </r>
  <r>
    <x v="1"/>
    <d v="2024-03-05T00:00:00"/>
    <x v="12"/>
    <s v="013/5/PPK-1300/BA/2024"/>
    <x v="1"/>
    <n v="0"/>
    <x v="146"/>
    <n v="1300000"/>
    <s v="Toner IG- TN451 Yellow Original"/>
    <n v="2"/>
    <n v="2"/>
    <n v="2"/>
    <s v="Buah"/>
    <n v="2600000"/>
    <s v="Masuk"/>
  </r>
  <r>
    <x v="1"/>
    <d v="2024-03-05T00:00:00"/>
    <x v="12"/>
    <s v="013/5/PPK-1300/BA/2024"/>
    <x v="1"/>
    <n v="0"/>
    <x v="147"/>
    <n v="135000"/>
    <s v="Toner BT D60 Black"/>
    <n v="2"/>
    <n v="2"/>
    <n v="2"/>
    <s v="Buah"/>
    <n v="270000"/>
    <s v="Masuk"/>
  </r>
  <r>
    <x v="1"/>
    <d v="2024-03-05T00:00:00"/>
    <x v="12"/>
    <s v="013/5/PPK-1300/BA/2024"/>
    <x v="1"/>
    <n v="0"/>
    <x v="148"/>
    <n v="135000"/>
    <s v="Tinta refill BT5000 - Magenta"/>
    <n v="2"/>
    <n v="2"/>
    <n v="2"/>
    <s v="Buah"/>
    <n v="270000"/>
    <s v="Masuk"/>
  </r>
  <r>
    <x v="1"/>
    <d v="2024-03-05T00:00:00"/>
    <x v="12"/>
    <s v="013/5/PPK-1300/BA/2024"/>
    <x v="1"/>
    <n v="0"/>
    <x v="149"/>
    <n v="135000"/>
    <s v="Tinta refill BT5000 - Yellow"/>
    <n v="2"/>
    <n v="2"/>
    <n v="2"/>
    <s v="Buah"/>
    <n v="270000"/>
    <s v="Masuk"/>
  </r>
  <r>
    <x v="1"/>
    <d v="2024-03-05T00:00:00"/>
    <x v="12"/>
    <s v="013/5/PPK-1300/BA/2024"/>
    <x v="1"/>
    <n v="0"/>
    <x v="142"/>
    <n v="135000"/>
    <s v="Tinta refill BT5000 - Cyan"/>
    <n v="2"/>
    <n v="2"/>
    <n v="1"/>
    <s v="Buah"/>
    <n v="135000"/>
    <s v="Masuk"/>
  </r>
  <r>
    <x v="1"/>
    <d v="2024-03-05T00:00:00"/>
    <x v="12"/>
    <s v="013/5/PPK-1300/BA/2024"/>
    <x v="1"/>
    <n v="0"/>
    <x v="150"/>
    <n v="1250000"/>
    <s v="Toner HP 202 A (Ori) Black"/>
    <n v="3"/>
    <n v="3"/>
    <n v="3"/>
    <s v="Unit"/>
    <n v="3750000"/>
    <s v="Masuk"/>
  </r>
  <r>
    <x v="1"/>
    <d v="2024-03-05T00:00:00"/>
    <x v="12"/>
    <s v="013/5/PPK-1300/BA/2024"/>
    <x v="1"/>
    <n v="0"/>
    <x v="151"/>
    <n v="1400000"/>
    <s v="Toner HP 202 A (Ori) Cyan"/>
    <n v="2"/>
    <n v="2"/>
    <n v="2"/>
    <s v="Unit"/>
    <n v="2800000"/>
    <s v="Masuk"/>
  </r>
  <r>
    <x v="1"/>
    <d v="2024-03-05T00:00:00"/>
    <x v="12"/>
    <s v="013/5/PPK-1300/BA/2024"/>
    <x v="1"/>
    <n v="0"/>
    <x v="152"/>
    <n v="1400000"/>
    <s v="Toner HP 202 A (Ori) Yellow"/>
    <n v="2"/>
    <n v="2"/>
    <n v="2"/>
    <s v="Unit"/>
    <n v="2800000"/>
    <s v="Masuk"/>
  </r>
  <r>
    <x v="1"/>
    <d v="2024-03-05T00:00:00"/>
    <x v="12"/>
    <s v="013/5/PPK-1300/BA/2024"/>
    <x v="1"/>
    <n v="0"/>
    <x v="153"/>
    <n v="1400000"/>
    <s v="Toner HP 202 A (Ori) Magenta"/>
    <n v="2"/>
    <n v="2"/>
    <n v="2"/>
    <s v="Unit"/>
    <n v="2800000"/>
    <s v="Masuk"/>
  </r>
  <r>
    <x v="1"/>
    <d v="2024-03-05T00:00:00"/>
    <x v="12"/>
    <s v="013/5/PPK-1300/BA/2024"/>
    <x v="1"/>
    <n v="0"/>
    <x v="154"/>
    <n v="1000000"/>
    <s v="Toner HP 204 A Ori - Black"/>
    <n v="5"/>
    <n v="5"/>
    <n v="5"/>
    <s v="Buah"/>
    <n v="5000000"/>
    <s v="Masuk"/>
  </r>
  <r>
    <x v="1"/>
    <d v="2024-03-05T00:00:00"/>
    <x v="12"/>
    <s v="013/5/PPK-1300/BA/2024"/>
    <x v="1"/>
    <n v="0"/>
    <x v="155"/>
    <n v="1050000"/>
    <s v="Toner HP 204 A Ori - Cyan"/>
    <n v="2"/>
    <n v="2"/>
    <n v="2"/>
    <s v="Buah"/>
    <n v="2100000"/>
    <s v="Masuk"/>
  </r>
  <r>
    <x v="1"/>
    <d v="2024-03-05T00:00:00"/>
    <x v="12"/>
    <s v="013/5/PPK-1300/BA/2024"/>
    <x v="1"/>
    <n v="0"/>
    <x v="156"/>
    <n v="1050000"/>
    <s v="Toner HP 204 A Ori - Yellow"/>
    <n v="2"/>
    <n v="2"/>
    <n v="2"/>
    <s v="Buah"/>
    <n v="2100000"/>
    <s v="Masuk"/>
  </r>
  <r>
    <x v="1"/>
    <d v="2024-03-05T00:00:00"/>
    <x v="12"/>
    <s v="013/5/PPK-1300/BA/2024"/>
    <x v="1"/>
    <n v="0"/>
    <x v="157"/>
    <n v="1050000"/>
    <s v="Toner HP 204 A Ori - Magenta"/>
    <n v="2"/>
    <n v="2"/>
    <n v="2"/>
    <s v="Buah"/>
    <n v="2100000"/>
    <s v="Masuk"/>
  </r>
  <r>
    <x v="1"/>
    <d v="2024-03-05T00:00:00"/>
    <x v="12"/>
    <s v="013/5/PPK-1300/BA/2024"/>
    <x v="1"/>
    <n v="0"/>
    <x v="158"/>
    <n v="1020000"/>
    <s v="Toner Original HP 215A Black"/>
    <n v="2"/>
    <n v="2"/>
    <n v="2"/>
    <s v="Unit"/>
    <n v="2040000"/>
    <s v="Masuk"/>
  </r>
  <r>
    <x v="1"/>
    <d v="2024-03-05T00:00:00"/>
    <x v="12"/>
    <s v="013/5/PPK-1300/BA/2024"/>
    <x v="1"/>
    <n v="0"/>
    <x v="159"/>
    <n v="1020000"/>
    <s v="Toner Original HP 215A Cyan"/>
    <n v="1"/>
    <n v="1"/>
    <n v="1"/>
    <s v="Unit"/>
    <n v="1020000"/>
    <s v="Masuk"/>
  </r>
  <r>
    <x v="1"/>
    <d v="2024-03-05T00:00:00"/>
    <x v="12"/>
    <s v="013/5/PPK-1300/BA/2024"/>
    <x v="1"/>
    <n v="0"/>
    <x v="160"/>
    <n v="1020000"/>
    <s v="Toner Original HP 215A Magenta"/>
    <n v="1"/>
    <n v="1"/>
    <n v="1"/>
    <s v="Unit"/>
    <n v="1020000"/>
    <s v="Masuk"/>
  </r>
  <r>
    <x v="1"/>
    <d v="2024-03-05T00:00:00"/>
    <x v="12"/>
    <s v="013/5/PPK-1300/BA/2024"/>
    <x v="1"/>
    <n v="0"/>
    <x v="161"/>
    <n v="1020000"/>
    <s v="Toner Original HP 215A Yellow"/>
    <n v="1"/>
    <n v="1"/>
    <n v="1"/>
    <s v="Unit"/>
    <n v="1020000"/>
    <s v="Masuk"/>
  </r>
  <r>
    <x v="1"/>
    <d v="2024-03-05T00:00:00"/>
    <x v="12"/>
    <s v="013/5/PPK-1300/BA/2024"/>
    <x v="1"/>
    <n v="0"/>
    <x v="162"/>
    <n v="220000"/>
    <s v="Toner HP 79 A Compatible"/>
    <n v="10"/>
    <n v="10"/>
    <n v="10"/>
    <s v="Buah"/>
    <n v="2200000"/>
    <s v="Masuk"/>
  </r>
  <r>
    <x v="1"/>
    <d v="2024-03-05T00:00:00"/>
    <x v="12"/>
    <s v="013/5/PPK-1300/BA/2024"/>
    <x v="1"/>
    <n v="0"/>
    <x v="163"/>
    <n v="220000"/>
    <s v="Toner HP 85 A Compatible"/>
    <n v="10"/>
    <n v="10"/>
    <n v="10"/>
    <s v="Buah"/>
    <n v="2200000"/>
    <s v="Masuk"/>
  </r>
  <r>
    <x v="0"/>
    <m/>
    <x v="12"/>
    <n v="86"/>
    <x v="18"/>
    <s v="Petugas kebersihan"/>
    <x v="27"/>
    <n v="21500"/>
    <s v="Hand soap refill 400 ml"/>
    <n v="4"/>
    <n v="-4"/>
    <n v="65"/>
    <s v="Buah"/>
    <n v="1397500"/>
    <s v="Keluar"/>
  </r>
  <r>
    <x v="0"/>
    <m/>
    <x v="12"/>
    <n v="86"/>
    <x v="18"/>
    <s v="Petugas kebersihan"/>
    <x v="98"/>
    <n v="23700"/>
    <s v="Super pell 770 ml"/>
    <n v="1"/>
    <n v="-1"/>
    <n v="56"/>
    <s v="Buah"/>
    <n v="1327200"/>
    <s v="Keluar"/>
  </r>
  <r>
    <x v="0"/>
    <m/>
    <x v="12"/>
    <n v="86"/>
    <x v="18"/>
    <s v="Petugas kebersihan"/>
    <x v="37"/>
    <n v="26000"/>
    <s v="Kapur barus ball"/>
    <n v="4"/>
    <n v="-4"/>
    <n v="53"/>
    <s v="Buah"/>
    <n v="1378000"/>
    <s v="Keluar"/>
  </r>
  <r>
    <x v="0"/>
    <m/>
    <x v="12"/>
    <n v="86"/>
    <x v="18"/>
    <s v="Petugas kebersihan"/>
    <x v="118"/>
    <n v="14700"/>
    <s v="Tisu refill"/>
    <n v="8"/>
    <n v="-8"/>
    <n v="52"/>
    <s v="Buah"/>
    <n v="764400"/>
    <s v="Keluar"/>
  </r>
  <r>
    <x v="0"/>
    <m/>
    <x v="12"/>
    <n v="86"/>
    <x v="18"/>
    <s v="Petugas kebersihan"/>
    <x v="82"/>
    <n v="81500"/>
    <s v="Sapu Loteng"/>
    <n v="1"/>
    <n v="-1"/>
    <n v="5"/>
    <s v="Buah"/>
    <n v="407500"/>
    <s v="Keluar"/>
  </r>
  <r>
    <x v="0"/>
    <m/>
    <x v="12"/>
    <n v="86"/>
    <x v="18"/>
    <s v="Petugas kebersihan"/>
    <x v="83"/>
    <n v="156000"/>
    <s v="Sapu Pel Besar"/>
    <n v="1"/>
    <n v="-1"/>
    <n v="8"/>
    <s v="Buah"/>
    <n v="1248000"/>
    <s v="Keluar"/>
  </r>
  <r>
    <x v="0"/>
    <m/>
    <x v="12"/>
    <n v="86"/>
    <x v="18"/>
    <s v="Petugas kebersihan"/>
    <x v="140"/>
    <n v="2100"/>
    <s v="Kantong Sampah Uk. Sedang"/>
    <n v="40"/>
    <n v="-40"/>
    <n v="1140"/>
    <s v="lembar"/>
    <n v="2394000"/>
    <s v="Keluar"/>
  </r>
  <r>
    <x v="0"/>
    <m/>
    <x v="12"/>
    <n v="86"/>
    <x v="18"/>
    <s v="Petugas kebersihan"/>
    <x v="59"/>
    <n v="94076.470588235301"/>
    <s v="Pel lantai"/>
    <n v="1"/>
    <n v="-1"/>
    <n v="13"/>
    <s v="Buah"/>
    <n v="1222994.1176470588"/>
    <s v="Keluar"/>
  </r>
  <r>
    <x v="0"/>
    <m/>
    <x v="12"/>
    <n v="86"/>
    <x v="18"/>
    <s v="Petugas kebersihan"/>
    <x v="9"/>
    <n v="5928.5714285714284"/>
    <s v="Baterai Besar D"/>
    <n v="2"/>
    <n v="-2"/>
    <n v="8"/>
    <s v="Buah"/>
    <n v="47428.571428571428"/>
    <s v="Keluar"/>
  </r>
  <r>
    <x v="0"/>
    <m/>
    <x v="13"/>
    <n v="87"/>
    <x v="11"/>
    <s v="Petugas kebersihan"/>
    <x v="66"/>
    <n v="41000"/>
    <s v="Pengharum ruangan matic refill"/>
    <n v="2"/>
    <n v="-2"/>
    <n v="9"/>
    <s v="Kaleng"/>
    <n v="369000"/>
    <s v="Keluar"/>
  </r>
  <r>
    <x v="0"/>
    <m/>
    <x v="13"/>
    <n v="88"/>
    <x v="15"/>
    <s v="Fungsi JRS"/>
    <x v="71"/>
    <n v="38600"/>
    <s v="Pestisida Baygon"/>
    <n v="1"/>
    <n v="-1"/>
    <n v="3"/>
    <s v="Botol"/>
    <n v="115800"/>
    <s v="Keluar"/>
  </r>
  <r>
    <x v="0"/>
    <m/>
    <x v="14"/>
    <n v="89"/>
    <x v="6"/>
    <s v="Fungsi Keuangan"/>
    <x v="32"/>
    <n v="10000"/>
    <s v="Isolasi Bening Besar"/>
    <n v="1"/>
    <n v="-1"/>
    <n v="4"/>
    <s v="Buah"/>
    <n v="40000"/>
    <s v="Keluar"/>
  </r>
  <r>
    <x v="0"/>
    <m/>
    <x v="14"/>
    <n v="89"/>
    <x v="6"/>
    <s v="Fungsi Keuangan"/>
    <x v="33"/>
    <n v="6000"/>
    <s v="Isolasi bening Kecil"/>
    <n v="1"/>
    <n v="-1"/>
    <n v="19"/>
    <s v="Buah"/>
    <n v="114000"/>
    <s v="Keluar"/>
  </r>
  <r>
    <x v="0"/>
    <m/>
    <x v="14"/>
    <n v="89"/>
    <x v="6"/>
    <s v="Fungsi Keuangan"/>
    <x v="25"/>
    <n v="4100"/>
    <s v="Gunting Kertas Sedang"/>
    <n v="1"/>
    <n v="-1"/>
    <n v="22"/>
    <s v="Buah"/>
    <n v="90200"/>
    <s v="Keluar"/>
  </r>
  <r>
    <x v="0"/>
    <m/>
    <x v="15"/>
    <n v="90"/>
    <x v="0"/>
    <s v="Fungsi SDM &amp; Hukum"/>
    <x v="131"/>
    <n v="250000"/>
    <s v="Toner HP 79 A Compatible"/>
    <n v="1"/>
    <n v="-1"/>
    <n v="3"/>
    <s v="Buah"/>
    <n v="750000"/>
    <s v="Keluar"/>
  </r>
  <r>
    <x v="0"/>
    <m/>
    <x v="15"/>
    <n v="90"/>
    <x v="0"/>
    <s v="Fungsi SDM &amp; Hukum"/>
    <x v="41"/>
    <n v="47500"/>
    <s v="Kertas HVS 70 Gram Kwarto"/>
    <n v="5"/>
    <n v="-5"/>
    <n v="82"/>
    <s v="Rim"/>
    <n v="3895000"/>
    <s v="Keluar"/>
  </r>
  <r>
    <x v="0"/>
    <m/>
    <x v="15"/>
    <n v="90"/>
    <x v="0"/>
    <s v="Fungsi SDM &amp; Hukum"/>
    <x v="1"/>
    <n v="58300"/>
    <s v="Kertas HVS 70 Gram Folio"/>
    <n v="2"/>
    <n v="-2"/>
    <n v="7"/>
    <s v="Rim"/>
    <n v="408100"/>
    <s v="Keluar"/>
  </r>
  <r>
    <x v="0"/>
    <m/>
    <x v="15"/>
    <n v="91"/>
    <x v="8"/>
    <s v="Petugas kebersihan"/>
    <x v="59"/>
    <n v="94076.470588235301"/>
    <s v="Pel lantai"/>
    <n v="1"/>
    <n v="-1"/>
    <n v="12"/>
    <s v="Buah"/>
    <n v="1128917.6470588236"/>
    <s v="Keluar"/>
  </r>
  <r>
    <x v="0"/>
    <m/>
    <x v="15"/>
    <n v="91"/>
    <x v="8"/>
    <s v="Petugas kebersihan"/>
    <x v="118"/>
    <n v="14700"/>
    <s v="Tisu refill"/>
    <n v="8"/>
    <n v="-8"/>
    <n v="44"/>
    <s v="Buah"/>
    <n v="646800"/>
    <s v="Keluar"/>
  </r>
  <r>
    <x v="0"/>
    <m/>
    <x v="15"/>
    <n v="91"/>
    <x v="8"/>
    <s v="Petugas kebersihan"/>
    <x v="50"/>
    <n v="49000"/>
    <s v="Lampu LED 9 Watt Warm White"/>
    <n v="1"/>
    <n v="-1"/>
    <n v="7"/>
    <s v="Buah"/>
    <n v="343000"/>
    <s v="Keluar"/>
  </r>
  <r>
    <x v="0"/>
    <m/>
    <x v="15"/>
    <n v="91"/>
    <x v="8"/>
    <s v="Petugas kebersihan"/>
    <x v="45"/>
    <n v="38975"/>
    <s v="Lampu LED 11 Watt"/>
    <n v="1"/>
    <n v="-1"/>
    <n v="0"/>
    <s v="Buah"/>
    <n v="0"/>
    <s v="Keluar"/>
  </r>
  <r>
    <x v="0"/>
    <m/>
    <x v="15"/>
    <n v="92"/>
    <x v="11"/>
    <s v="Petugas kebersihan"/>
    <x v="98"/>
    <n v="23700"/>
    <s v="Super pell 770 ml"/>
    <n v="1"/>
    <n v="-1"/>
    <n v="55"/>
    <s v="Buah"/>
    <n v="1303500"/>
    <s v="Keluar"/>
  </r>
  <r>
    <x v="0"/>
    <m/>
    <x v="15"/>
    <n v="92"/>
    <x v="11"/>
    <s v="Petugas kebersihan"/>
    <x v="118"/>
    <n v="14700"/>
    <s v="Tisu refill"/>
    <n v="4"/>
    <n v="-4"/>
    <n v="40"/>
    <s v="Buah"/>
    <n v="588000"/>
    <s v="Keluar"/>
  </r>
  <r>
    <x v="0"/>
    <m/>
    <x v="15"/>
    <n v="92"/>
    <x v="11"/>
    <s v="Petugas kebersihan"/>
    <x v="19"/>
    <n v="3800"/>
    <s v="Cairan pembersih kaca 425 ml"/>
    <n v="2"/>
    <n v="-2"/>
    <n v="17"/>
    <s v="bungkus"/>
    <n v="64600"/>
    <s v="Keluar"/>
  </r>
  <r>
    <x v="0"/>
    <m/>
    <x v="15"/>
    <n v="92"/>
    <x v="11"/>
    <s v="Petugas kebersihan"/>
    <x v="140"/>
    <n v="2100"/>
    <s v="Kantong Sampah Uk. Sedang"/>
    <n v="20"/>
    <n v="-20"/>
    <n v="1120"/>
    <s v="lembar"/>
    <n v="2352000"/>
    <s v="Keluar"/>
  </r>
  <r>
    <x v="0"/>
    <m/>
    <x v="15"/>
    <n v="92"/>
    <x v="11"/>
    <s v="Petugas kebersihan"/>
    <x v="50"/>
    <n v="49000"/>
    <s v="Lampu LED 9 Watt Warm White"/>
    <n v="1"/>
    <n v="-1"/>
    <n v="6"/>
    <s v="Buah"/>
    <n v="294000"/>
    <s v="Keluar"/>
  </r>
  <r>
    <x v="0"/>
    <m/>
    <x v="15"/>
    <n v="93"/>
    <x v="12"/>
    <s v="Petugas kebersihan"/>
    <x v="84"/>
    <n v="65000"/>
    <s v="Sapu Plastik"/>
    <n v="1"/>
    <n v="-1"/>
    <n v="2"/>
    <s v="Buah"/>
    <n v="130000"/>
    <s v="Keluar"/>
  </r>
  <r>
    <x v="0"/>
    <m/>
    <x v="15"/>
    <n v="93"/>
    <x v="12"/>
    <s v="Petugas kebersihan"/>
    <x v="86"/>
    <n v="12000"/>
    <s v="Serokan Sampah"/>
    <n v="1"/>
    <n v="-1"/>
    <n v="1"/>
    <s v="Buah"/>
    <n v="12000"/>
    <s v="Keluar"/>
  </r>
  <r>
    <x v="0"/>
    <m/>
    <x v="15"/>
    <n v="93"/>
    <x v="12"/>
    <s v="Petugas kebersihan"/>
    <x v="67"/>
    <n v="34000"/>
    <s v="Pengharum ruangan spray"/>
    <n v="1"/>
    <n v="-1"/>
    <n v="0"/>
    <s v="Kaleng"/>
    <n v="0"/>
    <s v="Keluar"/>
  </r>
  <r>
    <x v="0"/>
    <m/>
    <x v="15"/>
    <n v="93"/>
    <x v="12"/>
    <s v="Petugas kebersihan"/>
    <x v="35"/>
    <n v="40900"/>
    <s v="Kain Lap"/>
    <n v="1"/>
    <n v="-1"/>
    <n v="16"/>
    <s v="Buah"/>
    <n v="654400"/>
    <s v="Keluar"/>
  </r>
  <r>
    <x v="0"/>
    <m/>
    <x v="15"/>
    <n v="93"/>
    <x v="12"/>
    <s v="Petugas kebersihan"/>
    <x v="38"/>
    <n v="32500"/>
    <s v="Kemoceng"/>
    <n v="1"/>
    <n v="-1"/>
    <n v="5"/>
    <s v="Buah"/>
    <n v="162500"/>
    <s v="Keluar"/>
  </r>
  <r>
    <x v="0"/>
    <m/>
    <x v="15"/>
    <n v="93"/>
    <x v="12"/>
    <s v="Petugas kebersihan"/>
    <x v="26"/>
    <n v="30000"/>
    <s v="Hand soap botol"/>
    <n v="2"/>
    <n v="-2"/>
    <n v="8"/>
    <s v="Botol"/>
    <n v="240000"/>
    <s v="Keluar"/>
  </r>
  <r>
    <x v="0"/>
    <m/>
    <x v="15"/>
    <n v="93"/>
    <x v="12"/>
    <s v="Petugas kebersihan"/>
    <x v="65"/>
    <n v="15000"/>
    <s v="Pengharum ruangan gantung (stella)"/>
    <n v="2"/>
    <n v="-2"/>
    <n v="6"/>
    <s v="Buah"/>
    <n v="90000"/>
    <s v="Keluar"/>
  </r>
  <r>
    <x v="0"/>
    <m/>
    <x v="15"/>
    <n v="93"/>
    <x v="12"/>
    <s v="Petugas kebersihan"/>
    <x v="60"/>
    <n v="10896.551724137931"/>
    <s v="Pembersih kaca botol 440 ml"/>
    <n v="1"/>
    <n v="-1"/>
    <n v="26"/>
    <s v="Botol"/>
    <n v="283310.3448275862"/>
    <s v="Keluar"/>
  </r>
  <r>
    <x v="0"/>
    <m/>
    <x v="15"/>
    <n v="93"/>
    <x v="12"/>
    <s v="Petugas kebersihan"/>
    <x v="37"/>
    <n v="26000"/>
    <s v="Kapur barus ball"/>
    <n v="2"/>
    <n v="-2"/>
    <n v="51"/>
    <s v="Buah"/>
    <n v="1326000"/>
    <s v="Keluar"/>
  </r>
  <r>
    <x v="0"/>
    <m/>
    <x v="15"/>
    <n v="93"/>
    <x v="12"/>
    <s v="Petugas kebersihan"/>
    <x v="118"/>
    <n v="14700"/>
    <s v="Tisu refill"/>
    <n v="4"/>
    <n v="-4"/>
    <n v="36"/>
    <s v="Buah"/>
    <n v="529200"/>
    <s v="Keluar"/>
  </r>
  <r>
    <x v="1"/>
    <d v="2024-03-19T00:00:00"/>
    <x v="16"/>
    <s v="00001/UP_TUP/019937/2024"/>
    <x v="19"/>
    <s v=""/>
    <x v="164"/>
    <n v="2700"/>
    <s v="Spon cuci piring"/>
    <n v="15"/>
    <n v="15"/>
    <n v="15"/>
    <s v="Buah"/>
    <n v="40500"/>
    <s v="Masuk"/>
  </r>
  <r>
    <x v="1"/>
    <d v="2024-03-19T00:00:00"/>
    <x v="16"/>
    <s v="00001/UP_TUP/019937/2024"/>
    <x v="19"/>
    <s v=""/>
    <x v="165"/>
    <n v="14000"/>
    <s v="Gundar WC"/>
    <n v="15"/>
    <n v="15"/>
    <n v="15"/>
    <s v="Buah"/>
    <n v="210000"/>
    <s v="Masuk"/>
  </r>
  <r>
    <x v="1"/>
    <d v="2024-03-19T00:00:00"/>
    <x v="16"/>
    <s v="00001/UP_TUP/019937/2024"/>
    <x v="19"/>
    <s v=""/>
    <x v="166"/>
    <n v="35500"/>
    <s v="Kemoceng"/>
    <n v="10"/>
    <n v="10"/>
    <n v="10"/>
    <s v="Buah"/>
    <n v="355000"/>
    <s v="Masuk"/>
  </r>
  <r>
    <x v="1"/>
    <d v="2024-03-19T00:00:00"/>
    <x v="16"/>
    <s v="00001/UP_TUP/019937/2024"/>
    <x v="19"/>
    <s v=""/>
    <x v="167"/>
    <n v="40500"/>
    <s v="Kemoceng"/>
    <n v="10"/>
    <n v="10"/>
    <n v="10"/>
    <s v="Buah"/>
    <n v="405000"/>
    <s v="Masuk"/>
  </r>
  <r>
    <x v="1"/>
    <d v="2024-03-19T00:00:00"/>
    <x v="16"/>
    <s v="00001/UP_TUP/019937/2024"/>
    <x v="19"/>
    <s v=""/>
    <x v="84"/>
    <n v="65000"/>
    <s v="Sapu Plastik"/>
    <n v="8"/>
    <n v="8"/>
    <n v="10"/>
    <s v="Buah"/>
    <n v="650000"/>
    <s v="Masuk"/>
  </r>
  <r>
    <x v="1"/>
    <d v="2024-03-19T00:00:00"/>
    <x v="16"/>
    <s v="00001/UP_TUP/019937/2024"/>
    <x v="19"/>
    <s v=""/>
    <x v="168"/>
    <n v="68000"/>
    <s v="Sapu Plastik"/>
    <n v="7"/>
    <n v="7"/>
    <n v="7"/>
    <s v="Buah"/>
    <n v="476000"/>
    <s v="Masuk"/>
  </r>
  <r>
    <x v="1"/>
    <d v="2024-03-19T00:00:00"/>
    <x v="16"/>
    <s v="00001/UP_TUP/019937/2024"/>
    <x v="19"/>
    <s v=""/>
    <x v="169"/>
    <n v="148000"/>
    <s v="Pel lantai"/>
    <n v="10"/>
    <n v="10"/>
    <n v="10"/>
    <s v="Buah"/>
    <n v="1480000"/>
    <s v="Masuk"/>
  </r>
  <r>
    <x v="1"/>
    <d v="2024-03-19T00:00:00"/>
    <x v="16"/>
    <s v="00001/UP_TUP/019937/2024"/>
    <x v="19"/>
    <s v=""/>
    <x v="170"/>
    <n v="156000"/>
    <s v="Pel Lobi Uk. Sedang"/>
    <n v="10"/>
    <n v="10"/>
    <n v="10"/>
    <s v="Buah"/>
    <n v="1560000"/>
    <s v="Masuk"/>
  </r>
  <r>
    <x v="1"/>
    <d v="2024-03-19T00:00:00"/>
    <x v="16"/>
    <s v="00001/UP_TUP/019937/2024"/>
    <x v="19"/>
    <s v=""/>
    <x v="171"/>
    <n v="3800"/>
    <s v="Cairan pembersih kaca refill"/>
    <n v="31"/>
    <n v="31"/>
    <n v="31"/>
    <s v="bungkus"/>
    <n v="117800"/>
    <s v="Masuk"/>
  </r>
  <r>
    <x v="1"/>
    <d v="2024-03-19T00:00:00"/>
    <x v="16"/>
    <s v="00001/UP_TUP/019937/2024"/>
    <x v="19"/>
    <s v=""/>
    <x v="172"/>
    <n v="8900"/>
    <s v="Cairan pembersih kaca refill"/>
    <n v="10"/>
    <n v="10"/>
    <n v="10"/>
    <s v="bungkus"/>
    <n v="89000"/>
    <s v="Masuk"/>
  </r>
  <r>
    <x v="1"/>
    <d v="2024-03-19T00:00:00"/>
    <x v="16"/>
    <s v="00001/UP_TUP/019937/2024"/>
    <x v="19"/>
    <s v=""/>
    <x v="143"/>
    <n v="15200"/>
    <s v="Super pell refill"/>
    <n v="20"/>
    <n v="20"/>
    <n v="19"/>
    <s v="bungkus"/>
    <n v="288800"/>
    <s v="Masuk"/>
  </r>
  <r>
    <x v="1"/>
    <d v="2024-03-19T00:00:00"/>
    <x v="16"/>
    <s v="00001/UP_TUP/019937/2024"/>
    <x v="19"/>
    <s v=""/>
    <x v="143"/>
    <n v="15200"/>
    <s v="Super pell refill"/>
    <n v="10"/>
    <n v="10"/>
    <n v="29"/>
    <s v="bungkus"/>
    <n v="440800"/>
    <s v="Masuk"/>
  </r>
  <r>
    <x v="1"/>
    <d v="2024-03-19T00:00:00"/>
    <x v="16"/>
    <s v="00001/UP_TUP/019937/2024"/>
    <x v="19"/>
    <s v=""/>
    <x v="173"/>
    <n v="16600"/>
    <s v="Kapur barus ball"/>
    <n v="37"/>
    <n v="37"/>
    <n v="37"/>
    <s v="Buah"/>
    <n v="614200"/>
    <s v="Masuk"/>
  </r>
  <r>
    <x v="1"/>
    <d v="2024-03-19T00:00:00"/>
    <x v="16"/>
    <s v="00001/UP_TUP/019937/2024"/>
    <x v="19"/>
    <s v=""/>
    <x v="174"/>
    <n v="20300"/>
    <s v="Mama lime refill"/>
    <n v="15"/>
    <n v="15"/>
    <n v="15"/>
    <s v="bungkus"/>
    <n v="304500"/>
    <s v="Masuk"/>
  </r>
  <r>
    <x v="1"/>
    <d v="2024-03-19T00:00:00"/>
    <x v="16"/>
    <s v="00001/UP_TUP/019937/2024"/>
    <x v="19"/>
    <s v=""/>
    <x v="175"/>
    <n v="24800"/>
    <s v="Porstex"/>
    <n v="12"/>
    <n v="12"/>
    <n v="12"/>
    <s v="Buah"/>
    <n v="297600"/>
    <s v="Masuk"/>
  </r>
  <r>
    <x v="1"/>
    <d v="2024-03-19T00:00:00"/>
    <x v="16"/>
    <s v="00001/UP_TUP/019937/2024"/>
    <x v="19"/>
    <s v=""/>
    <x v="176"/>
    <n v="25900"/>
    <s v="Pestisida Baygon"/>
    <n v="8"/>
    <n v="8"/>
    <n v="8"/>
    <s v="Botol"/>
    <n v="207200"/>
    <s v="Masuk"/>
  </r>
  <r>
    <x v="1"/>
    <d v="2024-03-19T00:00:00"/>
    <x v="16"/>
    <s v="00001/UP_TUP/019937/2024"/>
    <x v="19"/>
    <s v=""/>
    <x v="177"/>
    <n v="26100"/>
    <s v="Mama lime botol"/>
    <n v="20"/>
    <n v="20"/>
    <n v="20"/>
    <s v="Botol"/>
    <n v="522000"/>
    <s v="Masuk"/>
  </r>
  <r>
    <x v="1"/>
    <d v="2024-03-19T00:00:00"/>
    <x v="16"/>
    <s v="00001/UP_TUP/019937/2024"/>
    <x v="19"/>
    <s v=""/>
    <x v="178"/>
    <n v="32800"/>
    <s v="Pestisida Baygon"/>
    <n v="12"/>
    <n v="12"/>
    <n v="12"/>
    <s v="Botol"/>
    <n v="393600"/>
    <s v="Masuk"/>
  </r>
  <r>
    <x v="1"/>
    <d v="2024-03-19T00:00:00"/>
    <x v="16"/>
    <s v="00001/UP_TUP/019937/2024"/>
    <x v="19"/>
    <s v=""/>
    <x v="179"/>
    <n v="39500"/>
    <s v="Kapur barus double ball"/>
    <n v="13"/>
    <n v="13"/>
    <n v="13"/>
    <s v="bungkus"/>
    <n v="513500"/>
    <s v="Masuk"/>
  </r>
  <r>
    <x v="1"/>
    <d v="2024-03-19T00:00:00"/>
    <x v="16"/>
    <s v="00001/UP_TUP/019937/2024"/>
    <x v="19"/>
    <s v=""/>
    <x v="180"/>
    <n v="42300"/>
    <s v="Harpic refill"/>
    <n v="6"/>
    <n v="6"/>
    <n v="6"/>
    <s v="refill"/>
    <n v="253800"/>
    <s v="Masuk"/>
  </r>
  <r>
    <x v="1"/>
    <d v="2024-03-19T00:00:00"/>
    <x v="16"/>
    <s v="00001/UP_TUP/019937/2024"/>
    <x v="19"/>
    <s v=""/>
    <x v="181"/>
    <n v="44400"/>
    <s v="Harpic refill"/>
    <n v="9"/>
    <n v="9"/>
    <n v="9"/>
    <s v="refill"/>
    <n v="399600"/>
    <s v="Masuk"/>
  </r>
  <r>
    <x v="1"/>
    <d v="2024-03-19T00:00:00"/>
    <x v="16"/>
    <s v="00001/UP_TUP/019937/2024"/>
    <x v="19"/>
    <s v=""/>
    <x v="182"/>
    <n v="45600"/>
    <s v="Kapur barus double ball"/>
    <n v="7"/>
    <n v="7"/>
    <n v="7"/>
    <s v="bungkus"/>
    <n v="319200"/>
    <s v="Masuk"/>
  </r>
  <r>
    <x v="1"/>
    <d v="2024-03-19T00:00:00"/>
    <x v="16"/>
    <s v="00001/UP_TUP/019937/2024"/>
    <x v="19"/>
    <s v=""/>
    <x v="183"/>
    <n v="9600"/>
    <s v="Pengharum ruangan gantung (stella)"/>
    <n v="2"/>
    <n v="2"/>
    <n v="2"/>
    <s v="Buah"/>
    <n v="19200"/>
    <s v="Masuk"/>
  </r>
  <r>
    <x v="1"/>
    <d v="2024-03-19T00:00:00"/>
    <x v="16"/>
    <s v="00001/UP_TUP/019937/2024"/>
    <x v="19"/>
    <s v=""/>
    <x v="184"/>
    <n v="10100"/>
    <s v="Pengharum ruangan gantung (stella)"/>
    <n v="13"/>
    <n v="13"/>
    <n v="13"/>
    <s v="Buah"/>
    <n v="131300"/>
    <s v="Masuk"/>
  </r>
  <r>
    <x v="1"/>
    <d v="2024-03-19T00:00:00"/>
    <x v="16"/>
    <s v="00001/UP_TUP/019937/2024"/>
    <x v="19"/>
    <s v=""/>
    <x v="185"/>
    <n v="10600"/>
    <s v="Pengharum ruangan gantung (stella)"/>
    <n v="7"/>
    <n v="7"/>
    <n v="7"/>
    <s v="Buah"/>
    <n v="74200"/>
    <s v="Masuk"/>
  </r>
  <r>
    <x v="1"/>
    <d v="2024-03-19T00:00:00"/>
    <x v="16"/>
    <s v="00001/UP_TUP/019937/2024"/>
    <x v="19"/>
    <s v=""/>
    <x v="186"/>
    <n v="11100"/>
    <s v="Pengharum ruangan gantung (stella)"/>
    <n v="8"/>
    <n v="8"/>
    <n v="8"/>
    <s v="Buah"/>
    <n v="88800"/>
    <s v="Masuk"/>
  </r>
  <r>
    <x v="1"/>
    <d v="2024-03-19T00:00:00"/>
    <x v="16"/>
    <s v="00001/UP_TUP/019937/2024"/>
    <x v="19"/>
    <s v=""/>
    <x v="187"/>
    <n v="26000"/>
    <s v="Pengharum ruangan spray"/>
    <n v="4"/>
    <n v="4"/>
    <n v="4"/>
    <s v="Kaleng"/>
    <n v="104000"/>
    <s v="Masuk"/>
  </r>
  <r>
    <x v="1"/>
    <d v="2024-03-19T00:00:00"/>
    <x v="16"/>
    <s v="00001/UP_TUP/019937/2024"/>
    <x v="19"/>
    <s v=""/>
    <x v="188"/>
    <n v="27200"/>
    <s v="Pengharum ruangan spray"/>
    <n v="14"/>
    <n v="14"/>
    <n v="14"/>
    <s v="Kaleng"/>
    <n v="380800"/>
    <s v="Masuk"/>
  </r>
  <r>
    <x v="1"/>
    <d v="2024-03-19T00:00:00"/>
    <x v="16"/>
    <s v="00001/UP_TUP/019937/2024"/>
    <x v="19"/>
    <s v=""/>
    <x v="189"/>
    <n v="33600"/>
    <s v="Pengharum ruangan spray"/>
    <n v="4"/>
    <n v="4"/>
    <n v="4"/>
    <s v="Kaleng"/>
    <n v="134400"/>
    <s v="Masuk"/>
  </r>
  <r>
    <x v="1"/>
    <d v="2024-03-19T00:00:00"/>
    <x v="16"/>
    <s v="00001/UP_TUP/019937/2024"/>
    <x v="19"/>
    <s v=""/>
    <x v="190"/>
    <n v="34500"/>
    <s v="Pengharum ruangan matic refill"/>
    <n v="2"/>
    <n v="2"/>
    <n v="2"/>
    <s v="Kaleng"/>
    <n v="69000"/>
    <s v="Masuk"/>
  </r>
  <r>
    <x v="1"/>
    <d v="2024-03-19T00:00:00"/>
    <x v="16"/>
    <s v="00001/UP_TUP/019937/2024"/>
    <x v="19"/>
    <s v=""/>
    <x v="191"/>
    <n v="36100"/>
    <s v="Pengharum ruangan matic refill"/>
    <n v="2"/>
    <n v="2"/>
    <n v="2"/>
    <s v="Kaleng"/>
    <n v="72200"/>
    <s v="Masuk"/>
  </r>
  <r>
    <x v="1"/>
    <d v="2024-03-19T00:00:00"/>
    <x v="16"/>
    <s v="00001/UP_TUP/019937/2024"/>
    <x v="19"/>
    <s v=""/>
    <x v="192"/>
    <n v="48900"/>
    <s v="Pengharum ruangan spray"/>
    <n v="4"/>
    <n v="4"/>
    <n v="4"/>
    <s v="Kaleng"/>
    <n v="195600"/>
    <s v="Masuk"/>
  </r>
  <r>
    <x v="1"/>
    <d v="2024-03-19T00:00:00"/>
    <x v="16"/>
    <s v="00001/UP_TUP/019937/2024"/>
    <x v="19"/>
    <s v=""/>
    <x v="193"/>
    <n v="65000"/>
    <s v="Pengharum ruangan matic refill"/>
    <n v="6"/>
    <n v="6"/>
    <n v="6"/>
    <s v="Kaleng"/>
    <n v="390000"/>
    <s v="Masuk"/>
  </r>
  <r>
    <x v="1"/>
    <m/>
    <x v="17"/>
    <m/>
    <x v="1"/>
    <n v="0"/>
    <x v="49"/>
    <n v="17900"/>
    <s v="Lampu LED 9 Watt"/>
    <n v="20"/>
    <n v="20"/>
    <n v="20"/>
    <s v="Buah"/>
    <n v="358000"/>
    <s v="Masuk"/>
  </r>
  <r>
    <x v="1"/>
    <m/>
    <x v="17"/>
    <m/>
    <x v="1"/>
    <n v="0"/>
    <x v="45"/>
    <n v="38975"/>
    <s v="Lampu LED 11 Watt"/>
    <n v="30"/>
    <n v="30"/>
    <n v="30"/>
    <s v="Buah"/>
    <n v="1169250"/>
    <s v="Masuk"/>
  </r>
  <r>
    <x v="1"/>
    <m/>
    <x v="17"/>
    <m/>
    <x v="1"/>
    <n v="0"/>
    <x v="46"/>
    <n v="85000"/>
    <s v="Lampu LED 20 Watt"/>
    <n v="10"/>
    <n v="10"/>
    <n v="11"/>
    <s v="Buah"/>
    <n v="935000"/>
    <s v="Masuk"/>
  </r>
  <r>
    <x v="1"/>
    <m/>
    <x v="17"/>
    <m/>
    <x v="1"/>
    <n v="0"/>
    <x v="48"/>
    <n v="121000"/>
    <s v="Lampu LED 35 Watt"/>
    <n v="5"/>
    <n v="5"/>
    <n v="9"/>
    <s v="Buah"/>
    <n v="1089000"/>
    <s v="Masuk"/>
  </r>
  <r>
    <x v="1"/>
    <m/>
    <x v="17"/>
    <m/>
    <x v="1"/>
    <n v="0"/>
    <x v="8"/>
    <n v="3350"/>
    <s v="Baterai AAA"/>
    <n v="58"/>
    <n v="58"/>
    <n v="54"/>
    <s v="Buah"/>
    <n v="180900"/>
    <s v="Masuk"/>
  </r>
  <r>
    <x v="0"/>
    <m/>
    <x v="17"/>
    <m/>
    <x v="20"/>
    <s v="Fungsi ALS"/>
    <x v="116"/>
    <n v="12500"/>
    <s v="Tisu"/>
    <n v="1"/>
    <n v="-1"/>
    <n v="0"/>
    <s v="bungkus"/>
    <n v="0"/>
    <s v="Keluar"/>
  </r>
  <r>
    <x v="0"/>
    <m/>
    <x v="17"/>
    <m/>
    <x v="20"/>
    <s v="Fungsi ALS"/>
    <x v="61"/>
    <n v="1425"/>
    <s v="Pena Hitam"/>
    <n v="1"/>
    <n v="-1"/>
    <n v="50"/>
    <s v="Buah"/>
    <n v="71250"/>
    <s v="Keluar"/>
  </r>
  <r>
    <x v="0"/>
    <m/>
    <x v="17"/>
    <m/>
    <x v="20"/>
    <s v="Fungsi ALS"/>
    <x v="41"/>
    <n v="47500"/>
    <s v="Kertas HVS 70 Gram Kwarto"/>
    <n v="1"/>
    <n v="-1"/>
    <n v="81"/>
    <s v="Rim"/>
    <n v="3847500"/>
    <s v="Keluar"/>
  </r>
  <r>
    <x v="0"/>
    <m/>
    <x v="18"/>
    <m/>
    <x v="17"/>
    <s v="Fungsi Umum"/>
    <x v="51"/>
    <n v="25571.794871794871"/>
    <s v="Lampu TL 18 W"/>
    <n v="1"/>
    <n v="-1"/>
    <n v="35"/>
    <s v="Buah"/>
    <n v="895012.8205128205"/>
    <s v="Keluar"/>
  </r>
  <r>
    <x v="0"/>
    <m/>
    <x v="18"/>
    <m/>
    <x v="17"/>
    <s v="Fungsi Umum"/>
    <x v="46"/>
    <n v="85000"/>
    <s v="Lampu LED 20 Watt"/>
    <n v="1"/>
    <n v="-1"/>
    <n v="10"/>
    <s v="Buah"/>
    <n v="850000"/>
    <s v="Keluar"/>
  </r>
  <r>
    <x v="1"/>
    <m/>
    <x v="19"/>
    <m/>
    <x v="1"/>
    <n v="0"/>
    <x v="88"/>
    <n v="7058.8235294117649"/>
    <s v="Spidol Permanen"/>
    <n v="48"/>
    <n v="48"/>
    <n v="62"/>
    <s v="Buah"/>
    <n v="437647.0588235294"/>
    <s v="Masuk"/>
  </r>
  <r>
    <x v="1"/>
    <m/>
    <x v="19"/>
    <m/>
    <x v="1"/>
    <n v="0"/>
    <x v="61"/>
    <n v="1425"/>
    <s v="Pena Hitam"/>
    <n v="244"/>
    <n v="244"/>
    <n v="294"/>
    <s v="Buah"/>
    <n v="418950"/>
    <s v="Masuk"/>
  </r>
  <r>
    <x v="1"/>
    <m/>
    <x v="19"/>
    <m/>
    <x v="1"/>
    <n v="0"/>
    <x v="64"/>
    <n v="2492"/>
    <s v="Penghapus Pensil"/>
    <n v="48"/>
    <n v="48"/>
    <n v="223"/>
    <s v="Buah"/>
    <n v="555716"/>
    <s v="Masuk"/>
  </r>
  <r>
    <x v="1"/>
    <m/>
    <x v="19"/>
    <m/>
    <x v="1"/>
    <n v="0"/>
    <x v="76"/>
    <n v="500"/>
    <s v="Rautan Pensil"/>
    <n v="24"/>
    <n v="24"/>
    <n v="33"/>
    <s v="Buah"/>
    <n v="16500"/>
    <s v="Masuk"/>
  </r>
  <r>
    <x v="1"/>
    <m/>
    <x v="19"/>
    <m/>
    <x v="1"/>
    <n v="0"/>
    <x v="68"/>
    <n v="3750"/>
    <s v="Pensil 2B"/>
    <n v="96"/>
    <n v="96"/>
    <n v="204"/>
    <s v="Buah"/>
    <n v="765000"/>
    <s v="Masuk"/>
  </r>
  <r>
    <x v="1"/>
    <m/>
    <x v="19"/>
    <m/>
    <x v="1"/>
    <n v="0"/>
    <x v="91"/>
    <n v="9000"/>
    <s v="Stabilo"/>
    <n v="60"/>
    <n v="60"/>
    <n v="73"/>
    <s v="Buah"/>
    <n v="657000"/>
    <s v="Masuk"/>
  </r>
  <r>
    <x v="1"/>
    <m/>
    <x v="19"/>
    <m/>
    <x v="1"/>
    <n v="0"/>
    <x v="194"/>
    <s v=""/>
    <s v="Tinta Stempel"/>
    <n v="24"/>
    <n v="24"/>
    <n v="24"/>
    <s v="Buah"/>
    <s v=""/>
    <s v="Masuk"/>
  </r>
  <r>
    <x v="1"/>
    <m/>
    <x v="19"/>
    <m/>
    <x v="1"/>
    <n v="0"/>
    <x v="10"/>
    <n v="4050"/>
    <s v="Binder Clip No. 105"/>
    <n v="33"/>
    <n v="33"/>
    <n v="64"/>
    <s v="Kotak"/>
    <n v="259200"/>
    <s v="Masuk"/>
  </r>
  <r>
    <x v="1"/>
    <m/>
    <x v="19"/>
    <m/>
    <x v="1"/>
    <n v="0"/>
    <x v="11"/>
    <n v="5041.666666666667"/>
    <s v="Binder Clip No. 107"/>
    <n v="46"/>
    <n v="46"/>
    <n v="57"/>
    <s v="Kotak"/>
    <n v="287375"/>
    <s v="Masuk"/>
  </r>
  <r>
    <x v="1"/>
    <m/>
    <x v="19"/>
    <m/>
    <x v="1"/>
    <n v="0"/>
    <x v="12"/>
    <n v="9111.1111111111113"/>
    <s v="Binder Clip No. 111"/>
    <n v="46"/>
    <n v="46"/>
    <n v="85"/>
    <s v="Kotak"/>
    <n v="774444.4444444445"/>
    <s v="Masuk"/>
  </r>
  <r>
    <x v="1"/>
    <m/>
    <x v="19"/>
    <m/>
    <x v="1"/>
    <n v="0"/>
    <x v="13"/>
    <n v="8500"/>
    <s v="Binder Clip No. 155"/>
    <n v="38"/>
    <n v="38"/>
    <n v="85"/>
    <s v="Kotak"/>
    <n v="722500"/>
    <s v="Masuk"/>
  </r>
  <r>
    <x v="1"/>
    <m/>
    <x v="19"/>
    <m/>
    <x v="1"/>
    <n v="0"/>
    <x v="14"/>
    <n v="14666.666666666666"/>
    <s v="Binder Clip No. 200"/>
    <n v="56"/>
    <n v="56"/>
    <n v="78"/>
    <s v="Kotak"/>
    <n v="1144000"/>
    <s v="Masuk"/>
  </r>
  <r>
    <x v="1"/>
    <m/>
    <x v="19"/>
    <m/>
    <x v="1"/>
    <n v="0"/>
    <x v="15"/>
    <n v="22000"/>
    <s v="Binder Clip No. 260"/>
    <n v="68"/>
    <n v="68"/>
    <n v="83"/>
    <s v="Kotak"/>
    <n v="1826000"/>
    <s v="Masuk"/>
  </r>
  <r>
    <x v="1"/>
    <m/>
    <x v="19"/>
    <m/>
    <x v="1"/>
    <n v="0"/>
    <x v="135"/>
    <n v="2500"/>
    <s v="Trigonal clip no. 3"/>
    <n v="72"/>
    <n v="72"/>
    <n v="78"/>
    <s v="Kotak"/>
    <n v="195000"/>
    <s v="Masuk"/>
  </r>
  <r>
    <x v="1"/>
    <m/>
    <x v="19"/>
    <m/>
    <x v="1"/>
    <n v="0"/>
    <x v="114"/>
    <n v="4742.8571428571431"/>
    <s v="Tipe-ex"/>
    <n v="48"/>
    <n v="48"/>
    <n v="79"/>
    <s v="Buah"/>
    <n v="374685.71428571432"/>
    <s v="Masuk"/>
  </r>
  <r>
    <x v="1"/>
    <m/>
    <x v="19"/>
    <m/>
    <x v="1"/>
    <n v="0"/>
    <x v="57"/>
    <n v="35000"/>
    <s v="Map Odner Gobi"/>
    <n v="84"/>
    <n v="84"/>
    <n v="92"/>
    <s v="Buah"/>
    <n v="3220000"/>
    <s v="Masuk"/>
  </r>
  <r>
    <x v="1"/>
    <m/>
    <x v="19"/>
    <m/>
    <x v="1"/>
    <n v="0"/>
    <x v="72"/>
    <n v="11000"/>
    <s v="Pisau cutter (besar)"/>
    <n v="48"/>
    <n v="48"/>
    <n v="55"/>
    <s v="Buah"/>
    <n v="605000"/>
    <s v="Masuk"/>
  </r>
  <r>
    <x v="1"/>
    <m/>
    <x v="19"/>
    <m/>
    <x v="1"/>
    <n v="0"/>
    <x v="30"/>
    <n v="5000"/>
    <s v="Isi Cutter"/>
    <n v="48"/>
    <n v="48"/>
    <n v="60"/>
    <s v="Kotak"/>
    <n v="300000"/>
    <s v="Masuk"/>
  </r>
  <r>
    <x v="1"/>
    <m/>
    <x v="19"/>
    <m/>
    <x v="1"/>
    <n v="0"/>
    <x v="92"/>
    <n v="8600"/>
    <s v="Staples No. 10"/>
    <n v="96"/>
    <n v="96"/>
    <n v="112"/>
    <s v="Buah"/>
    <n v="963200"/>
    <s v="Masuk"/>
  </r>
  <r>
    <x v="1"/>
    <m/>
    <x v="19"/>
    <m/>
    <x v="1"/>
    <n v="0"/>
    <x v="31"/>
    <n v="2600"/>
    <s v="Isi Staples No. 10"/>
    <n v="96"/>
    <n v="96"/>
    <n v="116"/>
    <s v="Kotak"/>
    <n v="301600"/>
    <s v="Masuk"/>
  </r>
  <r>
    <x v="1"/>
    <m/>
    <x v="19"/>
    <m/>
    <x v="1"/>
    <n v="0"/>
    <x v="195"/>
    <s v=""/>
    <s v="Gunting kertas (besar)"/>
    <n v="12"/>
    <n v="12"/>
    <n v="12"/>
    <s v="Buah"/>
    <s v=""/>
    <s v="Masuk"/>
  </r>
  <r>
    <x v="1"/>
    <m/>
    <x v="19"/>
    <m/>
    <x v="1"/>
    <n v="0"/>
    <x v="94"/>
    <n v="4000"/>
    <s v="Stick Note 3x3 inch Uk. besar"/>
    <n v="12"/>
    <n v="12"/>
    <n v="17"/>
    <s v="Buah"/>
    <n v="68000"/>
    <s v="Masuk"/>
  </r>
  <r>
    <x v="1"/>
    <m/>
    <x v="19"/>
    <m/>
    <x v="1"/>
    <n v="0"/>
    <x v="93"/>
    <n v="8350"/>
    <s v="Stick Note"/>
    <n v="120"/>
    <n v="120"/>
    <n v="192"/>
    <s v="Buah"/>
    <n v="1603200"/>
    <s v="Masuk"/>
  </r>
  <r>
    <x v="1"/>
    <m/>
    <x v="19"/>
    <m/>
    <x v="1"/>
    <n v="0"/>
    <x v="41"/>
    <n v="47500"/>
    <s v="Kertas HVS 70 Gram Kwarto"/>
    <n v="100"/>
    <n v="100"/>
    <n v="181"/>
    <s v="Rim"/>
    <n v="8597500"/>
    <s v="Masuk"/>
  </r>
  <r>
    <x v="1"/>
    <d v="2024-02-23T00:00:00"/>
    <x v="19"/>
    <s v="00007/UP_TUP/019937/2024"/>
    <x v="1"/>
    <n v="0"/>
    <x v="1"/>
    <n v="58300"/>
    <s v="Kertas HVS 70 Gram Folio"/>
    <n v="9"/>
    <n v="9"/>
    <n v="16"/>
    <s v="Rim"/>
    <n v="932800"/>
    <s v="Masuk"/>
  </r>
  <r>
    <x v="1"/>
    <d v="2024-01-24T00:00:00"/>
    <x v="19"/>
    <s v="00006/UP_TUP/019937/2024"/>
    <x v="1"/>
    <n v="0"/>
    <x v="0"/>
    <n v="61800"/>
    <s v="Kertas HVS 80 Gram Folio"/>
    <n v="2"/>
    <n v="2"/>
    <n v="1"/>
    <s v="Rim"/>
    <n v="61800"/>
    <s v="Masuk"/>
  </r>
  <r>
    <x v="1"/>
    <d v="2024-03-20T00:00:00"/>
    <x v="19"/>
    <s v="00003/UP_TUP/019937/2024"/>
    <x v="1"/>
    <n v="0"/>
    <x v="7"/>
    <n v="3200"/>
    <s v="Baterai AA"/>
    <n v="240"/>
    <n v="240"/>
    <n v="235"/>
    <s v="Buah"/>
    <n v="752000"/>
    <s v="Masuk"/>
  </r>
  <r>
    <x v="1"/>
    <d v="2024-03-20T00:00:00"/>
    <x v="19"/>
    <s v="00003/UP_TUP/019937/2024"/>
    <x v="1"/>
    <n v="0"/>
    <x v="8"/>
    <n v="3350"/>
    <s v="Baterai AAA"/>
    <n v="186"/>
    <n v="186"/>
    <n v="240"/>
    <s v="Buah"/>
    <n v="804000"/>
    <s v="Masuk"/>
  </r>
  <r>
    <x v="1"/>
    <d v="2024-03-20T00:00:00"/>
    <x v="19"/>
    <s v="00003/UP_TUP/019937/2024"/>
    <x v="1"/>
    <n v="0"/>
    <x v="116"/>
    <n v="12500"/>
    <s v="Tisu"/>
    <n v="50"/>
    <n v="50"/>
    <n v="50"/>
    <s v="bungkus"/>
    <n v="625000"/>
    <s v="Masuk"/>
  </r>
  <r>
    <x v="1"/>
    <m/>
    <x v="19"/>
    <m/>
    <x v="1"/>
    <n v="0"/>
    <x v="3"/>
    <n v="35000"/>
    <s v="Amplop Kesing Coklat"/>
    <n v="40"/>
    <n v="40"/>
    <n v="58"/>
    <s v="Pak"/>
    <n v="2030000"/>
    <s v="Masuk"/>
  </r>
  <r>
    <x v="1"/>
    <m/>
    <x v="19"/>
    <m/>
    <x v="1"/>
    <n v="0"/>
    <x v="196"/>
    <s v=""/>
    <s v="Lem Stick Gel"/>
    <n v="84"/>
    <n v="84"/>
    <n v="84"/>
    <s v="Buah"/>
    <s v=""/>
    <s v="Masuk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0"/>
    <m/>
    <x v="21"/>
    <m/>
    <x v="0"/>
    <s v="Fungsi SDM &amp; Hukum"/>
    <x v="131"/>
    <n v="250000"/>
    <s v="Toner HP 79 A Compatible"/>
    <n v="1"/>
    <n v="-1"/>
    <n v="2"/>
    <s v="Buah"/>
    <n v="500000"/>
    <s v="Keluar"/>
  </r>
  <r>
    <x v="0"/>
    <m/>
    <x v="22"/>
    <m/>
    <x v="22"/>
    <s v="Fungsi Perencanaan"/>
    <x v="7"/>
    <n v="3200"/>
    <s v="Baterai AA"/>
    <n v="2"/>
    <n v="-2"/>
    <n v="233"/>
    <s v="Buah"/>
    <n v="745600"/>
    <s v="Keluar"/>
  </r>
  <r>
    <x v="0"/>
    <m/>
    <x v="23"/>
    <m/>
    <x v="23"/>
    <s v="Sekretaris"/>
    <x v="116"/>
    <n v="12500"/>
    <s v="Tisu"/>
    <n v="4"/>
    <n v="-4"/>
    <n v="46"/>
    <s v="bungkus"/>
    <n v="575000"/>
    <s v="Keluar"/>
  </r>
  <r>
    <x v="0"/>
    <m/>
    <x v="23"/>
    <m/>
    <x v="23"/>
    <s v="Sekretaris"/>
    <x v="41"/>
    <n v="47500"/>
    <s v="Kertas HVS 70 Gram Kwarto"/>
    <n v="5"/>
    <n v="-5"/>
    <n v="176"/>
    <s v="Rim"/>
    <n v="8360000"/>
    <s v="Keluar"/>
  </r>
  <r>
    <x v="0"/>
    <m/>
    <x v="23"/>
    <m/>
    <x v="23"/>
    <s v="Sekretaris"/>
    <x v="187"/>
    <n v="26000"/>
    <s v="Pengharum ruangan spray"/>
    <n v="1"/>
    <n v="-1"/>
    <n v="3"/>
    <s v="Kaleng"/>
    <n v="78000"/>
    <s v="Keluar"/>
  </r>
  <r>
    <x v="0"/>
    <m/>
    <x v="23"/>
    <m/>
    <x v="23"/>
    <s v="Sekretaris"/>
    <x v="66"/>
    <n v="41000"/>
    <s v="Pengharum ruangan matic refill"/>
    <n v="2"/>
    <n v="-2"/>
    <n v="7"/>
    <s v="Kaleng"/>
    <n v="287000"/>
    <s v="Keluar"/>
  </r>
  <r>
    <x v="0"/>
    <m/>
    <x v="23"/>
    <m/>
    <x v="18"/>
    <s v="Petugas kebersihan"/>
    <x v="137"/>
    <n v="51900"/>
    <s v="Wiper pembersih kaca"/>
    <n v="1"/>
    <n v="-1"/>
    <n v="5"/>
    <s v="Buah"/>
    <n v="259500"/>
    <s v="Keluar"/>
  </r>
  <r>
    <x v="0"/>
    <m/>
    <x v="23"/>
    <m/>
    <x v="18"/>
    <s v="Petugas kebersihan"/>
    <x v="19"/>
    <n v="3800"/>
    <s v="Cairan pembersih kaca 425 ml"/>
    <n v="1"/>
    <n v="-1"/>
    <n v="16"/>
    <s v="bungkus"/>
    <n v="60800"/>
    <s v="Keluar"/>
  </r>
  <r>
    <x v="0"/>
    <m/>
    <x v="23"/>
    <m/>
    <x v="18"/>
    <s v="Petugas kebersihan"/>
    <x v="143"/>
    <n v="15200"/>
    <s v="Super pell refill"/>
    <n v="1"/>
    <n v="-1"/>
    <n v="28"/>
    <s v="bungkus"/>
    <n v="425600"/>
    <s v="Keluar"/>
  </r>
  <r>
    <x v="0"/>
    <m/>
    <x v="23"/>
    <m/>
    <x v="14"/>
    <s v="Fungsi Statistik Hansos"/>
    <x v="109"/>
    <n v="65000"/>
    <s v="Tinta Epson T6735 Light Cyan"/>
    <n v="1"/>
    <n v="-1"/>
    <n v="6"/>
    <s v="Buah"/>
    <n v="390000"/>
    <s v="Keluar"/>
  </r>
  <r>
    <x v="0"/>
    <m/>
    <x v="23"/>
    <m/>
    <x v="14"/>
    <s v="Fungsi Statistik Hansos"/>
    <x v="110"/>
    <n v="65000"/>
    <s v="Tinta Epson T6736 Light Magenta"/>
    <n v="1"/>
    <n v="-1"/>
    <n v="6"/>
    <s v="Botol"/>
    <n v="390000"/>
    <s v="Keluar"/>
  </r>
  <r>
    <x v="0"/>
    <m/>
    <x v="23"/>
    <m/>
    <x v="8"/>
    <s v="Petugas kebersihan"/>
    <x v="137"/>
    <n v="51900"/>
    <s v="Wiper pembersih kaca"/>
    <n v="1"/>
    <n v="-1"/>
    <n v="4"/>
    <s v="Buah"/>
    <n v="207600"/>
    <s v="Keluar"/>
  </r>
  <r>
    <x v="0"/>
    <m/>
    <x v="23"/>
    <m/>
    <x v="8"/>
    <s v="Petugas kebersihan"/>
    <x v="171"/>
    <n v="3800"/>
    <s v="Cairan pembersih kaca refill"/>
    <n v="2"/>
    <n v="-2"/>
    <n v="29"/>
    <s v="bungkus"/>
    <n v="110200"/>
    <s v="Keluar"/>
  </r>
  <r>
    <x v="0"/>
    <m/>
    <x v="23"/>
    <m/>
    <x v="8"/>
    <s v="Petugas kebersihan"/>
    <x v="60"/>
    <n v="10896.551724137931"/>
    <s v="Pembersih kaca botol 440 ml"/>
    <n v="1"/>
    <n v="-1"/>
    <n v="25"/>
    <s v="Botol"/>
    <n v="272413.79310344829"/>
    <s v="Keluar"/>
  </r>
  <r>
    <x v="0"/>
    <m/>
    <x v="23"/>
    <m/>
    <x v="8"/>
    <s v="Petugas kebersihan"/>
    <x v="24"/>
    <n v="26100"/>
    <s v="Gundar WC"/>
    <n v="2"/>
    <n v="-2"/>
    <n v="4"/>
    <s v="Buah"/>
    <n v="104400"/>
    <s v="Keluar"/>
  </r>
  <r>
    <x v="0"/>
    <m/>
    <x v="23"/>
    <m/>
    <x v="8"/>
    <s v="Petugas kebersihan"/>
    <x v="35"/>
    <n v="40900"/>
    <s v="Kain Lap"/>
    <n v="1"/>
    <n v="-1"/>
    <n v="15"/>
    <s v="Buah"/>
    <n v="613500"/>
    <s v="Keluar"/>
  </r>
  <r>
    <x v="0"/>
    <m/>
    <x v="23"/>
    <m/>
    <x v="8"/>
    <s v="Petugas kebersihan"/>
    <x v="65"/>
    <n v="15000"/>
    <s v="Pengharum ruangan gantung (stella)"/>
    <n v="4"/>
    <n v="-4"/>
    <n v="2"/>
    <s v="Buah"/>
    <n v="30000"/>
    <s v="Keluar"/>
  </r>
  <r>
    <x v="0"/>
    <m/>
    <x v="23"/>
    <m/>
    <x v="8"/>
    <s v="Petugas kebersihan"/>
    <x v="77"/>
    <n v="50300"/>
    <s v="Rinso Cair"/>
    <n v="1"/>
    <n v="-1"/>
    <n v="1"/>
    <s v="Buah"/>
    <n v="50300"/>
    <s v="Keluar"/>
  </r>
  <r>
    <x v="0"/>
    <m/>
    <x v="23"/>
    <m/>
    <x v="8"/>
    <s v="Petugas kebersihan"/>
    <x v="179"/>
    <n v="39500"/>
    <s v="Kapur barus double ball"/>
    <n v="2"/>
    <n v="-2"/>
    <n v="11"/>
    <s v="bungkus"/>
    <n v="434500"/>
    <s v="Keluar"/>
  </r>
  <r>
    <x v="0"/>
    <m/>
    <x v="23"/>
    <m/>
    <x v="8"/>
    <s v="Petugas kebersihan"/>
    <x v="35"/>
    <n v="40900"/>
    <s v="Kain Lap"/>
    <n v="2"/>
    <n v="-2"/>
    <n v="13"/>
    <s v="Buah"/>
    <n v="531700"/>
    <s v="Keluar"/>
  </r>
  <r>
    <x v="0"/>
    <m/>
    <x v="23"/>
    <m/>
    <x v="8"/>
    <s v="Petugas kebersihan"/>
    <x v="90"/>
    <n v="8000"/>
    <s v="Spon cuci piring"/>
    <n v="2"/>
    <n v="-2"/>
    <n v="24"/>
    <s v="Buah"/>
    <n v="192000"/>
    <s v="Keluar"/>
  </r>
  <r>
    <x v="0"/>
    <m/>
    <x v="23"/>
    <m/>
    <x v="7"/>
    <s v="Petugas kebersihan"/>
    <x v="179"/>
    <n v="39500"/>
    <s v="Kapur barus double ball"/>
    <n v="6"/>
    <n v="-6"/>
    <n v="5"/>
    <s v="bungkus"/>
    <n v="197500"/>
    <s v="Keluar"/>
  </r>
  <r>
    <x v="0"/>
    <m/>
    <x v="23"/>
    <m/>
    <x v="7"/>
    <s v="Petugas kebersihan"/>
    <x v="79"/>
    <n v="34200"/>
    <s v="Sabun Cuci Piring Mama Lime"/>
    <n v="1"/>
    <n v="-1"/>
    <n v="3"/>
    <s v="Buah"/>
    <n v="102600"/>
    <s v="Keluar"/>
  </r>
  <r>
    <x v="0"/>
    <m/>
    <x v="23"/>
    <m/>
    <x v="7"/>
    <s v="Petugas kebersihan"/>
    <x v="26"/>
    <n v="30000"/>
    <s v="Hand soap botol"/>
    <n v="2"/>
    <n v="-2"/>
    <n v="6"/>
    <s v="Botol"/>
    <n v="180000"/>
    <s v="Keluar"/>
  </r>
  <r>
    <x v="0"/>
    <m/>
    <x v="23"/>
    <m/>
    <x v="7"/>
    <s v="Petugas kebersihan"/>
    <x v="171"/>
    <n v="3800"/>
    <s v="Cairan pembersih kaca refill"/>
    <n v="1"/>
    <n v="-1"/>
    <n v="28"/>
    <s v="bungkus"/>
    <n v="106400"/>
    <s v="Keluar"/>
  </r>
  <r>
    <x v="0"/>
    <m/>
    <x v="23"/>
    <m/>
    <x v="7"/>
    <s v="Petugas kebersihan"/>
    <x v="143"/>
    <n v="15200"/>
    <s v="Super pell refill"/>
    <n v="1"/>
    <n v="-1"/>
    <n v="27"/>
    <s v="bungkus"/>
    <n v="410400"/>
    <s v="Keluar"/>
  </r>
  <r>
    <x v="0"/>
    <m/>
    <x v="23"/>
    <m/>
    <x v="7"/>
    <s v="Petugas kebersihan"/>
    <x v="118"/>
    <n v="14700"/>
    <s v="Tisu refill"/>
    <n v="4"/>
    <n v="-4"/>
    <n v="32"/>
    <s v="Buah"/>
    <n v="470400"/>
    <s v="Keluar"/>
  </r>
  <r>
    <x v="0"/>
    <m/>
    <x v="23"/>
    <m/>
    <x v="7"/>
    <s v="Petugas kebersihan"/>
    <x v="173"/>
    <n v="16600"/>
    <s v="Kapur barus ball"/>
    <n v="5"/>
    <n v="-5"/>
    <n v="32"/>
    <s v="Buah"/>
    <n v="531200"/>
    <s v="Keluar"/>
  </r>
  <r>
    <x v="0"/>
    <m/>
    <x v="23"/>
    <m/>
    <x v="7"/>
    <s v="Petugas kebersihan"/>
    <x v="90"/>
    <n v="8000"/>
    <s v="Spon cuci piring"/>
    <n v="1"/>
    <n v="-1"/>
    <n v="23"/>
    <s v="Buah"/>
    <n v="184000"/>
    <s v="Keluar"/>
  </r>
  <r>
    <x v="0"/>
    <m/>
    <x v="23"/>
    <m/>
    <x v="7"/>
    <s v="Petugas kebersihan"/>
    <x v="140"/>
    <n v="2100"/>
    <s v="Kantong Sampah Uk. Sedang"/>
    <n v="10"/>
    <n v="-10"/>
    <n v="1110"/>
    <s v="lembar"/>
    <n v="2331000"/>
    <s v="Keluar"/>
  </r>
  <r>
    <x v="0"/>
    <m/>
    <x v="23"/>
    <m/>
    <x v="7"/>
    <s v="Petugas kebersihan"/>
    <x v="137"/>
    <n v="51900"/>
    <s v="Wiper pembersih kaca"/>
    <n v="1"/>
    <n v="-1"/>
    <n v="3"/>
    <s v="Buah"/>
    <n v="155700"/>
    <s v="Keluar"/>
  </r>
  <r>
    <x v="0"/>
    <m/>
    <x v="23"/>
    <m/>
    <x v="7"/>
    <s v="Petugas kebersihan"/>
    <x v="35"/>
    <n v="40900"/>
    <s v="Kain Lap"/>
    <n v="2"/>
    <n v="-2"/>
    <n v="11"/>
    <s v="Buah"/>
    <n v="449900"/>
    <s v="Keluar"/>
  </r>
  <r>
    <x v="0"/>
    <m/>
    <x v="23"/>
    <m/>
    <x v="7"/>
    <s v="Petugas kebersihan"/>
    <x v="8"/>
    <n v="3350"/>
    <s v="Baterai AAA"/>
    <n v="2"/>
    <n v="-2"/>
    <n v="238"/>
    <s v="Buah"/>
    <n v="797300"/>
    <s v="Keluar"/>
  </r>
  <r>
    <x v="0"/>
    <m/>
    <x v="23"/>
    <m/>
    <x v="24"/>
    <s v="Bagian Umum"/>
    <x v="61"/>
    <n v="1425"/>
    <s v="Pena Hitam"/>
    <n v="2"/>
    <n v="-2"/>
    <n v="292"/>
    <s v="Buah"/>
    <n v="416100"/>
    <s v="Keluar"/>
  </r>
  <r>
    <x v="0"/>
    <m/>
    <x v="23"/>
    <m/>
    <x v="24"/>
    <s v="Bagian Umum"/>
    <x v="195"/>
    <s v=""/>
    <s v="Gunting kertas (besar)"/>
    <n v="1"/>
    <n v="-1"/>
    <n v="11"/>
    <s v="Buah"/>
    <s v=""/>
    <s v="Keluar"/>
  </r>
  <r>
    <x v="0"/>
    <m/>
    <x v="24"/>
    <m/>
    <x v="25"/>
    <s v="Fungsi Umum"/>
    <x v="8"/>
    <n v="3350"/>
    <s v="Baterai AAA"/>
    <n v="2"/>
    <n v="-2"/>
    <n v="236"/>
    <s v="Buah"/>
    <n v="790600"/>
    <s v="Keluar"/>
  </r>
  <r>
    <x v="0"/>
    <m/>
    <x v="24"/>
    <m/>
    <x v="25"/>
    <s v="Fungsi Umum"/>
    <x v="7"/>
    <n v="3200"/>
    <s v="Baterai AA"/>
    <n v="4"/>
    <n v="-4"/>
    <n v="229"/>
    <s v="Buah"/>
    <n v="732800"/>
    <s v="Keluar"/>
  </r>
  <r>
    <x v="0"/>
    <m/>
    <x v="24"/>
    <m/>
    <x v="8"/>
    <s v="Petugas kebersihan"/>
    <x v="72"/>
    <n v="11000"/>
    <s v="Pisau cutter (besar)"/>
    <n v="1"/>
    <n v="-1"/>
    <n v="54"/>
    <s v="Buah"/>
    <n v="594000"/>
    <s v="Keluar"/>
  </r>
  <r>
    <x v="0"/>
    <m/>
    <x v="24"/>
    <m/>
    <x v="8"/>
    <s v="Petugas kebersihan"/>
    <x v="30"/>
    <n v="5000"/>
    <s v="Isi Cutter"/>
    <n v="1"/>
    <n v="-1"/>
    <n v="59"/>
    <s v="Kotak"/>
    <n v="295000"/>
    <s v="Keluar"/>
  </r>
  <r>
    <x v="0"/>
    <m/>
    <x v="24"/>
    <m/>
    <x v="8"/>
    <s v="Petugas kebersihan"/>
    <x v="118"/>
    <n v="14700"/>
    <s v="Tisu refill"/>
    <n v="4"/>
    <n v="-4"/>
    <n v="28"/>
    <s v="Buah"/>
    <n v="411600"/>
    <s v="Keluar"/>
  </r>
  <r>
    <x v="0"/>
    <m/>
    <x v="24"/>
    <m/>
    <x v="8"/>
    <s v="Petugas kebersihan"/>
    <x v="82"/>
    <n v="81500"/>
    <s v="Sapu Loteng"/>
    <n v="1"/>
    <n v="-1"/>
    <n v="4"/>
    <s v="Buah"/>
    <n v="326000"/>
    <s v="Keluar"/>
  </r>
  <r>
    <x v="0"/>
    <m/>
    <x v="24"/>
    <m/>
    <x v="8"/>
    <s v="Petugas kebersihan"/>
    <x v="61"/>
    <n v="1425"/>
    <s v="Pena Hitam"/>
    <n v="2"/>
    <n v="-2"/>
    <n v="290"/>
    <s v="Buah"/>
    <n v="413250"/>
    <s v="Keluar"/>
  </r>
  <r>
    <x v="0"/>
    <m/>
    <x v="24"/>
    <m/>
    <x v="11"/>
    <s v="Petugas kebersihan"/>
    <x v="98"/>
    <n v="23700"/>
    <s v="Super pell 770 ml"/>
    <n v="1"/>
    <n v="-1"/>
    <n v="54"/>
    <s v="Buah"/>
    <n v="1279800"/>
    <s v="Keluar"/>
  </r>
  <r>
    <x v="0"/>
    <m/>
    <x v="24"/>
    <m/>
    <x v="11"/>
    <s v="Petugas kebersihan"/>
    <x v="118"/>
    <n v="14700"/>
    <s v="Tisu refill"/>
    <n v="4"/>
    <n v="-4"/>
    <n v="24"/>
    <s v="Buah"/>
    <n v="352800"/>
    <s v="Keluar"/>
  </r>
  <r>
    <x v="0"/>
    <m/>
    <x v="24"/>
    <m/>
    <x v="11"/>
    <s v="Petugas kebersihan"/>
    <x v="96"/>
    <n v="21500"/>
    <s v="Sunlight 755 ml"/>
    <n v="1"/>
    <n v="-1"/>
    <n v="54"/>
    <s v="Buah"/>
    <n v="1161000"/>
    <s v="Keluar"/>
  </r>
  <r>
    <x v="0"/>
    <m/>
    <x v="24"/>
    <m/>
    <x v="11"/>
    <s v="Petugas kebersihan"/>
    <x v="37"/>
    <n v="26000"/>
    <s v="Kapur barus ball"/>
    <n v="4"/>
    <n v="-4"/>
    <n v="47"/>
    <s v="Buah"/>
    <n v="1222000"/>
    <s v="Keluar"/>
  </r>
  <r>
    <x v="0"/>
    <m/>
    <x v="24"/>
    <m/>
    <x v="11"/>
    <s v="Petugas kebersihan"/>
    <x v="138"/>
    <n v="30700"/>
    <s v="Wipol 750 ml"/>
    <n v="1"/>
    <n v="-1"/>
    <n v="18"/>
    <s v="Buah"/>
    <n v="552600"/>
    <s v="Keluar"/>
  </r>
  <r>
    <x v="0"/>
    <m/>
    <x v="24"/>
    <m/>
    <x v="11"/>
    <s v="Petugas kebersihan"/>
    <x v="71"/>
    <n v="38600"/>
    <s v="Pestisida Baygon"/>
    <n v="1"/>
    <n v="-1"/>
    <n v="2"/>
    <s v="Botol"/>
    <n v="77200"/>
    <s v="Keluar"/>
  </r>
  <r>
    <x v="0"/>
    <m/>
    <x v="24"/>
    <m/>
    <x v="11"/>
    <s v="Petugas kebersihan"/>
    <x v="19"/>
    <n v="3800"/>
    <s v="Cairan pembersih kaca 425 ml"/>
    <n v="1"/>
    <n v="-1"/>
    <n v="15"/>
    <s v="bungkus"/>
    <n v="57000"/>
    <s v="Keluar"/>
  </r>
  <r>
    <x v="0"/>
    <m/>
    <x v="24"/>
    <m/>
    <x v="11"/>
    <s v="Petugas kebersihan"/>
    <x v="116"/>
    <n v="12500"/>
    <s v="Tisu"/>
    <n v="2"/>
    <n v="-2"/>
    <n v="44"/>
    <s v="bungkus"/>
    <n v="550000"/>
    <s v="Keluar"/>
  </r>
  <r>
    <x v="0"/>
    <m/>
    <x v="24"/>
    <m/>
    <x v="11"/>
    <s v="Petugas kebersihan"/>
    <x v="137"/>
    <n v="51900"/>
    <s v="Wiper pembersih kaca"/>
    <n v="1"/>
    <n v="-1"/>
    <n v="2"/>
    <s v="Buah"/>
    <n v="103800"/>
    <s v="Keluar"/>
  </r>
  <r>
    <x v="0"/>
    <m/>
    <x v="24"/>
    <m/>
    <x v="11"/>
    <s v="Petugas kebersihan"/>
    <x v="35"/>
    <n v="40900"/>
    <s v="Kain Lap"/>
    <n v="2"/>
    <n v="-2"/>
    <n v="9"/>
    <s v="Buah"/>
    <n v="368100"/>
    <s v="Keluar"/>
  </r>
  <r>
    <x v="0"/>
    <m/>
    <x v="24"/>
    <m/>
    <x v="11"/>
    <s v="Petugas kebersihan"/>
    <x v="193"/>
    <n v="65000"/>
    <s v="Pengharum ruangan matic refill"/>
    <n v="6"/>
    <n v="-6"/>
    <n v="0"/>
    <s v="Kaleng"/>
    <n v="0"/>
    <s v="Keluar"/>
  </r>
  <r>
    <x v="0"/>
    <m/>
    <x v="24"/>
    <m/>
    <x v="11"/>
    <s v="Petugas kebersihan"/>
    <x v="7"/>
    <n v="3200"/>
    <s v="Baterai AA"/>
    <n v="3"/>
    <n v="-3"/>
    <n v="226"/>
    <s v="Buah"/>
    <n v="723200"/>
    <s v="Keluar"/>
  </r>
  <r>
    <x v="0"/>
    <m/>
    <x v="24"/>
    <m/>
    <x v="11"/>
    <s v="Petugas kebersihan"/>
    <x v="192"/>
    <n v="48900"/>
    <s v="Pengharum ruangan spray"/>
    <n v="2"/>
    <n v="-2"/>
    <n v="2"/>
    <s v="Kaleng"/>
    <n v="97800"/>
    <s v="Keluar"/>
  </r>
  <r>
    <x v="0"/>
    <m/>
    <x v="25"/>
    <m/>
    <x v="11"/>
    <s v="Petugas kebersihan"/>
    <x v="45"/>
    <n v="38975"/>
    <s v="Lampu LED 11 Watt"/>
    <n v="2"/>
    <n v="-2"/>
    <n v="28"/>
    <s v="Buah"/>
    <n v="1091300"/>
    <s v="Keluar"/>
  </r>
  <r>
    <x v="0"/>
    <m/>
    <x v="25"/>
    <m/>
    <x v="11"/>
    <s v="Petugas kebersihan"/>
    <x v="140"/>
    <n v="2100"/>
    <s v="Kantong Sampah Uk. Sedang"/>
    <n v="10"/>
    <n v="-10"/>
    <n v="1100"/>
    <s v="lembar"/>
    <n v="2310000"/>
    <s v="Keluar"/>
  </r>
  <r>
    <x v="0"/>
    <m/>
    <x v="26"/>
    <m/>
    <x v="24"/>
    <s v="Bagian Umum"/>
    <x v="7"/>
    <n v="3200"/>
    <s v="Baterai AA"/>
    <n v="10"/>
    <n v="-10"/>
    <n v="216"/>
    <s v="Buah"/>
    <n v="691200"/>
    <s v="Keluar"/>
  </r>
  <r>
    <x v="0"/>
    <m/>
    <x v="26"/>
    <m/>
    <x v="24"/>
    <s v="Bagian Umum"/>
    <x v="8"/>
    <n v="3350"/>
    <s v="Baterai AAA"/>
    <n v="10"/>
    <n v="-10"/>
    <n v="226"/>
    <s v="Buah"/>
    <n v="757100"/>
    <s v="Keluar"/>
  </r>
  <r>
    <x v="0"/>
    <m/>
    <x v="26"/>
    <m/>
    <x v="24"/>
    <s v="Bagian Umum"/>
    <x v="194"/>
    <s v=""/>
    <s v="Tinta Stempel"/>
    <n v="1"/>
    <n v="-1"/>
    <n v="23"/>
    <s v="Buah"/>
    <s v=""/>
    <s v="Keluar"/>
  </r>
  <r>
    <x v="0"/>
    <m/>
    <x v="27"/>
    <m/>
    <x v="26"/>
    <s v="Fungsi SDM &amp; Hukum"/>
    <x v="131"/>
    <n v="250000"/>
    <s v="Toner HP 79 A Compatible"/>
    <n v="2"/>
    <n v="-2"/>
    <n v="0"/>
    <s v="Buah"/>
    <n v="0"/>
    <s v="Keluar"/>
  </r>
  <r>
    <x v="0"/>
    <m/>
    <x v="27"/>
    <m/>
    <x v="26"/>
    <s v="Fungsi SDM &amp; Hukum"/>
    <x v="41"/>
    <n v="47500"/>
    <s v="Kertas HVS 70 Gram Kwarto"/>
    <n v="5"/>
    <n v="-5"/>
    <n v="171"/>
    <s v="Rim"/>
    <n v="8122500"/>
    <s v="Keluar"/>
  </r>
  <r>
    <x v="0"/>
    <m/>
    <x v="27"/>
    <m/>
    <x v="4"/>
    <s v="Fungsi Statistik Pertanian"/>
    <x v="8"/>
    <n v="3350"/>
    <s v="Baterai AAA"/>
    <n v="4"/>
    <n v="-4"/>
    <n v="222"/>
    <s v="Buah"/>
    <n v="743700"/>
    <s v="Keluar"/>
  </r>
  <r>
    <x v="0"/>
    <m/>
    <x v="27"/>
    <m/>
    <x v="4"/>
    <s v="Fungsi Statistik Pertanian"/>
    <x v="116"/>
    <n v="12500"/>
    <s v="Tisu"/>
    <n v="4"/>
    <n v="-4"/>
    <n v="40"/>
    <s v="bungkus"/>
    <n v="500000"/>
    <s v="Keluar"/>
  </r>
  <r>
    <x v="0"/>
    <m/>
    <x v="27"/>
    <m/>
    <x v="4"/>
    <s v="Fungsi Statistik Pertanian"/>
    <x v="13"/>
    <n v="8500"/>
    <s v="Binder Clip No. 155"/>
    <n v="1"/>
    <n v="-1"/>
    <n v="84"/>
    <s v="Kotak"/>
    <n v="714000"/>
    <s v="Keluar"/>
  </r>
  <r>
    <x v="0"/>
    <m/>
    <x v="27"/>
    <m/>
    <x v="4"/>
    <s v="Fungsi Statistik Pertanian"/>
    <x v="33"/>
    <n v="6000"/>
    <s v="Isolasi bening Kecil"/>
    <n v="1"/>
    <n v="-1"/>
    <n v="18"/>
    <s v="Buah"/>
    <n v="108000"/>
    <s v="Keluar"/>
  </r>
  <r>
    <x v="0"/>
    <m/>
    <x v="27"/>
    <m/>
    <x v="4"/>
    <s v="Fungsi Statistik Pertanian"/>
    <x v="25"/>
    <n v="4100"/>
    <s v="Gunting Kertas Sedang"/>
    <n v="1"/>
    <n v="-1"/>
    <n v="21"/>
    <s v="Buah"/>
    <n v="86100"/>
    <s v="Keluar"/>
  </r>
  <r>
    <x v="0"/>
    <m/>
    <x v="27"/>
    <m/>
    <x v="4"/>
    <s v="Fungsi Statistik Pertanian"/>
    <x v="195"/>
    <s v=""/>
    <s v="Gunting kertas (besar)"/>
    <n v="1"/>
    <n v="-1"/>
    <n v="10"/>
    <s v="Buah"/>
    <s v=""/>
    <s v="Keluar"/>
  </r>
  <r>
    <x v="0"/>
    <m/>
    <x v="27"/>
    <m/>
    <x v="4"/>
    <s v="Fungsi Statistik Pertanian"/>
    <x v="132"/>
    <n v="250000"/>
    <s v="Toner HP 85 A Compatible"/>
    <n v="1"/>
    <n v="-1"/>
    <n v="1"/>
    <s v="Buah"/>
    <n v="250000"/>
    <s v="Keluar"/>
  </r>
  <r>
    <x v="0"/>
    <m/>
    <x v="27"/>
    <m/>
    <x v="4"/>
    <s v="Fungsi Statistik Pertanian"/>
    <x v="61"/>
    <n v="1425"/>
    <s v="Pena Hitam"/>
    <n v="10"/>
    <n v="-10"/>
    <n v="280"/>
    <s v="Buah"/>
    <n v="399000"/>
    <s v="Keluar"/>
  </r>
  <r>
    <x v="0"/>
    <m/>
    <x v="28"/>
    <m/>
    <x v="11"/>
    <s v="Petugas kebersihan"/>
    <x v="140"/>
    <n v="2100"/>
    <s v="Kantong Sampah Uk. Sedang"/>
    <n v="10"/>
    <n v="-10"/>
    <n v="1090"/>
    <s v="lembar"/>
    <n v="2289000"/>
    <s v="Keluar"/>
  </r>
  <r>
    <x v="0"/>
    <m/>
    <x v="28"/>
    <m/>
    <x v="11"/>
    <s v="Petugas kebersihan"/>
    <x v="98"/>
    <n v="23700"/>
    <s v="Super pell 770 ml"/>
    <n v="1"/>
    <n v="-1"/>
    <n v="53"/>
    <s v="Buah"/>
    <n v="1256100"/>
    <s v="Keluar"/>
  </r>
  <r>
    <x v="0"/>
    <m/>
    <x v="28"/>
    <m/>
    <x v="11"/>
    <s v="Petugas kebersihan"/>
    <x v="181"/>
    <n v="44400"/>
    <s v="Harpic refill"/>
    <n v="1"/>
    <n v="-1"/>
    <n v="8"/>
    <s v="refill"/>
    <n v="355200"/>
    <s v="Keluar"/>
  </r>
  <r>
    <x v="0"/>
    <m/>
    <x v="28"/>
    <m/>
    <x v="11"/>
    <s v="Petugas kebersihan"/>
    <x v="171"/>
    <n v="3800"/>
    <s v="Cairan pembersih kaca refill"/>
    <n v="1"/>
    <n v="-1"/>
    <n v="27"/>
    <s v="bungkus"/>
    <n v="102600"/>
    <s v="Keluar"/>
  </r>
  <r>
    <x v="0"/>
    <m/>
    <x v="28"/>
    <m/>
    <x v="11"/>
    <s v="Petugas kebersihan"/>
    <x v="179"/>
    <n v="39500"/>
    <s v="Kapur barus double ball"/>
    <n v="4"/>
    <n v="-4"/>
    <n v="1"/>
    <s v="bungkus"/>
    <n v="39500"/>
    <s v="Keluar"/>
  </r>
  <r>
    <x v="0"/>
    <m/>
    <x v="28"/>
    <m/>
    <x v="11"/>
    <s v="Petugas kebersihan"/>
    <x v="118"/>
    <n v="14700"/>
    <s v="Tisu refill"/>
    <n v="4"/>
    <n v="-4"/>
    <n v="20"/>
    <s v="Buah"/>
    <n v="294000"/>
    <s v="Keluar"/>
  </r>
  <r>
    <x v="0"/>
    <m/>
    <x v="28"/>
    <m/>
    <x v="11"/>
    <s v="Petugas kebersihan"/>
    <x v="187"/>
    <n v="26000"/>
    <s v="Pengharum ruangan spray"/>
    <n v="1"/>
    <n v="-1"/>
    <n v="2"/>
    <s v="Kaleng"/>
    <n v="52000"/>
    <s v="Keluar"/>
  </r>
  <r>
    <x v="0"/>
    <m/>
    <x v="28"/>
    <m/>
    <x v="11"/>
    <s v="Petugas kebersihan"/>
    <x v="116"/>
    <n v="12500"/>
    <s v="Tisu"/>
    <n v="1"/>
    <n v="-1"/>
    <n v="39"/>
    <s v="bungkus"/>
    <n v="487500"/>
    <s v="Keluar"/>
  </r>
  <r>
    <x v="0"/>
    <m/>
    <x v="28"/>
    <m/>
    <x v="7"/>
    <s v="Petugas kebersihan"/>
    <x v="140"/>
    <n v="2100"/>
    <s v="Kantong Sampah Uk. Sedang"/>
    <n v="10"/>
    <n v="-10"/>
    <n v="1080"/>
    <s v="lembar"/>
    <n v="2268000"/>
    <s v="Keluar"/>
  </r>
  <r>
    <x v="0"/>
    <m/>
    <x v="28"/>
    <m/>
    <x v="7"/>
    <s v="Petugas kebersihan"/>
    <x v="96"/>
    <n v="21500"/>
    <s v="Sunlight 755 ml"/>
    <n v="1"/>
    <n v="-1"/>
    <n v="53"/>
    <s v="Buah"/>
    <n v="1139500"/>
    <s v="Keluar"/>
  </r>
  <r>
    <x v="0"/>
    <m/>
    <x v="28"/>
    <m/>
    <x v="7"/>
    <s v="Petugas kebersihan"/>
    <x v="27"/>
    <n v="21500"/>
    <s v="Hand soap refill 400 ml"/>
    <n v="2"/>
    <n v="-2"/>
    <n v="63"/>
    <s v="Buah"/>
    <n v="1354500"/>
    <s v="Keluar"/>
  </r>
  <r>
    <x v="0"/>
    <m/>
    <x v="28"/>
    <m/>
    <x v="7"/>
    <s v="Petugas kebersihan"/>
    <x v="118"/>
    <n v="14700"/>
    <s v="Tisu refill"/>
    <n v="4"/>
    <n v="-4"/>
    <n v="16"/>
    <s v="Buah"/>
    <n v="235200"/>
    <s v="Keluar"/>
  </r>
  <r>
    <x v="0"/>
    <m/>
    <x v="28"/>
    <m/>
    <x v="7"/>
    <s v="Petugas kebersihan"/>
    <x v="66"/>
    <n v="41000"/>
    <s v="Pengharum ruangan matic refill"/>
    <n v="1"/>
    <n v="-1"/>
    <n v="6"/>
    <s v="Kaleng"/>
    <n v="246000"/>
    <s v="Keluar"/>
  </r>
  <r>
    <x v="0"/>
    <m/>
    <x v="28"/>
    <m/>
    <x v="7"/>
    <s v="Petugas kebersihan"/>
    <x v="116"/>
    <n v="12500"/>
    <s v="Tisu"/>
    <n v="2"/>
    <n v="-2"/>
    <n v="37"/>
    <s v="bungkus"/>
    <n v="462500"/>
    <s v="Keluar"/>
  </r>
  <r>
    <x v="0"/>
    <m/>
    <x v="29"/>
    <m/>
    <x v="10"/>
    <s v="Fungsi Umum"/>
    <x v="116"/>
    <n v="12500"/>
    <s v="Tisu"/>
    <n v="2"/>
    <n v="-2"/>
    <n v="35"/>
    <s v="bungkus"/>
    <n v="437500"/>
    <s v="Keluar"/>
  </r>
  <r>
    <x v="0"/>
    <m/>
    <x v="29"/>
    <m/>
    <x v="10"/>
    <s v="Fungsi Umum"/>
    <x v="41"/>
    <n v="47500"/>
    <s v="Kertas HVS 70 Gram Kwarto"/>
    <n v="5"/>
    <n v="-5"/>
    <n v="166"/>
    <s v="Rim"/>
    <n v="7885000"/>
    <s v="Keluar"/>
  </r>
  <r>
    <x v="0"/>
    <m/>
    <x v="29"/>
    <m/>
    <x v="10"/>
    <s v="Fungsi Umum"/>
    <x v="119"/>
    <n v="1140000"/>
    <s v="Toner HP 202 A (Ori) Black"/>
    <n v="1"/>
    <n v="-1"/>
    <n v="3"/>
    <s v="Unit"/>
    <n v="3420000"/>
    <s v="Keluar"/>
  </r>
  <r>
    <x v="0"/>
    <m/>
    <x v="29"/>
    <m/>
    <x v="10"/>
    <s v="Fungsi Umum"/>
    <x v="120"/>
    <n v="1287500"/>
    <s v="Toner HP 202 A (Ori) Cyan"/>
    <n v="1"/>
    <n v="-1"/>
    <n v="0"/>
    <s v="Unit"/>
    <n v="0"/>
    <s v="Keluar"/>
  </r>
  <r>
    <x v="0"/>
    <m/>
    <x v="29"/>
    <m/>
    <x v="10"/>
    <s v="Fungsi Umum"/>
    <x v="123"/>
    <n v="1287500"/>
    <s v="Toner HP 202 A (Ori) Yellow"/>
    <n v="1"/>
    <n v="-1"/>
    <n v="1"/>
    <s v="Unit"/>
    <n v="1287500"/>
    <s v="Keluar"/>
  </r>
  <r>
    <x v="0"/>
    <m/>
    <x v="29"/>
    <m/>
    <x v="10"/>
    <s v="Fungsi Umum"/>
    <x v="121"/>
    <n v="1287500"/>
    <s v="Toner HP 202 A (Ori) Magenta"/>
    <n v="1"/>
    <n v="-1"/>
    <n v="0"/>
    <s v="Unit"/>
    <n v="0"/>
    <s v="Keluar"/>
  </r>
  <r>
    <x v="0"/>
    <m/>
    <x v="29"/>
    <m/>
    <x v="10"/>
    <s v="Fungsi Umum"/>
    <x v="8"/>
    <n v="3350"/>
    <s v="Baterai AAA"/>
    <n v="8"/>
    <n v="-8"/>
    <n v="214"/>
    <s v="Buah"/>
    <n v="716900"/>
    <s v="Keluar"/>
  </r>
  <r>
    <x v="0"/>
    <m/>
    <x v="29"/>
    <m/>
    <x v="18"/>
    <s v="Petugas kebersihan"/>
    <x v="118"/>
    <n v="14700"/>
    <s v="Tisu refill"/>
    <n v="1"/>
    <n v="-1"/>
    <n v="15"/>
    <s v="Buah"/>
    <n v="220500"/>
    <s v="Keluar"/>
  </r>
  <r>
    <x v="0"/>
    <m/>
    <x v="29"/>
    <m/>
    <x v="18"/>
    <s v="Petugas kebersihan"/>
    <x v="27"/>
    <n v="21500"/>
    <s v="Hand soap refill 400 ml"/>
    <n v="4"/>
    <n v="-4"/>
    <n v="59"/>
    <s v="Buah"/>
    <n v="1268500"/>
    <s v="Keluar"/>
  </r>
  <r>
    <x v="0"/>
    <m/>
    <x v="29"/>
    <m/>
    <x v="18"/>
    <s v="Petugas kebersihan"/>
    <x v="98"/>
    <n v="23700"/>
    <s v="Super pell 770 ml"/>
    <n v="1"/>
    <n v="-1"/>
    <n v="52"/>
    <s v="Buah"/>
    <n v="1232400"/>
    <s v="Keluar"/>
  </r>
  <r>
    <x v="0"/>
    <m/>
    <x v="29"/>
    <m/>
    <x v="18"/>
    <s v="Petugas kebersihan"/>
    <x v="184"/>
    <n v="10100"/>
    <s v="Pengharum ruangan gantung (stella)"/>
    <n v="5"/>
    <n v="-5"/>
    <n v="8"/>
    <s v="Buah"/>
    <n v="80800"/>
    <s v="Keluar"/>
  </r>
  <r>
    <x v="0"/>
    <m/>
    <x v="29"/>
    <m/>
    <x v="27"/>
    <s v="Fungsi Perencanaan"/>
    <x v="41"/>
    <n v="47500"/>
    <s v="Kertas HVS 70 Gram Kwarto"/>
    <n v="3"/>
    <n v="-3"/>
    <n v="163"/>
    <s v="Rim"/>
    <n v="7742500"/>
    <s v="Keluar"/>
  </r>
  <r>
    <x v="0"/>
    <m/>
    <x v="29"/>
    <m/>
    <x v="27"/>
    <s v="Fungsi Perencanaan"/>
    <x v="1"/>
    <n v="58300"/>
    <s v="Kertas HVS 70 Gram Folio"/>
    <n v="1"/>
    <n v="-1"/>
    <n v="15"/>
    <s v="Rim"/>
    <n v="874500"/>
    <s v="Keluar"/>
  </r>
  <r>
    <x v="0"/>
    <m/>
    <x v="29"/>
    <m/>
    <x v="27"/>
    <s v="Fungsi Perencanaan"/>
    <x v="61"/>
    <n v="1425"/>
    <s v="Pena Hitam"/>
    <n v="12"/>
    <n v="-12"/>
    <n v="268"/>
    <s v="Buah"/>
    <n v="381900"/>
    <s v="Keluar"/>
  </r>
  <r>
    <x v="0"/>
    <m/>
    <x v="29"/>
    <m/>
    <x v="27"/>
    <s v="Fungsi Perencanaan"/>
    <x v="57"/>
    <n v="35000"/>
    <s v="Map Odner Gobi"/>
    <n v="2"/>
    <n v="-2"/>
    <n v="90"/>
    <s v="Buah"/>
    <n v="3150000"/>
    <s v="Keluar"/>
  </r>
  <r>
    <x v="0"/>
    <m/>
    <x v="30"/>
    <m/>
    <x v="8"/>
    <s v="Petugas kebersihan"/>
    <x v="187"/>
    <n v="26000"/>
    <s v="Pengharum ruangan spray"/>
    <n v="1"/>
    <n v="-1"/>
    <n v="1"/>
    <s v="Kaleng"/>
    <n v="26000"/>
    <s v="Keluar"/>
  </r>
  <r>
    <x v="0"/>
    <m/>
    <x v="30"/>
    <m/>
    <x v="8"/>
    <s v="Petugas kebersihan"/>
    <x v="66"/>
    <n v="41000"/>
    <s v="Pengharum ruangan matic refill"/>
    <n v="3"/>
    <n v="-3"/>
    <n v="3"/>
    <s v="Kaleng"/>
    <n v="123000"/>
    <s v="Keluar"/>
  </r>
  <r>
    <x v="0"/>
    <m/>
    <x v="30"/>
    <m/>
    <x v="8"/>
    <s v="Petugas kebersihan"/>
    <x v="138"/>
    <n v="30700"/>
    <s v="Wipol 750 ml"/>
    <n v="2"/>
    <n v="-2"/>
    <n v="16"/>
    <s v="Buah"/>
    <n v="491200"/>
    <s v="Keluar"/>
  </r>
  <r>
    <x v="0"/>
    <m/>
    <x v="30"/>
    <m/>
    <x v="8"/>
    <s v="Petugas kebersihan"/>
    <x v="98"/>
    <n v="23700"/>
    <s v="Super pell 770 ml"/>
    <n v="2"/>
    <n v="-2"/>
    <n v="50"/>
    <s v="Buah"/>
    <n v="1185000"/>
    <s v="Keluar"/>
  </r>
  <r>
    <x v="0"/>
    <m/>
    <x v="30"/>
    <m/>
    <x v="8"/>
    <s v="Petugas kebersihan"/>
    <x v="37"/>
    <n v="26000"/>
    <s v="Kapur barus ball"/>
    <n v="4"/>
    <n v="-4"/>
    <n v="43"/>
    <s v="Buah"/>
    <n v="1118000"/>
    <s v="Keluar"/>
  </r>
  <r>
    <x v="0"/>
    <m/>
    <x v="30"/>
    <m/>
    <x v="8"/>
    <s v="Petugas kebersihan"/>
    <x v="96"/>
    <n v="21500"/>
    <s v="Sunlight 755 ml"/>
    <n v="1"/>
    <n v="-1"/>
    <n v="52"/>
    <s v="Buah"/>
    <n v="1118000"/>
    <s v="Keluar"/>
  </r>
  <r>
    <x v="0"/>
    <m/>
    <x v="30"/>
    <m/>
    <x v="8"/>
    <s v="Petugas kebersihan"/>
    <x v="116"/>
    <n v="12500"/>
    <s v="Tisu"/>
    <n v="4"/>
    <n v="-4"/>
    <n v="31"/>
    <s v="bungkus"/>
    <n v="387500"/>
    <s v="Keluar"/>
  </r>
  <r>
    <x v="0"/>
    <m/>
    <x v="30"/>
    <m/>
    <x v="8"/>
    <s v="Petugas kebersihan"/>
    <x v="140"/>
    <n v="2100"/>
    <s v="Kantong Sampah Uk. Sedang"/>
    <n v="10"/>
    <n v="-10"/>
    <n v="1070"/>
    <s v="lembar"/>
    <n v="2247000"/>
    <s v="Keluar"/>
  </r>
  <r>
    <x v="0"/>
    <m/>
    <x v="30"/>
    <m/>
    <x v="8"/>
    <s v="Petugas kebersihan"/>
    <x v="139"/>
    <n v="5100"/>
    <s v="Kantong Plastik Sampah Uk. Besar"/>
    <n v="10"/>
    <n v="-10"/>
    <n v="290"/>
    <s v="lembar"/>
    <n v="1479000"/>
    <s v="Keluar"/>
  </r>
  <r>
    <x v="0"/>
    <m/>
    <x v="30"/>
    <m/>
    <x v="8"/>
    <s v="Petugas kebersihan"/>
    <x v="180"/>
    <n v="42300"/>
    <s v="Harpic refill"/>
    <n v="1"/>
    <n v="-1"/>
    <n v="5"/>
    <s v="refill"/>
    <n v="211500"/>
    <s v="Keluar"/>
  </r>
  <r>
    <x v="0"/>
    <m/>
    <x v="30"/>
    <m/>
    <x v="8"/>
    <s v="Petugas kebersihan"/>
    <x v="78"/>
    <n v="5100"/>
    <s v="Sabun Colek"/>
    <n v="2"/>
    <n v="-2"/>
    <n v="8"/>
    <s v="Buah"/>
    <n v="40800"/>
    <s v="Keluar"/>
  </r>
  <r>
    <x v="0"/>
    <m/>
    <x v="30"/>
    <m/>
    <x v="8"/>
    <s v="Petugas kebersihan"/>
    <x v="9"/>
    <n v="5928.5714285714284"/>
    <s v="Baterai Besar D"/>
    <n v="4"/>
    <n v="-4"/>
    <n v="4"/>
    <s v="Buah"/>
    <n v="23714.285714285714"/>
    <s v="Keluar"/>
  </r>
  <r>
    <x v="0"/>
    <m/>
    <x v="30"/>
    <m/>
    <x v="8"/>
    <s v="Petugas kebersihan"/>
    <x v="7"/>
    <n v="3200"/>
    <s v="Baterai AA"/>
    <n v="6"/>
    <n v="-6"/>
    <n v="210"/>
    <s v="Buah"/>
    <n v="672000"/>
    <s v="Keluar"/>
  </r>
  <r>
    <x v="0"/>
    <m/>
    <x v="30"/>
    <m/>
    <x v="9"/>
    <s v="Fungsi Umum"/>
    <x v="55"/>
    <n v="5800"/>
    <s v="Map Folder Arsip"/>
    <n v="85"/>
    <n v="-85"/>
    <n v="133"/>
    <s v="Buah"/>
    <n v="771400"/>
    <s v="Keluar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F1F4-83E6-4DEB-A67D-4919C4A54F60}" name="PivotTable1" cacheId="3" applyNumberFormats="0" applyBorderFormats="0" applyFontFormats="0" applyPatternFormats="0" applyAlignmentFormats="0" applyWidthHeightFormats="1" dataCaption="Values" missingCaption="0" updatedVersion="8" minRefreshableVersion="3" showDrill="0" useAutoFormatting="1" rowGrandTotals="0" colGrandTotals="0" itemPrintTitles="1" createdVersion="8" indent="0" compact="0" compactData="0" multipleFieldFilters="0">
  <location ref="A1:G247" firstHeaderRow="1" firstDataRow="3" firstDataCol="3"/>
  <pivotFields count="8"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9">
        <item x="6"/>
        <item x="3"/>
        <item x="15"/>
        <item x="7"/>
        <item x="5"/>
        <item x="16"/>
        <item x="9"/>
        <item x="2"/>
        <item x="0"/>
        <item x="4"/>
        <item x="13"/>
        <item x="12"/>
        <item x="1"/>
        <item x="8"/>
        <item x="11"/>
        <item x="14"/>
        <item x="10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ubtotalTop="0" showAll="0" defaultSubtotal="0">
      <items count="144">
        <item x="8"/>
        <item x="51"/>
        <item x="102"/>
        <item x="30"/>
        <item x="53"/>
        <item x="66"/>
        <item x="27"/>
        <item x="64"/>
        <item x="88"/>
        <item x="95"/>
        <item x="65"/>
        <item x="26"/>
        <item x="2"/>
        <item x="89"/>
        <item x="0"/>
        <item x="117"/>
        <item x="46"/>
        <item x="90"/>
        <item x="60"/>
        <item x="43"/>
        <item x="63"/>
        <item x="39"/>
        <item x="5"/>
        <item x="6"/>
        <item x="116"/>
        <item x="4"/>
        <item x="124"/>
        <item x="94"/>
        <item x="23"/>
        <item x="100"/>
        <item x="9"/>
        <item x="36"/>
        <item x="57"/>
        <item x="115"/>
        <item x="130"/>
        <item x="58"/>
        <item x="41"/>
        <item x="10"/>
        <item x="105"/>
        <item x="28"/>
        <item x="42"/>
        <item x="59"/>
        <item x="62"/>
        <item x="67"/>
        <item x="7"/>
        <item x="44"/>
        <item x="119"/>
        <item x="80"/>
        <item x="61"/>
        <item x="118"/>
        <item x="69"/>
        <item x="35"/>
        <item x="109"/>
        <item x="107"/>
        <item x="12"/>
        <item x="120"/>
        <item x="101"/>
        <item x="79"/>
        <item x="11"/>
        <item x="68"/>
        <item x="21"/>
        <item x="86"/>
        <item x="97"/>
        <item x="56"/>
        <item x="131"/>
        <item x="29"/>
        <item x="40"/>
        <item x="13"/>
        <item x="132"/>
        <item x="91"/>
        <item x="122"/>
        <item x="49"/>
        <item x="54"/>
        <item x="32"/>
        <item x="73"/>
        <item x="82"/>
        <item x="77"/>
        <item x="18"/>
        <item x="47"/>
        <item x="125"/>
        <item x="20"/>
        <item x="84"/>
        <item x="15"/>
        <item x="38"/>
        <item x="14"/>
        <item x="123"/>
        <item x="19"/>
        <item x="75"/>
        <item x="48"/>
        <item x="34"/>
        <item x="76"/>
        <item x="108"/>
        <item x="25"/>
        <item x="103"/>
        <item x="22"/>
        <item x="17"/>
        <item x="37"/>
        <item x="24"/>
        <item x="81"/>
        <item x="16"/>
        <item x="50"/>
        <item x="93"/>
        <item x="106"/>
        <item x="1"/>
        <item x="114"/>
        <item x="113"/>
        <item x="96"/>
        <item x="70"/>
        <item x="83"/>
        <item x="45"/>
        <item x="92"/>
        <item x="78"/>
        <item x="55"/>
        <item x="74"/>
        <item x="104"/>
        <item x="143"/>
        <item x="121"/>
        <item x="99"/>
        <item x="52"/>
        <item x="128"/>
        <item x="3"/>
        <item x="112"/>
        <item x="110"/>
        <item x="31"/>
        <item x="85"/>
        <item x="72"/>
        <item x="71"/>
        <item x="33"/>
        <item x="129"/>
        <item x="111"/>
        <item x="87"/>
        <item x="127"/>
        <item x="140"/>
        <item x="126"/>
        <item x="98"/>
        <item x="133"/>
        <item x="136"/>
        <item x="138"/>
        <item x="137"/>
        <item x="139"/>
        <item x="134"/>
        <item x="142"/>
        <item x="135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6"/>
    <field x="5"/>
  </rowFields>
  <rowItems count="244">
    <i>
      <x/>
      <x v="14"/>
      <x v="8"/>
    </i>
    <i>
      <x v="1"/>
      <x v="103"/>
      <x v="12"/>
    </i>
    <i>
      <x v="2"/>
      <x v="12"/>
      <x v="8"/>
    </i>
    <i>
      <x v="3"/>
      <x v="120"/>
      <x v="7"/>
    </i>
    <i>
      <x v="4"/>
      <x v="12"/>
      <x v="8"/>
    </i>
    <i>
      <x v="5"/>
      <x v="14"/>
      <x v="8"/>
    </i>
    <i>
      <x v="6"/>
      <x v="25"/>
      <x v="8"/>
    </i>
    <i>
      <x v="7"/>
      <x v="22"/>
      <x v="1"/>
    </i>
    <i>
      <x v="8"/>
      <x v="23"/>
      <x v="1"/>
    </i>
    <i>
      <x v="9"/>
      <x v="44"/>
      <x v="1"/>
    </i>
    <i>
      <x v="10"/>
      <x/>
      <x v="9"/>
    </i>
    <i>
      <x v="11"/>
      <x v="30"/>
      <x v="7"/>
    </i>
    <i>
      <x v="12"/>
      <x v="37"/>
      <x v="7"/>
    </i>
    <i>
      <x v="13"/>
      <x v="58"/>
      <x v="7"/>
    </i>
    <i>
      <x v="14"/>
      <x v="54"/>
      <x v="7"/>
    </i>
    <i>
      <x v="15"/>
      <x v="67"/>
      <x v="7"/>
    </i>
    <i>
      <x v="16"/>
      <x v="84"/>
      <x v="7"/>
    </i>
    <i>
      <x v="17"/>
      <x v="82"/>
      <x v="1"/>
    </i>
    <i>
      <x v="18"/>
      <x v="99"/>
      <x v="4"/>
    </i>
    <i>
      <x v="19"/>
      <x v="95"/>
      <x v="4"/>
    </i>
    <i>
      <x v="20"/>
      <x v="77"/>
      <x v="4"/>
    </i>
    <i>
      <x v="21"/>
      <x v="86"/>
      <x v="4"/>
    </i>
    <i>
      <x v="22"/>
      <x v="80"/>
      <x v="4"/>
    </i>
    <i>
      <x v="23"/>
      <x v="60"/>
      <x v="1"/>
    </i>
    <i>
      <x v="24"/>
      <x v="60"/>
      <x v="1"/>
    </i>
    <i>
      <x v="25"/>
      <x v="94"/>
      <x/>
    </i>
    <i>
      <x v="26"/>
      <x v="28"/>
      <x v="3"/>
    </i>
    <i>
      <x v="27"/>
      <x v="97"/>
      <x v="13"/>
    </i>
    <i>
      <x v="28"/>
      <x v="92"/>
      <x v="6"/>
    </i>
    <i r="2">
      <x v="16"/>
    </i>
    <i>
      <x v="29"/>
      <x v="23"/>
      <x v="16"/>
    </i>
    <i>
      <x v="30"/>
      <x v="11"/>
      <x v="16"/>
    </i>
    <i>
      <x v="31"/>
      <x v="6"/>
      <x v="16"/>
    </i>
    <i>
      <x v="32"/>
      <x v="39"/>
      <x v="16"/>
    </i>
    <i>
      <x v="33"/>
      <x v="65"/>
      <x v="16"/>
    </i>
    <i>
      <x v="34"/>
      <x v="3"/>
      <x v="16"/>
    </i>
    <i>
      <x v="35"/>
      <x v="92"/>
      <x v="1"/>
    </i>
    <i>
      <x v="36"/>
      <x v="73"/>
      <x v="1"/>
    </i>
    <i r="1">
      <x v="123"/>
      <x v="1"/>
    </i>
    <i>
      <x v="37"/>
      <x v="73"/>
      <x v="1"/>
    </i>
    <i r="1">
      <x v="127"/>
      <x v="1"/>
    </i>
    <i>
      <x v="38"/>
      <x v="89"/>
      <x v="1"/>
    </i>
    <i>
      <x v="39"/>
      <x v="51"/>
      <x v="1"/>
    </i>
    <i>
      <x v="40"/>
      <x v="31"/>
      <x v="1"/>
    </i>
    <i>
      <x v="41"/>
      <x v="96"/>
      <x/>
    </i>
    <i>
      <x v="42"/>
      <x v="83"/>
      <x v="1"/>
    </i>
    <i>
      <x v="43"/>
      <x v="21"/>
      <x v="7"/>
    </i>
    <i>
      <x v="44"/>
      <x v="66"/>
      <x v="1"/>
    </i>
    <i>
      <x v="45"/>
      <x v="36"/>
      <x v="7"/>
    </i>
    <i r="1">
      <x v="40"/>
      <x v="7"/>
    </i>
    <i>
      <x v="46"/>
      <x v="19"/>
      <x v="7"/>
    </i>
    <i>
      <x v="47"/>
      <x v="60"/>
      <x v="1"/>
    </i>
    <i>
      <x v="48"/>
      <x v="45"/>
      <x v="1"/>
    </i>
    <i>
      <x v="49"/>
      <x v="60"/>
      <x v="1"/>
    </i>
    <i>
      <x v="50"/>
      <x v="109"/>
      <x v="1"/>
    </i>
    <i>
      <x v="51"/>
      <x v="96"/>
      <x v="1"/>
    </i>
    <i>
      <x v="52"/>
      <x v="16"/>
      <x v="8"/>
    </i>
    <i>
      <x v="53"/>
      <x v="78"/>
      <x v="1"/>
    </i>
    <i r="1">
      <x v="88"/>
      <x v="1"/>
    </i>
    <i>
      <x v="54"/>
      <x v="71"/>
      <x v="1"/>
    </i>
    <i>
      <x v="55"/>
      <x v="88"/>
      <x v="1"/>
    </i>
    <i>
      <x v="56"/>
      <x v="100"/>
      <x v="1"/>
    </i>
    <i>
      <x v="57"/>
      <x v="1"/>
      <x v="8"/>
    </i>
    <i>
      <x v="58"/>
      <x v="118"/>
      <x v="14"/>
    </i>
    <i>
      <x v="59"/>
      <x v="4"/>
      <x v="8"/>
    </i>
    <i>
      <x v="60"/>
      <x v="72"/>
      <x v="11"/>
    </i>
    <i>
      <x v="61"/>
      <x v="112"/>
      <x v="14"/>
    </i>
    <i>
      <x v="62"/>
      <x v="25"/>
      <x v="8"/>
    </i>
    <i>
      <x v="63"/>
      <x v="36"/>
      <x v="8"/>
    </i>
    <i>
      <x v="64"/>
      <x v="63"/>
      <x v="1"/>
    </i>
    <i r="1">
      <x v="123"/>
      <x v="1"/>
    </i>
    <i>
      <x v="65"/>
      <x v="32"/>
      <x v="4"/>
    </i>
    <i>
      <x v="66"/>
      <x v="35"/>
      <x v="4"/>
    </i>
    <i>
      <x v="67"/>
      <x v="32"/>
      <x v="4"/>
    </i>
    <i>
      <x v="68"/>
      <x v="35"/>
      <x v="4"/>
    </i>
    <i>
      <x v="69"/>
      <x v="35"/>
      <x v="4"/>
    </i>
    <i>
      <x v="70"/>
      <x v="41"/>
      <x v="4"/>
    </i>
    <i>
      <x v="71"/>
      <x v="32"/>
      <x v="4"/>
    </i>
    <i>
      <x v="72"/>
      <x v="22"/>
      <x v="4"/>
    </i>
    <i>
      <x v="73"/>
      <x v="18"/>
      <x v="4"/>
    </i>
    <i>
      <x v="74"/>
      <x v="48"/>
      <x v="16"/>
    </i>
    <i>
      <x v="75"/>
      <x v="42"/>
      <x v="16"/>
    </i>
    <i>
      <x v="76"/>
      <x v="20"/>
      <x v="4"/>
    </i>
    <i>
      <x v="77"/>
      <x v="22"/>
      <x v="4"/>
    </i>
    <i>
      <x v="78"/>
      <x v="20"/>
      <x v="4"/>
    </i>
    <i>
      <x v="79"/>
      <x v="20"/>
      <x v="4"/>
    </i>
    <i>
      <x v="80"/>
      <x v="20"/>
      <x v="4"/>
    </i>
    <i>
      <x v="81"/>
      <x v="20"/>
      <x v="4"/>
    </i>
    <i>
      <x v="82"/>
      <x v="20"/>
      <x v="4"/>
    </i>
    <i>
      <x v="83"/>
      <x v="20"/>
      <x v="4"/>
    </i>
    <i>
      <x v="84"/>
      <x v="7"/>
      <x v="16"/>
    </i>
    <i>
      <x v="85"/>
      <x v="10"/>
      <x v="16"/>
    </i>
    <i>
      <x v="86"/>
      <x v="5"/>
      <x v="16"/>
    </i>
    <i>
      <x v="87"/>
      <x v="43"/>
      <x v="4"/>
    </i>
    <i>
      <x v="88"/>
      <x v="59"/>
      <x v="4"/>
    </i>
    <i>
      <x v="89"/>
      <x v="50"/>
      <x v="16"/>
    </i>
    <i>
      <x v="90"/>
      <x v="50"/>
      <x v="16"/>
    </i>
    <i>
      <x v="91"/>
      <x v="50"/>
      <x v="16"/>
    </i>
    <i>
      <x v="92"/>
      <x v="50"/>
      <x v="16"/>
    </i>
    <i>
      <x v="93"/>
      <x v="60"/>
      <x v="16"/>
    </i>
    <i>
      <x v="94"/>
      <x v="107"/>
      <x v="1"/>
    </i>
    <i>
      <x v="95"/>
      <x v="123"/>
      <x v="1"/>
    </i>
    <i>
      <x v="96"/>
      <x v="126"/>
      <x v="1"/>
    </i>
    <i>
      <x v="97"/>
      <x v="125"/>
      <x v="1"/>
    </i>
    <i>
      <x v="98"/>
      <x v="74"/>
      <x v="1"/>
    </i>
    <i>
      <x v="99"/>
      <x v="113"/>
      <x v="1"/>
    </i>
    <i>
      <x v="100"/>
      <x v="87"/>
      <x v="1"/>
    </i>
    <i>
      <x v="101"/>
      <x v="90"/>
      <x v="1"/>
    </i>
    <i>
      <x v="102"/>
      <x v="76"/>
      <x v="1"/>
    </i>
    <i>
      <x v="103"/>
      <x v="111"/>
      <x v="1"/>
    </i>
    <i>
      <x v="104"/>
      <x v="57"/>
      <x v="1"/>
    </i>
    <i>
      <x v="105"/>
      <x v="42"/>
      <x v="1"/>
    </i>
    <i>
      <x v="106"/>
      <x v="47"/>
      <x v="1"/>
    </i>
    <i>
      <x v="107"/>
      <x v="103"/>
      <x v="1"/>
    </i>
    <i>
      <x v="108"/>
      <x v="103"/>
      <x v="1"/>
    </i>
    <i>
      <x v="109"/>
      <x v="86"/>
      <x v="1"/>
    </i>
    <i>
      <x v="110"/>
      <x v="86"/>
      <x v="1"/>
    </i>
    <i>
      <x v="111"/>
      <x v="98"/>
      <x v="4"/>
    </i>
    <i>
      <x v="112"/>
      <x v="75"/>
      <x v="4"/>
    </i>
    <i>
      <x v="113"/>
      <x v="108"/>
      <x v="4"/>
    </i>
    <i>
      <x v="114"/>
      <x v="81"/>
      <x v="4"/>
    </i>
    <i>
      <x v="115"/>
      <x v="124"/>
      <x v="1"/>
    </i>
    <i>
      <x v="116"/>
      <x v="61"/>
      <x/>
    </i>
    <i>
      <x v="117"/>
      <x v="130"/>
      <x v="10"/>
    </i>
    <i>
      <x v="118"/>
      <x v="130"/>
      <x v="10"/>
    </i>
    <i>
      <x v="119"/>
      <x v="8"/>
      <x v="1"/>
    </i>
    <i>
      <x v="120"/>
      <x v="13"/>
      <x v="1"/>
    </i>
    <i>
      <x v="121"/>
      <x v="17"/>
      <x v="1"/>
    </i>
    <i r="1">
      <x v="21"/>
      <x v="1"/>
    </i>
    <i>
      <x v="122"/>
      <x v="69"/>
      <x v="1"/>
    </i>
    <i>
      <x v="123"/>
      <x v="110"/>
      <x v="6"/>
    </i>
    <i>
      <x v="124"/>
      <x v="101"/>
      <x v="6"/>
    </i>
    <i>
      <x v="125"/>
      <x v="27"/>
      <x v="1"/>
    </i>
    <i>
      <x v="126"/>
      <x v="9"/>
      <x v="1"/>
    </i>
    <i>
      <x v="127"/>
      <x v="82"/>
      <x v="1"/>
    </i>
    <i r="1">
      <x v="111"/>
      <x v="1"/>
    </i>
    <i>
      <x v="128"/>
      <x v="106"/>
      <x/>
    </i>
    <i>
      <x v="129"/>
      <x v="62"/>
      <x v="1"/>
    </i>
    <i>
      <x v="130"/>
      <x v="134"/>
      <x v="16"/>
    </i>
    <i>
      <x v="131"/>
      <x v="117"/>
      <x v="15"/>
    </i>
    <i>
      <x v="132"/>
      <x v="29"/>
      <x v="1"/>
    </i>
    <i r="1">
      <x v="56"/>
      <x v="1"/>
    </i>
    <i>
      <x v="133"/>
      <x v="2"/>
      <x v="1"/>
    </i>
    <i>
      <x v="134"/>
      <x v="93"/>
      <x v="2"/>
    </i>
    <i>
      <x v="135"/>
      <x v="114"/>
      <x v="1"/>
    </i>
    <i>
      <x v="136"/>
      <x v="38"/>
      <x v="1"/>
    </i>
    <i>
      <x v="137"/>
      <x v="102"/>
      <x v="1"/>
    </i>
    <i>
      <x v="138"/>
      <x v="53"/>
      <x v="1"/>
    </i>
    <i r="1">
      <x v="91"/>
      <x v="1"/>
    </i>
    <i>
      <x v="139"/>
      <x v="52"/>
      <x v="1"/>
    </i>
    <i>
      <x v="140"/>
      <x v="122"/>
      <x v="1"/>
    </i>
    <i>
      <x v="141"/>
      <x v="129"/>
      <x v="1"/>
    </i>
    <i>
      <x v="142"/>
      <x v="121"/>
      <x v="1"/>
    </i>
    <i>
      <x v="143"/>
      <x v="105"/>
      <x v="1"/>
    </i>
    <i>
      <x v="144"/>
      <x v="63"/>
      <x v="1"/>
    </i>
    <i r="1">
      <x v="104"/>
      <x v="1"/>
    </i>
    <i>
      <x v="145"/>
      <x v="33"/>
      <x v="16"/>
    </i>
    <i>
      <x v="146"/>
      <x v="24"/>
      <x v="16"/>
    </i>
    <i>
      <x v="147"/>
      <x v="36"/>
      <x v="16"/>
    </i>
    <i>
      <x v="148"/>
      <x v="15"/>
      <x v="16"/>
    </i>
    <i>
      <x v="149"/>
      <x v="15"/>
      <x v="16"/>
    </i>
    <i>
      <x v="150"/>
      <x v="12"/>
      <x v="16"/>
    </i>
    <i>
      <x v="151"/>
      <x v="15"/>
      <x v="16"/>
    </i>
    <i>
      <x v="152"/>
      <x v="36"/>
      <x v="16"/>
    </i>
    <i>
      <x v="153"/>
      <x v="15"/>
      <x v="16"/>
    </i>
    <i>
      <x v="154"/>
      <x v="45"/>
      <x v="1"/>
    </i>
    <i>
      <x v="155"/>
      <x v="49"/>
      <x v="1"/>
    </i>
    <i>
      <x v="156"/>
      <x v="46"/>
      <x v="1"/>
    </i>
    <i>
      <x v="157"/>
      <x v="52"/>
      <x v="1"/>
    </i>
    <i>
      <x v="158"/>
      <x v="57"/>
      <x v="1"/>
    </i>
    <i>
      <x v="159"/>
      <x v="55"/>
      <x v="1"/>
    </i>
    <i>
      <x v="160"/>
      <x v="53"/>
      <x v="1"/>
    </i>
    <i r="1">
      <x v="56"/>
      <x v="1"/>
    </i>
    <i>
      <x v="161"/>
      <x v="29"/>
      <x v="1"/>
    </i>
    <i r="1">
      <x v="96"/>
      <x v="1"/>
    </i>
    <i>
      <x v="162"/>
      <x v="42"/>
      <x v="1"/>
    </i>
    <i>
      <x v="163"/>
      <x v="83"/>
      <x v="1"/>
    </i>
    <i>
      <x v="164"/>
      <x v="116"/>
      <x/>
    </i>
    <i>
      <x v="165"/>
      <x v="70"/>
      <x v="3"/>
    </i>
    <i>
      <x v="166"/>
      <x v="85"/>
      <x v="1"/>
    </i>
    <i>
      <x v="167"/>
      <x v="26"/>
      <x v="4"/>
    </i>
    <i>
      <x v="168"/>
      <x v="79"/>
      <x v="5"/>
    </i>
    <i>
      <x v="169"/>
      <x v="96"/>
      <x v="1"/>
    </i>
    <i>
      <x v="170"/>
      <x v="91"/>
      <x v="1"/>
    </i>
    <i r="1">
      <x v="111"/>
      <x v="1"/>
    </i>
    <i>
      <x v="171"/>
      <x v="133"/>
      <x v="1"/>
    </i>
    <i>
      <x v="172"/>
      <x v="131"/>
      <x v="1"/>
    </i>
    <i>
      <x v="173"/>
      <x v="131"/>
      <x v="1"/>
    </i>
    <i>
      <x v="174"/>
      <x v="131"/>
      <x v="1"/>
    </i>
    <i>
      <x v="175"/>
      <x v="119"/>
      <x/>
    </i>
    <i>
      <x v="176"/>
      <x v="119"/>
      <x/>
    </i>
    <i>
      <x v="177"/>
      <x v="119"/>
      <x/>
    </i>
    <i>
      <x v="178"/>
      <x v="119"/>
      <x/>
    </i>
    <i>
      <x v="179"/>
      <x v="119"/>
      <x v="1"/>
    </i>
    <i>
      <x v="180"/>
      <x v="119"/>
      <x/>
    </i>
    <i>
      <x v="181"/>
      <x v="128"/>
      <x v="1"/>
    </i>
    <i>
      <x v="182"/>
      <x v="128"/>
      <x v="1"/>
    </i>
    <i>
      <x v="183"/>
      <x v="119"/>
      <x v="1"/>
    </i>
    <i>
      <x v="184"/>
      <x v="34"/>
      <x v="1"/>
    </i>
    <i>
      <x v="185"/>
      <x v="57"/>
      <x v="1"/>
    </i>
    <i>
      <x v="186"/>
      <x v="64"/>
      <x v="3"/>
    </i>
    <i>
      <x v="187"/>
      <x v="92"/>
      <x v="3"/>
    </i>
    <i>
      <x v="188"/>
      <x v="68"/>
      <x v="1"/>
    </i>
    <i>
      <x v="189"/>
      <x v="128"/>
      <x v="1"/>
    </i>
    <i>
      <x v="190"/>
      <x v="135"/>
      <x v="1"/>
    </i>
    <i>
      <x v="191"/>
      <x v="140"/>
      <x v="17"/>
    </i>
    <i>
      <x v="192"/>
      <x v="142"/>
      <x v="17"/>
    </i>
    <i>
      <x v="193"/>
      <x v="142"/>
      <x v="17"/>
    </i>
    <i>
      <x v="194"/>
      <x v="142"/>
      <x v="17"/>
    </i>
    <i>
      <x v="195"/>
      <x v="140"/>
      <x v="17"/>
    </i>
    <i>
      <x v="196"/>
      <x v="142"/>
      <x v="17"/>
    </i>
    <i>
      <x v="197"/>
      <x v="142"/>
      <x v="17"/>
    </i>
    <i>
      <x v="198"/>
      <x v="135"/>
      <x v="1"/>
    </i>
    <i r="1">
      <x v="142"/>
      <x v="17"/>
    </i>
    <i>
      <x v="199"/>
      <x v="136"/>
      <x v="1"/>
    </i>
    <i>
      <x v="200"/>
      <x v="138"/>
      <x v="1"/>
    </i>
    <i>
      <x v="201"/>
      <x v="137"/>
      <x v="1"/>
    </i>
    <i>
      <x v="202"/>
      <x v="136"/>
      <x v="1"/>
    </i>
    <i>
      <x v="203"/>
      <x v="138"/>
      <x v="1"/>
    </i>
    <i>
      <x v="204"/>
      <x v="137"/>
      <x v="1"/>
    </i>
    <i>
      <x v="205"/>
      <x v="137"/>
      <x v="1"/>
    </i>
    <i>
      <x v="206"/>
      <x v="137"/>
      <x v="1"/>
    </i>
    <i>
      <x v="207"/>
      <x v="139"/>
      <x v="17"/>
    </i>
    <i>
      <x v="208"/>
      <x v="139"/>
      <x v="17"/>
    </i>
    <i>
      <x v="209"/>
      <x v="139"/>
      <x v="17"/>
    </i>
    <i>
      <x v="210"/>
      <x v="132"/>
      <x v="1"/>
    </i>
    <i>
      <x v="211"/>
      <x v="132"/>
      <x v="1"/>
    </i>
    <i>
      <x v="212"/>
      <x v="143"/>
      <x v="1"/>
    </i>
    <i>
      <x v="213"/>
      <x v="143"/>
      <x v="1"/>
    </i>
    <i>
      <x v="214"/>
      <x v="143"/>
      <x v="1"/>
    </i>
    <i>
      <x v="215"/>
      <x v="143"/>
      <x v="1"/>
    </i>
    <i>
      <x v="216"/>
      <x v="139"/>
      <x v="1"/>
    </i>
    <i>
      <x v="217"/>
      <x v="141"/>
      <x v="1"/>
    </i>
    <i>
      <x v="218"/>
      <x v="141"/>
      <x v="1"/>
    </i>
    <i>
      <x v="219"/>
      <x v="141"/>
      <x v="1"/>
    </i>
    <i>
      <x v="220"/>
      <x v="139"/>
      <x v="17"/>
    </i>
    <i>
      <x v="221"/>
      <x v="139"/>
      <x v="17"/>
    </i>
    <i>
      <x v="222"/>
      <x v="139"/>
      <x v="17"/>
    </i>
    <i>
      <x v="223"/>
      <x v="139"/>
      <x v="17"/>
    </i>
    <i>
      <x v="224"/>
      <x v="18"/>
      <x v="7"/>
    </i>
    <i>
      <x v="225"/>
      <x v="92"/>
      <x v="1"/>
    </i>
    <i r="1">
      <x v="127"/>
      <x v="1"/>
    </i>
    <i>
      <x v="226"/>
      <x v="115"/>
      <x v="1"/>
    </i>
    <i>
      <x v="227"/>
      <x v="97"/>
      <x v="1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Jumlah " fld="4" baseField="0" baseItem="0"/>
    <dataField name="Selisih" fld="4" showDataAs="difference" baseField="1" baseItem="1048828"/>
  </dataFields>
  <formats count="47">
    <format dxfId="445">
      <pivotArea outline="0" collapsedLevelsAreSubtotals="1" fieldPosition="0"/>
    </format>
    <format dxfId="444">
      <pivotArea field="1" type="button" dataOnly="0" labelOnly="1" outline="0" axis="axisCol" fieldPosition="0"/>
    </format>
    <format dxfId="443">
      <pivotArea field="-2" type="button" dataOnly="0" labelOnly="1" outline="0" axis="axisCol" fieldPosition="1"/>
    </format>
    <format dxfId="442">
      <pivotArea type="topRight" dataOnly="0" labelOnly="1" outline="0" fieldPosition="0"/>
    </format>
    <format dxfId="441">
      <pivotArea dataOnly="0" labelOnly="1" outline="0" fieldPosition="0">
        <references count="1">
          <reference field="1" count="0"/>
        </references>
      </pivotArea>
    </format>
    <format dxfId="4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8">
      <pivotArea field="3" type="button" dataOnly="0" labelOnly="1" outline="0" axis="axisRow" fieldPosition="0"/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5">
      <pivotArea field="3" type="button" dataOnly="0" labelOnly="1" outline="0" axis="axisRow" fieldPosition="0"/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2">
      <pivotArea field="3" type="button" dataOnly="0" labelOnly="1" outline="0" axis="axisRow" fieldPosition="0"/>
    </format>
    <format dxfId="4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9">
      <pivotArea field="3" type="button" dataOnly="0" labelOnly="1" outline="0" axis="axisRow" fieldPosition="0"/>
    </format>
    <format dxfId="428">
      <pivotArea field="6" type="button" dataOnly="0" labelOnly="1" outline="0" axis="axisRow" fieldPosition="1"/>
    </format>
    <format dxfId="4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5">
      <pivotArea field="3" type="button" dataOnly="0" labelOnly="1" outline="0" axis="axisRow" fieldPosition="0"/>
    </format>
    <format dxfId="424">
      <pivotArea field="6" type="button" dataOnly="0" labelOnly="1" outline="0" axis="axisRow" fieldPosition="1"/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1">
      <pivotArea field="3" type="button" dataOnly="0" labelOnly="1" outline="0" axis="axisRow" fieldPosition="0"/>
    </format>
    <format dxfId="420">
      <pivotArea field="6" type="button" dataOnly="0" labelOnly="1" outline="0" axis="axisRow" fieldPosition="1"/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7">
      <pivotArea field="3" type="button" dataOnly="0" labelOnly="1" outline="0" axis="axisRow" fieldPosition="0"/>
    </format>
    <format dxfId="416">
      <pivotArea field="6" type="button" dataOnly="0" labelOnly="1" outline="0" axis="axisRow" fieldPosition="1"/>
    </format>
    <format dxfId="4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3">
      <pivotArea field="3" type="button" dataOnly="0" labelOnly="1" outline="0" axis="axisRow" fieldPosition="0"/>
    </format>
    <format dxfId="412">
      <pivotArea field="6" type="button" dataOnly="0" labelOnly="1" outline="0" axis="axisRow" fieldPosition="1"/>
    </format>
    <format dxfId="411">
      <pivotArea field="5" type="button" dataOnly="0" labelOnly="1" outline="0" axis="axisRow" fieldPosition="2"/>
    </format>
    <format dxfId="4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8">
      <pivotArea field="3" type="button" dataOnly="0" labelOnly="1" outline="0" axis="axisRow" fieldPosition="0"/>
    </format>
    <format dxfId="407">
      <pivotArea field="6" type="button" dataOnly="0" labelOnly="1" outline="0" axis="axisRow" fieldPosition="1"/>
    </format>
    <format dxfId="406">
      <pivotArea field="5" type="button" dataOnly="0" labelOnly="1" outline="0" axis="axisRow" fieldPosition="2"/>
    </format>
    <format dxfId="4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3">
      <pivotArea field="3" type="button" dataOnly="0" labelOnly="1" outline="0" axis="axisRow" fieldPosition="0"/>
    </format>
    <format dxfId="402">
      <pivotArea field="6" type="button" dataOnly="0" labelOnly="1" outline="0" axis="axisRow" fieldPosition="1"/>
    </format>
    <format dxfId="401">
      <pivotArea field="5" type="button" dataOnly="0" labelOnly="1" outline="0" axis="axisRow" fieldPosition="2"/>
    </format>
    <format dxfId="4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E058-2906-4F9D-955B-46A83A5E9EFD}" name="PivotTable1" cacheId="5" applyNumberFormats="0" applyBorderFormats="0" applyFontFormats="0" applyPatternFormats="0" applyAlignmentFormats="0" applyWidthHeightFormats="1" dataCaption="Values" grandTotalCaption="Jumlah " missingCaption="0" updatedVersion="8" minRefreshableVersion="3" itemPrintTitles="1" createdVersion="8" indent="0" compact="0" compactData="0" multipleFieldFilters="0">
  <location ref="A1:A200" firstHeaderRow="1" firstDataRow="1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19">
        <item x="61"/>
        <item x="62"/>
        <item x="68"/>
        <item x="88"/>
        <item x="91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x="32"/>
        <item x="33"/>
        <item x="99"/>
        <item x="54"/>
        <item x="34"/>
        <item x="53"/>
        <item x="92"/>
        <item x="31"/>
        <item x="70"/>
        <item x="100"/>
        <item x="80"/>
        <item x="93"/>
        <item x="75"/>
        <item x="94"/>
        <item x="74"/>
        <item x="25"/>
        <item x="41"/>
        <item x="39"/>
        <item x="43"/>
        <item x="40"/>
        <item x="5"/>
        <item x="6"/>
        <item x="4"/>
        <item x="3"/>
        <item x="2"/>
        <item x="42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12"/>
        <item x="111"/>
        <item x="128"/>
        <item x="129"/>
        <item x="130"/>
        <item x="101"/>
        <item x="102"/>
        <item x="104"/>
        <item x="103"/>
        <item x="24"/>
        <item x="84"/>
        <item x="81"/>
        <item x="83"/>
        <item x="82"/>
        <item x="90"/>
        <item x="38"/>
        <item x="116"/>
        <item x="118"/>
        <item x="59"/>
        <item x="36"/>
        <item x="35"/>
        <item x="117"/>
        <item x="137"/>
        <item x="136"/>
        <item x="23"/>
        <item x="22"/>
        <item x="44"/>
        <item x="86"/>
        <item x="26"/>
        <item x="71"/>
        <item x="79"/>
        <item x="20"/>
        <item x="37"/>
        <item x="18"/>
        <item x="27"/>
        <item x="98"/>
        <item x="138"/>
        <item x="96"/>
        <item x="19"/>
        <item x="60"/>
        <item x="77"/>
        <item x="97"/>
        <item x="78"/>
        <item x="66"/>
        <item x="67"/>
        <item x="65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x="139"/>
        <item x="140"/>
        <item x="141"/>
        <item x="144"/>
        <item x="145"/>
        <item x="146"/>
        <item x="147"/>
        <item x="142"/>
        <item m="1" x="204"/>
        <item m="1" x="198"/>
        <item m="1" x="205"/>
        <item m="1" x="202"/>
        <item m="1" x="215"/>
        <item m="1" x="210"/>
        <item m="1" x="206"/>
        <item m="1" x="214"/>
        <item x="194"/>
        <item x="195"/>
        <item x="0"/>
        <item x="196"/>
        <item m="1" x="216"/>
        <item m="1" x="217"/>
        <item m="1" x="211"/>
        <item m="1" x="212"/>
        <item m="1" x="213"/>
        <item m="1" x="207"/>
        <item m="1" x="208"/>
        <item m="1" x="209"/>
        <item x="164"/>
        <item x="165"/>
        <item x="166"/>
        <item x="167"/>
        <item x="168"/>
        <item x="169"/>
        <item x="170"/>
        <item x="171"/>
        <item x="172"/>
        <item x="14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x="150"/>
        <item x="151"/>
        <item x="152"/>
        <item x="153"/>
        <item x="154"/>
        <item x="155"/>
        <item x="156"/>
        <item x="157"/>
        <item x="1"/>
        <item x="158"/>
        <item x="159"/>
        <item x="160"/>
        <item x="161"/>
        <item x="162"/>
        <item x="163"/>
        <item m="1" x="199"/>
        <item m="1" x="200"/>
        <item m="1" x="201"/>
        <item m="1" x="203"/>
        <item t="default"/>
      </items>
    </pivotField>
    <pivotField compact="0" outline="0" subtotalTop="0" showAll="0"/>
    <pivotField compact="0" outline="0" subtotalTop="0" showAll="0"/>
    <pivotField compact="0" numFmtId="167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54"/>
    </i>
    <i>
      <x v="155"/>
    </i>
    <i>
      <x v="156"/>
    </i>
    <i>
      <x v="157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formats count="24">
    <format dxfId="394">
      <pivotArea outline="0" collapsedLevelsAreSubtotals="1" fieldPosition="0"/>
    </format>
    <format dxfId="393">
      <pivotArea type="topRight" dataOnly="0" labelOnly="1" outline="0" fieldPosition="0"/>
    </format>
    <format dxfId="392">
      <pivotArea dataOnly="0" labelOnly="1" grandCol="1" outline="0" fieldPosition="0"/>
    </format>
    <format dxfId="391">
      <pivotArea outline="0" fieldPosition="0">
        <references count="1">
          <reference field="6" count="108" selected="0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</reference>
        </references>
      </pivotArea>
    </format>
    <format dxfId="390">
      <pivotArea grandRow="1" outline="0" collapsedLevelsAreSubtotals="1" fieldPosition="0"/>
    </format>
    <format dxfId="389">
      <pivotArea field="6" type="button" dataOnly="0" labelOnly="1" outline="0" axis="axisRow" fieldPosition="0"/>
    </format>
    <format dxfId="388">
      <pivotArea dataOnly="0" labelOnly="1" grandCol="1" outline="0" fieldPosition="0"/>
    </format>
    <format dxfId="387">
      <pivotArea field="6" type="button" dataOnly="0" labelOnly="1" outline="0" axis="axisRow" fieldPosition="0"/>
    </format>
    <format dxfId="386">
      <pivotArea dataOnly="0" labelOnly="1" grandCol="1" outline="0" fieldPosition="0"/>
    </format>
    <format dxfId="385">
      <pivotArea field="6" type="button" dataOnly="0" labelOnly="1" outline="0" axis="axisRow" fieldPosition="0"/>
    </format>
    <format dxfId="384">
      <pivotArea dataOnly="0" labelOnly="1" grandCol="1" outline="0" fieldPosition="0"/>
    </format>
    <format dxfId="383">
      <pivotArea type="origin" dataOnly="0" labelOnly="1" outline="0" fieldPosition="0"/>
    </format>
    <format dxfId="382">
      <pivotArea type="topRight" dataOnly="0" labelOnly="1" outline="0" fieldPosition="0"/>
    </format>
    <format dxfId="381">
      <pivotArea type="origin" dataOnly="0" labelOnly="1" outline="0" fieldPosition="0"/>
    </format>
    <format dxfId="380">
      <pivotArea type="topRight" dataOnly="0" labelOnly="1" outline="0" fieldPosition="0"/>
    </format>
    <format dxfId="379">
      <pivotArea type="origin" dataOnly="0" labelOnly="1" outline="0" fieldPosition="0"/>
    </format>
    <format dxfId="378">
      <pivotArea type="topRight" dataOnly="0" labelOnly="1" outline="0" fieldPosition="0"/>
    </format>
    <format dxfId="377">
      <pivotArea grandRow="1" outline="0" collapsedLevelsAreSubtotals="1" fieldPosition="0"/>
    </format>
    <format dxfId="376">
      <pivotArea dataOnly="0" labelOnly="1" grandRow="1" outline="0" fieldPosition="0"/>
    </format>
    <format dxfId="375">
      <pivotArea grandRow="1" outline="0" collapsedLevelsAreSubtotals="1" fieldPosition="0"/>
    </format>
    <format dxfId="374">
      <pivotArea dataOnly="0" labelOnly="1" grandRow="1" outline="0" fieldPosition="0"/>
    </format>
    <format dxfId="373">
      <pivotArea dataOnly="0" labelOnly="1" grandRow="1" outline="0" fieldPosition="0"/>
    </format>
    <format dxfId="372">
      <pivotArea dataOnly="0" labelOnly="1" grandCol="1" outline="0" fieldPosition="0"/>
    </format>
    <format dxfId="371">
      <pivotArea outline="0" fieldPosition="0">
        <references count="1">
          <reference field="6" count="13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1AC89-4E4F-4BA1-84F6-60631975495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enis Transaksi">
  <location ref="A1:C259" firstHeaderRow="0" firstDataRow="1" firstDataCol="1"/>
  <pivotFields count="15">
    <pivotField axis="axisRow" showAll="0">
      <items count="5">
        <item sd="0" x="0"/>
        <item x="1"/>
        <item x="2"/>
        <item x="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m="1" x="31"/>
        <item x="24"/>
        <item x="20"/>
        <item x="8"/>
        <item x="9"/>
        <item x="23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29">
        <item x="2"/>
        <item x="18"/>
        <item x="12"/>
        <item x="16"/>
        <item x="22"/>
        <item x="17"/>
        <item x="6"/>
        <item x="15"/>
        <item x="4"/>
        <item x="7"/>
        <item x="1"/>
        <item x="10"/>
        <item x="3"/>
        <item x="5"/>
        <item x="8"/>
        <item x="11"/>
        <item x="0"/>
        <item x="19"/>
        <item x="9"/>
        <item x="21"/>
        <item x="24"/>
        <item x="25"/>
        <item x="13"/>
        <item x="14"/>
        <item x="20"/>
        <item x="23"/>
        <item x="26"/>
        <item x="27"/>
        <item t="default"/>
      </items>
    </pivotField>
    <pivotField showAll="0"/>
    <pivotField axis="axisRow" showAll="0" sortType="ascending">
      <items count="219">
        <item x="61"/>
        <item x="62"/>
        <item x="68"/>
        <item x="88"/>
        <item x="91"/>
        <item m="1" x="199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m="1" x="200"/>
        <item x="32"/>
        <item x="33"/>
        <item x="196"/>
        <item x="99"/>
        <item x="54"/>
        <item x="34"/>
        <item x="53"/>
        <item x="92"/>
        <item x="31"/>
        <item x="70"/>
        <item x="100"/>
        <item x="80"/>
        <item x="93"/>
        <item x="75"/>
        <item x="195"/>
        <item x="94"/>
        <item x="74"/>
        <item x="25"/>
        <item x="41"/>
        <item m="1" x="198"/>
        <item x="1"/>
        <item x="39"/>
        <item x="0"/>
        <item x="43"/>
        <item x="40"/>
        <item x="5"/>
        <item x="6"/>
        <item x="4"/>
        <item x="3"/>
        <item x="2"/>
        <item x="42"/>
        <item x="194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42"/>
        <item x="112"/>
        <item x="111"/>
        <item x="128"/>
        <item x="129"/>
        <item m="1" x="204"/>
        <item x="130"/>
        <item x="147"/>
        <item x="141"/>
        <item x="144"/>
        <item x="145"/>
        <item x="146"/>
        <item x="101"/>
        <item x="102"/>
        <item x="104"/>
        <item x="103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4"/>
        <item x="84"/>
        <item x="81"/>
        <item m="1" x="214"/>
        <item x="83"/>
        <item x="82"/>
        <item x="90"/>
        <item x="164"/>
        <item x="165"/>
        <item x="168"/>
        <item x="166"/>
        <item x="167"/>
        <item x="169"/>
        <item x="170"/>
        <item x="38"/>
        <item x="116"/>
        <item x="118"/>
        <item x="59"/>
        <item x="36"/>
        <item x="35"/>
        <item m="1" x="203"/>
        <item m="1" x="206"/>
        <item x="117"/>
        <item x="137"/>
        <item x="136"/>
        <item x="23"/>
        <item x="22"/>
        <item x="44"/>
        <item x="86"/>
        <item x="139"/>
        <item x="140"/>
        <item x="26"/>
        <item m="1" x="215"/>
        <item m="1" x="207"/>
        <item m="1" x="216"/>
        <item m="1" x="217"/>
        <item x="175"/>
        <item x="71"/>
        <item x="79"/>
        <item m="1" x="213"/>
        <item m="1" x="202"/>
        <item x="20"/>
        <item m="1" x="201"/>
        <item x="37"/>
        <item x="18"/>
        <item x="27"/>
        <item x="98"/>
        <item x="138"/>
        <item x="96"/>
        <item x="19"/>
        <item x="60"/>
        <item x="77"/>
        <item x="97"/>
        <item x="78"/>
        <item m="1" x="208"/>
        <item m="1" x="209"/>
        <item x="177"/>
        <item x="174"/>
        <item x="171"/>
        <item x="172"/>
        <item x="143"/>
        <item x="180"/>
        <item x="173"/>
        <item x="176"/>
        <item x="178"/>
        <item x="181"/>
        <item x="179"/>
        <item x="182"/>
        <item x="66"/>
        <item x="67"/>
        <item x="65"/>
        <item x="187"/>
        <item m="1" x="210"/>
        <item x="188"/>
        <item m="1" x="211"/>
        <item x="189"/>
        <item m="1" x="212"/>
        <item m="1" x="205"/>
        <item x="183"/>
        <item x="184"/>
        <item x="185"/>
        <item x="186"/>
        <item x="192"/>
        <item x="190"/>
        <item x="191"/>
        <item x="193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t="default"/>
      </items>
    </pivotField>
    <pivotField dataField="1" showAll="0"/>
    <pivotField showAll="0"/>
    <pivotField numFmtId="167" showAll="0"/>
    <pivotField showAll="0"/>
    <pivotField showAll="0"/>
    <pivotField showAll="0"/>
    <pivotField dataField="1" showAll="0"/>
    <pivotField showAll="0"/>
  </pivotFields>
  <rowFields count="4">
    <field x="0"/>
    <field x="2"/>
    <field x="4"/>
    <field x="6"/>
  </rowFields>
  <rowItems count="258">
    <i>
      <x/>
    </i>
    <i>
      <x v="1"/>
    </i>
    <i r="1">
      <x v="1"/>
    </i>
    <i r="2">
      <x v="10"/>
    </i>
    <i r="3">
      <x v="53"/>
    </i>
    <i r="1">
      <x v="6"/>
    </i>
    <i r="2">
      <x v="10"/>
    </i>
    <i r="3">
      <x v="146"/>
    </i>
    <i r="3">
      <x v="147"/>
    </i>
    <i r="1">
      <x v="10"/>
    </i>
    <i r="2">
      <x v="10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85"/>
    </i>
    <i r="3">
      <x v="92"/>
    </i>
    <i r="3">
      <x v="93"/>
    </i>
    <i r="3">
      <x v="94"/>
    </i>
    <i r="3">
      <x v="95"/>
    </i>
    <i r="3">
      <x v="96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1">
      <x v="14"/>
    </i>
    <i r="2">
      <x v="17"/>
    </i>
    <i r="3">
      <x v="118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53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8"/>
    </i>
    <i r="3">
      <x v="190"/>
    </i>
    <i r="3">
      <x v="192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1">
      <x v="15"/>
    </i>
    <i r="2">
      <x v="10"/>
    </i>
    <i r="3">
      <x v="207"/>
    </i>
    <i r="3">
      <x v="208"/>
    </i>
    <i r="3">
      <x v="210"/>
    </i>
    <i r="3">
      <x v="211"/>
    </i>
    <i r="3">
      <x v="213"/>
    </i>
    <i r="1">
      <x v="17"/>
    </i>
    <i r="2">
      <x v="10"/>
    </i>
    <i r="3">
      <x/>
    </i>
    <i r="3">
      <x v="2"/>
    </i>
    <i r="3">
      <x v="3"/>
    </i>
    <i r="3">
      <x v="4"/>
    </i>
    <i r="3">
      <x v="7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9"/>
    </i>
    <i r="3">
      <x v="21"/>
    </i>
    <i r="3">
      <x v="24"/>
    </i>
    <i r="3">
      <x v="30"/>
    </i>
    <i r="3">
      <x v="31"/>
    </i>
    <i r="3">
      <x v="35"/>
    </i>
    <i r="3">
      <x v="40"/>
    </i>
    <i r="3">
      <x v="41"/>
    </i>
    <i r="3">
      <x v="45"/>
    </i>
    <i r="3">
      <x v="47"/>
    </i>
    <i r="3">
      <x v="48"/>
    </i>
    <i r="3">
      <x v="51"/>
    </i>
    <i r="3">
      <x v="53"/>
    </i>
    <i r="3">
      <x v="55"/>
    </i>
    <i r="3">
      <x v="61"/>
    </i>
    <i r="3">
      <x v="64"/>
    </i>
    <i r="3">
      <x v="132"/>
    </i>
    <i r="3">
      <x v="213"/>
    </i>
    <i r="3">
      <x v="214"/>
    </i>
    <i>
      <x v="2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3"/>
    </i>
    <i r="3">
      <x v="34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8"/>
    </i>
    <i r="3">
      <x v="49"/>
    </i>
    <i r="3">
      <x v="50"/>
    </i>
    <i r="3">
      <x v="51"/>
    </i>
    <i r="3">
      <x v="54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6"/>
    </i>
    <i r="3">
      <x v="87"/>
    </i>
    <i r="3">
      <x v="88"/>
    </i>
    <i r="3">
      <x v="89"/>
    </i>
    <i r="3">
      <x v="91"/>
    </i>
    <i r="3">
      <x v="97"/>
    </i>
    <i r="3">
      <x v="98"/>
    </i>
    <i r="3">
      <x v="99"/>
    </i>
    <i r="3">
      <x v="100"/>
    </i>
    <i r="3">
      <x v="117"/>
    </i>
    <i r="3">
      <x v="118"/>
    </i>
    <i r="3">
      <x v="119"/>
    </i>
    <i r="3">
      <x v="121"/>
    </i>
    <i r="3">
      <x v="122"/>
    </i>
    <i r="3">
      <x v="123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8"/>
    </i>
    <i r="3">
      <x v="154"/>
    </i>
    <i r="3">
      <x v="155"/>
    </i>
    <i r="3">
      <x v="158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85"/>
    </i>
    <i r="3">
      <x v="186"/>
    </i>
    <i r="3">
      <x v="187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>
      <x v="3"/>
    </i>
    <i r="1">
      <x v="22"/>
    </i>
    <i r="2">
      <x v="19"/>
    </i>
    <i r="3">
      <x v="217"/>
    </i>
    <i t="grand">
      <x/>
    </i>
  </rowItems>
  <colFields count="1">
    <field x="-2"/>
  </colFields>
  <colItems count="2">
    <i>
      <x/>
    </i>
    <i i="1">
      <x v="1"/>
    </i>
  </colItems>
  <dataFields count="2">
    <dataField name="Harga Satuan" fld="7" baseField="2" baseItem="10"/>
    <dataField name="Jumlah (Rp)" fld="13" baseField="0" baseItem="0"/>
  </dataFields>
  <formats count="76">
    <format dxfId="357">
      <pivotArea field="0" type="button" dataOnly="0" labelOnly="1" outline="0" axis="axisRow" fieldPosition="0"/>
    </format>
    <format dxfId="356">
      <pivotArea field="0" type="button" dataOnly="0" labelOnly="1" outline="0" axis="axisRow" fieldPosition="0"/>
    </format>
    <format dxfId="355">
      <pivotArea field="0" type="button" dataOnly="0" labelOnly="1" outline="0" axis="axisRow" fieldPosition="0"/>
    </format>
    <format dxfId="354">
      <pivotArea type="all" dataOnly="0" outline="0" fieldPosition="0"/>
    </format>
    <format dxfId="353">
      <pivotArea field="0" type="button" dataOnly="0" labelOnly="1" outline="0" axis="axisRow" fieldPosition="0"/>
    </format>
    <format dxfId="352">
      <pivotArea dataOnly="0" labelOnly="1" fieldPosition="0">
        <references count="1">
          <reference field="0" count="0"/>
        </references>
      </pivotArea>
    </format>
    <format dxfId="351">
      <pivotArea dataOnly="0" labelOnly="1" grandRow="1" outline="0" fieldPosition="0"/>
    </format>
    <format dxfId="350">
      <pivotArea outline="0" collapsedLevelsAreSubtotals="1" fieldPosition="0"/>
    </format>
    <format dxfId="349">
      <pivotArea dataOnly="0" labelOnly="1" outline="0" axis="axisValues" fieldPosition="0"/>
    </format>
    <format dxfId="348">
      <pivotArea dataOnly="0" labelOnly="1" outline="0" axis="axisValues" fieldPosition="0"/>
    </format>
    <format dxfId="347">
      <pivotArea field="0" type="button" dataOnly="0" labelOnly="1" outline="0" axis="axisRow" fieldPosition="0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field="0" type="button" dataOnly="0" labelOnly="1" outline="0" axis="axisRow" fieldPosition="0"/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field="0" type="button" dataOnly="0" labelOnly="1" outline="0" axis="axisRow" fieldPosition="0"/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1">
      <pivotArea type="all" dataOnly="0" outline="0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Row="1" outline="0" fieldPosition="0"/>
    </format>
    <format dxfId="338">
      <pivotArea grandRow="1" outline="0" collapsedLevelsAreSubtotals="1" fieldPosition="0"/>
    </format>
    <format dxfId="337">
      <pivotArea dataOnly="0" labelOnly="1" grandRow="1" outline="0" fieldPosition="0"/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field="2" type="button" dataOnly="0" labelOnly="1" outline="0" axis="axisRow" fieldPosition="1"/>
    </format>
    <format dxfId="332">
      <pivotArea field="4" type="button" dataOnly="0" labelOnly="1" outline="0" axis="axisRow" fieldPosition="2"/>
    </format>
    <format dxfId="331">
      <pivotArea field="6" type="button" dataOnly="0" labelOnly="1" outline="0" axis="axisRow" fieldPosition="3"/>
    </format>
    <format dxfId="330">
      <pivotArea dataOnly="0" labelOnly="1" outline="0" fieldPosition="0">
        <references count="1">
          <reference field="0" count="0"/>
        </references>
      </pivotArea>
    </format>
    <format dxfId="329">
      <pivotArea dataOnly="0" labelOnly="1" outline="0" fieldPosition="0">
        <references count="1">
          <reference field="0" count="3" defaultSubtotal="1">
            <x v="1"/>
            <x v="2"/>
            <x v="3"/>
          </reference>
        </references>
      </pivotArea>
    </format>
    <format dxfId="328">
      <pivotArea dataOnly="0" labelOnly="1" grandRow="1" outline="0" fieldPosition="0"/>
    </format>
    <format dxfId="327">
      <pivotArea dataOnly="0" labelOnly="1" outline="0" fieldPosition="0">
        <references count="2">
          <reference field="0" count="1" selected="0">
            <x v="1"/>
          </reference>
          <reference field="2" count="6">
            <x v="1"/>
            <x v="6"/>
            <x v="10"/>
            <x v="14"/>
            <x v="15"/>
            <x v="17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 defaultSubtotal="1">
            <x v="10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>
            <x v="10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 defaultSubtotal="1">
            <x v="10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>
            <x v="10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 defaultSubtotal="1">
            <x v="10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>
            <x v="17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 defaultSubtotal="1">
            <x v="1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>
            <x v="10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 defaultSubtotal="1">
            <x v="10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>
            <x v="10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 defaultSubtotal="1">
            <x v="10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 defaultSubtotal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52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"/>
          </reference>
          <reference field="4" count="1" selected="0">
            <x v="10"/>
          </reference>
          <reference field="6" count="2">
            <x v="146"/>
            <x v="147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"/>
          </reference>
          <reference field="4" count="1" selected="0">
            <x v="10"/>
          </reference>
          <reference field="6" count="27">
            <x v="65"/>
            <x v="66"/>
            <x v="67"/>
            <x v="68"/>
            <x v="69"/>
            <x v="70"/>
            <x v="71"/>
            <x v="72"/>
            <x v="73"/>
            <x v="75"/>
            <x v="76"/>
            <x v="77"/>
            <x v="78"/>
            <x v="79"/>
            <x v="80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"/>
          </reference>
          <reference field="4" count="1" selected="0">
            <x v="17"/>
          </reference>
          <reference field="6" count="17">
            <x v="118"/>
            <x v="120"/>
            <x v="123"/>
            <x v="136"/>
            <x v="138"/>
            <x v="145"/>
            <x v="149"/>
            <x v="154"/>
            <x v="155"/>
            <x v="157"/>
            <x v="160"/>
            <x v="163"/>
            <x v="167"/>
            <x v="185"/>
            <x v="187"/>
            <x v="189"/>
            <x v="194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"/>
          </reference>
          <reference field="4" count="1" selected="0">
            <x v="10"/>
          </reference>
          <reference field="6" count="6">
            <x v="207"/>
            <x v="208"/>
            <x v="210"/>
            <x v="211"/>
            <x v="213"/>
            <x v="217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7"/>
          </reference>
          <reference field="4" count="1" selected="0">
            <x v="10"/>
          </reference>
          <reference field="6" count="31">
            <x v="0"/>
            <x v="2"/>
            <x v="3"/>
            <x v="4"/>
            <x v="7"/>
            <x v="9"/>
            <x v="10"/>
            <x v="11"/>
            <x v="14"/>
            <x v="15"/>
            <x v="16"/>
            <x v="17"/>
            <x v="19"/>
            <x v="21"/>
            <x v="24"/>
            <x v="30"/>
            <x v="31"/>
            <x v="35"/>
            <x v="40"/>
            <x v="41"/>
            <x v="45"/>
            <x v="47"/>
            <x v="48"/>
            <x v="51"/>
            <x v="52"/>
            <x v="55"/>
            <x v="61"/>
            <x v="64"/>
            <x v="132"/>
            <x v="213"/>
            <x v="214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4"/>
            <x v="56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57"/>
            <x v="58"/>
            <x v="59"/>
            <x v="60"/>
            <x v="61"/>
            <x v="62"/>
            <x v="63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8"/>
            <x v="89"/>
            <x v="91"/>
            <x v="97"/>
            <x v="98"/>
            <x v="99"/>
            <x v="100"/>
            <x v="117"/>
            <x v="118"/>
            <x v="119"/>
            <x v="121"/>
            <x v="122"/>
            <x v="123"/>
            <x v="131"/>
            <x v="132"/>
            <x v="133"/>
            <x v="134"/>
            <x v="135"/>
            <x v="136"/>
            <x v="139"/>
            <x v="140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37">
            <x v="141"/>
            <x v="142"/>
            <x v="143"/>
            <x v="144"/>
            <x v="145"/>
            <x v="148"/>
            <x v="154"/>
            <x v="155"/>
            <x v="158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85"/>
            <x v="186"/>
            <x v="187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</references>
      </pivotArea>
    </format>
    <format dxfId="3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1">
      <pivotArea field="0" type="button" dataOnly="0" labelOnly="1" outline="0" axis="axisRow" fieldPosition="0"/>
    </format>
    <format dxfId="300">
      <pivotArea field="2" type="button" dataOnly="0" labelOnly="1" outline="0" axis="axisRow" fieldPosition="1"/>
    </format>
    <format dxfId="299">
      <pivotArea field="4" type="button" dataOnly="0" labelOnly="1" outline="0" axis="axisRow" fieldPosition="2"/>
    </format>
    <format dxfId="298">
      <pivotArea field="6" type="button" dataOnly="0" labelOnly="1" outline="0" axis="axisRow" fieldPosition="3"/>
    </format>
    <format dxfId="2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6">
      <pivotArea field="0" type="button" dataOnly="0" labelOnly="1" outline="0" axis="axisRow" fieldPosition="0"/>
    </format>
    <format dxfId="295">
      <pivotArea field="2" type="button" dataOnly="0" labelOnly="1" outline="0" axis="axisRow" fieldPosition="1"/>
    </format>
    <format dxfId="294">
      <pivotArea field="4" type="button" dataOnly="0" labelOnly="1" outline="0" axis="axisRow" fieldPosition="2"/>
    </format>
    <format dxfId="293">
      <pivotArea field="6" type="button" dataOnly="0" labelOnly="1" outline="0" axis="axisRow" fieldPosition="3"/>
    </format>
    <format dxfId="2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1">
      <pivotArea field="0" type="button" dataOnly="0" labelOnly="1" outline="0" axis="axisRow" fieldPosition="0"/>
    </format>
    <format dxfId="290">
      <pivotArea field="2" type="button" dataOnly="0" labelOnly="1" outline="0" axis="axisRow" fieldPosition="1"/>
    </format>
    <format dxfId="289">
      <pivotArea field="4" type="button" dataOnly="0" labelOnly="1" outline="0" axis="axisRow" fieldPosition="2"/>
    </format>
    <format dxfId="288">
      <pivotArea field="6" type="button" dataOnly="0" labelOnly="1" outline="0" axis="axisRow" fieldPosition="3"/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field="0" type="button" dataOnly="0" labelOnly="1" outline="0" axis="axisRow" fieldPosition="0"/>
    </format>
    <format dxfId="285">
      <pivotArea field="2" type="button" dataOnly="0" labelOnly="1" outline="0" axis="axisRow" fieldPosition="1"/>
    </format>
    <format dxfId="284">
      <pivotArea field="4" type="button" dataOnly="0" labelOnly="1" outline="0" axis="axisRow" fieldPosition="2"/>
    </format>
    <format dxfId="283">
      <pivotArea field="6" type="button" dataOnly="0" labelOnly="1" outline="0" axis="axisRow" fieldPosition="3"/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7058A-0146-409E-A9B2-47D43A290D2B}" name="PivotTable2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Jenis Barang">
  <location ref="G1:I66" firstHeaderRow="0" firstDataRow="1" firstDataCol="1"/>
  <pivotFields count="5">
    <pivotField axis="axisRow" showAll="0" sortType="ascending">
      <items count="55">
        <item m="1" x="39"/>
        <item x="0"/>
        <item m="1" x="41"/>
        <item x="1"/>
        <item x="2"/>
        <item x="3"/>
        <item m="1" x="35"/>
        <item x="4"/>
        <item x="5"/>
        <item x="6"/>
        <item m="1" x="34"/>
        <item x="7"/>
        <item m="1" x="51"/>
        <item m="1" x="52"/>
        <item m="1" x="50"/>
        <item x="8"/>
        <item m="1" x="37"/>
        <item m="1" x="47"/>
        <item m="1" x="49"/>
        <item m="1" x="38"/>
        <item m="1" x="46"/>
        <item m="1" x="45"/>
        <item m="1" x="48"/>
        <item m="1" x="43"/>
        <item m="1" x="44"/>
        <item x="9"/>
        <item x="10"/>
        <item x="11"/>
        <item x="12"/>
        <item x="13"/>
        <item m="1" x="42"/>
        <item m="1" x="33"/>
        <item x="14"/>
        <item x="15"/>
        <item x="16"/>
        <item x="17"/>
        <item x="18"/>
        <item m="1" x="32"/>
        <item m="1" x="36"/>
        <item m="1" x="4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3"/>
        <item t="default"/>
      </items>
    </pivotField>
    <pivotField showAll="0"/>
    <pivotField dataField="1" numFmtId="167" showAll="0"/>
    <pivotField axis="axisRow" numFmtId="167" showAll="0" sortType="ascending">
      <items count="32">
        <item x="1"/>
        <item x="11"/>
        <item x="12"/>
        <item x="23"/>
        <item x="24"/>
        <item x="25"/>
        <item x="26"/>
        <item x="2"/>
        <item x="13"/>
        <item x="15"/>
        <item x="10"/>
        <item x="8"/>
        <item x="16"/>
        <item x="19"/>
        <item x="9"/>
        <item x="20"/>
        <item x="17"/>
        <item x="21"/>
        <item x="28"/>
        <item x="7"/>
        <item x="29"/>
        <item x="22"/>
        <item x="6"/>
        <item x="14"/>
        <item x="18"/>
        <item x="30"/>
        <item x="27"/>
        <item x="0"/>
        <item x="3"/>
        <item x="4"/>
        <item x="5"/>
        <item t="default"/>
      </items>
    </pivotField>
    <pivotField dataField="1" numFmtId="167" showAll="0"/>
  </pivotFields>
  <rowFields count="2">
    <field x="0"/>
    <field x="3"/>
  </rowFields>
  <rowItems count="65">
    <i>
      <x v="1"/>
    </i>
    <i r="1">
      <x v="27"/>
    </i>
    <i>
      <x v="3"/>
    </i>
    <i r="1">
      <x/>
    </i>
    <i>
      <x v="4"/>
    </i>
    <i r="1">
      <x v="7"/>
    </i>
    <i>
      <x v="5"/>
    </i>
    <i r="1">
      <x v="28"/>
    </i>
    <i>
      <x v="7"/>
    </i>
    <i r="1">
      <x v="29"/>
    </i>
    <i>
      <x v="8"/>
    </i>
    <i r="1">
      <x v="30"/>
    </i>
    <i>
      <x v="9"/>
    </i>
    <i r="1">
      <x v="22"/>
    </i>
    <i>
      <x v="11"/>
    </i>
    <i r="1">
      <x v="19"/>
    </i>
    <i>
      <x v="15"/>
    </i>
    <i r="1">
      <x v="11"/>
    </i>
    <i>
      <x v="25"/>
    </i>
    <i r="1">
      <x v="14"/>
    </i>
    <i>
      <x v="26"/>
    </i>
    <i r="1">
      <x v="10"/>
    </i>
    <i>
      <x v="27"/>
    </i>
    <i r="1">
      <x v="1"/>
    </i>
    <i>
      <x v="28"/>
    </i>
    <i r="1">
      <x v="2"/>
    </i>
    <i>
      <x v="29"/>
    </i>
    <i r="1">
      <x v="8"/>
    </i>
    <i>
      <x v="32"/>
    </i>
    <i r="1">
      <x v="23"/>
    </i>
    <i>
      <x v="33"/>
    </i>
    <i r="1">
      <x v="9"/>
    </i>
    <i>
      <x v="34"/>
    </i>
    <i r="1">
      <x v="12"/>
    </i>
    <i>
      <x v="35"/>
    </i>
    <i r="1">
      <x v="16"/>
    </i>
    <i>
      <x v="36"/>
    </i>
    <i r="1">
      <x v="24"/>
    </i>
    <i>
      <x v="40"/>
    </i>
    <i r="1">
      <x v="13"/>
    </i>
    <i>
      <x v="41"/>
    </i>
    <i r="1">
      <x v="15"/>
    </i>
    <i>
      <x v="42"/>
    </i>
    <i r="1">
      <x v="17"/>
    </i>
    <i>
      <x v="43"/>
    </i>
    <i r="1">
      <x v="21"/>
    </i>
    <i>
      <x v="44"/>
    </i>
    <i r="1">
      <x v="3"/>
    </i>
    <i>
      <x v="45"/>
    </i>
    <i r="1">
      <x v="4"/>
    </i>
    <i>
      <x v="46"/>
    </i>
    <i r="1">
      <x v="5"/>
    </i>
    <i>
      <x v="47"/>
    </i>
    <i r="1">
      <x v="6"/>
    </i>
    <i>
      <x v="48"/>
    </i>
    <i r="1">
      <x v="26"/>
    </i>
    <i>
      <x v="49"/>
    </i>
    <i r="1">
      <x v="18"/>
    </i>
    <i>
      <x v="50"/>
    </i>
    <i r="1">
      <x v="20"/>
    </i>
    <i>
      <x v="51"/>
    </i>
    <i r="1">
      <x v="27"/>
    </i>
    <i>
      <x v="52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Kuantitas " fld="2" baseField="0" baseItem="0"/>
    <dataField name="Jumlah " fld="4" baseField="0" baseItem="0"/>
  </dataFields>
  <formats count="275">
    <format dxfId="281">
      <pivotArea field="0" type="button" dataOnly="0" labelOnly="1" outline="0" axis="axisRow" fieldPosition="0"/>
    </format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9">
      <pivotArea field="0" type="button" dataOnly="0" labelOnly="1" outline="0" axis="axisRow" fieldPosition="0"/>
    </format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7">
      <pivotArea field="0" type="button" dataOnly="0" labelOnly="1" outline="0" axis="axisRow" fieldPosition="0"/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0" type="button" dataOnly="0" labelOnly="1" outline="0" axis="axisRow" fieldPosition="0"/>
    </format>
    <format dxfId="266">
      <pivotArea dataOnly="0" labelOnly="1" fieldPosition="0">
        <references count="1">
          <reference field="0" count="0"/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outline="0" collapsedLevelsAreSubtotals="1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field="0" type="button" dataOnly="0" labelOnly="1" outline="0" axis="axisRow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9">
      <pivotArea collapsedLevelsAreSubtotals="1" fieldPosition="0">
        <references count="1">
          <reference field="0" count="1">
            <x v="20"/>
          </reference>
        </references>
      </pivotArea>
    </format>
    <format dxfId="258">
      <pivotArea dataOnly="0" labelOnly="1" fieldPosition="0">
        <references count="1">
          <reference field="0" count="1">
            <x v="20"/>
          </reference>
        </references>
      </pivotArea>
    </format>
    <format dxfId="257">
      <pivotArea collapsedLevelsAreSubtotals="1" fieldPosition="0">
        <references count="1">
          <reference field="0" count="1">
            <x v="2"/>
          </reference>
        </references>
      </pivotArea>
    </format>
    <format dxfId="256">
      <pivotArea dataOnly="0" labelOnly="1" fieldPosition="0">
        <references count="1">
          <reference field="0" count="1">
            <x v="2"/>
          </reference>
        </references>
      </pivotArea>
    </format>
    <format dxfId="255">
      <pivotArea collapsedLevelsAreSubtotals="1" fieldPosition="0">
        <references count="1">
          <reference field="0" count="1">
            <x v="21"/>
          </reference>
        </references>
      </pivotArea>
    </format>
    <format dxfId="254">
      <pivotArea dataOnly="0" labelOnly="1" fieldPosition="0">
        <references count="1">
          <reference field="0" count="1">
            <x v="21"/>
          </reference>
        </references>
      </pivotArea>
    </format>
    <format dxfId="253">
      <pivotArea collapsedLevelsAreSubtotals="1" fieldPosition="0">
        <references count="1">
          <reference field="0" count="1">
            <x v="14"/>
          </reference>
        </references>
      </pivotArea>
    </format>
    <format dxfId="252">
      <pivotArea dataOnly="0" labelOnly="1" fieldPosition="0">
        <references count="1">
          <reference field="0" count="1">
            <x v="14"/>
          </reference>
        </references>
      </pivotArea>
    </format>
    <format dxfId="251">
      <pivotArea collapsedLevelsAreSubtotals="1" fieldPosition="0">
        <references count="1">
          <reference field="0" count="1">
            <x v="12"/>
          </reference>
        </references>
      </pivotArea>
    </format>
    <format dxfId="250">
      <pivotArea dataOnly="0" labelOnly="1" fieldPosition="0">
        <references count="1">
          <reference field="0" count="1">
            <x v="12"/>
          </reference>
        </references>
      </pivotArea>
    </format>
    <format dxfId="249">
      <pivotArea collapsedLevelsAreSubtotals="1" fieldPosition="0">
        <references count="1">
          <reference field="0" count="1">
            <x v="13"/>
          </reference>
        </references>
      </pivotArea>
    </format>
    <format dxfId="248">
      <pivotArea dataOnly="0" labelOnly="1" fieldPosition="0">
        <references count="1">
          <reference field="0" count="1">
            <x v="13"/>
          </reference>
        </references>
      </pivotArea>
    </format>
    <format dxfId="247">
      <pivotArea collapsedLevelsAreSubtotals="1" fieldPosition="0">
        <references count="1">
          <reference field="0" count="1">
            <x v="16"/>
          </reference>
        </references>
      </pivotArea>
    </format>
    <format dxfId="246">
      <pivotArea dataOnly="0" labelOnly="1" fieldPosition="0">
        <references count="1">
          <reference field="0" count="1">
            <x v="16"/>
          </reference>
        </references>
      </pivotArea>
    </format>
    <format dxfId="245">
      <pivotArea collapsedLevelsAreSubtotals="1" fieldPosition="0">
        <references count="1">
          <reference field="0" count="1">
            <x v="10"/>
          </reference>
        </references>
      </pivotArea>
    </format>
    <format dxfId="244">
      <pivotArea dataOnly="0" labelOnly="1" fieldPosition="0">
        <references count="1">
          <reference field="0" count="1">
            <x v="10"/>
          </reference>
        </references>
      </pivotArea>
    </format>
    <format dxfId="243">
      <pivotArea collapsedLevelsAreSubtotals="1" fieldPosition="0">
        <references count="1">
          <reference field="0" count="1">
            <x v="40"/>
          </reference>
        </references>
      </pivotArea>
    </format>
    <format dxfId="242">
      <pivotArea dataOnly="0" labelOnly="1" fieldPosition="0">
        <references count="1">
          <reference field="0" count="1">
            <x v="40"/>
          </reference>
        </references>
      </pivotArea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37">
      <pivotArea dataOnly="0" labelOnly="1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3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5">
      <pivotArea dataOnly="0" labelOnly="1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34">
      <pivotArea dataOnly="0" labelOnly="1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33">
      <pivotArea dataOnly="0" labelOnly="1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23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31">
      <pivotArea dataOnly="0" labelOnly="1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230">
      <pivotArea dataOnly="0" labelOnly="1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229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228">
      <pivotArea dataOnly="0" labelOnly="1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227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226">
      <pivotArea dataOnly="0" labelOnly="1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225">
      <pivotArea dataOnly="0" labelOnly="1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224">
      <pivotArea dataOnly="0" labelOnly="1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223">
      <pivotArea dataOnly="0" labelOnly="1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222">
      <pivotArea field="0" type="button" dataOnly="0" labelOnly="1" outline="0" axis="axisRow" fieldPosition="0"/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field="3" type="button" dataOnly="0" labelOnly="1" outline="0" axis="axisRow" fieldPosition="1"/>
    </format>
    <format dxfId="219">
      <pivotArea field="3" type="button" dataOnly="0" labelOnly="1" outline="0" axis="axisRow" fieldPosition="1"/>
    </format>
    <format dxfId="218">
      <pivotArea field="0" type="button" dataOnly="0" labelOnly="1" outline="0" axis="axisRow" fieldPosition="0"/>
    </format>
    <format dxfId="217">
      <pivotArea field="3" type="button" dataOnly="0" labelOnly="1" outline="0" axis="axisRow" fieldPosition="1"/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5">
      <pivotArea field="0" type="button" dataOnly="0" labelOnly="1" outline="0" axis="axisRow" fieldPosition="0"/>
    </format>
    <format dxfId="214">
      <pivotArea field="3" type="button" dataOnly="0" labelOnly="1" outline="0" axis="axisRow" fieldPosition="1"/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field="3" type="button" dataOnly="0" labelOnly="1" outline="0" axis="axisRow" fieldPosition="1"/>
    </format>
    <format dxfId="208">
      <pivotArea dataOnly="0" labelOnly="1" outline="0" fieldPosition="0">
        <references count="1">
          <reference field="0" count="0"/>
        </references>
      </pivotArea>
    </format>
    <format dxfId="207">
      <pivotArea dataOnly="0" labelOnly="1" grandRow="1" outline="0" fieldPosition="0"/>
    </format>
    <format dxfId="206">
      <pivotArea dataOnly="0" labelOnly="1" outline="0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fieldPosition="0">
        <references count="1">
          <reference field="0" count="1">
            <x v="8"/>
          </reference>
        </references>
      </pivotArea>
    </format>
    <format dxfId="187">
      <pivotArea dataOnly="0" labelOnly="1" outline="0" fieldPosition="0">
        <references count="1">
          <reference field="0" count="1">
            <x v="8"/>
          </reference>
        </references>
      </pivotArea>
    </format>
    <format dxfId="186">
      <pivotArea fieldPosition="0">
        <references count="1">
          <reference field="0" count="1">
            <x v="1"/>
          </reference>
        </references>
      </pivotArea>
    </format>
    <format dxfId="185">
      <pivotArea dataOnly="0" labelOnly="1" outline="0" fieldPosition="0">
        <references count="1">
          <reference field="0" count="1">
            <x v="1"/>
          </reference>
        </references>
      </pivotArea>
    </format>
    <format dxfId="184">
      <pivotArea fieldPosition="0">
        <references count="1">
          <reference field="0" count="1">
            <x v="17"/>
          </reference>
        </references>
      </pivotArea>
    </format>
    <format dxfId="183">
      <pivotArea dataOnly="0" labelOnly="1" outline="0" fieldPosition="0">
        <references count="1">
          <reference field="0" count="1">
            <x v="17"/>
          </reference>
        </references>
      </pivotArea>
    </format>
    <format dxfId="182">
      <pivotArea fieldPosition="0">
        <references count="1">
          <reference field="0" count="1">
            <x v="18"/>
          </reference>
        </references>
      </pivotArea>
    </format>
    <format dxfId="181">
      <pivotArea dataOnly="0" labelOnly="1" outline="0" fieldPosition="0">
        <references count="1">
          <reference field="0" count="1">
            <x v="18"/>
          </reference>
        </references>
      </pivotArea>
    </format>
    <format dxfId="180">
      <pivotArea collapsedLevelsAreSubtotals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9">
      <pivotArea dataOnly="0" labelOnly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8">
      <pivotArea collapsedLevelsAreSubtotals="1" fieldPosition="0">
        <references count="1">
          <reference field="0" count="1">
            <x v="0"/>
          </reference>
        </references>
      </pivotArea>
    </format>
    <format dxfId="177">
      <pivotArea dataOnly="0" labelOnly="1" fieldPosition="0">
        <references count="1">
          <reference field="0" count="1">
            <x v="0"/>
          </reference>
        </references>
      </pivotArea>
    </format>
    <format dxfId="176">
      <pivotArea collapsedLevelsAreSubtotals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5">
      <pivotArea collapsedLevelsAreSubtotals="1" fieldPosition="0">
        <references count="1">
          <reference field="0" count="1">
            <x v="1"/>
          </reference>
        </references>
      </pivotArea>
    </format>
    <format dxfId="174">
      <pivotArea collapsedLevelsAreSubtotals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3">
      <pivotArea dataOnly="0" labelOnly="1" fieldPosition="0">
        <references count="1">
          <reference field="0" count="1">
            <x v="1"/>
          </reference>
        </references>
      </pivotArea>
    </format>
    <format dxfId="172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1">
      <pivotArea dataOnly="0" labelOnly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0">
      <pivotArea collapsedLevelsAreSubtotals="1" fieldPosition="0">
        <references count="1">
          <reference field="0" count="1">
            <x v="25"/>
          </reference>
        </references>
      </pivotArea>
    </format>
    <format dxfId="169">
      <pivotArea collapsedLevelsAreSubtotals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8">
      <pivotArea collapsedLevelsAreSubtotals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7">
      <pivotArea collapsedLevelsAreSubtotals="1" fieldPosition="0">
        <references count="1">
          <reference field="0" count="1">
            <x v="39"/>
          </reference>
        </references>
      </pivotArea>
    </format>
    <format dxfId="166">
      <pivotArea dataOnly="0" labelOnly="1" fieldPosition="0">
        <references count="1">
          <reference field="0" count="3">
            <x v="25"/>
            <x v="27"/>
            <x v="39"/>
          </reference>
        </references>
      </pivotArea>
    </format>
    <format dxfId="165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3">
      <pivotArea collapsedLevelsAreSubtotals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62">
      <pivotArea collapsedLevelsAreSubtotals="1" fieldPosition="0">
        <references count="1">
          <reference field="0" count="1">
            <x v="19"/>
          </reference>
        </references>
      </pivotArea>
    </format>
    <format dxfId="161">
      <pivotArea collapsedLevelsAreSubtotals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60">
      <pivotArea dataOnly="0" labelOnly="1" fieldPosition="0">
        <references count="1">
          <reference field="0" count="1">
            <x v="19"/>
          </reference>
        </references>
      </pivotArea>
    </format>
    <format dxfId="159">
      <pivotArea dataOnly="0" labelOnly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58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57">
      <pivotArea collapsedLevelsAreSubtotals="1" fieldPosition="0">
        <references count="1">
          <reference field="0" count="1">
            <x v="21"/>
          </reference>
        </references>
      </pivotArea>
    </format>
    <format dxfId="156">
      <pivotArea collapsedLevelsAreSubtotals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5">
      <pivotArea dataOnly="0" labelOnly="1" fieldPosition="0">
        <references count="1">
          <reference field="0" count="1">
            <x v="21"/>
          </reference>
        </references>
      </pivotArea>
    </format>
    <format dxfId="154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3">
      <pivotArea collapsedLevelsAreSubtotals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2">
      <pivotArea dataOnly="0" labelOnly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1">
      <pivotArea collapsedLevelsAreSubtotals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50">
      <pivotArea dataOnly="0" labelOnly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49">
      <pivotArea collapsedLevelsAreSubtotals="1" fieldPosition="0">
        <references count="1">
          <reference field="0" count="1">
            <x v="23"/>
          </reference>
        </references>
      </pivotArea>
    </format>
    <format dxfId="148">
      <pivotArea collapsedLevelsAreSubtotals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7">
      <pivotArea dataOnly="0" labelOnly="1" fieldPosition="0">
        <references count="1">
          <reference field="0" count="1">
            <x v="23"/>
          </reference>
        </references>
      </pivotArea>
    </format>
    <format dxfId="146">
      <pivotArea dataOnly="0" labelOnly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5">
      <pivotArea collapsedLevelsAreSubtotals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4">
      <pivotArea dataOnly="0" labelOnly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3">
      <pivotArea collapsedLevelsAreSubtotals="1" fieldPosition="0">
        <references count="1">
          <reference field="0" count="1">
            <x v="6"/>
          </reference>
        </references>
      </pivotArea>
    </format>
    <format dxfId="142">
      <pivotArea dataOnly="0" labelOnly="1" fieldPosition="0">
        <references count="1">
          <reference field="0" count="1">
            <x v="6"/>
          </reference>
        </references>
      </pivotArea>
    </format>
    <format dxfId="141">
      <pivotArea collapsedLevelsAreSubtotals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40">
      <pivotArea collapsedLevelsAreSubtotals="1" fieldPosition="0">
        <references count="1">
          <reference field="0" count="1">
            <x v="7"/>
          </reference>
        </references>
      </pivotArea>
    </format>
    <format dxfId="139">
      <pivotArea collapsedLevelsAreSubtotals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8">
      <pivotArea dataOnly="0" labelOnly="1" fieldPosition="0">
        <references count="1">
          <reference field="0" count="1">
            <x v="7"/>
          </reference>
        </references>
      </pivotArea>
    </format>
    <format dxfId="13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3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5">
      <pivotArea collapsedLevelsAreSubtotals="1" fieldPosition="0">
        <references count="1">
          <reference field="0" count="1">
            <x v="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3">
      <pivotArea collapsedLevelsAreSubtotals="1" fieldPosition="0">
        <references count="1">
          <reference field="0" count="1">
            <x v="10"/>
          </reference>
        </references>
      </pivotArea>
    </format>
    <format dxfId="132">
      <pivotArea dataOnly="0" labelOnly="1" fieldPosition="0">
        <references count="1">
          <reference field="0" count="2">
            <x v="8"/>
            <x v="10"/>
          </reference>
        </references>
      </pivotArea>
    </format>
    <format dxfId="13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9">
      <pivotArea collapsedLevelsAreSubtotals="1" fieldPosition="0">
        <references count="1">
          <reference field="0" count="1">
            <x v="15"/>
          </reference>
        </references>
      </pivotArea>
    </format>
    <format dxfId="128">
      <pivotArea collapsedLevelsAreSubtotals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7">
      <pivotArea dataOnly="0" labelOnly="1" fieldPosition="0">
        <references count="1">
          <reference field="0" count="1">
            <x v="15"/>
          </reference>
        </references>
      </pivotArea>
    </format>
    <format dxfId="12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5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4">
      <pivotArea collapsedLevelsAreSubtotals="1" fieldPosition="0">
        <references count="1">
          <reference field="0" count="1">
            <x v="26"/>
          </reference>
        </references>
      </pivotArea>
    </format>
    <format dxfId="123">
      <pivotArea dataOnly="0" labelOnly="1" fieldPosition="0">
        <references count="1">
          <reference field="0" count="1">
            <x v="26"/>
          </reference>
        </references>
      </pivotArea>
    </format>
    <format dxfId="122">
      <pivotArea collapsedLevelsAreSubtotals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21">
      <pivotArea collapsedLevelsAreSubtotals="1" fieldPosition="0">
        <references count="1">
          <reference field="0" count="1">
            <x v="27"/>
          </reference>
        </references>
      </pivotArea>
    </format>
    <format dxfId="120">
      <pivotArea dataOnly="0" labelOnly="1" fieldPosition="0">
        <references count="1">
          <reference field="0" count="1">
            <x v="27"/>
          </reference>
        </references>
      </pivotArea>
    </format>
    <format dxfId="1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8">
      <pivotArea collapsedLevelsAreSubtotals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7">
      <pivotArea dataOnly="0" labelOnly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6">
      <pivotArea collapsedLevelsAreSubtotals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5">
      <pivotArea dataOnly="0" labelOnly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4">
      <pivotArea collapsedLevelsAreSubtotals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3">
      <pivotArea dataOnly="0" labelOnly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2">
      <pivotArea collapsedLevelsAreSubtotals="1" fieldPosition="0">
        <references count="1">
          <reference field="0" count="1">
            <x v="40"/>
          </reference>
        </references>
      </pivotArea>
    </format>
    <format dxfId="111">
      <pivotArea dataOnly="0" labelOnly="1" fieldPosition="0">
        <references count="1">
          <reference field="0" count="1">
            <x v="40"/>
          </reference>
        </references>
      </pivotArea>
    </format>
    <format dxfId="110">
      <pivotArea collapsedLevelsAreSubtotals="1" fieldPosition="0">
        <references count="1">
          <reference field="0" count="1">
            <x v="43"/>
          </reference>
        </references>
      </pivotArea>
    </format>
    <format dxfId="109">
      <pivotArea collapsedLevelsAreSubtotals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8">
      <pivotArea dataOnly="0" labelOnly="1" fieldPosition="0">
        <references count="1">
          <reference field="0" count="1">
            <x v="43"/>
          </reference>
        </references>
      </pivotArea>
    </format>
    <format dxfId="107">
      <pivotArea dataOnly="0" labelOnly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6">
      <pivotArea collapsedLevelsAreSubtotals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100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9">
      <pivotArea dataOnly="0" labelOnly="1" fieldPosition="0">
        <references count="2">
          <reference field="0" count="1" selected="0">
            <x v="27"/>
          </reference>
          <reference field="3" count="2">
            <x v="1"/>
            <x v="2"/>
          </reference>
        </references>
      </pivotArea>
    </format>
    <format dxfId="98">
      <pivotArea dataOnly="0" labelOnly="1" fieldPosition="0">
        <references count="2">
          <reference field="0" count="1" selected="0">
            <x v="39"/>
          </reference>
          <reference field="3" count="5">
            <x v="3"/>
            <x v="4"/>
            <x v="5"/>
            <x v="6"/>
            <x v="27"/>
          </reference>
        </references>
      </pivotArea>
    </format>
    <format dxfId="97">
      <pivotArea collapsedLevelsAreSubtotals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6">
      <pivotArea collapsedLevelsAreSubtotals="1" fieldPosition="0">
        <references count="1">
          <reference field="0" count="1">
            <x v="2"/>
          </reference>
        </references>
      </pivotArea>
    </format>
    <format dxfId="95">
      <pivotArea collapsedLevelsAreSubtotals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4">
      <pivotArea dataOnly="0" labelOnly="1" fieldPosition="0">
        <references count="1">
          <reference field="0" count="1">
            <x v="2"/>
          </reference>
        </references>
      </pivotArea>
    </format>
    <format dxfId="93">
      <pivotArea dataOnly="0" labelOnly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2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84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82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8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80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79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78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77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76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75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7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73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71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70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69">
      <pivotArea dataOnly="0" labelOnly="1" fieldPosition="0">
        <references count="2">
          <reference field="0" count="1" selected="0">
            <x v="39"/>
          </reference>
          <reference field="3" count="2">
            <x v="5"/>
            <x v="6"/>
          </reference>
        </references>
      </pivotArea>
    </format>
    <format dxfId="68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67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66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65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56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54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53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52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51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49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48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47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46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45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44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43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42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41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40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39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38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37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36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29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8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2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2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25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24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1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20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8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7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15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14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12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11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10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9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6171D-D288-4CA3-B596-C5163E8668FA}" name="Table1" displayName="Table1" ref="A250:G387" totalsRowShown="0">
  <autoFilter ref="A250:G387" xr:uid="{BEC6171D-D288-4CA3-B596-C5163E8668FA}"/>
  <tableColumns count="7">
    <tableColumn id="1" xr3:uid="{94B1EA30-DF08-4A73-B2D6-F647F8BF4BB1}" name="Uraian Barang"/>
    <tableColumn id="2" xr3:uid="{412BCE17-B648-4876-9087-423AF293B3DA}" name="Harga Beli Satuan _x000a_(Rupiah)" dataDxfId="398" dataCellStyle="Comma"/>
    <tableColumn id="3" xr3:uid="{1C50FAF0-E2AE-40F0-9674-DA05BC56FDD9}" name="Satuan" dataDxfId="397"/>
    <tableColumn id="4" xr3:uid="{0CE0732C-DECD-4357-8ECE-17BC46C7F884}" name="Jumlah " dataDxfId="396"/>
    <tableColumn id="5" xr3:uid="{C41048F4-40F4-4C8B-A54C-2F17C88403BD}" name="Selisih" dataDxfId="395"/>
    <tableColumn id="6" xr3:uid="{00CD5A6F-2D68-430D-AEC9-BB1C8E439690}" name="Jumlah 2"/>
    <tableColumn id="7" xr3:uid="{5E116557-D490-453E-8801-1787903122BA}" name="Selisih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1A495-6777-48C2-8CE2-DF4F94DEAF7B}" name="Table5" displayName="Table5" ref="A1:K90" totalsRowShown="0" headerRowDxfId="370" dataDxfId="369">
  <autoFilter ref="A1:K90" xr:uid="{00000000-0009-0000-0000-000008000000}"/>
  <sortState xmlns:xlrd2="http://schemas.microsoft.com/office/spreadsheetml/2017/richdata2" ref="A2:K88">
    <sortCondition ref="E1:E88"/>
  </sortState>
  <tableColumns count="11">
    <tableColumn id="1" xr3:uid="{A266D219-610E-4A5A-8D5F-3880C5D49F2F}" name="No." dataDxfId="368">
      <calculatedColumnFormula>IF(db_pegawai!$B2&lt;&gt;"",COUNTA(db_kepala!$B$2:$B2),"")</calculatedColumnFormula>
    </tableColumn>
    <tableColumn id="2" xr3:uid="{62E0D7EF-1A5A-4074-B8A9-C6C168ACCAA2}" name="Nama pegawai" dataDxfId="367"/>
    <tableColumn id="3" xr3:uid="{DE68FCD7-2694-4433-A0DE-4C1FA945C6E0}" name="NIP" dataDxfId="366"/>
    <tableColumn id="4" xr3:uid="{20264209-48BB-4818-933E-7004FDE2B048}" name="Jabatan" dataDxfId="365"/>
    <tableColumn id="5" xr3:uid="{2F6D6D61-1192-49BE-BF92-1295F1EA4B76}" name="Kode Organisasi" dataDxfId="364"/>
    <tableColumn id="6" xr3:uid="{7828669C-D408-49BE-B391-59F9B96EF3EA}" name="Kode 4 digit" dataDxfId="363"/>
    <tableColumn id="7" xr3:uid="{7CA168C3-346F-4E6A-9F3A-79D87C759200}" name="Fungsi/Kepala " dataDxfId="362"/>
    <tableColumn id="11" xr3:uid="{8AADA4B1-6785-4773-8142-874BC998E7E2}" name="Ruangan" dataDxfId="361"/>
    <tableColumn id="8" xr3:uid="{5914C9AE-0E26-4B5A-8A3F-739E9094DA48}" name="NIP Lengkap" dataDxfId="360">
      <calculatedColumnFormula>("NIP. "&amp;db_kepala!$C2)</calculatedColumnFormula>
    </tableColumn>
    <tableColumn id="9" xr3:uid="{2B9DBEEF-929C-4FEB-B990-7C5552124586}" name="Tanpa Gelar" dataDxfId="359"/>
    <tableColumn id="10" xr3:uid="{0CC60D55-556E-49D4-B3DF-9F290CC85120}" name="Keterangan SAKTI" dataDxfId="358">
      <calculatedColumnFormula>db_kepala!J2&amp;"; "&amp;db_kepala!G2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BBF-D0ED-41EF-849A-A223FAD5C418}">
  <sheetPr>
    <tabColor rgb="FF00B050"/>
    <pageSetUpPr fitToPage="1"/>
  </sheetPr>
  <dimension ref="A1:H38"/>
  <sheetViews>
    <sheetView showGridLines="0" tabSelected="1" zoomScale="85" zoomScaleNormal="85" zoomScaleSheetLayoutView="115" workbookViewId="0">
      <selection activeCell="C6" sqref="C6"/>
    </sheetView>
  </sheetViews>
  <sheetFormatPr defaultColWidth="10.36328125" defaultRowHeight="15" customHeight="1" x14ac:dyDescent="0.25"/>
  <cols>
    <col min="1" max="1" width="6.36328125" style="65" customWidth="1"/>
    <col min="2" max="2" width="7.26953125" style="65" customWidth="1"/>
    <col min="3" max="3" width="34.1796875" style="65" customWidth="1"/>
    <col min="4" max="5" width="9.36328125" style="65" customWidth="1"/>
    <col min="6" max="6" width="10.90625" style="65" bestFit="1" customWidth="1"/>
    <col min="7" max="7" width="18.6328125" style="65" customWidth="1"/>
    <col min="8" max="8" width="8.54296875" style="65" bestFit="1" customWidth="1"/>
    <col min="9" max="17" width="7.453125" style="65" customWidth="1"/>
    <col min="18" max="18" width="94.453125" style="65" customWidth="1"/>
    <col min="19" max="25" width="7.453125" style="65" customWidth="1"/>
    <col min="26" max="16384" width="10.36328125" style="65"/>
  </cols>
  <sheetData>
    <row r="1" spans="1:7" x14ac:dyDescent="0.25">
      <c r="A1" s="93"/>
      <c r="B1" s="94"/>
      <c r="C1" s="94"/>
      <c r="D1" s="94"/>
      <c r="E1" s="95"/>
      <c r="F1" s="64"/>
      <c r="G1" s="64"/>
    </row>
    <row r="2" spans="1:7" ht="20.399999999999999" x14ac:dyDescent="0.25">
      <c r="A2" s="255"/>
      <c r="B2" s="255"/>
      <c r="C2" s="261" t="s">
        <v>2182</v>
      </c>
      <c r="D2" s="261"/>
      <c r="E2" s="261"/>
      <c r="F2" s="64"/>
      <c r="G2" s="64"/>
    </row>
    <row r="3" spans="1:7" ht="21" customHeight="1" x14ac:dyDescent="0.25">
      <c r="A3" s="255"/>
      <c r="B3" s="255"/>
      <c r="C3" s="257" t="s">
        <v>2183</v>
      </c>
      <c r="D3" s="257"/>
      <c r="E3" s="257"/>
      <c r="F3" s="67"/>
      <c r="G3" s="97"/>
    </row>
    <row r="4" spans="1:7" ht="6.6" customHeight="1" x14ac:dyDescent="0.25">
      <c r="A4" s="96"/>
      <c r="B4" s="97"/>
      <c r="C4" s="97"/>
      <c r="D4" s="97"/>
      <c r="E4" s="67"/>
      <c r="F4" s="64"/>
      <c r="G4" s="97"/>
    </row>
    <row r="5" spans="1:7" ht="15.6" x14ac:dyDescent="0.25">
      <c r="A5" s="96"/>
      <c r="B5" s="97"/>
      <c r="C5" s="97"/>
      <c r="D5" s="97"/>
      <c r="E5" s="67"/>
      <c r="F5" s="64"/>
      <c r="G5" s="97"/>
    </row>
    <row r="6" spans="1:7" ht="15.6" x14ac:dyDescent="0.25">
      <c r="A6" s="347"/>
      <c r="B6" s="343"/>
      <c r="C6" s="343"/>
      <c r="D6" s="343"/>
      <c r="E6" s="344"/>
      <c r="F6" s="344"/>
      <c r="G6" s="343"/>
    </row>
    <row r="7" spans="1:7" ht="15.6" x14ac:dyDescent="0.25">
      <c r="A7" s="342" t="s">
        <v>0</v>
      </c>
      <c r="B7" s="342"/>
      <c r="C7" s="342"/>
      <c r="D7" s="342"/>
      <c r="E7" s="342"/>
      <c r="F7" s="342"/>
      <c r="G7" s="342"/>
    </row>
    <row r="8" spans="1:7" ht="15.6" x14ac:dyDescent="0.25">
      <c r="A8" s="347"/>
      <c r="B8" s="343"/>
      <c r="C8" s="343"/>
      <c r="D8" s="344"/>
      <c r="E8" s="343"/>
      <c r="F8" s="343"/>
      <c r="G8" s="343"/>
    </row>
    <row r="9" spans="1:7" x14ac:dyDescent="0.25">
      <c r="A9" s="345" t="s">
        <v>2181</v>
      </c>
      <c r="B9" s="345"/>
      <c r="C9" s="346"/>
      <c r="D9" s="346"/>
      <c r="E9" s="343"/>
      <c r="F9" s="343" t="s">
        <v>2</v>
      </c>
      <c r="G9" s="343"/>
    </row>
    <row r="10" spans="1:7" ht="27.6" customHeight="1" x14ac:dyDescent="0.25">
      <c r="A10" s="347"/>
      <c r="B10" s="343"/>
      <c r="C10" s="343"/>
      <c r="D10" s="344"/>
      <c r="E10" s="343"/>
      <c r="F10" s="345" t="s">
        <v>3</v>
      </c>
      <c r="G10" s="345"/>
    </row>
    <row r="11" spans="1:7" ht="21.75" customHeight="1" x14ac:dyDescent="0.3">
      <c r="A11" s="256" t="s">
        <v>5</v>
      </c>
      <c r="B11" s="263" t="s">
        <v>6</v>
      </c>
      <c r="C11" s="263"/>
      <c r="D11" s="256" t="s">
        <v>4</v>
      </c>
      <c r="E11" s="264"/>
      <c r="F11" s="256" t="s">
        <v>9</v>
      </c>
      <c r="G11" s="256" t="s">
        <v>10</v>
      </c>
    </row>
    <row r="12" spans="1:7" ht="15" customHeight="1" x14ac:dyDescent="0.25">
      <c r="A12" s="256"/>
      <c r="B12" s="263"/>
      <c r="C12" s="263"/>
      <c r="D12" s="256" t="s">
        <v>7</v>
      </c>
      <c r="E12" s="256" t="s">
        <v>8</v>
      </c>
      <c r="F12" s="256"/>
      <c r="G12" s="256"/>
    </row>
    <row r="13" spans="1:7" ht="16.2" customHeight="1" x14ac:dyDescent="0.25">
      <c r="A13" s="256"/>
      <c r="B13" s="263"/>
      <c r="C13" s="263"/>
      <c r="D13" s="265"/>
      <c r="E13" s="265"/>
      <c r="F13" s="256"/>
      <c r="G13" s="256"/>
    </row>
    <row r="14" spans="1:7" s="243" customFormat="1" ht="19.2" customHeight="1" x14ac:dyDescent="0.25">
      <c r="A14" s="251" t="str">
        <f>IF($B14&lt;&gt;"",COUNTA($B$14:$B14),"")</f>
        <v/>
      </c>
      <c r="B14" s="259"/>
      <c r="C14" s="259"/>
      <c r="D14" s="252"/>
      <c r="E14" s="252"/>
      <c r="F14" s="251"/>
      <c r="G14" s="253"/>
    </row>
    <row r="15" spans="1:7" s="243" customFormat="1" ht="19.2" customHeight="1" x14ac:dyDescent="0.25">
      <c r="A15" s="251" t="str">
        <f>IF($B15&lt;&gt;"",COUNTA($B$14:$B15),"")</f>
        <v/>
      </c>
      <c r="B15" s="259"/>
      <c r="C15" s="259"/>
      <c r="D15" s="252"/>
      <c r="E15" s="252"/>
      <c r="F15" s="251" t="str">
        <f>IF($B15&lt;&gt;"",_xlfn.XLOOKUP($B15,#REF!,#REF!,""),"")</f>
        <v/>
      </c>
      <c r="G15" s="253"/>
    </row>
    <row r="16" spans="1:7" s="243" customFormat="1" ht="19.2" customHeight="1" x14ac:dyDescent="0.25">
      <c r="A16" s="251" t="str">
        <f>IF($B16&lt;&gt;"",COUNTA($B$14:$B16),"")</f>
        <v/>
      </c>
      <c r="B16" s="259"/>
      <c r="C16" s="259"/>
      <c r="D16" s="252"/>
      <c r="E16" s="252"/>
      <c r="F16" s="251" t="str">
        <f>IF($B16&lt;&gt;"",_xlfn.XLOOKUP($B16,#REF!,#REF!,""),"")</f>
        <v/>
      </c>
      <c r="G16" s="253"/>
    </row>
    <row r="17" spans="1:8" s="243" customFormat="1" ht="19.2" customHeight="1" x14ac:dyDescent="0.25">
      <c r="A17" s="251" t="str">
        <f>IF($B17&lt;&gt;"",COUNTA($B$14:$B17),"")</f>
        <v/>
      </c>
      <c r="B17" s="259"/>
      <c r="C17" s="259"/>
      <c r="D17" s="252"/>
      <c r="E17" s="252"/>
      <c r="F17" s="251" t="str">
        <f>IF($B17&lt;&gt;"",_xlfn.XLOOKUP($B17,#REF!,#REF!,""),"")</f>
        <v/>
      </c>
      <c r="G17" s="251"/>
    </row>
    <row r="18" spans="1:8" s="243" customFormat="1" ht="19.2" customHeight="1" x14ac:dyDescent="0.25">
      <c r="A18" s="251" t="str">
        <f>IF($B18&lt;&gt;"",COUNTA($B$14:$B18),"")</f>
        <v/>
      </c>
      <c r="B18" s="259"/>
      <c r="C18" s="259"/>
      <c r="D18" s="252"/>
      <c r="E18" s="252"/>
      <c r="F18" s="251" t="str">
        <f>IF($B18&lt;&gt;"",_xlfn.XLOOKUP($B18,#REF!,#REF!,""),"")</f>
        <v/>
      </c>
      <c r="G18" s="251"/>
    </row>
    <row r="19" spans="1:8" s="243" customFormat="1" ht="19.2" customHeight="1" x14ac:dyDescent="0.25">
      <c r="A19" s="251" t="str">
        <f>IF($B19&lt;&gt;"",COUNTA($B$14:$B19),"")</f>
        <v/>
      </c>
      <c r="B19" s="259"/>
      <c r="C19" s="259"/>
      <c r="D19" s="252"/>
      <c r="E19" s="252"/>
      <c r="F19" s="251" t="str">
        <f>IF($B19&lt;&gt;"",_xlfn.XLOOKUP($B19,#REF!,#REF!,""),"")</f>
        <v/>
      </c>
      <c r="G19" s="251"/>
    </row>
    <row r="20" spans="1:8" s="243" customFormat="1" ht="19.2" customHeight="1" x14ac:dyDescent="0.25">
      <c r="A20" s="251" t="str">
        <f>IF($B20&lt;&gt;"",COUNTA($B$14:$B20),"")</f>
        <v/>
      </c>
      <c r="B20" s="259"/>
      <c r="C20" s="259"/>
      <c r="D20" s="252"/>
      <c r="E20" s="252"/>
      <c r="F20" s="251" t="str">
        <f>IF($B20&lt;&gt;"",_xlfn.XLOOKUP($B20,#REF!,#REF!,""),"")</f>
        <v/>
      </c>
      <c r="G20" s="251"/>
    </row>
    <row r="21" spans="1:8" s="243" customFormat="1" ht="19.2" customHeight="1" x14ac:dyDescent="0.25">
      <c r="A21" s="251" t="str">
        <f>IF($B21&lt;&gt;"",COUNTA($B$14:$B21),"")</f>
        <v/>
      </c>
      <c r="B21" s="259"/>
      <c r="C21" s="259"/>
      <c r="D21" s="252"/>
      <c r="E21" s="252" t="str">
        <f t="shared" ref="E21:E26" si="0">IF($D21&lt;&gt;"",D21,"")</f>
        <v/>
      </c>
      <c r="F21" s="251"/>
      <c r="G21" s="251"/>
    </row>
    <row r="22" spans="1:8" s="243" customFormat="1" ht="19.2" customHeight="1" x14ac:dyDescent="0.25">
      <c r="A22" s="251" t="str">
        <f>IF($B22&lt;&gt;"",COUNTA($B$14:$B22),"")</f>
        <v/>
      </c>
      <c r="B22" s="259"/>
      <c r="C22" s="259"/>
      <c r="D22" s="252"/>
      <c r="E22" s="252" t="str">
        <f t="shared" si="0"/>
        <v/>
      </c>
      <c r="F22" s="251" t="str">
        <f>IF($B22&lt;&gt;"",_xlfn.XLOOKUP($B22,#REF!,#REF!,""),"")</f>
        <v/>
      </c>
      <c r="G22" s="251"/>
    </row>
    <row r="23" spans="1:8" s="243" customFormat="1" ht="19.2" customHeight="1" x14ac:dyDescent="0.25">
      <c r="A23" s="251" t="str">
        <f>IF($B23&lt;&gt;"",COUNTA($B$14:$B23),"")</f>
        <v/>
      </c>
      <c r="B23" s="259"/>
      <c r="C23" s="259"/>
      <c r="D23" s="252"/>
      <c r="E23" s="252" t="str">
        <f t="shared" si="0"/>
        <v/>
      </c>
      <c r="F23" s="251" t="str">
        <f>IF($B23&lt;&gt;"",_xlfn.XLOOKUP($B23,#REF!,#REF!,""),"")</f>
        <v/>
      </c>
      <c r="G23" s="251"/>
    </row>
    <row r="24" spans="1:8" s="243" customFormat="1" ht="19.2" customHeight="1" x14ac:dyDescent="0.25">
      <c r="A24" s="251" t="str">
        <f>IF($B24&lt;&gt;"",COUNTA($B$14:$B24),"")</f>
        <v/>
      </c>
      <c r="B24" s="259"/>
      <c r="C24" s="259"/>
      <c r="D24" s="252"/>
      <c r="E24" s="252" t="str">
        <f t="shared" si="0"/>
        <v/>
      </c>
      <c r="F24" s="251" t="str">
        <f>IF($B24&lt;&gt;"",_xlfn.XLOOKUP($B24,#REF!,#REF!,""),"")</f>
        <v/>
      </c>
      <c r="G24" s="251"/>
    </row>
    <row r="25" spans="1:8" s="243" customFormat="1" ht="19.2" customHeight="1" x14ac:dyDescent="0.25">
      <c r="A25" s="251" t="str">
        <f>IF($B25&lt;&gt;"",COUNTA($B$14:$B25),"")</f>
        <v/>
      </c>
      <c r="B25" s="259"/>
      <c r="C25" s="259"/>
      <c r="D25" s="252"/>
      <c r="E25" s="252" t="str">
        <f t="shared" si="0"/>
        <v/>
      </c>
      <c r="F25" s="251" t="str">
        <f>IF($B25&lt;&gt;"",_xlfn.XLOOKUP($B25,#REF!,#REF!,""),"")</f>
        <v/>
      </c>
      <c r="G25" s="251"/>
    </row>
    <row r="26" spans="1:8" s="243" customFormat="1" ht="19.2" customHeight="1" x14ac:dyDescent="0.25">
      <c r="A26" s="251" t="str">
        <f>IF($B26&lt;&gt;"",COUNTA($B$14:$B26),"")</f>
        <v/>
      </c>
      <c r="B26" s="259"/>
      <c r="C26" s="259"/>
      <c r="D26" s="252"/>
      <c r="E26" s="252" t="str">
        <f t="shared" si="0"/>
        <v/>
      </c>
      <c r="F26" s="251" t="str">
        <f>IF($B26&lt;&gt;"",_xlfn.XLOOKUP($B26,#REF!,#REF!,""),"")</f>
        <v/>
      </c>
      <c r="G26" s="251"/>
    </row>
    <row r="27" spans="1:8" s="243" customFormat="1" ht="19.2" customHeight="1" x14ac:dyDescent="0.25">
      <c r="A27" s="251" t="str">
        <f>IF($B27&lt;&gt;"",COUNTA($B$14:$B27),"")</f>
        <v/>
      </c>
      <c r="B27" s="259"/>
      <c r="C27" s="259"/>
      <c r="D27" s="252"/>
      <c r="E27" s="252" t="str">
        <f t="shared" ref="E27" si="1">IF($D27&lt;&gt;"",D27,"")</f>
        <v/>
      </c>
      <c r="F27" s="251" t="str">
        <f>IF($B27&lt;&gt;"",_xlfn.XLOOKUP($B27,#REF!,#REF!,""),"")</f>
        <v/>
      </c>
      <c r="G27" s="254"/>
    </row>
    <row r="28" spans="1:8" ht="15.75" customHeight="1" x14ac:dyDescent="0.25">
      <c r="A28" s="347"/>
      <c r="B28" s="343"/>
      <c r="C28" s="343"/>
      <c r="D28" s="348"/>
      <c r="E28" s="343"/>
      <c r="F28" s="343"/>
      <c r="G28" s="343"/>
    </row>
    <row r="29" spans="1:8" ht="15.75" customHeight="1" x14ac:dyDescent="0.25">
      <c r="A29" s="347"/>
      <c r="B29" s="343"/>
      <c r="C29" s="343"/>
      <c r="D29" s="343"/>
      <c r="E29" s="349"/>
      <c r="F29" s="343"/>
      <c r="G29" s="343"/>
      <c r="H29" s="249"/>
    </row>
    <row r="30" spans="1:8" ht="15.75" customHeight="1" x14ac:dyDescent="0.25">
      <c r="A30" s="347"/>
      <c r="B30" s="349"/>
      <c r="C30" s="343"/>
      <c r="D30" s="350"/>
      <c r="E30" s="351"/>
      <c r="F30" s="351"/>
      <c r="G30" s="351"/>
      <c r="H30" s="250"/>
    </row>
    <row r="31" spans="1:8" ht="15.75" customHeight="1" x14ac:dyDescent="0.25">
      <c r="A31" s="352"/>
      <c r="B31" s="353" t="s">
        <v>12</v>
      </c>
      <c r="C31" s="353"/>
      <c r="D31" s="344"/>
      <c r="E31" s="354" t="s">
        <v>13</v>
      </c>
      <c r="F31" s="354"/>
      <c r="G31" s="354"/>
    </row>
    <row r="32" spans="1:8" ht="15.75" customHeight="1" x14ac:dyDescent="0.25">
      <c r="A32" s="352"/>
      <c r="B32" s="355"/>
      <c r="C32" s="356"/>
      <c r="D32" s="344"/>
      <c r="E32" s="343"/>
      <c r="F32" s="343"/>
      <c r="G32" s="343"/>
    </row>
    <row r="33" spans="1:7" ht="15.75" customHeight="1" x14ac:dyDescent="0.25">
      <c r="A33" s="352"/>
      <c r="B33" s="355"/>
      <c r="C33" s="356"/>
      <c r="D33" s="344"/>
      <c r="E33" s="343"/>
      <c r="F33" s="343"/>
      <c r="G33" s="343"/>
    </row>
    <row r="34" spans="1:7" ht="15.75" customHeight="1" x14ac:dyDescent="0.25">
      <c r="A34" s="352"/>
      <c r="B34" s="355"/>
      <c r="C34" s="356"/>
      <c r="D34" s="344"/>
      <c r="E34" s="343"/>
      <c r="F34" s="343"/>
      <c r="G34" s="343"/>
    </row>
    <row r="35" spans="1:7" ht="15.75" customHeight="1" x14ac:dyDescent="0.25">
      <c r="A35" s="352"/>
      <c r="B35" s="357" t="s">
        <v>2184</v>
      </c>
      <c r="C35" s="357"/>
      <c r="D35" s="344"/>
      <c r="E35" s="358"/>
      <c r="F35" s="358"/>
      <c r="G35" s="358"/>
    </row>
    <row r="36" spans="1:7" ht="15.75" customHeight="1" x14ac:dyDescent="0.25">
      <c r="A36" s="352"/>
      <c r="B36" s="359" t="s">
        <v>2185</v>
      </c>
      <c r="C36" s="359"/>
      <c r="D36" s="344"/>
      <c r="E36" s="354"/>
      <c r="F36" s="354"/>
      <c r="G36" s="354"/>
    </row>
    <row r="37" spans="1:7" ht="7.95" customHeight="1" x14ac:dyDescent="0.25">
      <c r="A37" s="352"/>
      <c r="B37" s="352"/>
      <c r="C37" s="360"/>
      <c r="D37" s="348"/>
      <c r="E37" s="361" t="str">
        <f>_xlfn.XLOOKUP($E36,db_pegawai!$B$2:$B$90,db_pegawai!$I$2:$I$90,"")</f>
        <v/>
      </c>
      <c r="F37" s="354"/>
      <c r="G37" s="354"/>
    </row>
    <row r="38" spans="1:7" ht="15.75" customHeight="1" x14ac:dyDescent="0.25">
      <c r="A38" s="258" t="s">
        <v>16</v>
      </c>
      <c r="B38" s="258"/>
      <c r="C38" s="258"/>
      <c r="D38" s="64"/>
      <c r="E38" s="64"/>
      <c r="F38" s="64"/>
      <c r="G38" s="64"/>
    </row>
  </sheetData>
  <mergeCells count="36">
    <mergeCell ref="E37:G37"/>
    <mergeCell ref="A7:G7"/>
    <mergeCell ref="D11:E11"/>
    <mergeCell ref="D12:D13"/>
    <mergeCell ref="E12:E13"/>
    <mergeCell ref="B15:C15"/>
    <mergeCell ref="B16:C16"/>
    <mergeCell ref="B17:C17"/>
    <mergeCell ref="E30:G30"/>
    <mergeCell ref="E31:G31"/>
    <mergeCell ref="E36:G36"/>
    <mergeCell ref="B14:C14"/>
    <mergeCell ref="B18:C18"/>
    <mergeCell ref="C3:E3"/>
    <mergeCell ref="A38:C38"/>
    <mergeCell ref="A2:B3"/>
    <mergeCell ref="A11:A13"/>
    <mergeCell ref="B19:C19"/>
    <mergeCell ref="B20:C20"/>
    <mergeCell ref="B26:C26"/>
    <mergeCell ref="B27:C27"/>
    <mergeCell ref="A9:B9"/>
    <mergeCell ref="B21:C21"/>
    <mergeCell ref="B22:C22"/>
    <mergeCell ref="B23:C23"/>
    <mergeCell ref="B24:C24"/>
    <mergeCell ref="B25:C25"/>
    <mergeCell ref="C2:E2"/>
    <mergeCell ref="E35:G35"/>
    <mergeCell ref="F10:G10"/>
    <mergeCell ref="B31:C31"/>
    <mergeCell ref="B35:C35"/>
    <mergeCell ref="B36:C36"/>
    <mergeCell ref="F11:F13"/>
    <mergeCell ref="G11:G13"/>
    <mergeCell ref="B11:C13"/>
  </mergeCell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951F-AD7C-47FB-A1C6-833564D8A3E9}">
  <dimension ref="A1:C14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5" x14ac:dyDescent="0.25"/>
  <cols>
    <col min="1" max="1" width="4.08984375" bestFit="1" customWidth="1"/>
    <col min="2" max="2" width="14.453125" bestFit="1" customWidth="1"/>
    <col min="3" max="3" width="23.08984375" bestFit="1" customWidth="1"/>
  </cols>
  <sheetData>
    <row r="1" spans="1:3" s="11" customFormat="1" ht="15.6" x14ac:dyDescent="0.25">
      <c r="A1" s="57" t="s">
        <v>5</v>
      </c>
      <c r="B1" s="57" t="s">
        <v>17</v>
      </c>
      <c r="C1" s="57" t="s">
        <v>1127</v>
      </c>
    </row>
    <row r="2" spans="1:3" x14ac:dyDescent="0.25">
      <c r="A2" s="12">
        <f>IF($C2&lt;&gt;"",COUNTA($C$2:$C2),"")</f>
        <v>1</v>
      </c>
      <c r="B2" s="58" t="s">
        <v>649</v>
      </c>
      <c r="C2" s="1" t="s">
        <v>313</v>
      </c>
    </row>
    <row r="3" spans="1:3" x14ac:dyDescent="0.25">
      <c r="A3" s="12">
        <f>IF($C3&lt;&gt;"",COUNTA($C$2:$C3),"")</f>
        <v>2</v>
      </c>
      <c r="B3" s="58" t="s">
        <v>649</v>
      </c>
      <c r="C3" s="1" t="s">
        <v>1128</v>
      </c>
    </row>
    <row r="4" spans="1:3" x14ac:dyDescent="0.25">
      <c r="A4" s="12">
        <f>IF($C4&lt;&gt;"",COUNTA($C$2:$C4),"")</f>
        <v>3</v>
      </c>
      <c r="B4" s="58" t="s">
        <v>649</v>
      </c>
      <c r="C4" s="1" t="s">
        <v>1129</v>
      </c>
    </row>
    <row r="5" spans="1:3" x14ac:dyDescent="0.25">
      <c r="A5" s="12">
        <f>IF($C5&lt;&gt;"",COUNTA($C$2:$C5),"")</f>
        <v>4</v>
      </c>
      <c r="B5" s="58" t="s">
        <v>649</v>
      </c>
      <c r="C5" s="1" t="s">
        <v>1130</v>
      </c>
    </row>
    <row r="6" spans="1:3" x14ac:dyDescent="0.25">
      <c r="A6" s="12">
        <f>IF($C6&lt;&gt;"",COUNTA($C$2:$C6),"")</f>
        <v>5</v>
      </c>
      <c r="B6" s="58" t="s">
        <v>649</v>
      </c>
      <c r="C6" s="1" t="s">
        <v>1131</v>
      </c>
    </row>
    <row r="7" spans="1:3" x14ac:dyDescent="0.25">
      <c r="A7" s="12">
        <f>IF($C7&lt;&gt;"",COUNTA($C$2:$C7),"")</f>
        <v>6</v>
      </c>
      <c r="B7" s="58" t="s">
        <v>648</v>
      </c>
      <c r="C7" s="1" t="s">
        <v>1132</v>
      </c>
    </row>
    <row r="8" spans="1:3" x14ac:dyDescent="0.25">
      <c r="A8" s="12">
        <f>IF($C8&lt;&gt;"",COUNTA($C$2:$C8),"")</f>
        <v>7</v>
      </c>
      <c r="B8" s="58" t="s">
        <v>648</v>
      </c>
      <c r="C8" s="1" t="s">
        <v>316</v>
      </c>
    </row>
    <row r="9" spans="1:3" x14ac:dyDescent="0.25">
      <c r="A9" s="12">
        <f>IF($C9&lt;&gt;"",COUNTA($C$2:$C9),"")</f>
        <v>8</v>
      </c>
      <c r="B9" s="58" t="s">
        <v>648</v>
      </c>
      <c r="C9" s="1" t="s">
        <v>1133</v>
      </c>
    </row>
    <row r="10" spans="1:3" x14ac:dyDescent="0.25">
      <c r="A10" s="12">
        <f>IF($C10&lt;&gt;"",COUNTA($C$2:$C10),"")</f>
        <v>9</v>
      </c>
      <c r="B10" s="58" t="s">
        <v>648</v>
      </c>
      <c r="C10" s="1" t="s">
        <v>1134</v>
      </c>
    </row>
    <row r="11" spans="1:3" x14ac:dyDescent="0.25">
      <c r="A11" s="12">
        <f>IF($C11&lt;&gt;"",COUNTA($C$2:$C11),"")</f>
        <v>10</v>
      </c>
      <c r="B11" s="58" t="s">
        <v>648</v>
      </c>
      <c r="C11" s="1" t="s">
        <v>1135</v>
      </c>
    </row>
    <row r="12" spans="1:3" x14ac:dyDescent="0.25">
      <c r="A12" s="12">
        <f>IF($C12&lt;&gt;"",COUNTA($C$2:$C12),"")</f>
        <v>11</v>
      </c>
      <c r="B12" s="58" t="s">
        <v>648</v>
      </c>
      <c r="C12" s="1" t="s">
        <v>1136</v>
      </c>
    </row>
    <row r="13" spans="1:3" x14ac:dyDescent="0.25">
      <c r="A13" s="12">
        <f>IF($C13&lt;&gt;"",COUNTA($C$2:$C13),"")</f>
        <v>12</v>
      </c>
      <c r="B13" s="58" t="s">
        <v>648</v>
      </c>
      <c r="C13" s="1" t="s">
        <v>1137</v>
      </c>
    </row>
    <row r="14" spans="1:3" x14ac:dyDescent="0.25">
      <c r="A14" s="12">
        <f>IF($C14&lt;&gt;"",COUNTA($C$2:$C14),"")</f>
        <v>13</v>
      </c>
      <c r="B14" s="58" t="s">
        <v>648</v>
      </c>
      <c r="C14" s="1" t="s">
        <v>319</v>
      </c>
    </row>
  </sheetData>
  <autoFilter ref="A1:C14" xr:uid="{6CEA951F-AD7C-47FB-A1C6-833564D8A3E9}">
    <sortState xmlns:xlrd2="http://schemas.microsoft.com/office/spreadsheetml/2017/richdata2" ref="A2:C14">
      <sortCondition ref="B1:B1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BDC5-2273-499B-ADFF-ADE2DC092D63}">
  <sheetPr>
    <tabColor rgb="FFFF9797"/>
    <pageSetUpPr fitToPage="1"/>
  </sheetPr>
  <dimension ref="A1:G37"/>
  <sheetViews>
    <sheetView zoomScaleNormal="100" zoomScaleSheetLayoutView="115" workbookViewId="0">
      <pane xSplit="3" ySplit="13" topLeftCell="D29" activePane="bottomRight" state="frozen"/>
      <selection pane="topRight" activeCell="D1" sqref="D1"/>
      <selection pane="bottomLeft" activeCell="A14" sqref="A14"/>
      <selection pane="bottomRight" activeCell="E36" sqref="E36:G36"/>
    </sheetView>
  </sheetViews>
  <sheetFormatPr defaultColWidth="10.36328125" defaultRowHeight="15" customHeight="1" x14ac:dyDescent="0.25"/>
  <cols>
    <col min="1" max="1" width="4.08984375" style="65" customWidth="1"/>
    <col min="2" max="2" width="5.36328125" style="65" customWidth="1"/>
    <col min="3" max="3" width="25.36328125" style="65" customWidth="1"/>
    <col min="4" max="4" width="7.453125" style="65" customWidth="1"/>
    <col min="5" max="5" width="8.08984375" style="65" customWidth="1"/>
    <col min="6" max="6" width="10.90625" style="65" bestFit="1" customWidth="1"/>
    <col min="7" max="7" width="18.6328125" style="65" customWidth="1"/>
    <col min="8" max="25" width="7.453125" style="65" customWidth="1"/>
    <col min="26" max="16384" width="10.36328125" style="65"/>
  </cols>
  <sheetData>
    <row r="1" spans="1:7" x14ac:dyDescent="0.25">
      <c r="A1" s="93"/>
      <c r="B1" s="94"/>
      <c r="C1" s="94"/>
      <c r="D1" s="94"/>
      <c r="E1" s="95"/>
      <c r="F1" s="64"/>
      <c r="G1" s="64"/>
    </row>
    <row r="2" spans="1:7" ht="15.6" x14ac:dyDescent="0.25">
      <c r="A2" s="96"/>
      <c r="B2" s="66"/>
      <c r="C2" s="66"/>
      <c r="D2" s="97"/>
      <c r="E2" s="67"/>
      <c r="F2" s="64"/>
      <c r="G2" s="64"/>
    </row>
    <row r="3" spans="1:7" ht="15.6" x14ac:dyDescent="0.25">
      <c r="A3" s="96"/>
      <c r="B3" s="68"/>
      <c r="C3" s="68"/>
      <c r="D3" s="97"/>
      <c r="E3" s="67"/>
      <c r="F3" s="67"/>
      <c r="G3" s="97"/>
    </row>
    <row r="4" spans="1:7" ht="15.6" x14ac:dyDescent="0.25">
      <c r="A4" s="96"/>
      <c r="B4" s="97"/>
      <c r="C4" s="97"/>
      <c r="D4" s="97"/>
      <c r="E4" s="67"/>
      <c r="F4" s="64"/>
      <c r="G4" s="97"/>
    </row>
    <row r="5" spans="1:7" ht="16.2" thickBot="1" x14ac:dyDescent="0.3">
      <c r="A5" s="96"/>
      <c r="B5" s="97"/>
      <c r="C5" s="97"/>
      <c r="D5" s="97"/>
      <c r="E5" s="67"/>
      <c r="F5" s="64"/>
      <c r="G5" s="97"/>
    </row>
    <row r="6" spans="1:7" ht="15.6" x14ac:dyDescent="0.25">
      <c r="A6" s="98"/>
      <c r="B6" s="99"/>
      <c r="C6" s="99"/>
      <c r="D6" s="99"/>
      <c r="E6" s="69"/>
      <c r="F6" s="69"/>
      <c r="G6" s="100"/>
    </row>
    <row r="7" spans="1:7" ht="15.6" x14ac:dyDescent="0.3">
      <c r="A7" s="301" t="s">
        <v>0</v>
      </c>
      <c r="B7" s="302"/>
      <c r="C7" s="302"/>
      <c r="D7" s="302"/>
      <c r="E7" s="302"/>
      <c r="F7" s="302"/>
      <c r="G7" s="303"/>
    </row>
    <row r="8" spans="1:7" ht="15.6" x14ac:dyDescent="0.25">
      <c r="A8" s="101"/>
      <c r="B8" s="97"/>
      <c r="C8" s="97"/>
      <c r="D8" s="67"/>
      <c r="E8" s="97"/>
      <c r="F8" s="97"/>
      <c r="G8" s="102"/>
    </row>
    <row r="9" spans="1:7" x14ac:dyDescent="0.25">
      <c r="A9" s="304" t="s">
        <v>1</v>
      </c>
      <c r="B9" s="260"/>
      <c r="C9" s="103" t="str">
        <f>_xlfn.XLOOKUP($E35,Table5[Nama pegawai],Table5[Ruangan],"")</f>
        <v/>
      </c>
      <c r="D9" s="103"/>
      <c r="E9" s="97"/>
      <c r="F9" s="97" t="s">
        <v>2</v>
      </c>
      <c r="G9" s="102"/>
    </row>
    <row r="10" spans="1:7" ht="16.2" thickBot="1" x14ac:dyDescent="0.3">
      <c r="A10" s="104"/>
      <c r="B10" s="105"/>
      <c r="C10" s="105"/>
      <c r="D10" s="70"/>
      <c r="E10" s="105"/>
      <c r="F10" s="105" t="s">
        <v>3</v>
      </c>
      <c r="G10" s="106"/>
    </row>
    <row r="11" spans="1:7" ht="21.75" customHeight="1" x14ac:dyDescent="0.3">
      <c r="A11" s="107"/>
      <c r="B11" s="71"/>
      <c r="C11" s="69"/>
      <c r="D11" s="305" t="s">
        <v>4</v>
      </c>
      <c r="E11" s="306"/>
      <c r="F11" s="108"/>
      <c r="G11" s="109"/>
    </row>
    <row r="12" spans="1:7" x14ac:dyDescent="0.3">
      <c r="A12" s="110" t="s">
        <v>5</v>
      </c>
      <c r="B12" s="307" t="s">
        <v>6</v>
      </c>
      <c r="C12" s="308"/>
      <c r="D12" s="309" t="s">
        <v>7</v>
      </c>
      <c r="E12" s="309" t="s">
        <v>8</v>
      </c>
      <c r="F12" s="111" t="s">
        <v>9</v>
      </c>
      <c r="G12" s="112" t="s">
        <v>10</v>
      </c>
    </row>
    <row r="13" spans="1:7" ht="15.6" x14ac:dyDescent="0.25">
      <c r="A13" s="113"/>
      <c r="B13" s="83"/>
      <c r="C13" s="84"/>
      <c r="D13" s="310"/>
      <c r="E13" s="310"/>
      <c r="F13" s="114"/>
      <c r="G13" s="115"/>
    </row>
    <row r="14" spans="1:7" s="72" customFormat="1" x14ac:dyDescent="0.25">
      <c r="A14" s="116" t="str">
        <f>IF($B14&lt;&gt;"",COUNTA($B$14:$B14),"")</f>
        <v/>
      </c>
      <c r="B14" s="311"/>
      <c r="C14" s="311"/>
      <c r="D14" s="117"/>
      <c r="E14" s="117"/>
      <c r="F14" s="118" t="str">
        <f>IF($B14&lt;&gt;"",_xlfn.XLOOKUP($B14,#REF!,#REF!,""),"")</f>
        <v/>
      </c>
      <c r="G14" s="119"/>
    </row>
    <row r="15" spans="1:7" s="72" customFormat="1" ht="15" customHeight="1" x14ac:dyDescent="0.25">
      <c r="A15" s="120" t="str">
        <f>IF($B15&lt;&gt;"",COUNTA($B$14:$B15),"")</f>
        <v/>
      </c>
      <c r="B15" s="300"/>
      <c r="C15" s="300"/>
      <c r="D15" s="121"/>
      <c r="E15" s="121"/>
      <c r="F15" s="122" t="str">
        <f>IF($B15&lt;&gt;"",_xlfn.XLOOKUP($B15,#REF!,#REF!,""),"")</f>
        <v/>
      </c>
      <c r="G15" s="123"/>
    </row>
    <row r="16" spans="1:7" s="72" customFormat="1" ht="15" customHeight="1" x14ac:dyDescent="0.25">
      <c r="A16" s="120" t="str">
        <f>IF($B16&lt;&gt;"",COUNTA($B$14:$B16),"")</f>
        <v/>
      </c>
      <c r="B16" s="300"/>
      <c r="C16" s="300"/>
      <c r="D16" s="121"/>
      <c r="E16" s="121" t="str">
        <f t="shared" ref="E16:E27" si="0">IF($D16&lt;&gt;"",D16,"")</f>
        <v/>
      </c>
      <c r="F16" s="122" t="str">
        <f>IF($B16&lt;&gt;"",_xlfn.XLOOKUP($B16,#REF!,#REF!,""),"")</f>
        <v/>
      </c>
      <c r="G16" s="123"/>
    </row>
    <row r="17" spans="1:7" x14ac:dyDescent="0.25">
      <c r="A17" s="120" t="str">
        <f>IF($B17&lt;&gt;"",COUNTA($B$14:$B17),"")</f>
        <v/>
      </c>
      <c r="B17" s="300"/>
      <c r="C17" s="300"/>
      <c r="D17" s="124"/>
      <c r="E17" s="121" t="str">
        <f t="shared" si="0"/>
        <v/>
      </c>
      <c r="F17" s="122" t="str">
        <f>IF($B17&lt;&gt;"",_xlfn.XLOOKUP($B17,#REF!,#REF!,""),"")</f>
        <v/>
      </c>
      <c r="G17" s="125"/>
    </row>
    <row r="18" spans="1:7" x14ac:dyDescent="0.25">
      <c r="A18" s="120" t="str">
        <f>IF($B18&lt;&gt;"",COUNTA($B$14:$B18),"")</f>
        <v/>
      </c>
      <c r="B18" s="300"/>
      <c r="C18" s="300"/>
      <c r="D18" s="126"/>
      <c r="E18" s="121" t="str">
        <f t="shared" si="0"/>
        <v/>
      </c>
      <c r="F18" s="122" t="str">
        <f>IF($B18&lt;&gt;"",_xlfn.XLOOKUP($B18,#REF!,#REF!,""),"")</f>
        <v/>
      </c>
      <c r="G18" s="125"/>
    </row>
    <row r="19" spans="1:7" x14ac:dyDescent="0.25">
      <c r="A19" s="120" t="str">
        <f>IF($B19&lt;&gt;"",COUNTA($B$14:$B19),"")</f>
        <v/>
      </c>
      <c r="B19" s="300"/>
      <c r="C19" s="300"/>
      <c r="D19" s="126"/>
      <c r="E19" s="121" t="str">
        <f t="shared" si="0"/>
        <v/>
      </c>
      <c r="F19" s="122" t="str">
        <f>IF($B19&lt;&gt;"",_xlfn.XLOOKUP($B19,#REF!,#REF!,""),"")</f>
        <v/>
      </c>
      <c r="G19" s="125"/>
    </row>
    <row r="20" spans="1:7" x14ac:dyDescent="0.25">
      <c r="A20" s="120" t="str">
        <f>IF($B20&lt;&gt;"",COUNTA($B$14:$B20),"")</f>
        <v/>
      </c>
      <c r="B20" s="300"/>
      <c r="C20" s="300"/>
      <c r="D20" s="126"/>
      <c r="E20" s="121" t="str">
        <f t="shared" si="0"/>
        <v/>
      </c>
      <c r="F20" s="122" t="str">
        <f>IF($B20&lt;&gt;"",_xlfn.XLOOKUP($B20,#REF!,#REF!,""),"")</f>
        <v/>
      </c>
      <c r="G20" s="125"/>
    </row>
    <row r="21" spans="1:7" x14ac:dyDescent="0.25">
      <c r="A21" s="120" t="str">
        <f>IF($B21&lt;&gt;"",COUNTA($B$14:$B21),"")</f>
        <v/>
      </c>
      <c r="B21" s="300"/>
      <c r="C21" s="300"/>
      <c r="D21" s="126"/>
      <c r="E21" s="121" t="str">
        <f t="shared" si="0"/>
        <v/>
      </c>
      <c r="F21" s="122" t="str">
        <f>IF($B21&lt;&gt;"",_xlfn.XLOOKUP($B21,#REF!,#REF!,""),"")</f>
        <v/>
      </c>
      <c r="G21" s="125"/>
    </row>
    <row r="22" spans="1:7" ht="15.75" customHeight="1" x14ac:dyDescent="0.25">
      <c r="A22" s="120" t="str">
        <f>IF($B22&lt;&gt;"",COUNTA($B$14:$B22),"")</f>
        <v/>
      </c>
      <c r="B22" s="300"/>
      <c r="C22" s="300"/>
      <c r="D22" s="126"/>
      <c r="E22" s="121" t="str">
        <f t="shared" si="0"/>
        <v/>
      </c>
      <c r="F22" s="122" t="str">
        <f>IF($B22&lt;&gt;"",_xlfn.XLOOKUP($B22,#REF!,#REF!,""),"")</f>
        <v/>
      </c>
      <c r="G22" s="125"/>
    </row>
    <row r="23" spans="1:7" ht="15.75" customHeight="1" x14ac:dyDescent="0.25">
      <c r="A23" s="120" t="str">
        <f>IF($B23&lt;&gt;"",COUNTA($B$14:$B23),"")</f>
        <v/>
      </c>
      <c r="B23" s="300"/>
      <c r="C23" s="300"/>
      <c r="D23" s="126"/>
      <c r="E23" s="121" t="str">
        <f t="shared" si="0"/>
        <v/>
      </c>
      <c r="F23" s="122" t="str">
        <f>IF($B23&lt;&gt;"",_xlfn.XLOOKUP($B23,#REF!,#REF!,""),"")</f>
        <v/>
      </c>
      <c r="G23" s="125"/>
    </row>
    <row r="24" spans="1:7" ht="15.75" customHeight="1" x14ac:dyDescent="0.25">
      <c r="A24" s="120" t="str">
        <f>IF($B24&lt;&gt;"",COUNTA($B$14:$B24),"")</f>
        <v/>
      </c>
      <c r="B24" s="300"/>
      <c r="C24" s="300"/>
      <c r="D24" s="126"/>
      <c r="E24" s="121" t="str">
        <f t="shared" si="0"/>
        <v/>
      </c>
      <c r="F24" s="122" t="str">
        <f>IF($B24&lt;&gt;"",_xlfn.XLOOKUP($B24,#REF!,#REF!,""),"")</f>
        <v/>
      </c>
      <c r="G24" s="125"/>
    </row>
    <row r="25" spans="1:7" ht="15.75" customHeight="1" x14ac:dyDescent="0.25">
      <c r="A25" s="120" t="str">
        <f>IF($B25&lt;&gt;"",COUNTA($B$14:$B25),"")</f>
        <v/>
      </c>
      <c r="B25" s="300"/>
      <c r="C25" s="300"/>
      <c r="D25" s="126"/>
      <c r="E25" s="121" t="str">
        <f t="shared" si="0"/>
        <v/>
      </c>
      <c r="F25" s="122" t="str">
        <f>IF($B25&lt;&gt;"",_xlfn.XLOOKUP($B25,#REF!,#REF!,""),"")</f>
        <v/>
      </c>
      <c r="G25" s="125"/>
    </row>
    <row r="26" spans="1:7" ht="15.75" customHeight="1" x14ac:dyDescent="0.25">
      <c r="A26" s="120" t="str">
        <f>IF($B26&lt;&gt;"",COUNTA($B$14:$B26),"")</f>
        <v/>
      </c>
      <c r="B26" s="300"/>
      <c r="C26" s="300"/>
      <c r="D26" s="126"/>
      <c r="E26" s="121" t="str">
        <f t="shared" si="0"/>
        <v/>
      </c>
      <c r="F26" s="122" t="str">
        <f>IF($B26&lt;&gt;"",_xlfn.XLOOKUP($B26,#REF!,#REF!,""),"")</f>
        <v/>
      </c>
      <c r="G26" s="125"/>
    </row>
    <row r="27" spans="1:7" ht="15.75" customHeight="1" x14ac:dyDescent="0.25">
      <c r="A27" s="127" t="str">
        <f>IF($B27&lt;&gt;"",COUNTA($B$14:$B27),"")</f>
        <v/>
      </c>
      <c r="B27" s="315"/>
      <c r="C27" s="315"/>
      <c r="D27" s="128"/>
      <c r="E27" s="129" t="str">
        <f t="shared" si="0"/>
        <v/>
      </c>
      <c r="F27" s="130" t="str">
        <f>IF($B27&lt;&gt;"",_xlfn.XLOOKUP($B27,#REF!,#REF!,""),"")</f>
        <v/>
      </c>
      <c r="G27" s="131"/>
    </row>
    <row r="28" spans="1:7" ht="15.75" customHeight="1" x14ac:dyDescent="0.25">
      <c r="A28" s="101"/>
      <c r="B28" s="97"/>
      <c r="C28" s="97"/>
      <c r="D28" s="95"/>
      <c r="E28" s="97"/>
      <c r="F28" s="97"/>
      <c r="G28" s="102"/>
    </row>
    <row r="29" spans="1:7" ht="15.75" customHeight="1" x14ac:dyDescent="0.25">
      <c r="A29" s="101"/>
      <c r="B29" s="97"/>
      <c r="C29" s="97"/>
      <c r="D29" s="97"/>
      <c r="E29" s="64"/>
      <c r="F29" s="97"/>
      <c r="G29" s="102"/>
    </row>
    <row r="30" spans="1:7" ht="15.75" customHeight="1" x14ac:dyDescent="0.25">
      <c r="A30" s="101"/>
      <c r="B30" s="64"/>
      <c r="C30" s="97"/>
      <c r="D30" s="132"/>
      <c r="E30" s="266" t="str">
        <f>"Padang, …................................."</f>
        <v>Padang, ….................................</v>
      </c>
      <c r="F30" s="266"/>
      <c r="G30" s="316"/>
    </row>
    <row r="31" spans="1:7" ht="15.75" customHeight="1" x14ac:dyDescent="0.25">
      <c r="A31" s="133" t="s">
        <v>12</v>
      </c>
      <c r="B31" s="95"/>
      <c r="C31" s="132"/>
      <c r="D31" s="67"/>
      <c r="E31" s="267" t="s">
        <v>13</v>
      </c>
      <c r="F31" s="267"/>
      <c r="G31" s="317"/>
    </row>
    <row r="32" spans="1:7" ht="15.75" customHeight="1" x14ac:dyDescent="0.25">
      <c r="A32" s="101"/>
      <c r="B32" s="73"/>
      <c r="C32" s="73"/>
      <c r="D32" s="67"/>
      <c r="E32" s="97"/>
      <c r="F32" s="97"/>
      <c r="G32" s="102"/>
    </row>
    <row r="33" spans="1:7" ht="15.75" customHeight="1" x14ac:dyDescent="0.25">
      <c r="A33" s="101"/>
      <c r="B33" s="67"/>
      <c r="C33" s="67"/>
      <c r="D33" s="67"/>
      <c r="E33" s="97"/>
      <c r="F33" s="97"/>
      <c r="G33" s="102"/>
    </row>
    <row r="34" spans="1:7" ht="15.75" customHeight="1" x14ac:dyDescent="0.25">
      <c r="A34" s="101"/>
      <c r="B34" s="67"/>
      <c r="C34" s="67"/>
      <c r="D34" s="67"/>
      <c r="E34" s="97"/>
      <c r="F34" s="97"/>
      <c r="G34" s="102"/>
    </row>
    <row r="35" spans="1:7" ht="15.75" customHeight="1" x14ac:dyDescent="0.25">
      <c r="A35" s="74" t="s">
        <v>14</v>
      </c>
      <c r="B35" s="95"/>
      <c r="C35" s="75"/>
      <c r="D35" s="67"/>
      <c r="E35" s="262" t="s">
        <v>1138</v>
      </c>
      <c r="F35" s="262"/>
      <c r="G35" s="318"/>
    </row>
    <row r="36" spans="1:7" ht="15.75" customHeight="1" thickBot="1" x14ac:dyDescent="0.3">
      <c r="A36" s="104" t="s">
        <v>15</v>
      </c>
      <c r="B36" s="134"/>
      <c r="C36" s="76"/>
      <c r="D36" s="134"/>
      <c r="E36" s="312" t="str">
        <f>_xlfn.XLOOKUP($E35,db_pegawai!$B$2:$B$90,db_pegawai!$I$2:$I$90,"")</f>
        <v/>
      </c>
      <c r="F36" s="313"/>
      <c r="G36" s="314"/>
    </row>
    <row r="37" spans="1:7" ht="15.75" customHeight="1" x14ac:dyDescent="0.25">
      <c r="A37" s="77" t="s">
        <v>16</v>
      </c>
      <c r="B37" s="64"/>
      <c r="C37" s="64"/>
      <c r="D37" s="64"/>
      <c r="E37" s="64"/>
      <c r="F37" s="64"/>
      <c r="G37" s="64"/>
    </row>
  </sheetData>
  <mergeCells count="24">
    <mergeCell ref="E36:G36"/>
    <mergeCell ref="B20:C20"/>
    <mergeCell ref="B21:C21"/>
    <mergeCell ref="B22:C22"/>
    <mergeCell ref="B23:C23"/>
    <mergeCell ref="B24:C24"/>
    <mergeCell ref="B25:C25"/>
    <mergeCell ref="B26:C26"/>
    <mergeCell ref="B27:C27"/>
    <mergeCell ref="E30:G30"/>
    <mergeCell ref="E31:G31"/>
    <mergeCell ref="E35:G35"/>
    <mergeCell ref="B19:C19"/>
    <mergeCell ref="A7:G7"/>
    <mergeCell ref="A9:B9"/>
    <mergeCell ref="D11:E11"/>
    <mergeCell ref="B12:C12"/>
    <mergeCell ref="D12:D13"/>
    <mergeCell ref="E12:E13"/>
    <mergeCell ref="B14:C14"/>
    <mergeCell ref="B15:C15"/>
    <mergeCell ref="B16:C16"/>
    <mergeCell ref="B17:C17"/>
    <mergeCell ref="B18:C18"/>
  </mergeCells>
  <dataValidations count="1">
    <dataValidation type="list" allowBlank="1" showInputMessage="1" showErrorMessage="1" sqref="B14:C27" xr:uid="{5DCE5A40-99C2-4A2D-ACC0-93249B843881}">
      <formula1>#REF!</formula1>
    </dataValidation>
  </dataValidation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339A650-6895-4CFC-A860-CCDFC781843E}">
          <x14:formula1>
            <xm:f>db_pegawai!$B$2:$B$88</xm:f>
          </x14:formula1>
          <xm:sqref>E35:G35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C0B-D5A9-46FF-82C4-19059FEC2540}">
  <dimension ref="A1:C259"/>
  <sheetViews>
    <sheetView zoomScale="115" zoomScaleNormal="115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ColWidth="8.81640625" defaultRowHeight="15" x14ac:dyDescent="0.25"/>
  <cols>
    <col min="1" max="1" width="54.1796875" style="171" bestFit="1" customWidth="1"/>
    <col min="2" max="2" width="11.1796875" style="174" bestFit="1" customWidth="1"/>
    <col min="3" max="4" width="12.36328125" style="9" bestFit="1" customWidth="1"/>
    <col min="5" max="5" width="9.453125" style="9" bestFit="1" customWidth="1"/>
    <col min="6" max="6" width="12.453125" style="9" bestFit="1" customWidth="1"/>
    <col min="7" max="7" width="12.36328125" style="9" bestFit="1" customWidth="1"/>
    <col min="8" max="16384" width="8.81640625" style="9"/>
  </cols>
  <sheetData>
    <row r="1" spans="1:3" s="176" customFormat="1" ht="54.6" customHeight="1" x14ac:dyDescent="0.25">
      <c r="A1" s="175" t="s">
        <v>17</v>
      </c>
      <c r="B1" s="240" t="s">
        <v>1139</v>
      </c>
      <c r="C1" s="240" t="s">
        <v>1140</v>
      </c>
    </row>
    <row r="2" spans="1:3" x14ac:dyDescent="0.25">
      <c r="A2" s="183" t="s">
        <v>313</v>
      </c>
      <c r="B2" s="172">
        <v>16948304.28329457</v>
      </c>
      <c r="C2" s="172">
        <v>186262710.77270803</v>
      </c>
    </row>
    <row r="3" spans="1:3" x14ac:dyDescent="0.25">
      <c r="A3" s="183" t="s">
        <v>316</v>
      </c>
      <c r="B3" s="172">
        <v>22126563.125116717</v>
      </c>
      <c r="C3" s="172">
        <v>95302568.21755369</v>
      </c>
    </row>
    <row r="4" spans="1:3" x14ac:dyDescent="0.25">
      <c r="A4" s="184">
        <v>45325</v>
      </c>
      <c r="B4" s="172">
        <v>58300</v>
      </c>
      <c r="C4" s="172">
        <v>524700</v>
      </c>
    </row>
    <row r="5" spans="1:3" x14ac:dyDescent="0.25">
      <c r="A5" s="185" t="s">
        <v>317</v>
      </c>
      <c r="B5" s="172">
        <v>58300</v>
      </c>
      <c r="C5" s="172">
        <v>524700</v>
      </c>
    </row>
    <row r="6" spans="1:3" x14ac:dyDescent="0.25">
      <c r="A6" s="186" t="s">
        <v>318</v>
      </c>
      <c r="B6" s="172">
        <v>58300</v>
      </c>
      <c r="C6" s="172">
        <v>524700</v>
      </c>
    </row>
    <row r="7" spans="1:3" x14ac:dyDescent="0.25">
      <c r="A7" s="184">
        <v>45351</v>
      </c>
      <c r="B7" s="172">
        <v>7200</v>
      </c>
      <c r="C7" s="172">
        <v>4410000</v>
      </c>
    </row>
    <row r="8" spans="1:3" x14ac:dyDescent="0.25">
      <c r="A8" s="185" t="s">
        <v>317</v>
      </c>
      <c r="B8" s="172">
        <v>7200</v>
      </c>
      <c r="C8" s="172">
        <v>4410000</v>
      </c>
    </row>
    <row r="9" spans="1:3" x14ac:dyDescent="0.25">
      <c r="A9" s="186" t="s">
        <v>466</v>
      </c>
      <c r="B9" s="172">
        <v>5100</v>
      </c>
      <c r="C9" s="172">
        <v>1785000</v>
      </c>
    </row>
    <row r="10" spans="1:3" x14ac:dyDescent="0.25">
      <c r="A10" s="186" t="s">
        <v>467</v>
      </c>
      <c r="B10" s="172">
        <v>2100</v>
      </c>
      <c r="C10" s="172">
        <v>2625000</v>
      </c>
    </row>
    <row r="11" spans="1:3" x14ac:dyDescent="0.25">
      <c r="A11" s="184">
        <v>45357</v>
      </c>
      <c r="B11" s="172">
        <v>20200000</v>
      </c>
      <c r="C11" s="172">
        <v>45740000</v>
      </c>
    </row>
    <row r="12" spans="1:3" x14ac:dyDescent="0.25">
      <c r="A12" s="185" t="s">
        <v>317</v>
      </c>
      <c r="B12" s="172">
        <v>20200000</v>
      </c>
      <c r="C12" s="172">
        <v>45740000</v>
      </c>
    </row>
    <row r="13" spans="1:3" x14ac:dyDescent="0.25">
      <c r="A13" s="186" t="s">
        <v>424</v>
      </c>
      <c r="B13" s="172">
        <v>65000</v>
      </c>
      <c r="C13" s="172">
        <v>455000</v>
      </c>
    </row>
    <row r="14" spans="1:3" x14ac:dyDescent="0.25">
      <c r="A14" s="186" t="s">
        <v>425</v>
      </c>
      <c r="B14" s="172">
        <v>65000</v>
      </c>
      <c r="C14" s="172">
        <v>455000</v>
      </c>
    </row>
    <row r="15" spans="1:3" x14ac:dyDescent="0.25">
      <c r="A15" s="186" t="s">
        <v>426</v>
      </c>
      <c r="B15" s="172">
        <v>65000</v>
      </c>
      <c r="C15" s="172">
        <v>455000</v>
      </c>
    </row>
    <row r="16" spans="1:3" x14ac:dyDescent="0.25">
      <c r="A16" s="186" t="s">
        <v>427</v>
      </c>
      <c r="B16" s="172">
        <v>65000</v>
      </c>
      <c r="C16" s="172">
        <v>520000</v>
      </c>
    </row>
    <row r="17" spans="1:3" x14ac:dyDescent="0.25">
      <c r="A17" s="186" t="s">
        <v>428</v>
      </c>
      <c r="B17" s="172">
        <v>65000</v>
      </c>
      <c r="C17" s="172">
        <v>455000</v>
      </c>
    </row>
    <row r="18" spans="1:3" x14ac:dyDescent="0.25">
      <c r="A18" s="186" t="s">
        <v>429</v>
      </c>
      <c r="B18" s="172">
        <v>65000</v>
      </c>
      <c r="C18" s="172">
        <v>455000</v>
      </c>
    </row>
    <row r="19" spans="1:3" x14ac:dyDescent="0.25">
      <c r="A19" s="186" t="s">
        <v>472</v>
      </c>
      <c r="B19" s="172">
        <v>135000</v>
      </c>
      <c r="C19" s="172">
        <v>135000</v>
      </c>
    </row>
    <row r="20" spans="1:3" x14ac:dyDescent="0.25">
      <c r="A20" s="186" t="s">
        <v>481</v>
      </c>
      <c r="B20" s="172">
        <v>135000</v>
      </c>
      <c r="C20" s="172">
        <v>270000</v>
      </c>
    </row>
    <row r="21" spans="1:3" x14ac:dyDescent="0.25">
      <c r="A21" s="186" t="s">
        <v>471</v>
      </c>
      <c r="B21" s="172">
        <v>1250000</v>
      </c>
      <c r="C21" s="172">
        <v>1250000</v>
      </c>
    </row>
    <row r="22" spans="1:3" x14ac:dyDescent="0.25">
      <c r="A22" s="186" t="s">
        <v>478</v>
      </c>
      <c r="B22" s="172">
        <v>1300000</v>
      </c>
      <c r="C22" s="172">
        <v>2600000</v>
      </c>
    </row>
    <row r="23" spans="1:3" x14ac:dyDescent="0.25">
      <c r="A23" s="186" t="s">
        <v>479</v>
      </c>
      <c r="B23" s="172">
        <v>1300000</v>
      </c>
      <c r="C23" s="172">
        <v>2600000</v>
      </c>
    </row>
    <row r="24" spans="1:3" x14ac:dyDescent="0.25">
      <c r="A24" s="186" t="s">
        <v>480</v>
      </c>
      <c r="B24" s="172">
        <v>1300000</v>
      </c>
      <c r="C24" s="172">
        <v>2600000</v>
      </c>
    </row>
    <row r="25" spans="1:3" x14ac:dyDescent="0.25">
      <c r="A25" s="186" t="s">
        <v>482</v>
      </c>
      <c r="B25" s="172">
        <v>135000</v>
      </c>
      <c r="C25" s="172">
        <v>270000</v>
      </c>
    </row>
    <row r="26" spans="1:3" x14ac:dyDescent="0.25">
      <c r="A26" s="186" t="s">
        <v>483</v>
      </c>
      <c r="B26" s="172">
        <v>135000</v>
      </c>
      <c r="C26" s="172">
        <v>270000</v>
      </c>
    </row>
    <row r="27" spans="1:3" x14ac:dyDescent="0.25">
      <c r="A27" s="186" t="s">
        <v>484</v>
      </c>
      <c r="B27" s="172">
        <v>1250000</v>
      </c>
      <c r="C27" s="172">
        <v>3750000</v>
      </c>
    </row>
    <row r="28" spans="1:3" x14ac:dyDescent="0.25">
      <c r="A28" s="186" t="s">
        <v>485</v>
      </c>
      <c r="B28" s="172">
        <v>1400000</v>
      </c>
      <c r="C28" s="172">
        <v>2800000</v>
      </c>
    </row>
    <row r="29" spans="1:3" s="170" customFormat="1" ht="15.6" x14ac:dyDescent="0.3">
      <c r="A29" s="186" t="s">
        <v>486</v>
      </c>
      <c r="B29" s="172">
        <v>1400000</v>
      </c>
      <c r="C29" s="172">
        <v>2800000</v>
      </c>
    </row>
    <row r="30" spans="1:3" x14ac:dyDescent="0.25">
      <c r="A30" s="186" t="s">
        <v>487</v>
      </c>
      <c r="B30" s="172">
        <v>1400000</v>
      </c>
      <c r="C30" s="172">
        <v>2800000</v>
      </c>
    </row>
    <row r="31" spans="1:3" x14ac:dyDescent="0.25">
      <c r="A31" s="186" t="s">
        <v>488</v>
      </c>
      <c r="B31" s="172">
        <v>1000000</v>
      </c>
      <c r="C31" s="172">
        <v>5000000</v>
      </c>
    </row>
    <row r="32" spans="1:3" x14ac:dyDescent="0.25">
      <c r="A32" s="186" t="s">
        <v>489</v>
      </c>
      <c r="B32" s="172">
        <v>1050000</v>
      </c>
      <c r="C32" s="172">
        <v>2100000</v>
      </c>
    </row>
    <row r="33" spans="1:3" x14ac:dyDescent="0.25">
      <c r="A33" s="186" t="s">
        <v>490</v>
      </c>
      <c r="B33" s="172">
        <v>1050000</v>
      </c>
      <c r="C33" s="172">
        <v>2100000</v>
      </c>
    </row>
    <row r="34" spans="1:3" x14ac:dyDescent="0.25">
      <c r="A34" s="186" t="s">
        <v>491</v>
      </c>
      <c r="B34" s="172">
        <v>1050000</v>
      </c>
      <c r="C34" s="172">
        <v>2100000</v>
      </c>
    </row>
    <row r="35" spans="1:3" x14ac:dyDescent="0.25">
      <c r="A35" s="186" t="s">
        <v>492</v>
      </c>
      <c r="B35" s="172">
        <v>1020000</v>
      </c>
      <c r="C35" s="172">
        <v>2040000</v>
      </c>
    </row>
    <row r="36" spans="1:3" x14ac:dyDescent="0.25">
      <c r="A36" s="186" t="s">
        <v>493</v>
      </c>
      <c r="B36" s="172">
        <v>1020000</v>
      </c>
      <c r="C36" s="172">
        <v>1020000</v>
      </c>
    </row>
    <row r="37" spans="1:3" x14ac:dyDescent="0.25">
      <c r="A37" s="186" t="s">
        <v>494</v>
      </c>
      <c r="B37" s="172">
        <v>1020000</v>
      </c>
      <c r="C37" s="172">
        <v>1020000</v>
      </c>
    </row>
    <row r="38" spans="1:3" x14ac:dyDescent="0.25">
      <c r="A38" s="186" t="s">
        <v>495</v>
      </c>
      <c r="B38" s="172">
        <v>1020000</v>
      </c>
      <c r="C38" s="172">
        <v>1020000</v>
      </c>
    </row>
    <row r="39" spans="1:3" x14ac:dyDescent="0.25">
      <c r="A39" s="186" t="s">
        <v>496</v>
      </c>
      <c r="B39" s="172">
        <v>220000</v>
      </c>
      <c r="C39" s="172">
        <v>2200000</v>
      </c>
    </row>
    <row r="40" spans="1:3" x14ac:dyDescent="0.25">
      <c r="A40" s="186" t="s">
        <v>497</v>
      </c>
      <c r="B40" s="172">
        <v>220000</v>
      </c>
      <c r="C40" s="172">
        <v>2200000</v>
      </c>
    </row>
    <row r="41" spans="1:3" x14ac:dyDescent="0.25">
      <c r="A41" s="184">
        <v>45371</v>
      </c>
      <c r="B41" s="172">
        <v>1203800</v>
      </c>
      <c r="C41" s="172">
        <v>11597600</v>
      </c>
    </row>
    <row r="42" spans="1:3" x14ac:dyDescent="0.25">
      <c r="A42" s="185" t="s">
        <v>499</v>
      </c>
      <c r="B42" s="172">
        <v>1203800</v>
      </c>
      <c r="C42" s="172">
        <v>11597600</v>
      </c>
    </row>
    <row r="43" spans="1:3" x14ac:dyDescent="0.25">
      <c r="A43" s="186" t="s">
        <v>403</v>
      </c>
      <c r="B43" s="172">
        <v>65000</v>
      </c>
      <c r="C43" s="172">
        <v>650000</v>
      </c>
    </row>
    <row r="44" spans="1:3" x14ac:dyDescent="0.25">
      <c r="A44" s="186" t="s">
        <v>500</v>
      </c>
      <c r="B44" s="172">
        <v>2700</v>
      </c>
      <c r="C44" s="172">
        <v>40500</v>
      </c>
    </row>
    <row r="45" spans="1:3" x14ac:dyDescent="0.25">
      <c r="A45" s="186" t="s">
        <v>501</v>
      </c>
      <c r="B45" s="172">
        <v>14000</v>
      </c>
      <c r="C45" s="172">
        <v>210000</v>
      </c>
    </row>
    <row r="46" spans="1:3" x14ac:dyDescent="0.25">
      <c r="A46" s="186" t="s">
        <v>504</v>
      </c>
      <c r="B46" s="172">
        <v>68000</v>
      </c>
      <c r="C46" s="172">
        <v>476000</v>
      </c>
    </row>
    <row r="47" spans="1:3" x14ac:dyDescent="0.25">
      <c r="A47" s="186" t="s">
        <v>502</v>
      </c>
      <c r="B47" s="172">
        <v>35500</v>
      </c>
      <c r="C47" s="172">
        <v>355000</v>
      </c>
    </row>
    <row r="48" spans="1:3" x14ac:dyDescent="0.25">
      <c r="A48" s="186" t="s">
        <v>503</v>
      </c>
      <c r="B48" s="172">
        <v>40500</v>
      </c>
      <c r="C48" s="172">
        <v>405000</v>
      </c>
    </row>
    <row r="49" spans="1:3" x14ac:dyDescent="0.25">
      <c r="A49" s="186" t="s">
        <v>505</v>
      </c>
      <c r="B49" s="172">
        <v>148000</v>
      </c>
      <c r="C49" s="172">
        <v>1480000</v>
      </c>
    </row>
    <row r="50" spans="1:3" x14ac:dyDescent="0.25">
      <c r="A50" s="186" t="s">
        <v>506</v>
      </c>
      <c r="B50" s="172">
        <v>156000</v>
      </c>
      <c r="C50" s="172">
        <v>1560000</v>
      </c>
    </row>
    <row r="51" spans="1:3" x14ac:dyDescent="0.25">
      <c r="A51" s="186" t="s">
        <v>511</v>
      </c>
      <c r="B51" s="172">
        <v>24800</v>
      </c>
      <c r="C51" s="172">
        <v>297600</v>
      </c>
    </row>
    <row r="52" spans="1:3" x14ac:dyDescent="0.25">
      <c r="A52" s="186" t="s">
        <v>513</v>
      </c>
      <c r="B52" s="172">
        <v>26100</v>
      </c>
      <c r="C52" s="172">
        <v>522000</v>
      </c>
    </row>
    <row r="53" spans="1:3" x14ac:dyDescent="0.25">
      <c r="A53" s="186" t="s">
        <v>510</v>
      </c>
      <c r="B53" s="172">
        <v>20300</v>
      </c>
      <c r="C53" s="172">
        <v>304500</v>
      </c>
    </row>
    <row r="54" spans="1:3" x14ac:dyDescent="0.25">
      <c r="A54" s="186" t="s">
        <v>507</v>
      </c>
      <c r="B54" s="172">
        <v>3800</v>
      </c>
      <c r="C54" s="172">
        <v>117800</v>
      </c>
    </row>
    <row r="55" spans="1:3" x14ac:dyDescent="0.25">
      <c r="A55" s="186" t="s">
        <v>508</v>
      </c>
      <c r="B55" s="172">
        <v>8900</v>
      </c>
      <c r="C55" s="172">
        <v>89000</v>
      </c>
    </row>
    <row r="56" spans="1:3" x14ac:dyDescent="0.25">
      <c r="A56" s="186" t="s">
        <v>473</v>
      </c>
      <c r="B56" s="172">
        <v>30400</v>
      </c>
      <c r="C56" s="172">
        <v>729600</v>
      </c>
    </row>
    <row r="57" spans="1:3" x14ac:dyDescent="0.25">
      <c r="A57" s="186" t="s">
        <v>516</v>
      </c>
      <c r="B57" s="172">
        <v>42300</v>
      </c>
      <c r="C57" s="172">
        <v>253800</v>
      </c>
    </row>
    <row r="58" spans="1:3" x14ac:dyDescent="0.25">
      <c r="A58" s="186" t="s">
        <v>509</v>
      </c>
      <c r="B58" s="172">
        <v>16600</v>
      </c>
      <c r="C58" s="172">
        <v>614200</v>
      </c>
    </row>
    <row r="59" spans="1:3" x14ac:dyDescent="0.25">
      <c r="A59" s="186" t="s">
        <v>512</v>
      </c>
      <c r="B59" s="172">
        <v>25900</v>
      </c>
      <c r="C59" s="172">
        <v>207200</v>
      </c>
    </row>
    <row r="60" spans="1:3" x14ac:dyDescent="0.25">
      <c r="A60" s="186" t="s">
        <v>514</v>
      </c>
      <c r="B60" s="172">
        <v>32800</v>
      </c>
      <c r="C60" s="172">
        <v>393600</v>
      </c>
    </row>
    <row r="61" spans="1:3" x14ac:dyDescent="0.25">
      <c r="A61" s="186" t="s">
        <v>517</v>
      </c>
      <c r="B61" s="172">
        <v>44400</v>
      </c>
      <c r="C61" s="172">
        <v>399600</v>
      </c>
    </row>
    <row r="62" spans="1:3" x14ac:dyDescent="0.25">
      <c r="A62" s="186" t="s">
        <v>515</v>
      </c>
      <c r="B62" s="172">
        <v>39500</v>
      </c>
      <c r="C62" s="172">
        <v>513500</v>
      </c>
    </row>
    <row r="63" spans="1:3" x14ac:dyDescent="0.25">
      <c r="A63" s="186" t="s">
        <v>518</v>
      </c>
      <c r="B63" s="172">
        <v>45600</v>
      </c>
      <c r="C63" s="172">
        <v>319200</v>
      </c>
    </row>
    <row r="64" spans="1:3" x14ac:dyDescent="0.25">
      <c r="A64" s="186" t="s">
        <v>523</v>
      </c>
      <c r="B64" s="172">
        <v>26000</v>
      </c>
      <c r="C64" s="172">
        <v>104000</v>
      </c>
    </row>
    <row r="65" spans="1:3" x14ac:dyDescent="0.25">
      <c r="A65" s="186" t="s">
        <v>524</v>
      </c>
      <c r="B65" s="172">
        <v>27200</v>
      </c>
      <c r="C65" s="172">
        <v>380800</v>
      </c>
    </row>
    <row r="66" spans="1:3" x14ac:dyDescent="0.25">
      <c r="A66" s="186" t="s">
        <v>525</v>
      </c>
      <c r="B66" s="172">
        <v>33600</v>
      </c>
      <c r="C66" s="172">
        <v>134400</v>
      </c>
    </row>
    <row r="67" spans="1:3" x14ac:dyDescent="0.25">
      <c r="A67" s="186" t="s">
        <v>519</v>
      </c>
      <c r="B67" s="172">
        <v>9600</v>
      </c>
      <c r="C67" s="172">
        <v>19200</v>
      </c>
    </row>
    <row r="68" spans="1:3" x14ac:dyDescent="0.25">
      <c r="A68" s="186" t="s">
        <v>520</v>
      </c>
      <c r="B68" s="172">
        <v>10100</v>
      </c>
      <c r="C68" s="172">
        <v>131300</v>
      </c>
    </row>
    <row r="69" spans="1:3" x14ac:dyDescent="0.25">
      <c r="A69" s="186" t="s">
        <v>521</v>
      </c>
      <c r="B69" s="172">
        <v>10600</v>
      </c>
      <c r="C69" s="172">
        <v>74200</v>
      </c>
    </row>
    <row r="70" spans="1:3" x14ac:dyDescent="0.25">
      <c r="A70" s="186" t="s">
        <v>522</v>
      </c>
      <c r="B70" s="172">
        <v>11100</v>
      </c>
      <c r="C70" s="172">
        <v>88800</v>
      </c>
    </row>
    <row r="71" spans="1:3" x14ac:dyDescent="0.25">
      <c r="A71" s="186" t="s">
        <v>528</v>
      </c>
      <c r="B71" s="172">
        <v>48900</v>
      </c>
      <c r="C71" s="172">
        <v>195600</v>
      </c>
    </row>
    <row r="72" spans="1:3" x14ac:dyDescent="0.25">
      <c r="A72" s="186" t="s">
        <v>526</v>
      </c>
      <c r="B72" s="172">
        <v>34500</v>
      </c>
      <c r="C72" s="172">
        <v>69000</v>
      </c>
    </row>
    <row r="73" spans="1:3" x14ac:dyDescent="0.25">
      <c r="A73" s="186" t="s">
        <v>527</v>
      </c>
      <c r="B73" s="172">
        <v>36100</v>
      </c>
      <c r="C73" s="172">
        <v>72200</v>
      </c>
    </row>
    <row r="74" spans="1:3" x14ac:dyDescent="0.25">
      <c r="A74" s="186" t="s">
        <v>529</v>
      </c>
      <c r="B74" s="172">
        <v>65000</v>
      </c>
      <c r="C74" s="172">
        <v>390000</v>
      </c>
    </row>
    <row r="75" spans="1:3" x14ac:dyDescent="0.25">
      <c r="A75" s="184">
        <v>45372</v>
      </c>
      <c r="B75" s="172">
        <v>266225</v>
      </c>
      <c r="C75" s="172">
        <v>3732150</v>
      </c>
    </row>
    <row r="76" spans="1:3" x14ac:dyDescent="0.25">
      <c r="A76" s="185" t="s">
        <v>317</v>
      </c>
      <c r="B76" s="172">
        <v>266225</v>
      </c>
      <c r="C76" s="172">
        <v>3732150</v>
      </c>
    </row>
    <row r="77" spans="1:3" x14ac:dyDescent="0.25">
      <c r="A77" s="186" t="s">
        <v>368</v>
      </c>
      <c r="B77" s="172">
        <v>17900</v>
      </c>
      <c r="C77" s="172">
        <v>358000</v>
      </c>
    </row>
    <row r="78" spans="1:3" x14ac:dyDescent="0.25">
      <c r="A78" s="186" t="s">
        <v>364</v>
      </c>
      <c r="B78" s="172">
        <v>38975</v>
      </c>
      <c r="C78" s="172">
        <v>1169250</v>
      </c>
    </row>
    <row r="79" spans="1:3" x14ac:dyDescent="0.25">
      <c r="A79" s="186" t="s">
        <v>365</v>
      </c>
      <c r="B79" s="172">
        <v>85000</v>
      </c>
      <c r="C79" s="172">
        <v>935000</v>
      </c>
    </row>
    <row r="80" spans="1:3" x14ac:dyDescent="0.25">
      <c r="A80" s="186" t="s">
        <v>367</v>
      </c>
      <c r="B80" s="172">
        <v>121000</v>
      </c>
      <c r="C80" s="172">
        <v>1089000</v>
      </c>
    </row>
    <row r="81" spans="1:3" x14ac:dyDescent="0.25">
      <c r="A81" s="186" t="s">
        <v>327</v>
      </c>
      <c r="B81" s="172">
        <v>3350</v>
      </c>
      <c r="C81" s="172">
        <v>180900</v>
      </c>
    </row>
    <row r="82" spans="1:3" x14ac:dyDescent="0.25">
      <c r="A82" s="184">
        <v>45377</v>
      </c>
      <c r="B82" s="172">
        <v>391038.12511671335</v>
      </c>
      <c r="C82" s="172">
        <v>29298118.21755369</v>
      </c>
    </row>
    <row r="83" spans="1:3" x14ac:dyDescent="0.25">
      <c r="A83" s="185" t="s">
        <v>317</v>
      </c>
      <c r="B83" s="172">
        <v>391038.12511671335</v>
      </c>
      <c r="C83" s="172">
        <v>29298118.21755369</v>
      </c>
    </row>
    <row r="84" spans="1:3" x14ac:dyDescent="0.25">
      <c r="A84" s="186" t="s">
        <v>380</v>
      </c>
      <c r="B84" s="172">
        <v>1425</v>
      </c>
      <c r="C84" s="172">
        <v>418950</v>
      </c>
    </row>
    <row r="85" spans="1:3" x14ac:dyDescent="0.25">
      <c r="A85" s="186" t="s">
        <v>387</v>
      </c>
      <c r="B85" s="172">
        <v>3750</v>
      </c>
      <c r="C85" s="172">
        <v>765000</v>
      </c>
    </row>
    <row r="86" spans="1:3" x14ac:dyDescent="0.25">
      <c r="A86" s="186" t="s">
        <v>407</v>
      </c>
      <c r="B86" s="172">
        <v>7058.8235294117649</v>
      </c>
      <c r="C86" s="172">
        <v>437647.0588235294</v>
      </c>
    </row>
    <row r="87" spans="1:3" x14ac:dyDescent="0.25">
      <c r="A87" s="186" t="s">
        <v>410</v>
      </c>
      <c r="B87" s="172">
        <v>9000</v>
      </c>
      <c r="C87" s="172">
        <v>657000</v>
      </c>
    </row>
    <row r="88" spans="1:3" x14ac:dyDescent="0.25">
      <c r="A88" s="186" t="s">
        <v>395</v>
      </c>
      <c r="B88" s="172">
        <v>500</v>
      </c>
      <c r="C88" s="172">
        <v>16500</v>
      </c>
    </row>
    <row r="89" spans="1:3" x14ac:dyDescent="0.25">
      <c r="A89" s="186" t="s">
        <v>331</v>
      </c>
      <c r="B89" s="172">
        <v>9111.1111111111113</v>
      </c>
      <c r="C89" s="172">
        <v>774444.4444444445</v>
      </c>
    </row>
    <row r="90" spans="1:3" x14ac:dyDescent="0.25">
      <c r="A90" s="186" t="s">
        <v>332</v>
      </c>
      <c r="B90" s="172">
        <v>8500</v>
      </c>
      <c r="C90" s="172">
        <v>722500</v>
      </c>
    </row>
    <row r="91" spans="1:3" x14ac:dyDescent="0.25">
      <c r="A91" s="186" t="s">
        <v>333</v>
      </c>
      <c r="B91" s="172">
        <v>14666.666666666666</v>
      </c>
      <c r="C91" s="172">
        <v>1144000</v>
      </c>
    </row>
    <row r="92" spans="1:3" x14ac:dyDescent="0.25">
      <c r="A92" s="186" t="s">
        <v>329</v>
      </c>
      <c r="B92" s="172">
        <v>4050</v>
      </c>
      <c r="C92" s="172">
        <v>259200</v>
      </c>
    </row>
    <row r="93" spans="1:3" x14ac:dyDescent="0.25">
      <c r="A93" s="186" t="s">
        <v>330</v>
      </c>
      <c r="B93" s="172">
        <v>5041.666666666667</v>
      </c>
      <c r="C93" s="172">
        <v>287375</v>
      </c>
    </row>
    <row r="94" spans="1:3" x14ac:dyDescent="0.25">
      <c r="A94" s="186" t="s">
        <v>334</v>
      </c>
      <c r="B94" s="172">
        <v>22000</v>
      </c>
      <c r="C94" s="172">
        <v>1826000</v>
      </c>
    </row>
    <row r="95" spans="1:3" x14ac:dyDescent="0.25">
      <c r="A95" s="186" t="s">
        <v>454</v>
      </c>
      <c r="B95" s="172">
        <v>2500</v>
      </c>
      <c r="C95" s="172">
        <v>195000</v>
      </c>
    </row>
    <row r="96" spans="1:3" x14ac:dyDescent="0.25">
      <c r="A96" s="186" t="s">
        <v>433</v>
      </c>
      <c r="B96" s="172">
        <v>4742.8571428571431</v>
      </c>
      <c r="C96" s="172">
        <v>374685.71428571432</v>
      </c>
    </row>
    <row r="97" spans="1:3" x14ac:dyDescent="0.25">
      <c r="A97" s="186" t="s">
        <v>383</v>
      </c>
      <c r="B97" s="172">
        <v>2492</v>
      </c>
      <c r="C97" s="172">
        <v>555716</v>
      </c>
    </row>
    <row r="98" spans="1:3" x14ac:dyDescent="0.25">
      <c r="A98" s="186" t="s">
        <v>376</v>
      </c>
      <c r="B98" s="172">
        <v>35000</v>
      </c>
      <c r="C98" s="172">
        <v>3220000</v>
      </c>
    </row>
    <row r="99" spans="1:3" x14ac:dyDescent="0.25">
      <c r="A99" s="186" t="s">
        <v>391</v>
      </c>
      <c r="B99" s="172">
        <v>11000</v>
      </c>
      <c r="C99" s="172">
        <v>605000</v>
      </c>
    </row>
    <row r="100" spans="1:3" x14ac:dyDescent="0.25">
      <c r="A100" s="186" t="s">
        <v>349</v>
      </c>
      <c r="B100" s="172">
        <v>5000</v>
      </c>
      <c r="C100" s="172">
        <v>300000</v>
      </c>
    </row>
    <row r="101" spans="1:3" x14ac:dyDescent="0.25">
      <c r="A101" s="186" t="s">
        <v>577</v>
      </c>
      <c r="B101" s="172">
        <v>0</v>
      </c>
      <c r="C101" s="172">
        <v>0</v>
      </c>
    </row>
    <row r="102" spans="1:3" x14ac:dyDescent="0.25">
      <c r="A102" s="186" t="s">
        <v>411</v>
      </c>
      <c r="B102" s="172">
        <v>8600</v>
      </c>
      <c r="C102" s="172">
        <v>963200</v>
      </c>
    </row>
    <row r="103" spans="1:3" x14ac:dyDescent="0.25">
      <c r="A103" s="186" t="s">
        <v>350</v>
      </c>
      <c r="B103" s="172">
        <v>2600</v>
      </c>
      <c r="C103" s="172">
        <v>301600</v>
      </c>
    </row>
    <row r="104" spans="1:3" x14ac:dyDescent="0.25">
      <c r="A104" s="186" t="s">
        <v>412</v>
      </c>
      <c r="B104" s="172">
        <v>8350</v>
      </c>
      <c r="C104" s="172">
        <v>1603200</v>
      </c>
    </row>
    <row r="105" spans="1:3" x14ac:dyDescent="0.25">
      <c r="A105" s="186" t="s">
        <v>576</v>
      </c>
      <c r="B105" s="172">
        <v>0</v>
      </c>
      <c r="C105" s="172">
        <v>0</v>
      </c>
    </row>
    <row r="106" spans="1:3" x14ac:dyDescent="0.25">
      <c r="A106" s="186" t="s">
        <v>413</v>
      </c>
      <c r="B106" s="172">
        <v>4000</v>
      </c>
      <c r="C106" s="172">
        <v>68000</v>
      </c>
    </row>
    <row r="107" spans="1:3" x14ac:dyDescent="0.25">
      <c r="A107" s="186" t="s">
        <v>360</v>
      </c>
      <c r="B107" s="172">
        <v>47500</v>
      </c>
      <c r="C107" s="172">
        <v>8597500</v>
      </c>
    </row>
    <row r="108" spans="1:3" x14ac:dyDescent="0.25">
      <c r="A108" s="186" t="s">
        <v>318</v>
      </c>
      <c r="B108" s="172">
        <v>58300</v>
      </c>
      <c r="C108" s="172">
        <v>932800</v>
      </c>
    </row>
    <row r="109" spans="1:3" x14ac:dyDescent="0.25">
      <c r="A109" s="186" t="s">
        <v>315</v>
      </c>
      <c r="B109" s="172">
        <v>61800</v>
      </c>
      <c r="C109" s="172">
        <v>61800</v>
      </c>
    </row>
    <row r="110" spans="1:3" x14ac:dyDescent="0.25">
      <c r="A110" s="186" t="s">
        <v>322</v>
      </c>
      <c r="B110" s="172">
        <v>35000</v>
      </c>
      <c r="C110" s="172">
        <v>2030000</v>
      </c>
    </row>
    <row r="111" spans="1:3" x14ac:dyDescent="0.25">
      <c r="A111" s="186" t="s">
        <v>575</v>
      </c>
      <c r="B111" s="172">
        <v>0</v>
      </c>
      <c r="C111" s="172">
        <v>0</v>
      </c>
    </row>
    <row r="112" spans="1:3" x14ac:dyDescent="0.25">
      <c r="A112" s="186" t="s">
        <v>435</v>
      </c>
      <c r="B112" s="172">
        <v>12500</v>
      </c>
      <c r="C112" s="172">
        <v>625000</v>
      </c>
    </row>
    <row r="113" spans="1:3" x14ac:dyDescent="0.25">
      <c r="A113" s="186" t="s">
        <v>327</v>
      </c>
      <c r="B113" s="172">
        <v>3350</v>
      </c>
      <c r="C113" s="172">
        <v>804000</v>
      </c>
    </row>
    <row r="114" spans="1:3" x14ac:dyDescent="0.25">
      <c r="A114" s="186" t="s">
        <v>326</v>
      </c>
      <c r="B114" s="172">
        <v>3200</v>
      </c>
      <c r="C114" s="172">
        <v>752000</v>
      </c>
    </row>
    <row r="115" spans="1:3" x14ac:dyDescent="0.25">
      <c r="A115" s="183" t="s">
        <v>319</v>
      </c>
      <c r="B115" s="172">
        <v>25729004.94175354</v>
      </c>
      <c r="C115" s="172">
        <v>101615978.71850348</v>
      </c>
    </row>
    <row r="116" spans="1:3" x14ac:dyDescent="0.25">
      <c r="A116" s="184">
        <v>45338</v>
      </c>
      <c r="B116" s="172">
        <v>25729004.94175354</v>
      </c>
      <c r="C116" s="172">
        <v>101615978.71850348</v>
      </c>
    </row>
    <row r="117" spans="1:3" x14ac:dyDescent="0.25">
      <c r="A117" s="185" t="s">
        <v>320</v>
      </c>
      <c r="B117" s="172">
        <v>25729004.94175354</v>
      </c>
      <c r="C117" s="172">
        <v>101615978.71850348</v>
      </c>
    </row>
    <row r="118" spans="1:3" x14ac:dyDescent="0.25">
      <c r="A118" s="186" t="s">
        <v>380</v>
      </c>
      <c r="B118" s="172">
        <v>1425</v>
      </c>
      <c r="C118" s="172">
        <v>79800</v>
      </c>
    </row>
    <row r="119" spans="1:3" x14ac:dyDescent="0.25">
      <c r="A119" s="186" t="s">
        <v>381</v>
      </c>
      <c r="B119" s="172">
        <v>1983.3333333333333</v>
      </c>
      <c r="C119" s="172">
        <v>67433.333333333328</v>
      </c>
    </row>
    <row r="120" spans="1:3" x14ac:dyDescent="0.25">
      <c r="A120" s="186" t="s">
        <v>387</v>
      </c>
      <c r="B120" s="172">
        <v>3750</v>
      </c>
      <c r="C120" s="172">
        <v>450000</v>
      </c>
    </row>
    <row r="121" spans="1:3" x14ac:dyDescent="0.25">
      <c r="A121" s="186" t="s">
        <v>407</v>
      </c>
      <c r="B121" s="172">
        <v>7058.8235294117649</v>
      </c>
      <c r="C121" s="172">
        <v>120000</v>
      </c>
    </row>
    <row r="122" spans="1:3" x14ac:dyDescent="0.25">
      <c r="A122" s="186" t="s">
        <v>410</v>
      </c>
      <c r="B122" s="172">
        <v>9000</v>
      </c>
      <c r="C122" s="172">
        <v>144000</v>
      </c>
    </row>
    <row r="123" spans="1:3" x14ac:dyDescent="0.25">
      <c r="A123" s="186" t="s">
        <v>388</v>
      </c>
      <c r="B123" s="172">
        <v>1500</v>
      </c>
      <c r="C123" s="172">
        <v>10500</v>
      </c>
    </row>
    <row r="124" spans="1:3" x14ac:dyDescent="0.25">
      <c r="A124" s="186" t="s">
        <v>395</v>
      </c>
      <c r="B124" s="172">
        <v>500</v>
      </c>
      <c r="C124" s="172">
        <v>4500</v>
      </c>
    </row>
    <row r="125" spans="1:3" x14ac:dyDescent="0.25">
      <c r="A125" s="186" t="s">
        <v>408</v>
      </c>
      <c r="B125" s="172">
        <v>6250</v>
      </c>
      <c r="C125" s="172">
        <v>68750</v>
      </c>
    </row>
    <row r="126" spans="1:3" x14ac:dyDescent="0.25">
      <c r="A126" s="186" t="s">
        <v>331</v>
      </c>
      <c r="B126" s="172">
        <v>9111.1111111111113</v>
      </c>
      <c r="C126" s="172">
        <v>391777.77777777781</v>
      </c>
    </row>
    <row r="127" spans="1:3" x14ac:dyDescent="0.25">
      <c r="A127" s="186" t="s">
        <v>332</v>
      </c>
      <c r="B127" s="172">
        <v>8500</v>
      </c>
      <c r="C127" s="172">
        <v>399500</v>
      </c>
    </row>
    <row r="128" spans="1:3" x14ac:dyDescent="0.25">
      <c r="A128" s="186" t="s">
        <v>333</v>
      </c>
      <c r="B128" s="172">
        <v>14666.666666666666</v>
      </c>
      <c r="C128" s="172">
        <v>322666.66666666663</v>
      </c>
    </row>
    <row r="129" spans="1:3" x14ac:dyDescent="0.25">
      <c r="A129" s="186" t="s">
        <v>348</v>
      </c>
      <c r="B129" s="172">
        <v>14466.666666666666</v>
      </c>
      <c r="C129" s="172">
        <v>43400</v>
      </c>
    </row>
    <row r="130" spans="1:3" x14ac:dyDescent="0.25">
      <c r="A130" s="186" t="s">
        <v>347</v>
      </c>
      <c r="B130" s="172">
        <v>3000</v>
      </c>
      <c r="C130" s="172">
        <v>30000</v>
      </c>
    </row>
    <row r="131" spans="1:3" x14ac:dyDescent="0.25">
      <c r="A131" s="186" t="s">
        <v>329</v>
      </c>
      <c r="B131" s="172">
        <v>4050</v>
      </c>
      <c r="C131" s="172">
        <v>141750</v>
      </c>
    </row>
    <row r="132" spans="1:3" x14ac:dyDescent="0.25">
      <c r="A132" s="186" t="s">
        <v>330</v>
      </c>
      <c r="B132" s="172">
        <v>5041.666666666667</v>
      </c>
      <c r="C132" s="172">
        <v>55458.333333333336</v>
      </c>
    </row>
    <row r="133" spans="1:3" x14ac:dyDescent="0.25">
      <c r="A133" s="186" t="s">
        <v>334</v>
      </c>
      <c r="B133" s="172">
        <v>22000</v>
      </c>
      <c r="C133" s="172">
        <v>330000</v>
      </c>
    </row>
    <row r="134" spans="1:3" x14ac:dyDescent="0.25">
      <c r="A134" s="186" t="s">
        <v>454</v>
      </c>
      <c r="B134" s="172">
        <v>2500</v>
      </c>
      <c r="C134" s="172">
        <v>15000</v>
      </c>
    </row>
    <row r="135" spans="1:3" x14ac:dyDescent="0.25">
      <c r="A135" s="186" t="s">
        <v>382</v>
      </c>
      <c r="B135" s="172">
        <v>3000</v>
      </c>
      <c r="C135" s="172">
        <v>42000</v>
      </c>
    </row>
    <row r="136" spans="1:3" x14ac:dyDescent="0.25">
      <c r="A136" s="186" t="s">
        <v>433</v>
      </c>
      <c r="B136" s="172">
        <v>4742.8571428571431</v>
      </c>
      <c r="C136" s="172">
        <v>147028.57142857145</v>
      </c>
    </row>
    <row r="137" spans="1:3" x14ac:dyDescent="0.25">
      <c r="A137" s="186" t="s">
        <v>434</v>
      </c>
      <c r="B137" s="172">
        <v>9000</v>
      </c>
      <c r="C137" s="172">
        <v>54000</v>
      </c>
    </row>
    <row r="138" spans="1:3" x14ac:dyDescent="0.25">
      <c r="A138" s="186" t="s">
        <v>383</v>
      </c>
      <c r="B138" s="172">
        <v>2492</v>
      </c>
      <c r="C138" s="172">
        <v>451052</v>
      </c>
    </row>
    <row r="139" spans="1:3" x14ac:dyDescent="0.25">
      <c r="A139" s="186" t="s">
        <v>335</v>
      </c>
      <c r="B139" s="172">
        <v>10000</v>
      </c>
      <c r="C139" s="172">
        <v>40000</v>
      </c>
    </row>
    <row r="140" spans="1:3" x14ac:dyDescent="0.25">
      <c r="A140" s="186" t="s">
        <v>336</v>
      </c>
      <c r="B140" s="172">
        <v>10000</v>
      </c>
      <c r="C140" s="172">
        <v>210000</v>
      </c>
    </row>
    <row r="141" spans="1:3" x14ac:dyDescent="0.25">
      <c r="A141" s="186" t="s">
        <v>376</v>
      </c>
      <c r="B141" s="172">
        <v>35000</v>
      </c>
      <c r="C141" s="172">
        <v>280000</v>
      </c>
    </row>
    <row r="142" spans="1:3" x14ac:dyDescent="0.25">
      <c r="A142" s="186" t="s">
        <v>406</v>
      </c>
      <c r="B142" s="172">
        <v>6000</v>
      </c>
      <c r="C142" s="172">
        <v>156000</v>
      </c>
    </row>
    <row r="143" spans="1:3" x14ac:dyDescent="0.25">
      <c r="A143" s="186" t="s">
        <v>414</v>
      </c>
      <c r="B143" s="172">
        <v>5800</v>
      </c>
      <c r="C143" s="172">
        <v>330600</v>
      </c>
    </row>
    <row r="144" spans="1:3" x14ac:dyDescent="0.25">
      <c r="A144" s="186" t="s">
        <v>377</v>
      </c>
      <c r="B144" s="172">
        <v>25000</v>
      </c>
      <c r="C144" s="172">
        <v>1000000</v>
      </c>
    </row>
    <row r="145" spans="1:3" x14ac:dyDescent="0.25">
      <c r="A145" s="186" t="s">
        <v>374</v>
      </c>
      <c r="B145" s="172">
        <v>5800</v>
      </c>
      <c r="C145" s="172">
        <v>3004400</v>
      </c>
    </row>
    <row r="146" spans="1:3" x14ac:dyDescent="0.25">
      <c r="A146" s="186" t="s">
        <v>375</v>
      </c>
      <c r="B146" s="172">
        <v>6650</v>
      </c>
      <c r="C146" s="172">
        <v>1330000</v>
      </c>
    </row>
    <row r="147" spans="1:3" x14ac:dyDescent="0.25">
      <c r="A147" s="186" t="s">
        <v>391</v>
      </c>
      <c r="B147" s="172">
        <v>11000</v>
      </c>
      <c r="C147" s="172">
        <v>77000</v>
      </c>
    </row>
    <row r="148" spans="1:3" x14ac:dyDescent="0.25">
      <c r="A148" s="186" t="s">
        <v>349</v>
      </c>
      <c r="B148" s="172">
        <v>5000</v>
      </c>
      <c r="C148" s="172">
        <v>60000</v>
      </c>
    </row>
    <row r="149" spans="1:3" x14ac:dyDescent="0.25">
      <c r="A149" s="186" t="s">
        <v>351</v>
      </c>
      <c r="B149" s="172">
        <v>10000</v>
      </c>
      <c r="C149" s="172">
        <v>130000</v>
      </c>
    </row>
    <row r="150" spans="1:3" x14ac:dyDescent="0.25">
      <c r="A150" s="186" t="s">
        <v>352</v>
      </c>
      <c r="B150" s="172">
        <v>6000</v>
      </c>
      <c r="C150" s="172">
        <v>120000</v>
      </c>
    </row>
    <row r="151" spans="1:3" x14ac:dyDescent="0.25">
      <c r="A151" s="186" t="s">
        <v>418</v>
      </c>
      <c r="B151" s="172">
        <v>19500</v>
      </c>
      <c r="C151" s="172">
        <v>117000</v>
      </c>
    </row>
    <row r="152" spans="1:3" x14ac:dyDescent="0.25">
      <c r="A152" s="186" t="s">
        <v>373</v>
      </c>
      <c r="B152" s="172">
        <v>9000</v>
      </c>
      <c r="C152" s="172">
        <v>45000</v>
      </c>
    </row>
    <row r="153" spans="1:3" x14ac:dyDescent="0.25">
      <c r="A153" s="186" t="s">
        <v>353</v>
      </c>
      <c r="B153" s="172">
        <v>10000</v>
      </c>
      <c r="C153" s="172">
        <v>90000</v>
      </c>
    </row>
    <row r="154" spans="1:3" x14ac:dyDescent="0.25">
      <c r="A154" s="186" t="s">
        <v>372</v>
      </c>
      <c r="B154" s="172">
        <v>45000</v>
      </c>
      <c r="C154" s="172">
        <v>675000</v>
      </c>
    </row>
    <row r="155" spans="1:3" x14ac:dyDescent="0.25">
      <c r="A155" s="186" t="s">
        <v>411</v>
      </c>
      <c r="B155" s="172">
        <v>8600</v>
      </c>
      <c r="C155" s="172">
        <v>137600</v>
      </c>
    </row>
    <row r="156" spans="1:3" x14ac:dyDescent="0.25">
      <c r="A156" s="186" t="s">
        <v>350</v>
      </c>
      <c r="B156" s="172">
        <v>2600</v>
      </c>
      <c r="C156" s="172">
        <v>52000</v>
      </c>
    </row>
    <row r="157" spans="1:3" x14ac:dyDescent="0.25">
      <c r="A157" s="186" t="s">
        <v>389</v>
      </c>
      <c r="B157" s="172">
        <v>21000</v>
      </c>
      <c r="C157" s="172">
        <v>63000</v>
      </c>
    </row>
    <row r="158" spans="1:3" x14ac:dyDescent="0.25">
      <c r="A158" s="186" t="s">
        <v>419</v>
      </c>
      <c r="B158" s="172">
        <v>45000</v>
      </c>
      <c r="C158" s="172">
        <v>90000</v>
      </c>
    </row>
    <row r="159" spans="1:3" x14ac:dyDescent="0.25">
      <c r="A159" s="186" t="s">
        <v>399</v>
      </c>
      <c r="B159" s="172">
        <v>27500</v>
      </c>
      <c r="C159" s="172">
        <v>247500</v>
      </c>
    </row>
    <row r="160" spans="1:3" x14ac:dyDescent="0.25">
      <c r="A160" s="186" t="s">
        <v>412</v>
      </c>
      <c r="B160" s="172">
        <v>8350</v>
      </c>
      <c r="C160" s="172">
        <v>601200</v>
      </c>
    </row>
    <row r="161" spans="1:3" x14ac:dyDescent="0.25">
      <c r="A161" s="186" t="s">
        <v>394</v>
      </c>
      <c r="B161" s="172">
        <v>8913.7931034482754</v>
      </c>
      <c r="C161" s="172">
        <v>329810.3448275862</v>
      </c>
    </row>
    <row r="162" spans="1:3" x14ac:dyDescent="0.25">
      <c r="A162" s="186" t="s">
        <v>413</v>
      </c>
      <c r="B162" s="172">
        <v>4000</v>
      </c>
      <c r="C162" s="172">
        <v>20000</v>
      </c>
    </row>
    <row r="163" spans="1:3" x14ac:dyDescent="0.25">
      <c r="A163" s="186" t="s">
        <v>393</v>
      </c>
      <c r="B163" s="172">
        <v>54000</v>
      </c>
      <c r="C163" s="172">
        <v>378000</v>
      </c>
    </row>
    <row r="164" spans="1:3" x14ac:dyDescent="0.25">
      <c r="A164" s="186" t="s">
        <v>344</v>
      </c>
      <c r="B164" s="172">
        <v>4100</v>
      </c>
      <c r="C164" s="172">
        <v>98400</v>
      </c>
    </row>
    <row r="165" spans="1:3" x14ac:dyDescent="0.25">
      <c r="A165" s="186" t="s">
        <v>360</v>
      </c>
      <c r="B165" s="172">
        <v>47500</v>
      </c>
      <c r="C165" s="172">
        <v>5320000</v>
      </c>
    </row>
    <row r="166" spans="1:3" x14ac:dyDescent="0.25">
      <c r="A166" s="186" t="s">
        <v>358</v>
      </c>
      <c r="B166" s="172">
        <v>284</v>
      </c>
      <c r="C166" s="172">
        <v>2044800</v>
      </c>
    </row>
    <row r="167" spans="1:3" x14ac:dyDescent="0.25">
      <c r="A167" s="186" t="s">
        <v>362</v>
      </c>
      <c r="B167" s="172">
        <v>5000</v>
      </c>
      <c r="C167" s="172">
        <v>150000</v>
      </c>
    </row>
    <row r="168" spans="1:3" x14ac:dyDescent="0.25">
      <c r="A168" s="186" t="s">
        <v>359</v>
      </c>
      <c r="B168" s="172">
        <v>600</v>
      </c>
      <c r="C168" s="172">
        <v>30000</v>
      </c>
    </row>
    <row r="169" spans="1:3" x14ac:dyDescent="0.25">
      <c r="A169" s="186" t="s">
        <v>324</v>
      </c>
      <c r="B169" s="172">
        <v>66000</v>
      </c>
      <c r="C169" s="172">
        <v>330000</v>
      </c>
    </row>
    <row r="170" spans="1:3" x14ac:dyDescent="0.25">
      <c r="A170" s="186" t="s">
        <v>325</v>
      </c>
      <c r="B170" s="172">
        <v>1800</v>
      </c>
      <c r="C170" s="172">
        <v>225000</v>
      </c>
    </row>
    <row r="171" spans="1:3" x14ac:dyDescent="0.25">
      <c r="A171" s="186" t="s">
        <v>323</v>
      </c>
      <c r="B171" s="172">
        <v>1800</v>
      </c>
      <c r="C171" s="172">
        <v>482400</v>
      </c>
    </row>
    <row r="172" spans="1:3" x14ac:dyDescent="0.25">
      <c r="A172" s="186" t="s">
        <v>322</v>
      </c>
      <c r="B172" s="172">
        <v>35000</v>
      </c>
      <c r="C172" s="172">
        <v>630000</v>
      </c>
    </row>
    <row r="173" spans="1:3" x14ac:dyDescent="0.25">
      <c r="A173" s="186" t="s">
        <v>321</v>
      </c>
      <c r="B173" s="172">
        <v>2000</v>
      </c>
      <c r="C173" s="172">
        <v>152000</v>
      </c>
    </row>
    <row r="174" spans="1:3" x14ac:dyDescent="0.25">
      <c r="A174" s="186" t="s">
        <v>361</v>
      </c>
      <c r="B174" s="172">
        <v>3500</v>
      </c>
      <c r="C174" s="172">
        <v>70000</v>
      </c>
    </row>
    <row r="175" spans="1:3" x14ac:dyDescent="0.25">
      <c r="A175" s="186" t="s">
        <v>424</v>
      </c>
      <c r="B175" s="172">
        <v>65000</v>
      </c>
      <c r="C175" s="172">
        <v>195000</v>
      </c>
    </row>
    <row r="176" spans="1:3" x14ac:dyDescent="0.25">
      <c r="A176" s="186" t="s">
        <v>425</v>
      </c>
      <c r="B176" s="172">
        <v>65000</v>
      </c>
      <c r="C176" s="172">
        <v>195000</v>
      </c>
    </row>
    <row r="177" spans="1:3" x14ac:dyDescent="0.25">
      <c r="A177" s="186" t="s">
        <v>426</v>
      </c>
      <c r="B177" s="172">
        <v>65000</v>
      </c>
      <c r="C177" s="172">
        <v>195000</v>
      </c>
    </row>
    <row r="178" spans="1:3" x14ac:dyDescent="0.25">
      <c r="A178" s="186" t="s">
        <v>427</v>
      </c>
      <c r="B178" s="172">
        <v>65000</v>
      </c>
      <c r="C178" s="172">
        <v>260000</v>
      </c>
    </row>
    <row r="179" spans="1:3" x14ac:dyDescent="0.25">
      <c r="A179" s="186" t="s">
        <v>428</v>
      </c>
      <c r="B179" s="172">
        <v>65000</v>
      </c>
      <c r="C179" s="172">
        <v>195000</v>
      </c>
    </row>
    <row r="180" spans="1:3" x14ac:dyDescent="0.25">
      <c r="A180" s="186" t="s">
        <v>429</v>
      </c>
      <c r="B180" s="172">
        <v>65000</v>
      </c>
      <c r="C180" s="172">
        <v>195000</v>
      </c>
    </row>
    <row r="181" spans="1:3" x14ac:dyDescent="0.25">
      <c r="A181" s="186" t="s">
        <v>451</v>
      </c>
      <c r="B181" s="172">
        <v>250000</v>
      </c>
      <c r="C181" s="172">
        <v>1500000</v>
      </c>
    </row>
    <row r="182" spans="1:3" x14ac:dyDescent="0.25">
      <c r="A182" s="186" t="s">
        <v>450</v>
      </c>
      <c r="B182" s="172">
        <v>250000</v>
      </c>
      <c r="C182" s="172">
        <v>1250000</v>
      </c>
    </row>
    <row r="183" spans="1:3" x14ac:dyDescent="0.25">
      <c r="A183" s="186" t="s">
        <v>443</v>
      </c>
      <c r="B183" s="172">
        <v>973333.33333333337</v>
      </c>
      <c r="C183" s="172">
        <v>10706666.666666668</v>
      </c>
    </row>
    <row r="184" spans="1:3" x14ac:dyDescent="0.25">
      <c r="A184" s="186" t="s">
        <v>444</v>
      </c>
      <c r="B184" s="172">
        <v>1057142.857142857</v>
      </c>
      <c r="C184" s="172">
        <v>4228571.4285714282</v>
      </c>
    </row>
    <row r="185" spans="1:3" x14ac:dyDescent="0.25">
      <c r="A185" s="186" t="s">
        <v>446</v>
      </c>
      <c r="B185" s="172">
        <v>1040000</v>
      </c>
      <c r="C185" s="172">
        <v>2080000</v>
      </c>
    </row>
    <row r="186" spans="1:3" x14ac:dyDescent="0.25">
      <c r="A186" s="186" t="s">
        <v>445</v>
      </c>
      <c r="B186" s="172">
        <v>1040000</v>
      </c>
      <c r="C186" s="172">
        <v>2080000</v>
      </c>
    </row>
    <row r="187" spans="1:3" x14ac:dyDescent="0.25">
      <c r="A187" s="186" t="s">
        <v>438</v>
      </c>
      <c r="B187" s="172">
        <v>1140000</v>
      </c>
      <c r="C187" s="172">
        <v>4560000</v>
      </c>
    </row>
    <row r="188" spans="1:3" x14ac:dyDescent="0.25">
      <c r="A188" s="186" t="s">
        <v>439</v>
      </c>
      <c r="B188" s="172">
        <v>1287500</v>
      </c>
      <c r="C188" s="172">
        <v>1287500</v>
      </c>
    </row>
    <row r="189" spans="1:3" x14ac:dyDescent="0.25">
      <c r="A189" s="186" t="s">
        <v>442</v>
      </c>
      <c r="B189" s="172">
        <v>1287500</v>
      </c>
      <c r="C189" s="172">
        <v>2575000</v>
      </c>
    </row>
    <row r="190" spans="1:3" x14ac:dyDescent="0.25">
      <c r="A190" s="186" t="s">
        <v>440</v>
      </c>
      <c r="B190" s="172">
        <v>1287500</v>
      </c>
      <c r="C190" s="172">
        <v>1287500</v>
      </c>
    </row>
    <row r="191" spans="1:3" x14ac:dyDescent="0.25">
      <c r="A191" s="186" t="s">
        <v>453</v>
      </c>
      <c r="B191" s="172">
        <v>3500000</v>
      </c>
      <c r="C191" s="172">
        <v>3500000</v>
      </c>
    </row>
    <row r="192" spans="1:3" x14ac:dyDescent="0.25">
      <c r="A192" s="186" t="s">
        <v>452</v>
      </c>
      <c r="B192" s="172">
        <v>3500000</v>
      </c>
      <c r="C192" s="172">
        <v>3500000</v>
      </c>
    </row>
    <row r="193" spans="1:3" x14ac:dyDescent="0.25">
      <c r="A193" s="186" t="s">
        <v>441</v>
      </c>
      <c r="B193" s="172">
        <v>800000</v>
      </c>
      <c r="C193" s="172">
        <v>800000</v>
      </c>
    </row>
    <row r="194" spans="1:3" x14ac:dyDescent="0.25">
      <c r="A194" s="186" t="s">
        <v>432</v>
      </c>
      <c r="B194" s="172">
        <v>65000</v>
      </c>
      <c r="C194" s="172">
        <v>65000</v>
      </c>
    </row>
    <row r="195" spans="1:3" x14ac:dyDescent="0.25">
      <c r="A195" s="186" t="s">
        <v>431</v>
      </c>
      <c r="B195" s="172">
        <v>150000</v>
      </c>
      <c r="C195" s="172">
        <v>150000</v>
      </c>
    </row>
    <row r="196" spans="1:3" x14ac:dyDescent="0.25">
      <c r="A196" s="186" t="s">
        <v>430</v>
      </c>
      <c r="B196" s="172">
        <v>150000</v>
      </c>
      <c r="C196" s="172">
        <v>150000</v>
      </c>
    </row>
    <row r="197" spans="1:3" x14ac:dyDescent="0.25">
      <c r="A197" s="186" t="s">
        <v>447</v>
      </c>
      <c r="B197" s="172">
        <v>1100000</v>
      </c>
      <c r="C197" s="172">
        <v>6600000</v>
      </c>
    </row>
    <row r="198" spans="1:3" x14ac:dyDescent="0.25">
      <c r="A198" s="186" t="s">
        <v>448</v>
      </c>
      <c r="B198" s="172">
        <v>1100000</v>
      </c>
      <c r="C198" s="172">
        <v>1100000</v>
      </c>
    </row>
    <row r="199" spans="1:3" x14ac:dyDescent="0.25">
      <c r="A199" s="186" t="s">
        <v>449</v>
      </c>
      <c r="B199" s="172">
        <v>1100000</v>
      </c>
      <c r="C199" s="172">
        <v>1100000</v>
      </c>
    </row>
    <row r="200" spans="1:3" x14ac:dyDescent="0.25">
      <c r="A200" s="186" t="s">
        <v>420</v>
      </c>
      <c r="B200" s="172">
        <v>275000</v>
      </c>
      <c r="C200" s="172">
        <v>1100000</v>
      </c>
    </row>
    <row r="201" spans="1:3" x14ac:dyDescent="0.25">
      <c r="A201" s="186" t="s">
        <v>421</v>
      </c>
      <c r="B201" s="172">
        <v>215000</v>
      </c>
      <c r="C201" s="172">
        <v>645000</v>
      </c>
    </row>
    <row r="202" spans="1:3" x14ac:dyDescent="0.25">
      <c r="A202" s="186" t="s">
        <v>423</v>
      </c>
      <c r="B202" s="172">
        <v>215000</v>
      </c>
      <c r="C202" s="172">
        <v>645000</v>
      </c>
    </row>
    <row r="203" spans="1:3" x14ac:dyDescent="0.25">
      <c r="A203" s="186" t="s">
        <v>422</v>
      </c>
      <c r="B203" s="172">
        <v>215000</v>
      </c>
      <c r="C203" s="172">
        <v>645000</v>
      </c>
    </row>
    <row r="204" spans="1:3" x14ac:dyDescent="0.25">
      <c r="A204" s="186" t="s">
        <v>343</v>
      </c>
      <c r="B204" s="172">
        <v>26100</v>
      </c>
      <c r="C204" s="172">
        <v>156600</v>
      </c>
    </row>
    <row r="205" spans="1:3" x14ac:dyDescent="0.25">
      <c r="A205" s="186" t="s">
        <v>403</v>
      </c>
      <c r="B205" s="172">
        <v>65000</v>
      </c>
      <c r="C205" s="172">
        <v>195000</v>
      </c>
    </row>
    <row r="206" spans="1:3" x14ac:dyDescent="0.25">
      <c r="A206" s="186" t="s">
        <v>400</v>
      </c>
      <c r="B206" s="172">
        <v>8000</v>
      </c>
      <c r="C206" s="172">
        <v>32000</v>
      </c>
    </row>
    <row r="207" spans="1:3" x14ac:dyDescent="0.25">
      <c r="A207" s="186" t="s">
        <v>402</v>
      </c>
      <c r="B207" s="172">
        <v>156000</v>
      </c>
      <c r="C207" s="172">
        <v>1404000</v>
      </c>
    </row>
    <row r="208" spans="1:3" x14ac:dyDescent="0.25">
      <c r="A208" s="186" t="s">
        <v>401</v>
      </c>
      <c r="B208" s="172">
        <v>81500</v>
      </c>
      <c r="C208" s="172">
        <v>489000</v>
      </c>
    </row>
    <row r="209" spans="1:3" x14ac:dyDescent="0.25">
      <c r="A209" s="186" t="s">
        <v>409</v>
      </c>
      <c r="B209" s="172">
        <v>8000</v>
      </c>
      <c r="C209" s="172">
        <v>208000</v>
      </c>
    </row>
    <row r="210" spans="1:3" x14ac:dyDescent="0.25">
      <c r="A210" s="186" t="s">
        <v>357</v>
      </c>
      <c r="B210" s="172">
        <v>32500</v>
      </c>
      <c r="C210" s="172">
        <v>195000</v>
      </c>
    </row>
    <row r="211" spans="1:3" x14ac:dyDescent="0.25">
      <c r="A211" s="186" t="s">
        <v>435</v>
      </c>
      <c r="B211" s="172">
        <v>12500</v>
      </c>
      <c r="C211" s="172">
        <v>275000</v>
      </c>
    </row>
    <row r="212" spans="1:3" x14ac:dyDescent="0.25">
      <c r="A212" s="186" t="s">
        <v>437</v>
      </c>
      <c r="B212" s="172">
        <v>14700</v>
      </c>
      <c r="C212" s="172">
        <v>999600</v>
      </c>
    </row>
    <row r="213" spans="1:3" x14ac:dyDescent="0.25">
      <c r="A213" s="186" t="s">
        <v>378</v>
      </c>
      <c r="B213" s="172">
        <v>94076.470588235301</v>
      </c>
      <c r="C213" s="172">
        <v>1317070.5882352942</v>
      </c>
    </row>
    <row r="214" spans="1:3" x14ac:dyDescent="0.25">
      <c r="A214" s="186" t="s">
        <v>355</v>
      </c>
      <c r="B214" s="172">
        <v>30000</v>
      </c>
      <c r="C214" s="172">
        <v>150000</v>
      </c>
    </row>
    <row r="215" spans="1:3" x14ac:dyDescent="0.25">
      <c r="A215" s="186" t="s">
        <v>354</v>
      </c>
      <c r="B215" s="172">
        <v>40900</v>
      </c>
      <c r="C215" s="172">
        <v>777100</v>
      </c>
    </row>
    <row r="216" spans="1:3" x14ac:dyDescent="0.25">
      <c r="A216" s="186" t="s">
        <v>436</v>
      </c>
      <c r="B216" s="172">
        <v>28000</v>
      </c>
      <c r="C216" s="172">
        <v>56000</v>
      </c>
    </row>
    <row r="217" spans="1:3" x14ac:dyDescent="0.25">
      <c r="A217" s="186" t="s">
        <v>456</v>
      </c>
      <c r="B217" s="172">
        <v>51900</v>
      </c>
      <c r="C217" s="172">
        <v>311400</v>
      </c>
    </row>
    <row r="218" spans="1:3" x14ac:dyDescent="0.25">
      <c r="A218" s="186" t="s">
        <v>455</v>
      </c>
      <c r="B218" s="172">
        <v>28000</v>
      </c>
      <c r="C218" s="172">
        <v>140000</v>
      </c>
    </row>
    <row r="219" spans="1:3" x14ac:dyDescent="0.25">
      <c r="A219" s="186" t="s">
        <v>342</v>
      </c>
      <c r="B219" s="172">
        <v>139900</v>
      </c>
      <c r="C219" s="172">
        <v>559600</v>
      </c>
    </row>
    <row r="220" spans="1:3" x14ac:dyDescent="0.25">
      <c r="A220" s="186" t="s">
        <v>341</v>
      </c>
      <c r="B220" s="172">
        <v>17500</v>
      </c>
      <c r="C220" s="172">
        <v>35000</v>
      </c>
    </row>
    <row r="221" spans="1:3" x14ac:dyDescent="0.25">
      <c r="A221" s="186" t="s">
        <v>363</v>
      </c>
      <c r="B221" s="172">
        <v>85000</v>
      </c>
      <c r="C221" s="172">
        <v>1020000</v>
      </c>
    </row>
    <row r="222" spans="1:3" x14ac:dyDescent="0.25">
      <c r="A222" s="186" t="s">
        <v>405</v>
      </c>
      <c r="B222" s="172">
        <v>12000</v>
      </c>
      <c r="C222" s="172">
        <v>24000</v>
      </c>
    </row>
    <row r="223" spans="1:3" x14ac:dyDescent="0.25">
      <c r="A223" s="186" t="s">
        <v>345</v>
      </c>
      <c r="B223" s="172">
        <v>30000</v>
      </c>
      <c r="C223" s="172">
        <v>300000</v>
      </c>
    </row>
    <row r="224" spans="1:3" x14ac:dyDescent="0.25">
      <c r="A224" s="186" t="s">
        <v>390</v>
      </c>
      <c r="B224" s="172">
        <v>38600</v>
      </c>
      <c r="C224" s="172">
        <v>193000</v>
      </c>
    </row>
    <row r="225" spans="1:3" x14ac:dyDescent="0.25">
      <c r="A225" s="186" t="s">
        <v>398</v>
      </c>
      <c r="B225" s="172">
        <v>34200</v>
      </c>
      <c r="C225" s="172">
        <v>136800</v>
      </c>
    </row>
    <row r="226" spans="1:3" x14ac:dyDescent="0.25">
      <c r="A226" s="186" t="s">
        <v>339</v>
      </c>
      <c r="B226" s="172">
        <v>30700</v>
      </c>
      <c r="C226" s="172">
        <v>30700</v>
      </c>
    </row>
    <row r="227" spans="1:3" x14ac:dyDescent="0.25">
      <c r="A227" s="186" t="s">
        <v>356</v>
      </c>
      <c r="B227" s="172">
        <v>26000</v>
      </c>
      <c r="C227" s="172">
        <v>2002000</v>
      </c>
    </row>
    <row r="228" spans="1:3" x14ac:dyDescent="0.25">
      <c r="A228" s="186" t="s">
        <v>337</v>
      </c>
      <c r="B228" s="172">
        <v>29000</v>
      </c>
      <c r="C228" s="172">
        <v>145000</v>
      </c>
    </row>
    <row r="229" spans="1:3" x14ac:dyDescent="0.25">
      <c r="A229" s="186" t="s">
        <v>346</v>
      </c>
      <c r="B229" s="172">
        <v>21500</v>
      </c>
      <c r="C229" s="172">
        <v>1569500</v>
      </c>
    </row>
    <row r="230" spans="1:3" x14ac:dyDescent="0.25">
      <c r="A230" s="186" t="s">
        <v>417</v>
      </c>
      <c r="B230" s="172">
        <v>23700</v>
      </c>
      <c r="C230" s="172">
        <v>1469400</v>
      </c>
    </row>
    <row r="231" spans="1:3" x14ac:dyDescent="0.25">
      <c r="A231" s="186" t="s">
        <v>457</v>
      </c>
      <c r="B231" s="172">
        <v>30700</v>
      </c>
      <c r="C231" s="172">
        <v>828900</v>
      </c>
    </row>
    <row r="232" spans="1:3" x14ac:dyDescent="0.25">
      <c r="A232" s="186" t="s">
        <v>415</v>
      </c>
      <c r="B232" s="172">
        <v>21500</v>
      </c>
      <c r="C232" s="172">
        <v>1204000</v>
      </c>
    </row>
    <row r="233" spans="1:3" x14ac:dyDescent="0.25">
      <c r="A233" s="186" t="s">
        <v>338</v>
      </c>
      <c r="B233" s="172">
        <v>3800</v>
      </c>
      <c r="C233" s="172">
        <v>72200</v>
      </c>
    </row>
    <row r="234" spans="1:3" x14ac:dyDescent="0.25">
      <c r="A234" s="186" t="s">
        <v>379</v>
      </c>
      <c r="B234" s="172">
        <v>10896.551724137931</v>
      </c>
      <c r="C234" s="172">
        <v>294206.89655172412</v>
      </c>
    </row>
    <row r="235" spans="1:3" x14ac:dyDescent="0.25">
      <c r="A235" s="186" t="s">
        <v>396</v>
      </c>
      <c r="B235" s="172">
        <v>50300</v>
      </c>
      <c r="C235" s="172">
        <v>100600</v>
      </c>
    </row>
    <row r="236" spans="1:3" x14ac:dyDescent="0.25">
      <c r="A236" s="186" t="s">
        <v>416</v>
      </c>
      <c r="B236" s="172">
        <v>52000</v>
      </c>
      <c r="C236" s="172">
        <v>416000</v>
      </c>
    </row>
    <row r="237" spans="1:3" x14ac:dyDescent="0.25">
      <c r="A237" s="186" t="s">
        <v>397</v>
      </c>
      <c r="B237" s="172">
        <v>5100</v>
      </c>
      <c r="C237" s="172">
        <v>51000</v>
      </c>
    </row>
    <row r="238" spans="1:3" x14ac:dyDescent="0.25">
      <c r="A238" s="186" t="s">
        <v>385</v>
      </c>
      <c r="B238" s="172">
        <v>41000</v>
      </c>
      <c r="C238" s="172">
        <v>533000</v>
      </c>
    </row>
    <row r="239" spans="1:3" x14ac:dyDescent="0.25">
      <c r="A239" s="186" t="s">
        <v>386</v>
      </c>
      <c r="B239" s="172">
        <v>34000</v>
      </c>
      <c r="C239" s="172">
        <v>170000</v>
      </c>
    </row>
    <row r="240" spans="1:3" x14ac:dyDescent="0.25">
      <c r="A240" s="186" t="s">
        <v>384</v>
      </c>
      <c r="B240" s="172">
        <v>15000</v>
      </c>
      <c r="C240" s="172">
        <v>270000</v>
      </c>
    </row>
    <row r="241" spans="1:3" x14ac:dyDescent="0.25">
      <c r="A241" s="186" t="s">
        <v>404</v>
      </c>
      <c r="B241" s="172">
        <v>38500</v>
      </c>
      <c r="C241" s="172">
        <v>423500</v>
      </c>
    </row>
    <row r="242" spans="1:3" x14ac:dyDescent="0.25">
      <c r="A242" s="186" t="s">
        <v>371</v>
      </c>
      <c r="B242" s="172">
        <v>26750</v>
      </c>
      <c r="C242" s="172">
        <v>642000</v>
      </c>
    </row>
    <row r="243" spans="1:3" x14ac:dyDescent="0.25">
      <c r="A243" s="186" t="s">
        <v>370</v>
      </c>
      <c r="B243" s="172">
        <v>25571.794871794871</v>
      </c>
      <c r="C243" s="172">
        <v>997300</v>
      </c>
    </row>
    <row r="244" spans="1:3" x14ac:dyDescent="0.25">
      <c r="A244" s="186" t="s">
        <v>366</v>
      </c>
      <c r="B244" s="172">
        <v>128000</v>
      </c>
      <c r="C244" s="172">
        <v>128000</v>
      </c>
    </row>
    <row r="245" spans="1:3" x14ac:dyDescent="0.25">
      <c r="A245" s="186" t="s">
        <v>368</v>
      </c>
      <c r="B245" s="172">
        <v>17900</v>
      </c>
      <c r="C245" s="172">
        <v>107400</v>
      </c>
    </row>
    <row r="246" spans="1:3" x14ac:dyDescent="0.25">
      <c r="A246" s="186" t="s">
        <v>364</v>
      </c>
      <c r="B246" s="172">
        <v>38975</v>
      </c>
      <c r="C246" s="172">
        <v>272825</v>
      </c>
    </row>
    <row r="247" spans="1:3" x14ac:dyDescent="0.25">
      <c r="A247" s="186" t="s">
        <v>369</v>
      </c>
      <c r="B247" s="172">
        <v>49000</v>
      </c>
      <c r="C247" s="172">
        <v>392000</v>
      </c>
    </row>
    <row r="248" spans="1:3" x14ac:dyDescent="0.25">
      <c r="A248" s="186" t="s">
        <v>365</v>
      </c>
      <c r="B248" s="172">
        <v>85000</v>
      </c>
      <c r="C248" s="172">
        <v>85000</v>
      </c>
    </row>
    <row r="249" spans="1:3" x14ac:dyDescent="0.25">
      <c r="A249" s="186" t="s">
        <v>367</v>
      </c>
      <c r="B249" s="172">
        <v>121000</v>
      </c>
      <c r="C249" s="172">
        <v>484000</v>
      </c>
    </row>
    <row r="250" spans="1:3" x14ac:dyDescent="0.25">
      <c r="A250" s="186" t="s">
        <v>328</v>
      </c>
      <c r="B250" s="172">
        <v>5928.5714285714284</v>
      </c>
      <c r="C250" s="172">
        <v>83000</v>
      </c>
    </row>
    <row r="251" spans="1:3" x14ac:dyDescent="0.25">
      <c r="A251" s="186" t="s">
        <v>327</v>
      </c>
      <c r="B251" s="172">
        <v>3350</v>
      </c>
      <c r="C251" s="172">
        <v>46900</v>
      </c>
    </row>
    <row r="252" spans="1:3" x14ac:dyDescent="0.25">
      <c r="A252" s="186" t="s">
        <v>326</v>
      </c>
      <c r="B252" s="172">
        <v>3200</v>
      </c>
      <c r="C252" s="172">
        <v>19200</v>
      </c>
    </row>
    <row r="253" spans="1:3" x14ac:dyDescent="0.25">
      <c r="A253" s="186" t="s">
        <v>392</v>
      </c>
      <c r="B253" s="172">
        <v>638944.4444444445</v>
      </c>
      <c r="C253" s="172">
        <v>4472611.1111111119</v>
      </c>
    </row>
    <row r="254" spans="1:3" x14ac:dyDescent="0.25">
      <c r="A254" s="186" t="s">
        <v>340</v>
      </c>
      <c r="B254" s="172">
        <v>28000</v>
      </c>
      <c r="C254" s="172">
        <v>56000</v>
      </c>
    </row>
    <row r="255" spans="1:3" x14ac:dyDescent="0.25">
      <c r="A255" s="183" t="s">
        <v>574</v>
      </c>
      <c r="B255" s="172">
        <v>0</v>
      </c>
      <c r="C255" s="172">
        <v>0</v>
      </c>
    </row>
    <row r="256" spans="1:3" x14ac:dyDescent="0.25">
      <c r="A256" s="184" t="s">
        <v>574</v>
      </c>
      <c r="B256" s="172">
        <v>0</v>
      </c>
      <c r="C256" s="172">
        <v>0</v>
      </c>
    </row>
    <row r="257" spans="1:3" x14ac:dyDescent="0.25">
      <c r="A257" s="185" t="s">
        <v>574</v>
      </c>
      <c r="B257" s="172">
        <v>0</v>
      </c>
      <c r="C257" s="172">
        <v>0</v>
      </c>
    </row>
    <row r="258" spans="1:3" x14ac:dyDescent="0.25">
      <c r="A258" s="186" t="s">
        <v>574</v>
      </c>
      <c r="B258" s="172">
        <v>0</v>
      </c>
      <c r="C258" s="172">
        <v>0</v>
      </c>
    </row>
    <row r="259" spans="1:3" ht="15.6" x14ac:dyDescent="0.3">
      <c r="A259" s="187" t="s">
        <v>1141</v>
      </c>
      <c r="B259" s="173">
        <v>64803872.350164831</v>
      </c>
      <c r="C259" s="173">
        <v>383181257.70876521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41A3-1007-45E1-86B4-7A60566A4ED6}">
  <dimension ref="A1:AA47"/>
  <sheetViews>
    <sheetView workbookViewId="0">
      <pane xSplit="4" ySplit="6" topLeftCell="G17" activePane="bottomRight" state="frozen"/>
      <selection pane="topRight"/>
      <selection pane="bottomLeft"/>
      <selection pane="bottomRight" activeCell="G17" sqref="G17"/>
    </sheetView>
  </sheetViews>
  <sheetFormatPr defaultColWidth="8.90625" defaultRowHeight="15" customHeight="1" x14ac:dyDescent="0.25"/>
  <cols>
    <col min="1" max="1" width="7.36328125" style="205" customWidth="1"/>
    <col min="2" max="2" width="18.6328125" style="207" customWidth="1"/>
    <col min="3" max="3" width="15.08984375" style="205" customWidth="1"/>
    <col min="4" max="4" width="17.90625" style="205" customWidth="1"/>
    <col min="5" max="6" width="8.81640625" style="205" customWidth="1"/>
    <col min="7" max="7" width="6.6328125" style="205" customWidth="1"/>
    <col min="8" max="8" width="9.90625" style="225" customWidth="1"/>
    <col min="9" max="9" width="10.1796875" style="205" customWidth="1"/>
    <col min="10" max="10" width="38.90625" style="205" bestFit="1" customWidth="1"/>
    <col min="11" max="11" width="10.08984375" style="205" bestFit="1" customWidth="1"/>
    <col min="12" max="12" width="7.453125" style="205" customWidth="1"/>
    <col min="13" max="13" width="10.90625" style="205" customWidth="1"/>
    <col min="14" max="15" width="7.453125" style="205" customWidth="1"/>
    <col min="16" max="27" width="7.08984375" style="205" customWidth="1"/>
    <col min="28" max="16384" width="8.90625" style="205"/>
  </cols>
  <sheetData>
    <row r="1" spans="1:27" ht="14.25" customHeight="1" x14ac:dyDescent="0.25">
      <c r="A1" s="227" t="s">
        <v>1188</v>
      </c>
      <c r="B1" s="228"/>
      <c r="C1" s="227"/>
      <c r="D1" s="227"/>
      <c r="E1" s="227"/>
      <c r="F1" s="227"/>
      <c r="G1" s="227"/>
      <c r="H1" s="229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</row>
    <row r="2" spans="1:27" ht="15" customHeight="1" x14ac:dyDescent="0.25">
      <c r="A2" s="319" t="s">
        <v>1189</v>
      </c>
      <c r="B2" s="320"/>
      <c r="C2" s="320"/>
      <c r="D2" s="320"/>
      <c r="E2" s="320"/>
      <c r="F2" s="320"/>
      <c r="G2" s="320"/>
      <c r="H2" s="320"/>
      <c r="I2" s="320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</row>
    <row r="3" spans="1:27" ht="15" customHeight="1" x14ac:dyDescent="0.25">
      <c r="A3" s="230"/>
      <c r="B3" s="231"/>
      <c r="C3" s="231"/>
      <c r="D3" s="231"/>
      <c r="E3" s="231"/>
      <c r="F3" s="231"/>
      <c r="G3" s="231"/>
      <c r="H3" s="232"/>
      <c r="I3" s="231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27" ht="15" customHeight="1" x14ac:dyDescent="0.25">
      <c r="A4" s="321" t="s">
        <v>5</v>
      </c>
      <c r="B4" s="322" t="s">
        <v>1190</v>
      </c>
      <c r="C4" s="322" t="s">
        <v>1191</v>
      </c>
      <c r="D4" s="324" t="s">
        <v>1192</v>
      </c>
      <c r="E4" s="326" t="s">
        <v>1193</v>
      </c>
      <c r="F4" s="327"/>
      <c r="G4" s="328" t="s">
        <v>9</v>
      </c>
      <c r="H4" s="329" t="s">
        <v>1139</v>
      </c>
      <c r="I4" s="328" t="s">
        <v>311</v>
      </c>
      <c r="J4" s="331" t="s">
        <v>1194</v>
      </c>
      <c r="K4" s="331" t="s">
        <v>272</v>
      </c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27" ht="15" customHeight="1" x14ac:dyDescent="0.25">
      <c r="A5" s="321"/>
      <c r="B5" s="323"/>
      <c r="C5" s="323"/>
      <c r="D5" s="325"/>
      <c r="E5" s="208" t="s">
        <v>1195</v>
      </c>
      <c r="F5" s="208" t="s">
        <v>1192</v>
      </c>
      <c r="G5" s="328"/>
      <c r="H5" s="329"/>
      <c r="I5" s="328"/>
      <c r="J5" s="331"/>
      <c r="K5" s="331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27" ht="14.25" customHeight="1" x14ac:dyDescent="0.25">
      <c r="A6" s="209">
        <v>1</v>
      </c>
      <c r="B6" s="210">
        <v>2</v>
      </c>
      <c r="C6" s="209">
        <v>3</v>
      </c>
      <c r="D6" s="211">
        <v>4</v>
      </c>
      <c r="E6" s="209">
        <v>5</v>
      </c>
      <c r="F6" s="211">
        <v>6</v>
      </c>
      <c r="G6" s="211">
        <v>7</v>
      </c>
      <c r="H6" s="223">
        <v>8</v>
      </c>
      <c r="I6" s="209">
        <v>9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27" ht="14.25" customHeight="1" x14ac:dyDescent="0.25">
      <c r="A7" s="221" t="s">
        <v>1196</v>
      </c>
      <c r="B7" s="212" t="s">
        <v>195</v>
      </c>
      <c r="C7" s="213" t="s">
        <v>1197</v>
      </c>
      <c r="D7" s="214" t="s">
        <v>1198</v>
      </c>
      <c r="E7" s="215">
        <v>48</v>
      </c>
      <c r="F7" s="215">
        <v>48</v>
      </c>
      <c r="G7" s="213" t="s">
        <v>36</v>
      </c>
      <c r="H7" s="224">
        <v>6200</v>
      </c>
      <c r="I7" s="216">
        <f t="shared" ref="I7:I35" si="0">F7*H7</f>
        <v>297600</v>
      </c>
      <c r="J7" s="227" t="s">
        <v>531</v>
      </c>
      <c r="K7" s="227">
        <v>1010301001</v>
      </c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</row>
    <row r="8" spans="1:27" ht="14.25" customHeight="1" x14ac:dyDescent="0.25">
      <c r="A8" s="221" t="s">
        <v>1199</v>
      </c>
      <c r="B8" s="212" t="s">
        <v>1200</v>
      </c>
      <c r="C8" s="213" t="s">
        <v>1201</v>
      </c>
      <c r="D8" s="214" t="s">
        <v>1198</v>
      </c>
      <c r="E8" s="215">
        <v>244</v>
      </c>
      <c r="F8" s="215">
        <v>244</v>
      </c>
      <c r="G8" s="213" t="s">
        <v>36</v>
      </c>
      <c r="H8" s="224">
        <v>2600</v>
      </c>
      <c r="I8" s="216">
        <f t="shared" si="0"/>
        <v>634400</v>
      </c>
      <c r="J8" s="227" t="s">
        <v>532</v>
      </c>
      <c r="K8" s="227">
        <v>1010301001</v>
      </c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</row>
    <row r="9" spans="1:27" ht="14.25" customHeight="1" x14ac:dyDescent="0.25">
      <c r="A9" s="221" t="s">
        <v>1202</v>
      </c>
      <c r="B9" s="212" t="s">
        <v>159</v>
      </c>
      <c r="C9" s="213" t="s">
        <v>1203</v>
      </c>
      <c r="D9" s="214"/>
      <c r="E9" s="215">
        <v>48</v>
      </c>
      <c r="F9" s="215">
        <v>48</v>
      </c>
      <c r="G9" s="213" t="s">
        <v>36</v>
      </c>
      <c r="H9" s="224">
        <v>1000</v>
      </c>
      <c r="I9" s="216">
        <f t="shared" si="0"/>
        <v>48000</v>
      </c>
      <c r="J9" s="227" t="s">
        <v>533</v>
      </c>
      <c r="K9" s="227">
        <v>1010301001</v>
      </c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</row>
    <row r="10" spans="1:27" ht="14.25" customHeight="1" x14ac:dyDescent="0.25">
      <c r="A10" s="221" t="s">
        <v>1204</v>
      </c>
      <c r="B10" s="212" t="s">
        <v>163</v>
      </c>
      <c r="C10" s="213" t="s">
        <v>1205</v>
      </c>
      <c r="D10" s="214" t="s">
        <v>1198</v>
      </c>
      <c r="E10" s="215">
        <v>96</v>
      </c>
      <c r="F10" s="215">
        <v>96</v>
      </c>
      <c r="G10" s="213" t="s">
        <v>36</v>
      </c>
      <c r="H10" s="224">
        <v>4100</v>
      </c>
      <c r="I10" s="216">
        <f t="shared" si="0"/>
        <v>393600</v>
      </c>
      <c r="J10" s="227" t="s">
        <v>534</v>
      </c>
      <c r="K10" s="227">
        <v>1010301001</v>
      </c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ht="14.25" customHeight="1" x14ac:dyDescent="0.25">
      <c r="A11" s="221" t="s">
        <v>1206</v>
      </c>
      <c r="B11" s="212" t="s">
        <v>172</v>
      </c>
      <c r="C11" s="213" t="s">
        <v>1207</v>
      </c>
      <c r="D11" s="214" t="s">
        <v>1198</v>
      </c>
      <c r="E11" s="215">
        <v>24</v>
      </c>
      <c r="F11" s="215">
        <v>24</v>
      </c>
      <c r="G11" s="213" t="s">
        <v>36</v>
      </c>
      <c r="H11" s="224">
        <v>500</v>
      </c>
      <c r="I11" s="216">
        <f t="shared" si="0"/>
        <v>12000</v>
      </c>
      <c r="J11" s="227" t="s">
        <v>535</v>
      </c>
      <c r="K11" s="227">
        <v>1010301001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ht="14.25" customHeight="1" x14ac:dyDescent="0.25">
      <c r="A12" s="221" t="s">
        <v>1208</v>
      </c>
      <c r="B12" s="212" t="s">
        <v>198</v>
      </c>
      <c r="C12" s="213" t="s">
        <v>1209</v>
      </c>
      <c r="D12" s="214" t="s">
        <v>1198</v>
      </c>
      <c r="E12" s="215">
        <v>60</v>
      </c>
      <c r="F12" s="215">
        <v>60</v>
      </c>
      <c r="G12" s="213" t="s">
        <v>36</v>
      </c>
      <c r="H12" s="224">
        <v>3700</v>
      </c>
      <c r="I12" s="216">
        <f t="shared" si="0"/>
        <v>222000</v>
      </c>
      <c r="J12" s="227" t="s">
        <v>536</v>
      </c>
      <c r="K12" s="227">
        <v>1010301001</v>
      </c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</row>
    <row r="13" spans="1:27" ht="14.25" customHeight="1" x14ac:dyDescent="0.25">
      <c r="A13" s="221" t="s">
        <v>1210</v>
      </c>
      <c r="B13" s="212" t="s">
        <v>1145</v>
      </c>
      <c r="C13" s="222" t="s">
        <v>1211</v>
      </c>
      <c r="D13" s="214" t="s">
        <v>1198</v>
      </c>
      <c r="E13" s="215">
        <v>24</v>
      </c>
      <c r="F13" s="215">
        <v>24</v>
      </c>
      <c r="G13" s="213" t="s">
        <v>36</v>
      </c>
      <c r="H13" s="224">
        <v>14000</v>
      </c>
      <c r="I13" s="216">
        <f t="shared" si="0"/>
        <v>336000</v>
      </c>
      <c r="J13" s="227" t="s">
        <v>537</v>
      </c>
      <c r="K13" s="227">
        <v>1010301002</v>
      </c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</row>
    <row r="14" spans="1:27" ht="14.25" customHeight="1" x14ac:dyDescent="0.25">
      <c r="A14" s="221" t="s">
        <v>1212</v>
      </c>
      <c r="B14" s="212" t="s">
        <v>41</v>
      </c>
      <c r="C14" s="213" t="s">
        <v>1213</v>
      </c>
      <c r="D14" s="214" t="s">
        <v>1198</v>
      </c>
      <c r="E14" s="215">
        <v>36</v>
      </c>
      <c r="F14" s="215">
        <v>36</v>
      </c>
      <c r="G14" s="213" t="s">
        <v>31</v>
      </c>
      <c r="H14" s="224">
        <v>2700</v>
      </c>
      <c r="I14" s="216">
        <f t="shared" si="0"/>
        <v>97200</v>
      </c>
      <c r="J14" s="227" t="s">
        <v>538</v>
      </c>
      <c r="K14" s="227">
        <v>1010301003</v>
      </c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</row>
    <row r="15" spans="1:27" ht="14.25" customHeight="1" x14ac:dyDescent="0.25">
      <c r="A15" s="221" t="s">
        <v>1214</v>
      </c>
      <c r="B15" s="212" t="s">
        <v>42</v>
      </c>
      <c r="C15" s="213" t="s">
        <v>1213</v>
      </c>
      <c r="D15" s="214" t="s">
        <v>1198</v>
      </c>
      <c r="E15" s="215">
        <v>48</v>
      </c>
      <c r="F15" s="215">
        <v>48</v>
      </c>
      <c r="G15" s="213" t="s">
        <v>31</v>
      </c>
      <c r="H15" s="224">
        <v>3300</v>
      </c>
      <c r="I15" s="216">
        <f t="shared" si="0"/>
        <v>158400</v>
      </c>
      <c r="J15" s="227" t="s">
        <v>539</v>
      </c>
      <c r="K15" s="227">
        <v>1010301003</v>
      </c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</row>
    <row r="16" spans="1:27" ht="14.25" customHeight="1" x14ac:dyDescent="0.25">
      <c r="A16" s="221" t="s">
        <v>1215</v>
      </c>
      <c r="B16" s="212" t="s">
        <v>43</v>
      </c>
      <c r="C16" s="213" t="s">
        <v>1213</v>
      </c>
      <c r="D16" s="214" t="s">
        <v>1198</v>
      </c>
      <c r="E16" s="215">
        <v>48</v>
      </c>
      <c r="F16" s="215">
        <v>48</v>
      </c>
      <c r="G16" s="213" t="s">
        <v>31</v>
      </c>
      <c r="H16" s="224">
        <v>5300</v>
      </c>
      <c r="I16" s="216">
        <f t="shared" si="0"/>
        <v>254400</v>
      </c>
      <c r="J16" s="227" t="s">
        <v>540</v>
      </c>
      <c r="K16" s="227">
        <v>1010301003</v>
      </c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</row>
    <row r="17" spans="1:11" ht="14.25" customHeight="1" x14ac:dyDescent="0.25">
      <c r="A17" s="221" t="s">
        <v>1216</v>
      </c>
      <c r="B17" s="212" t="s">
        <v>44</v>
      </c>
      <c r="C17" s="213" t="s">
        <v>1213</v>
      </c>
      <c r="D17" s="214" t="s">
        <v>1198</v>
      </c>
      <c r="E17" s="215">
        <v>48</v>
      </c>
      <c r="F17" s="215">
        <v>48</v>
      </c>
      <c r="G17" s="213" t="s">
        <v>31</v>
      </c>
      <c r="H17" s="224">
        <v>6900</v>
      </c>
      <c r="I17" s="216">
        <f t="shared" si="0"/>
        <v>331200</v>
      </c>
      <c r="J17" s="227" t="s">
        <v>332</v>
      </c>
      <c r="K17" s="227">
        <v>1010301003</v>
      </c>
    </row>
    <row r="18" spans="1:11" ht="14.25" customHeight="1" x14ac:dyDescent="0.25">
      <c r="A18" s="221" t="s">
        <v>1217</v>
      </c>
      <c r="B18" s="212" t="s">
        <v>45</v>
      </c>
      <c r="C18" s="213" t="s">
        <v>1213</v>
      </c>
      <c r="D18" s="214" t="s">
        <v>1198</v>
      </c>
      <c r="E18" s="215">
        <v>60</v>
      </c>
      <c r="F18" s="215">
        <v>60</v>
      </c>
      <c r="G18" s="213" t="s">
        <v>31</v>
      </c>
      <c r="H18" s="224">
        <v>12300</v>
      </c>
      <c r="I18" s="216">
        <f t="shared" si="0"/>
        <v>738000</v>
      </c>
      <c r="J18" s="227" t="s">
        <v>333</v>
      </c>
      <c r="K18" s="227">
        <v>1010301003</v>
      </c>
    </row>
    <row r="19" spans="1:11" ht="14.25" customHeight="1" x14ac:dyDescent="0.25">
      <c r="A19" s="221" t="s">
        <v>1218</v>
      </c>
      <c r="B19" s="212" t="s">
        <v>46</v>
      </c>
      <c r="C19" s="213" t="s">
        <v>1213</v>
      </c>
      <c r="D19" s="214" t="s">
        <v>1198</v>
      </c>
      <c r="E19" s="215">
        <v>72</v>
      </c>
      <c r="F19" s="215">
        <v>72</v>
      </c>
      <c r="G19" s="213" t="s">
        <v>31</v>
      </c>
      <c r="H19" s="224">
        <v>19400</v>
      </c>
      <c r="I19" s="216">
        <f t="shared" si="0"/>
        <v>1396800</v>
      </c>
      <c r="J19" s="227" t="s">
        <v>541</v>
      </c>
      <c r="K19" s="227">
        <v>1010301003</v>
      </c>
    </row>
    <row r="20" spans="1:11" ht="14.25" customHeight="1" x14ac:dyDescent="0.25">
      <c r="A20" s="221" t="s">
        <v>1219</v>
      </c>
      <c r="B20" s="212" t="s">
        <v>266</v>
      </c>
      <c r="C20" s="213" t="s">
        <v>1220</v>
      </c>
      <c r="D20" s="214" t="s">
        <v>1198</v>
      </c>
      <c r="E20" s="215">
        <v>72</v>
      </c>
      <c r="F20" s="215">
        <v>72</v>
      </c>
      <c r="G20" s="213" t="s">
        <v>31</v>
      </c>
      <c r="H20" s="224">
        <v>2000</v>
      </c>
      <c r="I20" s="216">
        <f t="shared" si="0"/>
        <v>144000</v>
      </c>
      <c r="J20" s="227" t="s">
        <v>542</v>
      </c>
      <c r="K20" s="227">
        <v>1010301003</v>
      </c>
    </row>
    <row r="21" spans="1:11" ht="14.25" customHeight="1" x14ac:dyDescent="0.25">
      <c r="A21" s="221" t="s">
        <v>1221</v>
      </c>
      <c r="B21" s="212" t="s">
        <v>1222</v>
      </c>
      <c r="C21" s="213" t="s">
        <v>1223</v>
      </c>
      <c r="D21" s="214" t="s">
        <v>1198</v>
      </c>
      <c r="E21" s="215">
        <v>48</v>
      </c>
      <c r="F21" s="215">
        <v>48</v>
      </c>
      <c r="G21" s="213" t="s">
        <v>36</v>
      </c>
      <c r="H21" s="224">
        <v>4400</v>
      </c>
      <c r="I21" s="216">
        <f t="shared" si="0"/>
        <v>211200</v>
      </c>
      <c r="J21" s="227" t="s">
        <v>433</v>
      </c>
      <c r="K21" s="227">
        <v>1010301004</v>
      </c>
    </row>
    <row r="22" spans="1:11" ht="14.25" customHeight="1" x14ac:dyDescent="0.25">
      <c r="A22" s="221" t="s">
        <v>1224</v>
      </c>
      <c r="B22" s="212" t="s">
        <v>1146</v>
      </c>
      <c r="C22" s="213" t="s">
        <v>1225</v>
      </c>
      <c r="D22" s="214" t="s">
        <v>1198</v>
      </c>
      <c r="E22" s="215">
        <v>84</v>
      </c>
      <c r="F22" s="215">
        <v>84</v>
      </c>
      <c r="G22" s="213" t="s">
        <v>36</v>
      </c>
      <c r="H22" s="224">
        <v>23000</v>
      </c>
      <c r="I22" s="216">
        <f t="shared" si="0"/>
        <v>1932000</v>
      </c>
      <c r="J22" s="227" t="s">
        <v>543</v>
      </c>
      <c r="K22" s="227">
        <v>1010301006</v>
      </c>
    </row>
    <row r="23" spans="1:11" ht="14.25" customHeight="1" x14ac:dyDescent="0.25">
      <c r="A23" s="221" t="s">
        <v>1226</v>
      </c>
      <c r="B23" s="212" t="s">
        <v>167</v>
      </c>
      <c r="C23" s="213" t="s">
        <v>1227</v>
      </c>
      <c r="D23" s="214" t="s">
        <v>1198</v>
      </c>
      <c r="E23" s="215">
        <v>48</v>
      </c>
      <c r="F23" s="215">
        <v>48</v>
      </c>
      <c r="G23" s="213" t="s">
        <v>36</v>
      </c>
      <c r="H23" s="224">
        <v>12200</v>
      </c>
      <c r="I23" s="216">
        <f t="shared" si="0"/>
        <v>585600</v>
      </c>
      <c r="J23" s="227" t="s">
        <v>544</v>
      </c>
      <c r="K23" s="227">
        <v>1010301008</v>
      </c>
    </row>
    <row r="24" spans="1:11" ht="14.25" customHeight="1" x14ac:dyDescent="0.25">
      <c r="A24" s="221" t="s">
        <v>1228</v>
      </c>
      <c r="B24" s="212" t="s">
        <v>81</v>
      </c>
      <c r="C24" s="213" t="s">
        <v>1227</v>
      </c>
      <c r="D24" s="214" t="s">
        <v>1198</v>
      </c>
      <c r="E24" s="215">
        <v>48</v>
      </c>
      <c r="F24" s="215">
        <v>48</v>
      </c>
      <c r="G24" s="213" t="s">
        <v>31</v>
      </c>
      <c r="H24" s="224">
        <v>4500</v>
      </c>
      <c r="I24" s="216">
        <f t="shared" si="0"/>
        <v>216000</v>
      </c>
      <c r="J24" s="227" t="s">
        <v>545</v>
      </c>
      <c r="K24" s="227">
        <v>1010301008</v>
      </c>
    </row>
    <row r="25" spans="1:11" ht="14.25" customHeight="1" x14ac:dyDescent="0.25">
      <c r="A25" s="221" t="s">
        <v>1229</v>
      </c>
      <c r="B25" s="212" t="s">
        <v>140</v>
      </c>
      <c r="C25" s="213" t="s">
        <v>1230</v>
      </c>
      <c r="D25" s="214" t="s">
        <v>1198</v>
      </c>
      <c r="E25" s="215">
        <v>84</v>
      </c>
      <c r="F25" s="215">
        <v>84</v>
      </c>
      <c r="G25" s="213" t="s">
        <v>36</v>
      </c>
      <c r="H25" s="224">
        <v>11800</v>
      </c>
      <c r="I25" s="216">
        <f t="shared" si="0"/>
        <v>991200</v>
      </c>
      <c r="J25" s="227" t="s">
        <v>546</v>
      </c>
      <c r="K25" s="227">
        <v>1010301010</v>
      </c>
    </row>
    <row r="26" spans="1:11" ht="14.25" customHeight="1" x14ac:dyDescent="0.25">
      <c r="A26" s="221" t="s">
        <v>1231</v>
      </c>
      <c r="B26" s="212" t="s">
        <v>82</v>
      </c>
      <c r="C26" s="213" t="s">
        <v>1232</v>
      </c>
      <c r="D26" s="214" t="s">
        <v>1198</v>
      </c>
      <c r="E26" s="215">
        <v>96</v>
      </c>
      <c r="F26" s="215">
        <v>96</v>
      </c>
      <c r="G26" s="213" t="s">
        <v>31</v>
      </c>
      <c r="H26" s="224">
        <v>1800</v>
      </c>
      <c r="I26" s="216">
        <f t="shared" si="0"/>
        <v>172800</v>
      </c>
      <c r="J26" s="227" t="s">
        <v>547</v>
      </c>
      <c r="K26" s="227">
        <v>1010301012</v>
      </c>
    </row>
    <row r="27" spans="1:11" ht="14.25" customHeight="1" x14ac:dyDescent="0.25">
      <c r="A27" s="221" t="s">
        <v>1233</v>
      </c>
      <c r="B27" s="212" t="s">
        <v>199</v>
      </c>
      <c r="C27" s="213" t="s">
        <v>1232</v>
      </c>
      <c r="D27" s="214" t="s">
        <v>1198</v>
      </c>
      <c r="E27" s="215">
        <v>96</v>
      </c>
      <c r="F27" s="215">
        <v>96</v>
      </c>
      <c r="G27" s="213" t="s">
        <v>36</v>
      </c>
      <c r="H27" s="224">
        <v>8300</v>
      </c>
      <c r="I27" s="216">
        <f t="shared" si="0"/>
        <v>796800</v>
      </c>
      <c r="J27" s="227" t="s">
        <v>548</v>
      </c>
      <c r="K27" s="227">
        <v>1010301012</v>
      </c>
    </row>
    <row r="28" spans="1:11" ht="14.25" customHeight="1" x14ac:dyDescent="0.25">
      <c r="A28" s="221" t="s">
        <v>1234</v>
      </c>
      <c r="B28" s="212" t="s">
        <v>1235</v>
      </c>
      <c r="C28" s="222" t="s">
        <v>1236</v>
      </c>
      <c r="D28" s="214" t="s">
        <v>1198</v>
      </c>
      <c r="E28" s="215">
        <v>24</v>
      </c>
      <c r="F28" s="215">
        <v>24</v>
      </c>
      <c r="G28" s="213" t="s">
        <v>36</v>
      </c>
      <c r="H28" s="224">
        <v>5600</v>
      </c>
      <c r="I28" s="216">
        <f t="shared" si="0"/>
        <v>134400</v>
      </c>
      <c r="J28" s="227" t="s">
        <v>549</v>
      </c>
      <c r="K28" s="227">
        <v>1010301999</v>
      </c>
    </row>
    <row r="29" spans="1:11" ht="14.25" customHeight="1" x14ac:dyDescent="0.25">
      <c r="A29" s="221" t="s">
        <v>1237</v>
      </c>
      <c r="B29" s="212" t="s">
        <v>75</v>
      </c>
      <c r="C29" s="213" t="s">
        <v>1238</v>
      </c>
      <c r="D29" s="214" t="s">
        <v>1198</v>
      </c>
      <c r="E29" s="215">
        <v>12</v>
      </c>
      <c r="F29" s="215">
        <v>12</v>
      </c>
      <c r="G29" s="213" t="s">
        <v>36</v>
      </c>
      <c r="H29" s="224">
        <v>6600</v>
      </c>
      <c r="I29" s="216">
        <f t="shared" si="0"/>
        <v>79200</v>
      </c>
      <c r="J29" s="227" t="s">
        <v>550</v>
      </c>
      <c r="K29" s="227">
        <v>1010301999</v>
      </c>
    </row>
    <row r="30" spans="1:11" ht="14.25" customHeight="1" x14ac:dyDescent="0.25">
      <c r="A30" s="221" t="s">
        <v>1239</v>
      </c>
      <c r="B30" s="212" t="s">
        <v>1240</v>
      </c>
      <c r="C30" s="213" t="s">
        <v>1241</v>
      </c>
      <c r="D30" s="214" t="s">
        <v>1198</v>
      </c>
      <c r="E30" s="215">
        <v>12</v>
      </c>
      <c r="F30" s="215">
        <v>12</v>
      </c>
      <c r="G30" s="213" t="s">
        <v>36</v>
      </c>
      <c r="H30" s="224">
        <v>21000</v>
      </c>
      <c r="I30" s="216">
        <f t="shared" si="0"/>
        <v>252000</v>
      </c>
      <c r="J30" s="227" t="s">
        <v>551</v>
      </c>
      <c r="K30" s="227">
        <v>1010301999</v>
      </c>
    </row>
    <row r="31" spans="1:11" ht="14.25" customHeight="1" x14ac:dyDescent="0.25">
      <c r="A31" s="221" t="s">
        <v>1242</v>
      </c>
      <c r="B31" s="212" t="s">
        <v>200</v>
      </c>
      <c r="C31" s="213" t="s">
        <v>1243</v>
      </c>
      <c r="D31" s="214" t="s">
        <v>1198</v>
      </c>
      <c r="E31" s="215">
        <v>120</v>
      </c>
      <c r="F31" s="215">
        <v>120</v>
      </c>
      <c r="G31" s="213" t="s">
        <v>36</v>
      </c>
      <c r="H31" s="224">
        <v>6200</v>
      </c>
      <c r="I31" s="216">
        <f t="shared" si="0"/>
        <v>744000</v>
      </c>
      <c r="J31" s="227" t="s">
        <v>552</v>
      </c>
      <c r="K31" s="227">
        <v>1010301999</v>
      </c>
    </row>
    <row r="32" spans="1:11" ht="36" customHeight="1" x14ac:dyDescent="0.25">
      <c r="A32" s="221" t="s">
        <v>1244</v>
      </c>
      <c r="B32" s="212" t="s">
        <v>99</v>
      </c>
      <c r="C32" s="213" t="s">
        <v>1245</v>
      </c>
      <c r="D32" s="214" t="s">
        <v>1198</v>
      </c>
      <c r="E32" s="215">
        <v>100</v>
      </c>
      <c r="F32" s="215">
        <v>100</v>
      </c>
      <c r="G32" s="213" t="s">
        <v>95</v>
      </c>
      <c r="H32" s="224">
        <v>51300</v>
      </c>
      <c r="I32" s="216">
        <f t="shared" si="0"/>
        <v>5130000</v>
      </c>
      <c r="J32" s="227" t="s">
        <v>553</v>
      </c>
      <c r="K32" s="227">
        <v>1010302001</v>
      </c>
    </row>
    <row r="33" spans="1:11" ht="33" customHeight="1" x14ac:dyDescent="0.25">
      <c r="A33" s="221" t="s">
        <v>1246</v>
      </c>
      <c r="B33" s="212" t="s">
        <v>1247</v>
      </c>
      <c r="C33" s="213" t="s">
        <v>1248</v>
      </c>
      <c r="D33" s="214" t="s">
        <v>1198</v>
      </c>
      <c r="E33" s="215">
        <v>23</v>
      </c>
      <c r="F33" s="215">
        <v>23</v>
      </c>
      <c r="G33" s="213" t="s">
        <v>95</v>
      </c>
      <c r="H33" s="224">
        <v>58300</v>
      </c>
      <c r="I33" s="216">
        <f t="shared" si="0"/>
        <v>1340900</v>
      </c>
      <c r="J33" s="227" t="s">
        <v>554</v>
      </c>
      <c r="K33" s="227">
        <v>1010302001</v>
      </c>
    </row>
    <row r="34" spans="1:11" ht="40.200000000000003" customHeight="1" x14ac:dyDescent="0.25">
      <c r="A34" s="221" t="s">
        <v>1249</v>
      </c>
      <c r="B34" s="212" t="s">
        <v>1247</v>
      </c>
      <c r="C34" s="213" t="s">
        <v>1250</v>
      </c>
      <c r="D34" s="214" t="s">
        <v>1198</v>
      </c>
      <c r="E34" s="215">
        <v>7</v>
      </c>
      <c r="F34" s="215">
        <v>7</v>
      </c>
      <c r="G34" s="213" t="s">
        <v>95</v>
      </c>
      <c r="H34" s="224">
        <v>61800</v>
      </c>
      <c r="I34" s="216">
        <f t="shared" si="0"/>
        <v>432600</v>
      </c>
      <c r="J34" s="227" t="s">
        <v>555</v>
      </c>
      <c r="K34" s="227">
        <v>1010302001</v>
      </c>
    </row>
    <row r="35" spans="1:11" ht="14.25" customHeight="1" x14ac:dyDescent="0.25">
      <c r="A35" s="221" t="s">
        <v>1251</v>
      </c>
      <c r="B35" s="212" t="s">
        <v>27</v>
      </c>
      <c r="C35" s="213" t="s">
        <v>1252</v>
      </c>
      <c r="D35" s="214" t="s">
        <v>1198</v>
      </c>
      <c r="E35" s="215">
        <v>40</v>
      </c>
      <c r="F35" s="215">
        <v>40</v>
      </c>
      <c r="G35" s="213" t="s">
        <v>1143</v>
      </c>
      <c r="H35" s="224">
        <v>21300</v>
      </c>
      <c r="I35" s="216">
        <f t="shared" si="0"/>
        <v>852000</v>
      </c>
      <c r="J35" s="227" t="s">
        <v>556</v>
      </c>
      <c r="K35" s="227">
        <v>1010302004</v>
      </c>
    </row>
    <row r="36" spans="1:11" s="206" customFormat="1" ht="15" customHeight="1" x14ac:dyDescent="0.25">
      <c r="A36" s="217"/>
      <c r="B36" s="332" t="s">
        <v>311</v>
      </c>
      <c r="C36" s="333"/>
      <c r="D36" s="334"/>
      <c r="E36" s="333"/>
      <c r="F36" s="333"/>
      <c r="G36" s="335"/>
      <c r="H36" s="233"/>
      <c r="I36" s="218">
        <f>SUM(I7:I35)</f>
        <v>18934300</v>
      </c>
      <c r="J36" s="234"/>
      <c r="K36" s="235"/>
    </row>
    <row r="37" spans="1:11" ht="14.25" customHeight="1" x14ac:dyDescent="0.25">
      <c r="A37" s="219"/>
      <c r="B37" s="336" t="str">
        <f>"Terbilang: "&amp;IF(I36=0,"nol",IF(I36&lt;0,"minus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I36),"000000000000000"),1,3)=0,"",MID(TEXT(ABS(I36),"000000000000000"),1,1)&amp;" ratus "&amp;MID(TEXT(ABS(I36),"000000000000000"),2,1)&amp;" puluh "&amp;MID(TEXT(ABS(I36),"000000000000000"),3,1)&amp;" trilyun ")&amp;IF(--MID(TEXT(ABS(I36),"000000000000000"),4,3)=0,"",MID(TEXT(ABS(I36),"000000000000000"),4,1)&amp;" ratus "&amp;MID(TEXT(ABS(I36),"000000000000000"),5,1)&amp;" puluh "&amp;MID(TEXT(ABS(I36),"000000000000000"),6,1)&amp;" milyar ")&amp;IF(--MID(TEXT(ABS(I36),"000000000000000"),7,3)=0,"",MID(TEXT(ABS(I36),"000000000000000"),7,1)&amp;" ratus "&amp;MID(TEXT(ABS(I36),"000000000000000"),8,1)&amp;" puluh "&amp;MID(TEXT(ABS(I36),"000000000000000"),9,1)&amp;" juta ")&amp;IF(--MID(TEXT(ABS(I36),"000000000000000"),10,3)=0,"",IF(--MID(TEXT(ABS(I36),"000000000000000"),10,3)=1,"*",MID(TEXT(ABS(I36),"000000000000000"),10,1)&amp;" ratus "&amp;MID(TEXT(ABS(I36),"000000000000000"),11,1)&amp;" puluh ")&amp;MID(TEXT(ABS(I36),"000000000000000"),12,1)&amp;" ribu ")&amp;IF(--MID(TEXT(ABS(I36),"000000000000000"),13,3)=0,"",MID(TEXT(ABS(I36),"000000000000000"),13,1)&amp;" ratus "&amp;MID(TEXT(ABS(I36),"000000000000000"),14,1)&amp;" puluh "&amp;MID(TEXT(ABS(I36),"000000000000000"),15,1)),1,"satu"),2,"dua"),3,"tiga"),4,"empat"),5,"lima"),6,"enam"),7,"tujuh"),8,"delapan"),9,"sembilan"),"0 ratus",""),"0 puluh",""),"satu puluh 0","sepuluh"),"satu puluh satu","sebelas"),"satu puluh dua","duabelas"),"satu puluh tiga","tiga belas"),"satu puluh empat","empatbelas"),"satu puluh lima","limabelas"),"satu puluh enam","enambelas"),"satu puluh tujuh","tujuhbelas"),"satu puluh delapan","delapan belas"),"satu puluh sembilan","sembilanbelas"),"satu ratus","seratus"),"*satu ribu","seribu"),0,""))," "," "))&amp;" rupiah"</f>
        <v>Terbilang: delapan belas juta sembilan ratus tiga puluh empat ribu tiga ratus rupiah</v>
      </c>
      <c r="C37" s="337"/>
      <c r="D37" s="337"/>
      <c r="E37" s="337"/>
      <c r="F37" s="337"/>
      <c r="G37" s="338"/>
      <c r="H37" s="337"/>
      <c r="I37" s="338"/>
      <c r="J37" s="227"/>
      <c r="K37" s="227"/>
    </row>
    <row r="38" spans="1:11" ht="14.25" customHeight="1" x14ac:dyDescent="0.25">
      <c r="A38" s="227"/>
      <c r="B38" s="228"/>
      <c r="C38" s="227"/>
      <c r="D38" s="227"/>
      <c r="E38" s="227"/>
      <c r="F38" s="227"/>
      <c r="G38" s="220"/>
      <c r="H38" s="339"/>
      <c r="I38" s="339"/>
      <c r="J38" s="227"/>
      <c r="K38" s="227"/>
    </row>
    <row r="39" spans="1:11" ht="14.25" customHeight="1" x14ac:dyDescent="0.25">
      <c r="A39" s="227"/>
      <c r="B39" s="228" t="s">
        <v>1253</v>
      </c>
      <c r="C39" s="227"/>
      <c r="D39" s="227"/>
      <c r="E39" s="227"/>
      <c r="F39" s="340" t="e" vm="1">
        <v>#VALUE!</v>
      </c>
      <c r="G39" s="340"/>
      <c r="H39" s="340"/>
      <c r="I39" s="340"/>
      <c r="J39" s="227"/>
      <c r="K39" s="227"/>
    </row>
    <row r="40" spans="1:11" ht="14.25" customHeight="1" x14ac:dyDescent="0.25">
      <c r="A40" s="227"/>
      <c r="B40" s="228" t="s">
        <v>1254</v>
      </c>
      <c r="C40" s="227"/>
      <c r="D40" s="227"/>
      <c r="E40" s="227"/>
      <c r="F40" s="340"/>
      <c r="G40" s="340"/>
      <c r="H40" s="340"/>
      <c r="I40" s="340"/>
      <c r="J40" s="227"/>
      <c r="K40" s="227"/>
    </row>
    <row r="41" spans="1:11" ht="14.25" customHeight="1" x14ac:dyDescent="0.25">
      <c r="A41" s="227"/>
      <c r="B41" s="236"/>
      <c r="C41" s="227"/>
      <c r="D41" s="227"/>
      <c r="E41" s="227"/>
      <c r="F41" s="227"/>
      <c r="G41" s="227"/>
      <c r="H41" s="237"/>
      <c r="I41" s="227"/>
      <c r="J41" s="227"/>
      <c r="K41" s="227"/>
    </row>
    <row r="42" spans="1:11" ht="14.25" customHeight="1" x14ac:dyDescent="0.25">
      <c r="A42" s="227"/>
      <c r="B42" s="236"/>
      <c r="C42" s="227"/>
      <c r="D42" s="227"/>
      <c r="E42" s="227"/>
      <c r="F42" s="227"/>
      <c r="G42" s="227"/>
      <c r="H42" s="237"/>
      <c r="I42" s="227"/>
      <c r="J42" s="227"/>
      <c r="K42" s="227"/>
    </row>
    <row r="43" spans="1:11" ht="14.25" customHeight="1" x14ac:dyDescent="0.25">
      <c r="A43" s="227"/>
      <c r="B43" s="236"/>
      <c r="C43" s="227"/>
      <c r="D43" s="227"/>
      <c r="E43" s="227"/>
      <c r="F43" s="227"/>
      <c r="G43" s="227"/>
      <c r="H43" s="237"/>
      <c r="I43" s="227"/>
      <c r="J43" s="227"/>
      <c r="K43" s="227"/>
    </row>
    <row r="44" spans="1:11" ht="14.25" customHeight="1" x14ac:dyDescent="0.25">
      <c r="A44" s="227"/>
      <c r="B44" s="228"/>
      <c r="C44" s="227"/>
      <c r="D44" s="227"/>
      <c r="E44" s="227"/>
      <c r="F44" s="227"/>
      <c r="G44" s="227"/>
      <c r="H44" s="237"/>
      <c r="I44" s="227"/>
      <c r="J44" s="227"/>
      <c r="K44" s="227"/>
    </row>
    <row r="45" spans="1:11" ht="14.25" customHeight="1" x14ac:dyDescent="0.25">
      <c r="A45" s="227"/>
      <c r="B45" s="228"/>
      <c r="C45" s="227"/>
      <c r="D45" s="227"/>
      <c r="E45" s="227"/>
      <c r="F45" s="227"/>
      <c r="G45" s="238"/>
      <c r="H45" s="237"/>
      <c r="I45" s="227"/>
      <c r="J45" s="227"/>
      <c r="K45" s="227"/>
    </row>
    <row r="46" spans="1:11" ht="15" customHeight="1" x14ac:dyDescent="0.25">
      <c r="A46" s="227"/>
      <c r="B46" s="239" t="e" vm="1">
        <v>#VALUE!</v>
      </c>
      <c r="C46" s="227"/>
      <c r="D46" s="227"/>
      <c r="E46" s="227"/>
      <c r="F46" s="341" t="e" vm="1">
        <v>#VALUE!</v>
      </c>
      <c r="G46" s="341"/>
      <c r="H46" s="341"/>
      <c r="I46" s="341"/>
      <c r="J46" s="227"/>
      <c r="K46" s="227"/>
    </row>
    <row r="47" spans="1:11" ht="14.25" customHeight="1" x14ac:dyDescent="0.25">
      <c r="A47" s="227"/>
      <c r="B47" s="228" t="e" vm="1">
        <v>#VALUE!</v>
      </c>
      <c r="C47" s="227"/>
      <c r="D47" s="227"/>
      <c r="E47" s="227"/>
      <c r="F47" s="330" t="e" vm="1">
        <v>#VALUE!</v>
      </c>
      <c r="G47" s="330"/>
      <c r="H47" s="330"/>
      <c r="I47" s="330"/>
      <c r="J47" s="227"/>
      <c r="K47" s="227"/>
    </row>
  </sheetData>
  <mergeCells count="17">
    <mergeCell ref="F47:I47"/>
    <mergeCell ref="K4:K5"/>
    <mergeCell ref="J4:J5"/>
    <mergeCell ref="B36:G36"/>
    <mergeCell ref="B37:I37"/>
    <mergeCell ref="H38:I38"/>
    <mergeCell ref="F39:I40"/>
    <mergeCell ref="F46:I46"/>
    <mergeCell ref="A2:I2"/>
    <mergeCell ref="A4:A5"/>
    <mergeCell ref="B4:B5"/>
    <mergeCell ref="C4:C5"/>
    <mergeCell ref="D4:D5"/>
    <mergeCell ref="E4:F4"/>
    <mergeCell ref="G4:G5"/>
    <mergeCell ref="H4:H5"/>
    <mergeCell ref="I4:I5"/>
  </mergeCells>
  <dataValidations count="1">
    <dataValidation type="list" allowBlank="1" showInputMessage="1" showErrorMessage="1" sqref="J7:J35" xr:uid="{433A2064-43AC-4BB8-8077-F560869ED93E}">
      <formula1>#REF!</formula1>
    </dataValidation>
  </dataValidations>
  <printOptions horizontalCentered="1"/>
  <pageMargins left="0.23622047244094491" right="0.23622047244094491" top="0.62992125984251968" bottom="0.43307086614173229" header="0" footer="0"/>
  <pageSetup paperSize="9" scale="7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5E2E-5B80-4A70-94A9-046AFA843E93}">
  <dimension ref="A1:H405"/>
  <sheetViews>
    <sheetView topLeftCell="C1" workbookViewId="0">
      <pane xSplit="3" ySplit="1" topLeftCell="F2" activePane="bottomRight" state="frozen"/>
      <selection pane="topRight" activeCell="F1" sqref="F1"/>
      <selection pane="bottomLeft" activeCell="C2" sqref="C2"/>
      <selection pane="bottomRight" activeCell="F2" sqref="F2"/>
    </sheetView>
  </sheetViews>
  <sheetFormatPr defaultRowHeight="13.2" x14ac:dyDescent="0.25"/>
  <cols>
    <col min="1" max="3" width="8.81640625" style="181"/>
    <col min="4" max="4" width="8.90625" style="181" customWidth="1"/>
    <col min="5" max="5" width="9" style="181" customWidth="1"/>
    <col min="6" max="6" width="54.08984375" style="181" customWidth="1"/>
    <col min="7" max="7" width="8.81640625" style="181"/>
    <col min="8" max="8" width="44.453125" style="181" customWidth="1"/>
    <col min="9" max="259" width="8.81640625" style="181"/>
    <col min="260" max="260" width="8.90625" style="181" customWidth="1"/>
    <col min="261" max="261" width="9" style="181" customWidth="1"/>
    <col min="262" max="262" width="54.08984375" style="181" customWidth="1"/>
    <col min="263" max="263" width="8.81640625" style="181"/>
    <col min="264" max="264" width="44.453125" style="181" customWidth="1"/>
    <col min="265" max="515" width="8.81640625" style="181"/>
    <col min="516" max="516" width="8.90625" style="181" customWidth="1"/>
    <col min="517" max="517" width="9" style="181" customWidth="1"/>
    <col min="518" max="518" width="54.08984375" style="181" customWidth="1"/>
    <col min="519" max="519" width="8.81640625" style="181"/>
    <col min="520" max="520" width="44.453125" style="181" customWidth="1"/>
    <col min="521" max="771" width="8.81640625" style="181"/>
    <col min="772" max="772" width="8.90625" style="181" customWidth="1"/>
    <col min="773" max="773" width="9" style="181" customWidth="1"/>
    <col min="774" max="774" width="54.08984375" style="181" customWidth="1"/>
    <col min="775" max="775" width="8.81640625" style="181"/>
    <col min="776" max="776" width="44.453125" style="181" customWidth="1"/>
    <col min="777" max="1027" width="8.81640625" style="181"/>
    <col min="1028" max="1028" width="8.90625" style="181" customWidth="1"/>
    <col min="1029" max="1029" width="9" style="181" customWidth="1"/>
    <col min="1030" max="1030" width="54.08984375" style="181" customWidth="1"/>
    <col min="1031" max="1031" width="8.81640625" style="181"/>
    <col min="1032" max="1032" width="44.453125" style="181" customWidth="1"/>
    <col min="1033" max="1283" width="8.81640625" style="181"/>
    <col min="1284" max="1284" width="8.90625" style="181" customWidth="1"/>
    <col min="1285" max="1285" width="9" style="181" customWidth="1"/>
    <col min="1286" max="1286" width="54.08984375" style="181" customWidth="1"/>
    <col min="1287" max="1287" width="8.81640625" style="181"/>
    <col min="1288" max="1288" width="44.453125" style="181" customWidth="1"/>
    <col min="1289" max="1539" width="8.81640625" style="181"/>
    <col min="1540" max="1540" width="8.90625" style="181" customWidth="1"/>
    <col min="1541" max="1541" width="9" style="181" customWidth="1"/>
    <col min="1542" max="1542" width="54.08984375" style="181" customWidth="1"/>
    <col min="1543" max="1543" width="8.81640625" style="181"/>
    <col min="1544" max="1544" width="44.453125" style="181" customWidth="1"/>
    <col min="1545" max="1795" width="8.81640625" style="181"/>
    <col min="1796" max="1796" width="8.90625" style="181" customWidth="1"/>
    <col min="1797" max="1797" width="9" style="181" customWidth="1"/>
    <col min="1798" max="1798" width="54.08984375" style="181" customWidth="1"/>
    <col min="1799" max="1799" width="8.81640625" style="181"/>
    <col min="1800" max="1800" width="44.453125" style="181" customWidth="1"/>
    <col min="1801" max="2051" width="8.81640625" style="181"/>
    <col min="2052" max="2052" width="8.90625" style="181" customWidth="1"/>
    <col min="2053" max="2053" width="9" style="181" customWidth="1"/>
    <col min="2054" max="2054" width="54.08984375" style="181" customWidth="1"/>
    <col min="2055" max="2055" width="8.81640625" style="181"/>
    <col min="2056" max="2056" width="44.453125" style="181" customWidth="1"/>
    <col min="2057" max="2307" width="8.81640625" style="181"/>
    <col min="2308" max="2308" width="8.90625" style="181" customWidth="1"/>
    <col min="2309" max="2309" width="9" style="181" customWidth="1"/>
    <col min="2310" max="2310" width="54.08984375" style="181" customWidth="1"/>
    <col min="2311" max="2311" width="8.81640625" style="181"/>
    <col min="2312" max="2312" width="44.453125" style="181" customWidth="1"/>
    <col min="2313" max="2563" width="8.81640625" style="181"/>
    <col min="2564" max="2564" width="8.90625" style="181" customWidth="1"/>
    <col min="2565" max="2565" width="9" style="181" customWidth="1"/>
    <col min="2566" max="2566" width="54.08984375" style="181" customWidth="1"/>
    <col min="2567" max="2567" width="8.81640625" style="181"/>
    <col min="2568" max="2568" width="44.453125" style="181" customWidth="1"/>
    <col min="2569" max="2819" width="8.81640625" style="181"/>
    <col min="2820" max="2820" width="8.90625" style="181" customWidth="1"/>
    <col min="2821" max="2821" width="9" style="181" customWidth="1"/>
    <col min="2822" max="2822" width="54.08984375" style="181" customWidth="1"/>
    <col min="2823" max="2823" width="8.81640625" style="181"/>
    <col min="2824" max="2824" width="44.453125" style="181" customWidth="1"/>
    <col min="2825" max="3075" width="8.81640625" style="181"/>
    <col min="3076" max="3076" width="8.90625" style="181" customWidth="1"/>
    <col min="3077" max="3077" width="9" style="181" customWidth="1"/>
    <col min="3078" max="3078" width="54.08984375" style="181" customWidth="1"/>
    <col min="3079" max="3079" width="8.81640625" style="181"/>
    <col min="3080" max="3080" width="44.453125" style="181" customWidth="1"/>
    <col min="3081" max="3331" width="8.81640625" style="181"/>
    <col min="3332" max="3332" width="8.90625" style="181" customWidth="1"/>
    <col min="3333" max="3333" width="9" style="181" customWidth="1"/>
    <col min="3334" max="3334" width="54.08984375" style="181" customWidth="1"/>
    <col min="3335" max="3335" width="8.81640625" style="181"/>
    <col min="3336" max="3336" width="44.453125" style="181" customWidth="1"/>
    <col min="3337" max="3587" width="8.81640625" style="181"/>
    <col min="3588" max="3588" width="8.90625" style="181" customWidth="1"/>
    <col min="3589" max="3589" width="9" style="181" customWidth="1"/>
    <col min="3590" max="3590" width="54.08984375" style="181" customWidth="1"/>
    <col min="3591" max="3591" width="8.81640625" style="181"/>
    <col min="3592" max="3592" width="44.453125" style="181" customWidth="1"/>
    <col min="3593" max="3843" width="8.81640625" style="181"/>
    <col min="3844" max="3844" width="8.90625" style="181" customWidth="1"/>
    <col min="3845" max="3845" width="9" style="181" customWidth="1"/>
    <col min="3846" max="3846" width="54.08984375" style="181" customWidth="1"/>
    <col min="3847" max="3847" width="8.81640625" style="181"/>
    <col min="3848" max="3848" width="44.453125" style="181" customWidth="1"/>
    <col min="3849" max="4099" width="8.81640625" style="181"/>
    <col min="4100" max="4100" width="8.90625" style="181" customWidth="1"/>
    <col min="4101" max="4101" width="9" style="181" customWidth="1"/>
    <col min="4102" max="4102" width="54.08984375" style="181" customWidth="1"/>
    <col min="4103" max="4103" width="8.81640625" style="181"/>
    <col min="4104" max="4104" width="44.453125" style="181" customWidth="1"/>
    <col min="4105" max="4355" width="8.81640625" style="181"/>
    <col min="4356" max="4356" width="8.90625" style="181" customWidth="1"/>
    <col min="4357" max="4357" width="9" style="181" customWidth="1"/>
    <col min="4358" max="4358" width="54.08984375" style="181" customWidth="1"/>
    <col min="4359" max="4359" width="8.81640625" style="181"/>
    <col min="4360" max="4360" width="44.453125" style="181" customWidth="1"/>
    <col min="4361" max="4611" width="8.81640625" style="181"/>
    <col min="4612" max="4612" width="8.90625" style="181" customWidth="1"/>
    <col min="4613" max="4613" width="9" style="181" customWidth="1"/>
    <col min="4614" max="4614" width="54.08984375" style="181" customWidth="1"/>
    <col min="4615" max="4615" width="8.81640625" style="181"/>
    <col min="4616" max="4616" width="44.453125" style="181" customWidth="1"/>
    <col min="4617" max="4867" width="8.81640625" style="181"/>
    <col min="4868" max="4868" width="8.90625" style="181" customWidth="1"/>
    <col min="4869" max="4869" width="9" style="181" customWidth="1"/>
    <col min="4870" max="4870" width="54.08984375" style="181" customWidth="1"/>
    <col min="4871" max="4871" width="8.81640625" style="181"/>
    <col min="4872" max="4872" width="44.453125" style="181" customWidth="1"/>
    <col min="4873" max="5123" width="8.81640625" style="181"/>
    <col min="5124" max="5124" width="8.90625" style="181" customWidth="1"/>
    <col min="5125" max="5125" width="9" style="181" customWidth="1"/>
    <col min="5126" max="5126" width="54.08984375" style="181" customWidth="1"/>
    <col min="5127" max="5127" width="8.81640625" style="181"/>
    <col min="5128" max="5128" width="44.453125" style="181" customWidth="1"/>
    <col min="5129" max="5379" width="8.81640625" style="181"/>
    <col min="5380" max="5380" width="8.90625" style="181" customWidth="1"/>
    <col min="5381" max="5381" width="9" style="181" customWidth="1"/>
    <col min="5382" max="5382" width="54.08984375" style="181" customWidth="1"/>
    <col min="5383" max="5383" width="8.81640625" style="181"/>
    <col min="5384" max="5384" width="44.453125" style="181" customWidth="1"/>
    <col min="5385" max="5635" width="8.81640625" style="181"/>
    <col min="5636" max="5636" width="8.90625" style="181" customWidth="1"/>
    <col min="5637" max="5637" width="9" style="181" customWidth="1"/>
    <col min="5638" max="5638" width="54.08984375" style="181" customWidth="1"/>
    <col min="5639" max="5639" width="8.81640625" style="181"/>
    <col min="5640" max="5640" width="44.453125" style="181" customWidth="1"/>
    <col min="5641" max="5891" width="8.81640625" style="181"/>
    <col min="5892" max="5892" width="8.90625" style="181" customWidth="1"/>
    <col min="5893" max="5893" width="9" style="181" customWidth="1"/>
    <col min="5894" max="5894" width="54.08984375" style="181" customWidth="1"/>
    <col min="5895" max="5895" width="8.81640625" style="181"/>
    <col min="5896" max="5896" width="44.453125" style="181" customWidth="1"/>
    <col min="5897" max="6147" width="8.81640625" style="181"/>
    <col min="6148" max="6148" width="8.90625" style="181" customWidth="1"/>
    <col min="6149" max="6149" width="9" style="181" customWidth="1"/>
    <col min="6150" max="6150" width="54.08984375" style="181" customWidth="1"/>
    <col min="6151" max="6151" width="8.81640625" style="181"/>
    <col min="6152" max="6152" width="44.453125" style="181" customWidth="1"/>
    <col min="6153" max="6403" width="8.81640625" style="181"/>
    <col min="6404" max="6404" width="8.90625" style="181" customWidth="1"/>
    <col min="6405" max="6405" width="9" style="181" customWidth="1"/>
    <col min="6406" max="6406" width="54.08984375" style="181" customWidth="1"/>
    <col min="6407" max="6407" width="8.81640625" style="181"/>
    <col min="6408" max="6408" width="44.453125" style="181" customWidth="1"/>
    <col min="6409" max="6659" width="8.81640625" style="181"/>
    <col min="6660" max="6660" width="8.90625" style="181" customWidth="1"/>
    <col min="6661" max="6661" width="9" style="181" customWidth="1"/>
    <col min="6662" max="6662" width="54.08984375" style="181" customWidth="1"/>
    <col min="6663" max="6663" width="8.81640625" style="181"/>
    <col min="6664" max="6664" width="44.453125" style="181" customWidth="1"/>
    <col min="6665" max="6915" width="8.81640625" style="181"/>
    <col min="6916" max="6916" width="8.90625" style="181" customWidth="1"/>
    <col min="6917" max="6917" width="9" style="181" customWidth="1"/>
    <col min="6918" max="6918" width="54.08984375" style="181" customWidth="1"/>
    <col min="6919" max="6919" width="8.81640625" style="181"/>
    <col min="6920" max="6920" width="44.453125" style="181" customWidth="1"/>
    <col min="6921" max="7171" width="8.81640625" style="181"/>
    <col min="7172" max="7172" width="8.90625" style="181" customWidth="1"/>
    <col min="7173" max="7173" width="9" style="181" customWidth="1"/>
    <col min="7174" max="7174" width="54.08984375" style="181" customWidth="1"/>
    <col min="7175" max="7175" width="8.81640625" style="181"/>
    <col min="7176" max="7176" width="44.453125" style="181" customWidth="1"/>
    <col min="7177" max="7427" width="8.81640625" style="181"/>
    <col min="7428" max="7428" width="8.90625" style="181" customWidth="1"/>
    <col min="7429" max="7429" width="9" style="181" customWidth="1"/>
    <col min="7430" max="7430" width="54.08984375" style="181" customWidth="1"/>
    <col min="7431" max="7431" width="8.81640625" style="181"/>
    <col min="7432" max="7432" width="44.453125" style="181" customWidth="1"/>
    <col min="7433" max="7683" width="8.81640625" style="181"/>
    <col min="7684" max="7684" width="8.90625" style="181" customWidth="1"/>
    <col min="7685" max="7685" width="9" style="181" customWidth="1"/>
    <col min="7686" max="7686" width="54.08984375" style="181" customWidth="1"/>
    <col min="7687" max="7687" width="8.81640625" style="181"/>
    <col min="7688" max="7688" width="44.453125" style="181" customWidth="1"/>
    <col min="7689" max="7939" width="8.81640625" style="181"/>
    <col min="7940" max="7940" width="8.90625" style="181" customWidth="1"/>
    <col min="7941" max="7941" width="9" style="181" customWidth="1"/>
    <col min="7942" max="7942" width="54.08984375" style="181" customWidth="1"/>
    <col min="7943" max="7943" width="8.81640625" style="181"/>
    <col min="7944" max="7944" width="44.453125" style="181" customWidth="1"/>
    <col min="7945" max="8195" width="8.81640625" style="181"/>
    <col min="8196" max="8196" width="8.90625" style="181" customWidth="1"/>
    <col min="8197" max="8197" width="9" style="181" customWidth="1"/>
    <col min="8198" max="8198" width="54.08984375" style="181" customWidth="1"/>
    <col min="8199" max="8199" width="8.81640625" style="181"/>
    <col min="8200" max="8200" width="44.453125" style="181" customWidth="1"/>
    <col min="8201" max="8451" width="8.81640625" style="181"/>
    <col min="8452" max="8452" width="8.90625" style="181" customWidth="1"/>
    <col min="8453" max="8453" width="9" style="181" customWidth="1"/>
    <col min="8454" max="8454" width="54.08984375" style="181" customWidth="1"/>
    <col min="8455" max="8455" width="8.81640625" style="181"/>
    <col min="8456" max="8456" width="44.453125" style="181" customWidth="1"/>
    <col min="8457" max="8707" width="8.81640625" style="181"/>
    <col min="8708" max="8708" width="8.90625" style="181" customWidth="1"/>
    <col min="8709" max="8709" width="9" style="181" customWidth="1"/>
    <col min="8710" max="8710" width="54.08984375" style="181" customWidth="1"/>
    <col min="8711" max="8711" width="8.81640625" style="181"/>
    <col min="8712" max="8712" width="44.453125" style="181" customWidth="1"/>
    <col min="8713" max="8963" width="8.81640625" style="181"/>
    <col min="8964" max="8964" width="8.90625" style="181" customWidth="1"/>
    <col min="8965" max="8965" width="9" style="181" customWidth="1"/>
    <col min="8966" max="8966" width="54.08984375" style="181" customWidth="1"/>
    <col min="8967" max="8967" width="8.81640625" style="181"/>
    <col min="8968" max="8968" width="44.453125" style="181" customWidth="1"/>
    <col min="8969" max="9219" width="8.81640625" style="181"/>
    <col min="9220" max="9220" width="8.90625" style="181" customWidth="1"/>
    <col min="9221" max="9221" width="9" style="181" customWidth="1"/>
    <col min="9222" max="9222" width="54.08984375" style="181" customWidth="1"/>
    <col min="9223" max="9223" width="8.81640625" style="181"/>
    <col min="9224" max="9224" width="44.453125" style="181" customWidth="1"/>
    <col min="9225" max="9475" width="8.81640625" style="181"/>
    <col min="9476" max="9476" width="8.90625" style="181" customWidth="1"/>
    <col min="9477" max="9477" width="9" style="181" customWidth="1"/>
    <col min="9478" max="9478" width="54.08984375" style="181" customWidth="1"/>
    <col min="9479" max="9479" width="8.81640625" style="181"/>
    <col min="9480" max="9480" width="44.453125" style="181" customWidth="1"/>
    <col min="9481" max="9731" width="8.81640625" style="181"/>
    <col min="9732" max="9732" width="8.90625" style="181" customWidth="1"/>
    <col min="9733" max="9733" width="9" style="181" customWidth="1"/>
    <col min="9734" max="9734" width="54.08984375" style="181" customWidth="1"/>
    <col min="9735" max="9735" width="8.81640625" style="181"/>
    <col min="9736" max="9736" width="44.453125" style="181" customWidth="1"/>
    <col min="9737" max="9987" width="8.81640625" style="181"/>
    <col min="9988" max="9988" width="8.90625" style="181" customWidth="1"/>
    <col min="9989" max="9989" width="9" style="181" customWidth="1"/>
    <col min="9990" max="9990" width="54.08984375" style="181" customWidth="1"/>
    <col min="9991" max="9991" width="8.81640625" style="181"/>
    <col min="9992" max="9992" width="44.453125" style="181" customWidth="1"/>
    <col min="9993" max="10243" width="8.81640625" style="181"/>
    <col min="10244" max="10244" width="8.90625" style="181" customWidth="1"/>
    <col min="10245" max="10245" width="9" style="181" customWidth="1"/>
    <col min="10246" max="10246" width="54.08984375" style="181" customWidth="1"/>
    <col min="10247" max="10247" width="8.81640625" style="181"/>
    <col min="10248" max="10248" width="44.453125" style="181" customWidth="1"/>
    <col min="10249" max="10499" width="8.81640625" style="181"/>
    <col min="10500" max="10500" width="8.90625" style="181" customWidth="1"/>
    <col min="10501" max="10501" width="9" style="181" customWidth="1"/>
    <col min="10502" max="10502" width="54.08984375" style="181" customWidth="1"/>
    <col min="10503" max="10503" width="8.81640625" style="181"/>
    <col min="10504" max="10504" width="44.453125" style="181" customWidth="1"/>
    <col min="10505" max="10755" width="8.81640625" style="181"/>
    <col min="10756" max="10756" width="8.90625" style="181" customWidth="1"/>
    <col min="10757" max="10757" width="9" style="181" customWidth="1"/>
    <col min="10758" max="10758" width="54.08984375" style="181" customWidth="1"/>
    <col min="10759" max="10759" width="8.81640625" style="181"/>
    <col min="10760" max="10760" width="44.453125" style="181" customWidth="1"/>
    <col min="10761" max="11011" width="8.81640625" style="181"/>
    <col min="11012" max="11012" width="8.90625" style="181" customWidth="1"/>
    <col min="11013" max="11013" width="9" style="181" customWidth="1"/>
    <col min="11014" max="11014" width="54.08984375" style="181" customWidth="1"/>
    <col min="11015" max="11015" width="8.81640625" style="181"/>
    <col min="11016" max="11016" width="44.453125" style="181" customWidth="1"/>
    <col min="11017" max="11267" width="8.81640625" style="181"/>
    <col min="11268" max="11268" width="8.90625" style="181" customWidth="1"/>
    <col min="11269" max="11269" width="9" style="181" customWidth="1"/>
    <col min="11270" max="11270" width="54.08984375" style="181" customWidth="1"/>
    <col min="11271" max="11271" width="8.81640625" style="181"/>
    <col min="11272" max="11272" width="44.453125" style="181" customWidth="1"/>
    <col min="11273" max="11523" width="8.81640625" style="181"/>
    <col min="11524" max="11524" width="8.90625" style="181" customWidth="1"/>
    <col min="11525" max="11525" width="9" style="181" customWidth="1"/>
    <col min="11526" max="11526" width="54.08984375" style="181" customWidth="1"/>
    <col min="11527" max="11527" width="8.81640625" style="181"/>
    <col min="11528" max="11528" width="44.453125" style="181" customWidth="1"/>
    <col min="11529" max="11779" width="8.81640625" style="181"/>
    <col min="11780" max="11780" width="8.90625" style="181" customWidth="1"/>
    <col min="11781" max="11781" width="9" style="181" customWidth="1"/>
    <col min="11782" max="11782" width="54.08984375" style="181" customWidth="1"/>
    <col min="11783" max="11783" width="8.81640625" style="181"/>
    <col min="11784" max="11784" width="44.453125" style="181" customWidth="1"/>
    <col min="11785" max="12035" width="8.81640625" style="181"/>
    <col min="12036" max="12036" width="8.90625" style="181" customWidth="1"/>
    <col min="12037" max="12037" width="9" style="181" customWidth="1"/>
    <col min="12038" max="12038" width="54.08984375" style="181" customWidth="1"/>
    <col min="12039" max="12039" width="8.81640625" style="181"/>
    <col min="12040" max="12040" width="44.453125" style="181" customWidth="1"/>
    <col min="12041" max="12291" width="8.81640625" style="181"/>
    <col min="12292" max="12292" width="8.90625" style="181" customWidth="1"/>
    <col min="12293" max="12293" width="9" style="181" customWidth="1"/>
    <col min="12294" max="12294" width="54.08984375" style="181" customWidth="1"/>
    <col min="12295" max="12295" width="8.81640625" style="181"/>
    <col min="12296" max="12296" width="44.453125" style="181" customWidth="1"/>
    <col min="12297" max="12547" width="8.81640625" style="181"/>
    <col min="12548" max="12548" width="8.90625" style="181" customWidth="1"/>
    <col min="12549" max="12549" width="9" style="181" customWidth="1"/>
    <col min="12550" max="12550" width="54.08984375" style="181" customWidth="1"/>
    <col min="12551" max="12551" width="8.81640625" style="181"/>
    <col min="12552" max="12552" width="44.453125" style="181" customWidth="1"/>
    <col min="12553" max="12803" width="8.81640625" style="181"/>
    <col min="12804" max="12804" width="8.90625" style="181" customWidth="1"/>
    <col min="12805" max="12805" width="9" style="181" customWidth="1"/>
    <col min="12806" max="12806" width="54.08984375" style="181" customWidth="1"/>
    <col min="12807" max="12807" width="8.81640625" style="181"/>
    <col min="12808" max="12808" width="44.453125" style="181" customWidth="1"/>
    <col min="12809" max="13059" width="8.81640625" style="181"/>
    <col min="13060" max="13060" width="8.90625" style="181" customWidth="1"/>
    <col min="13061" max="13061" width="9" style="181" customWidth="1"/>
    <col min="13062" max="13062" width="54.08984375" style="181" customWidth="1"/>
    <col min="13063" max="13063" width="8.81640625" style="181"/>
    <col min="13064" max="13064" width="44.453125" style="181" customWidth="1"/>
    <col min="13065" max="13315" width="8.81640625" style="181"/>
    <col min="13316" max="13316" width="8.90625" style="181" customWidth="1"/>
    <col min="13317" max="13317" width="9" style="181" customWidth="1"/>
    <col min="13318" max="13318" width="54.08984375" style="181" customWidth="1"/>
    <col min="13319" max="13319" width="8.81640625" style="181"/>
    <col min="13320" max="13320" width="44.453125" style="181" customWidth="1"/>
    <col min="13321" max="13571" width="8.81640625" style="181"/>
    <col min="13572" max="13572" width="8.90625" style="181" customWidth="1"/>
    <col min="13573" max="13573" width="9" style="181" customWidth="1"/>
    <col min="13574" max="13574" width="54.08984375" style="181" customWidth="1"/>
    <col min="13575" max="13575" width="8.81640625" style="181"/>
    <col min="13576" max="13576" width="44.453125" style="181" customWidth="1"/>
    <col min="13577" max="13827" width="8.81640625" style="181"/>
    <col min="13828" max="13828" width="8.90625" style="181" customWidth="1"/>
    <col min="13829" max="13829" width="9" style="181" customWidth="1"/>
    <col min="13830" max="13830" width="54.08984375" style="181" customWidth="1"/>
    <col min="13831" max="13831" width="8.81640625" style="181"/>
    <col min="13832" max="13832" width="44.453125" style="181" customWidth="1"/>
    <col min="13833" max="14083" width="8.81640625" style="181"/>
    <col min="14084" max="14084" width="8.90625" style="181" customWidth="1"/>
    <col min="14085" max="14085" width="9" style="181" customWidth="1"/>
    <col min="14086" max="14086" width="54.08984375" style="181" customWidth="1"/>
    <col min="14087" max="14087" width="8.81640625" style="181"/>
    <col min="14088" max="14088" width="44.453125" style="181" customWidth="1"/>
    <col min="14089" max="14339" width="8.81640625" style="181"/>
    <col min="14340" max="14340" width="8.90625" style="181" customWidth="1"/>
    <col min="14341" max="14341" width="9" style="181" customWidth="1"/>
    <col min="14342" max="14342" width="54.08984375" style="181" customWidth="1"/>
    <col min="14343" max="14343" width="8.81640625" style="181"/>
    <col min="14344" max="14344" width="44.453125" style="181" customWidth="1"/>
    <col min="14345" max="14595" width="8.81640625" style="181"/>
    <col min="14596" max="14596" width="8.90625" style="181" customWidth="1"/>
    <col min="14597" max="14597" width="9" style="181" customWidth="1"/>
    <col min="14598" max="14598" width="54.08984375" style="181" customWidth="1"/>
    <col min="14599" max="14599" width="8.81640625" style="181"/>
    <col min="14600" max="14600" width="44.453125" style="181" customWidth="1"/>
    <col min="14601" max="14851" width="8.81640625" style="181"/>
    <col min="14852" max="14852" width="8.90625" style="181" customWidth="1"/>
    <col min="14853" max="14853" width="9" style="181" customWidth="1"/>
    <col min="14854" max="14854" width="54.08984375" style="181" customWidth="1"/>
    <col min="14855" max="14855" width="8.81640625" style="181"/>
    <col min="14856" max="14856" width="44.453125" style="181" customWidth="1"/>
    <col min="14857" max="15107" width="8.81640625" style="181"/>
    <col min="15108" max="15108" width="8.90625" style="181" customWidth="1"/>
    <col min="15109" max="15109" width="9" style="181" customWidth="1"/>
    <col min="15110" max="15110" width="54.08984375" style="181" customWidth="1"/>
    <col min="15111" max="15111" width="8.81640625" style="181"/>
    <col min="15112" max="15112" width="44.453125" style="181" customWidth="1"/>
    <col min="15113" max="15363" width="8.81640625" style="181"/>
    <col min="15364" max="15364" width="8.90625" style="181" customWidth="1"/>
    <col min="15365" max="15365" width="9" style="181" customWidth="1"/>
    <col min="15366" max="15366" width="54.08984375" style="181" customWidth="1"/>
    <col min="15367" max="15367" width="8.81640625" style="181"/>
    <col min="15368" max="15368" width="44.453125" style="181" customWidth="1"/>
    <col min="15369" max="15619" width="8.81640625" style="181"/>
    <col min="15620" max="15620" width="8.90625" style="181" customWidth="1"/>
    <col min="15621" max="15621" width="9" style="181" customWidth="1"/>
    <col min="15622" max="15622" width="54.08984375" style="181" customWidth="1"/>
    <col min="15623" max="15623" width="8.81640625" style="181"/>
    <col min="15624" max="15624" width="44.453125" style="181" customWidth="1"/>
    <col min="15625" max="15875" width="8.81640625" style="181"/>
    <col min="15876" max="15876" width="8.90625" style="181" customWidth="1"/>
    <col min="15877" max="15877" width="9" style="181" customWidth="1"/>
    <col min="15878" max="15878" width="54.08984375" style="181" customWidth="1"/>
    <col min="15879" max="15879" width="8.81640625" style="181"/>
    <col min="15880" max="15880" width="44.453125" style="181" customWidth="1"/>
    <col min="15881" max="16131" width="8.81640625" style="181"/>
    <col min="16132" max="16132" width="8.90625" style="181" customWidth="1"/>
    <col min="16133" max="16133" width="9" style="181" customWidth="1"/>
    <col min="16134" max="16134" width="54.08984375" style="181" customWidth="1"/>
    <col min="16135" max="16135" width="8.81640625" style="181"/>
    <col min="16136" max="16136" width="44.453125" style="181" customWidth="1"/>
    <col min="16137" max="16384" width="8.81640625" style="181"/>
  </cols>
  <sheetData>
    <row r="1" spans="1:8" x14ac:dyDescent="0.25">
      <c r="A1" s="180" t="s">
        <v>1275</v>
      </c>
      <c r="B1" s="180" t="s">
        <v>1276</v>
      </c>
      <c r="C1" s="180" t="s">
        <v>1277</v>
      </c>
      <c r="D1" s="180" t="s">
        <v>1278</v>
      </c>
      <c r="E1" s="180" t="s">
        <v>1279</v>
      </c>
      <c r="F1" s="180" t="s">
        <v>1280</v>
      </c>
      <c r="G1" s="180" t="s">
        <v>1281</v>
      </c>
      <c r="H1" s="180" t="s">
        <v>1282</v>
      </c>
    </row>
    <row r="2" spans="1:8" x14ac:dyDescent="0.25">
      <c r="A2" s="181" t="s">
        <v>1196</v>
      </c>
      <c r="B2" s="181" t="s">
        <v>1283</v>
      </c>
      <c r="C2" s="181" t="s">
        <v>1284</v>
      </c>
      <c r="D2" s="181" t="s">
        <v>1285</v>
      </c>
      <c r="E2" s="181" t="s">
        <v>1286</v>
      </c>
      <c r="F2" s="181" t="s">
        <v>1287</v>
      </c>
      <c r="G2" s="181" t="s">
        <v>1288</v>
      </c>
      <c r="H2" s="181" t="s">
        <v>1289</v>
      </c>
    </row>
    <row r="3" spans="1:8" x14ac:dyDescent="0.25">
      <c r="A3" s="181" t="s">
        <v>1196</v>
      </c>
      <c r="B3" s="181" t="s">
        <v>1283</v>
      </c>
      <c r="C3" s="181" t="s">
        <v>1284</v>
      </c>
      <c r="D3" s="181" t="s">
        <v>1285</v>
      </c>
      <c r="E3" s="181" t="s">
        <v>1290</v>
      </c>
      <c r="F3" s="181" t="s">
        <v>1291</v>
      </c>
      <c r="G3" s="181" t="s">
        <v>1288</v>
      </c>
      <c r="H3" s="181" t="s">
        <v>1289</v>
      </c>
    </row>
    <row r="4" spans="1:8" x14ac:dyDescent="0.25">
      <c r="A4" s="181" t="s">
        <v>1196</v>
      </c>
      <c r="B4" s="181" t="s">
        <v>1283</v>
      </c>
      <c r="C4" s="181" t="s">
        <v>1284</v>
      </c>
      <c r="D4" s="181" t="s">
        <v>1285</v>
      </c>
      <c r="E4" s="181" t="s">
        <v>1292</v>
      </c>
      <c r="F4" s="181" t="s">
        <v>1293</v>
      </c>
      <c r="G4" s="181" t="s">
        <v>1288</v>
      </c>
      <c r="H4" s="181" t="s">
        <v>1289</v>
      </c>
    </row>
    <row r="5" spans="1:8" x14ac:dyDescent="0.25">
      <c r="A5" s="181" t="s">
        <v>1196</v>
      </c>
      <c r="B5" s="181" t="s">
        <v>1283</v>
      </c>
      <c r="C5" s="181" t="s">
        <v>1284</v>
      </c>
      <c r="D5" s="181" t="s">
        <v>1285</v>
      </c>
      <c r="E5" s="181" t="s">
        <v>1294</v>
      </c>
      <c r="F5" s="181" t="s">
        <v>1295</v>
      </c>
      <c r="G5" s="181" t="s">
        <v>1288</v>
      </c>
      <c r="H5" s="181" t="s">
        <v>1289</v>
      </c>
    </row>
    <row r="6" spans="1:8" x14ac:dyDescent="0.25">
      <c r="A6" s="181" t="s">
        <v>1196</v>
      </c>
      <c r="B6" s="181" t="s">
        <v>1283</v>
      </c>
      <c r="C6" s="181" t="s">
        <v>1284</v>
      </c>
      <c r="D6" s="181" t="s">
        <v>1285</v>
      </c>
      <c r="E6" s="181" t="s">
        <v>1296</v>
      </c>
      <c r="F6" s="181" t="s">
        <v>1297</v>
      </c>
      <c r="G6" s="181" t="s">
        <v>1288</v>
      </c>
      <c r="H6" s="181" t="s">
        <v>1289</v>
      </c>
    </row>
    <row r="7" spans="1:8" x14ac:dyDescent="0.25">
      <c r="A7" s="181" t="s">
        <v>1196</v>
      </c>
      <c r="B7" s="181" t="s">
        <v>1283</v>
      </c>
      <c r="C7" s="181" t="s">
        <v>1284</v>
      </c>
      <c r="D7" s="181" t="s">
        <v>1285</v>
      </c>
      <c r="E7" s="181" t="s">
        <v>1298</v>
      </c>
      <c r="F7" s="181" t="s">
        <v>1299</v>
      </c>
      <c r="G7" s="181" t="s">
        <v>1288</v>
      </c>
      <c r="H7" s="181" t="s">
        <v>1289</v>
      </c>
    </row>
    <row r="8" spans="1:8" x14ac:dyDescent="0.25">
      <c r="A8" s="181" t="s">
        <v>1196</v>
      </c>
      <c r="B8" s="181" t="s">
        <v>1283</v>
      </c>
      <c r="C8" s="181" t="s">
        <v>1284</v>
      </c>
      <c r="D8" s="181" t="s">
        <v>1285</v>
      </c>
      <c r="E8" s="181" t="s">
        <v>1300</v>
      </c>
      <c r="F8" s="181" t="s">
        <v>1301</v>
      </c>
      <c r="G8" s="181" t="s">
        <v>1288</v>
      </c>
      <c r="H8" s="181" t="s">
        <v>1289</v>
      </c>
    </row>
    <row r="9" spans="1:8" x14ac:dyDescent="0.25">
      <c r="A9" s="181" t="s">
        <v>1196</v>
      </c>
      <c r="B9" s="181" t="s">
        <v>1283</v>
      </c>
      <c r="C9" s="181" t="s">
        <v>1284</v>
      </c>
      <c r="D9" s="181" t="s">
        <v>1285</v>
      </c>
      <c r="E9" s="181" t="s">
        <v>1302</v>
      </c>
      <c r="F9" s="181" t="s">
        <v>1303</v>
      </c>
      <c r="G9" s="181" t="s">
        <v>1288</v>
      </c>
      <c r="H9" s="181" t="s">
        <v>1289</v>
      </c>
    </row>
    <row r="10" spans="1:8" x14ac:dyDescent="0.25">
      <c r="A10" s="181" t="s">
        <v>1196</v>
      </c>
      <c r="B10" s="181" t="s">
        <v>1283</v>
      </c>
      <c r="C10" s="181" t="s">
        <v>1284</v>
      </c>
      <c r="D10" s="181" t="s">
        <v>1285</v>
      </c>
      <c r="E10" s="181" t="s">
        <v>1304</v>
      </c>
      <c r="F10" s="181" t="s">
        <v>1305</v>
      </c>
      <c r="G10" s="181" t="s">
        <v>1288</v>
      </c>
      <c r="H10" s="181" t="s">
        <v>1289</v>
      </c>
    </row>
    <row r="11" spans="1:8" x14ac:dyDescent="0.25">
      <c r="A11" s="181" t="s">
        <v>1196</v>
      </c>
      <c r="B11" s="181" t="s">
        <v>1283</v>
      </c>
      <c r="C11" s="181" t="s">
        <v>1284</v>
      </c>
      <c r="D11" s="181" t="s">
        <v>1285</v>
      </c>
      <c r="E11" s="181" t="s">
        <v>1306</v>
      </c>
      <c r="F11" s="181" t="s">
        <v>1307</v>
      </c>
      <c r="G11" s="181" t="s">
        <v>1288</v>
      </c>
      <c r="H11" s="181" t="s">
        <v>1289</v>
      </c>
    </row>
    <row r="12" spans="1:8" x14ac:dyDescent="0.25">
      <c r="A12" s="181" t="s">
        <v>1196</v>
      </c>
      <c r="B12" s="181" t="s">
        <v>1283</v>
      </c>
      <c r="C12" s="181" t="s">
        <v>1284</v>
      </c>
      <c r="D12" s="181" t="s">
        <v>1285</v>
      </c>
      <c r="E12" s="181" t="s">
        <v>1308</v>
      </c>
      <c r="F12" s="181" t="s">
        <v>1309</v>
      </c>
      <c r="G12" s="181" t="s">
        <v>1288</v>
      </c>
      <c r="H12" s="181" t="s">
        <v>1289</v>
      </c>
    </row>
    <row r="13" spans="1:8" x14ac:dyDescent="0.25">
      <c r="A13" s="181" t="s">
        <v>1196</v>
      </c>
      <c r="B13" s="181" t="s">
        <v>1283</v>
      </c>
      <c r="C13" s="181" t="s">
        <v>1284</v>
      </c>
      <c r="D13" s="181" t="s">
        <v>1285</v>
      </c>
      <c r="E13" s="181" t="s">
        <v>1310</v>
      </c>
      <c r="F13" s="181" t="s">
        <v>1311</v>
      </c>
      <c r="G13" s="181" t="s">
        <v>1288</v>
      </c>
      <c r="H13" s="181" t="s">
        <v>1289</v>
      </c>
    </row>
    <row r="14" spans="1:8" x14ac:dyDescent="0.25">
      <c r="A14" s="181" t="s">
        <v>1196</v>
      </c>
      <c r="B14" s="181" t="s">
        <v>1283</v>
      </c>
      <c r="C14" s="181" t="s">
        <v>1284</v>
      </c>
      <c r="D14" s="181" t="s">
        <v>1285</v>
      </c>
      <c r="E14" s="181" t="s">
        <v>1312</v>
      </c>
      <c r="F14" s="181" t="s">
        <v>1313</v>
      </c>
      <c r="G14" s="181" t="s">
        <v>1288</v>
      </c>
      <c r="H14" s="181" t="s">
        <v>1289</v>
      </c>
    </row>
    <row r="15" spans="1:8" x14ac:dyDescent="0.25">
      <c r="A15" s="181" t="s">
        <v>1196</v>
      </c>
      <c r="B15" s="181" t="s">
        <v>1283</v>
      </c>
      <c r="C15" s="181" t="s">
        <v>1284</v>
      </c>
      <c r="D15" s="181" t="s">
        <v>1285</v>
      </c>
      <c r="E15" s="181" t="s">
        <v>1314</v>
      </c>
      <c r="F15" s="181" t="s">
        <v>1315</v>
      </c>
      <c r="G15" s="181" t="s">
        <v>1288</v>
      </c>
      <c r="H15" s="181" t="s">
        <v>1289</v>
      </c>
    </row>
    <row r="16" spans="1:8" x14ac:dyDescent="0.25">
      <c r="A16" s="181" t="s">
        <v>1196</v>
      </c>
      <c r="B16" s="181" t="s">
        <v>1283</v>
      </c>
      <c r="C16" s="181" t="s">
        <v>1284</v>
      </c>
      <c r="D16" s="181" t="s">
        <v>1285</v>
      </c>
      <c r="E16" s="181" t="s">
        <v>1316</v>
      </c>
      <c r="F16" s="181" t="s">
        <v>1317</v>
      </c>
      <c r="G16" s="181" t="s">
        <v>1288</v>
      </c>
      <c r="H16" s="181" t="s">
        <v>1289</v>
      </c>
    </row>
    <row r="17" spans="1:8" x14ac:dyDescent="0.25">
      <c r="A17" s="181" t="s">
        <v>1196</v>
      </c>
      <c r="B17" s="181" t="s">
        <v>1283</v>
      </c>
      <c r="C17" s="181" t="s">
        <v>1284</v>
      </c>
      <c r="D17" s="181" t="s">
        <v>1285</v>
      </c>
      <c r="E17" s="181" t="s">
        <v>1318</v>
      </c>
      <c r="F17" s="181" t="s">
        <v>1319</v>
      </c>
      <c r="G17" s="181" t="s">
        <v>1288</v>
      </c>
      <c r="H17" s="181" t="s">
        <v>1289</v>
      </c>
    </row>
    <row r="18" spans="1:8" x14ac:dyDescent="0.25">
      <c r="A18" s="181" t="s">
        <v>1196</v>
      </c>
      <c r="B18" s="181" t="s">
        <v>1283</v>
      </c>
      <c r="C18" s="181" t="s">
        <v>1284</v>
      </c>
      <c r="D18" s="181" t="s">
        <v>1285</v>
      </c>
      <c r="E18" s="181" t="s">
        <v>1320</v>
      </c>
      <c r="F18" s="181" t="s">
        <v>1321</v>
      </c>
      <c r="G18" s="181" t="s">
        <v>1288</v>
      </c>
      <c r="H18" s="181" t="s">
        <v>1289</v>
      </c>
    </row>
    <row r="19" spans="1:8" x14ac:dyDescent="0.25">
      <c r="A19" s="181" t="s">
        <v>1196</v>
      </c>
      <c r="B19" s="181" t="s">
        <v>1283</v>
      </c>
      <c r="C19" s="181" t="s">
        <v>1284</v>
      </c>
      <c r="D19" s="181" t="s">
        <v>1285</v>
      </c>
      <c r="E19" s="181" t="s">
        <v>1322</v>
      </c>
      <c r="F19" s="181" t="s">
        <v>1323</v>
      </c>
      <c r="G19" s="181" t="s">
        <v>1288</v>
      </c>
      <c r="H19" s="181" t="s">
        <v>1289</v>
      </c>
    </row>
    <row r="20" spans="1:8" x14ac:dyDescent="0.25">
      <c r="A20" s="181" t="s">
        <v>1196</v>
      </c>
      <c r="B20" s="181" t="s">
        <v>1283</v>
      </c>
      <c r="C20" s="181" t="s">
        <v>1284</v>
      </c>
      <c r="D20" s="181" t="s">
        <v>1285</v>
      </c>
      <c r="E20" s="181" t="s">
        <v>1324</v>
      </c>
      <c r="F20" s="181" t="s">
        <v>1325</v>
      </c>
      <c r="G20" s="181" t="s">
        <v>1288</v>
      </c>
      <c r="H20" s="181" t="s">
        <v>1289</v>
      </c>
    </row>
    <row r="21" spans="1:8" x14ac:dyDescent="0.25">
      <c r="A21" s="181" t="s">
        <v>1196</v>
      </c>
      <c r="B21" s="181" t="s">
        <v>1283</v>
      </c>
      <c r="C21" s="181" t="s">
        <v>1284</v>
      </c>
      <c r="D21" s="181" t="s">
        <v>1285</v>
      </c>
      <c r="E21" s="181" t="s">
        <v>1326</v>
      </c>
      <c r="F21" s="181" t="s">
        <v>1327</v>
      </c>
      <c r="G21" s="181" t="s">
        <v>1288</v>
      </c>
      <c r="H21" s="181" t="s">
        <v>1289</v>
      </c>
    </row>
    <row r="22" spans="1:8" x14ac:dyDescent="0.25">
      <c r="A22" s="181" t="s">
        <v>1196</v>
      </c>
      <c r="B22" s="181" t="s">
        <v>1283</v>
      </c>
      <c r="C22" s="181" t="s">
        <v>1284</v>
      </c>
      <c r="D22" s="181" t="s">
        <v>1285</v>
      </c>
      <c r="E22" s="181" t="s">
        <v>1328</v>
      </c>
      <c r="F22" s="181" t="s">
        <v>1329</v>
      </c>
      <c r="G22" s="181" t="s">
        <v>1288</v>
      </c>
      <c r="H22" s="181" t="s">
        <v>1289</v>
      </c>
    </row>
    <row r="23" spans="1:8" x14ac:dyDescent="0.25">
      <c r="A23" s="181" t="s">
        <v>1196</v>
      </c>
      <c r="B23" s="181" t="s">
        <v>1283</v>
      </c>
      <c r="C23" s="181" t="s">
        <v>1284</v>
      </c>
      <c r="D23" s="181" t="s">
        <v>1285</v>
      </c>
      <c r="E23" s="181" t="s">
        <v>1330</v>
      </c>
      <c r="F23" s="181" t="s">
        <v>1331</v>
      </c>
      <c r="G23" s="181" t="s">
        <v>1288</v>
      </c>
      <c r="H23" s="181" t="s">
        <v>1289</v>
      </c>
    </row>
    <row r="24" spans="1:8" x14ac:dyDescent="0.25">
      <c r="A24" s="181" t="s">
        <v>1196</v>
      </c>
      <c r="B24" s="181" t="s">
        <v>1283</v>
      </c>
      <c r="C24" s="181" t="s">
        <v>1284</v>
      </c>
      <c r="D24" s="181" t="s">
        <v>1332</v>
      </c>
      <c r="E24" s="181" t="s">
        <v>1333</v>
      </c>
      <c r="F24" s="181" t="s">
        <v>1334</v>
      </c>
      <c r="G24" s="181" t="s">
        <v>1288</v>
      </c>
      <c r="H24" s="181" t="s">
        <v>1289</v>
      </c>
    </row>
    <row r="25" spans="1:8" x14ac:dyDescent="0.25">
      <c r="A25" s="181" t="s">
        <v>1196</v>
      </c>
      <c r="B25" s="181" t="s">
        <v>1283</v>
      </c>
      <c r="C25" s="181" t="s">
        <v>1284</v>
      </c>
      <c r="D25" s="181" t="s">
        <v>1332</v>
      </c>
      <c r="E25" s="181" t="s">
        <v>1335</v>
      </c>
      <c r="F25" s="181" t="s">
        <v>1336</v>
      </c>
      <c r="G25" s="181" t="s">
        <v>1288</v>
      </c>
      <c r="H25" s="181" t="s">
        <v>1289</v>
      </c>
    </row>
    <row r="26" spans="1:8" x14ac:dyDescent="0.25">
      <c r="A26" s="181" t="s">
        <v>1196</v>
      </c>
      <c r="B26" s="181" t="s">
        <v>1283</v>
      </c>
      <c r="C26" s="181" t="s">
        <v>1284</v>
      </c>
      <c r="D26" s="181" t="s">
        <v>1332</v>
      </c>
      <c r="E26" s="181" t="s">
        <v>1337</v>
      </c>
      <c r="F26" s="181" t="s">
        <v>1338</v>
      </c>
      <c r="G26" s="181" t="s">
        <v>1288</v>
      </c>
      <c r="H26" s="181" t="s">
        <v>1289</v>
      </c>
    </row>
    <row r="27" spans="1:8" x14ac:dyDescent="0.25">
      <c r="A27" s="181" t="s">
        <v>1196</v>
      </c>
      <c r="B27" s="181" t="s">
        <v>1283</v>
      </c>
      <c r="C27" s="181" t="s">
        <v>1284</v>
      </c>
      <c r="D27" s="181" t="s">
        <v>1332</v>
      </c>
      <c r="E27" s="181" t="s">
        <v>1339</v>
      </c>
      <c r="F27" s="181" t="s">
        <v>1340</v>
      </c>
      <c r="G27" s="181" t="s">
        <v>1288</v>
      </c>
      <c r="H27" s="181" t="s">
        <v>1289</v>
      </c>
    </row>
    <row r="28" spans="1:8" x14ac:dyDescent="0.25">
      <c r="A28" s="181" t="s">
        <v>1196</v>
      </c>
      <c r="B28" s="181" t="s">
        <v>1283</v>
      </c>
      <c r="C28" s="181" t="s">
        <v>1284</v>
      </c>
      <c r="D28" s="181" t="s">
        <v>1332</v>
      </c>
      <c r="E28" s="181" t="s">
        <v>1341</v>
      </c>
      <c r="F28" s="181" t="s">
        <v>1342</v>
      </c>
      <c r="G28" s="181" t="s">
        <v>1288</v>
      </c>
      <c r="H28" s="181" t="s">
        <v>1289</v>
      </c>
    </row>
    <row r="29" spans="1:8" x14ac:dyDescent="0.25">
      <c r="A29" s="181" t="s">
        <v>1196</v>
      </c>
      <c r="B29" s="181" t="s">
        <v>1283</v>
      </c>
      <c r="C29" s="181" t="s">
        <v>1284</v>
      </c>
      <c r="D29" s="181" t="s">
        <v>1343</v>
      </c>
      <c r="E29" s="181" t="s">
        <v>1344</v>
      </c>
      <c r="F29" s="181" t="s">
        <v>1345</v>
      </c>
      <c r="G29" s="181" t="s">
        <v>1346</v>
      </c>
      <c r="H29" s="181" t="s">
        <v>1347</v>
      </c>
    </row>
    <row r="30" spans="1:8" x14ac:dyDescent="0.25">
      <c r="A30" s="181" t="s">
        <v>1196</v>
      </c>
      <c r="B30" s="181" t="s">
        <v>1283</v>
      </c>
      <c r="C30" s="181" t="s">
        <v>1284</v>
      </c>
      <c r="D30" s="181" t="s">
        <v>1343</v>
      </c>
      <c r="E30" s="181" t="s">
        <v>1348</v>
      </c>
      <c r="F30" s="181" t="s">
        <v>1349</v>
      </c>
      <c r="G30" s="181" t="s">
        <v>1346</v>
      </c>
      <c r="H30" s="181" t="s">
        <v>1347</v>
      </c>
    </row>
    <row r="31" spans="1:8" x14ac:dyDescent="0.25">
      <c r="A31" s="181" t="s">
        <v>1196</v>
      </c>
      <c r="B31" s="181" t="s">
        <v>1283</v>
      </c>
      <c r="C31" s="181" t="s">
        <v>1284</v>
      </c>
      <c r="D31" s="181" t="s">
        <v>1343</v>
      </c>
      <c r="E31" s="181" t="s">
        <v>1350</v>
      </c>
      <c r="F31" s="181" t="s">
        <v>1351</v>
      </c>
      <c r="G31" s="181" t="s">
        <v>1346</v>
      </c>
      <c r="H31" s="181" t="s">
        <v>1347</v>
      </c>
    </row>
    <row r="32" spans="1:8" x14ac:dyDescent="0.25">
      <c r="A32" s="181" t="s">
        <v>1196</v>
      </c>
      <c r="B32" s="181" t="s">
        <v>1283</v>
      </c>
      <c r="C32" s="181" t="s">
        <v>1284</v>
      </c>
      <c r="D32" s="181" t="s">
        <v>1343</v>
      </c>
      <c r="E32" s="181" t="s">
        <v>1352</v>
      </c>
      <c r="F32" s="181" t="s">
        <v>1353</v>
      </c>
      <c r="G32" s="181" t="s">
        <v>1346</v>
      </c>
      <c r="H32" s="181" t="s">
        <v>1347</v>
      </c>
    </row>
    <row r="33" spans="1:8" x14ac:dyDescent="0.25">
      <c r="A33" s="181" t="s">
        <v>1196</v>
      </c>
      <c r="B33" s="181" t="s">
        <v>1283</v>
      </c>
      <c r="C33" s="181" t="s">
        <v>1284</v>
      </c>
      <c r="D33" s="181" t="s">
        <v>1343</v>
      </c>
      <c r="E33" s="181" t="s">
        <v>1354</v>
      </c>
      <c r="F33" s="181" t="s">
        <v>1355</v>
      </c>
      <c r="G33" s="181" t="s">
        <v>1346</v>
      </c>
      <c r="H33" s="181" t="s">
        <v>1347</v>
      </c>
    </row>
    <row r="34" spans="1:8" x14ac:dyDescent="0.25">
      <c r="A34" s="181" t="s">
        <v>1196</v>
      </c>
      <c r="B34" s="181" t="s">
        <v>1283</v>
      </c>
      <c r="C34" s="181" t="s">
        <v>1284</v>
      </c>
      <c r="D34" s="181" t="s">
        <v>1343</v>
      </c>
      <c r="E34" s="181" t="s">
        <v>1356</v>
      </c>
      <c r="F34" s="181" t="s">
        <v>1347</v>
      </c>
      <c r="G34" s="181" t="s">
        <v>1346</v>
      </c>
      <c r="H34" s="181" t="s">
        <v>1347</v>
      </c>
    </row>
    <row r="35" spans="1:8" x14ac:dyDescent="0.25">
      <c r="A35" s="181" t="s">
        <v>1196</v>
      </c>
      <c r="B35" s="181" t="s">
        <v>1283</v>
      </c>
      <c r="C35" s="181" t="s">
        <v>1284</v>
      </c>
      <c r="D35" s="181" t="s">
        <v>1343</v>
      </c>
      <c r="E35" s="181" t="s">
        <v>1357</v>
      </c>
      <c r="F35" s="181" t="s">
        <v>1358</v>
      </c>
      <c r="G35" s="181" t="s">
        <v>1346</v>
      </c>
      <c r="H35" s="181" t="s">
        <v>1347</v>
      </c>
    </row>
    <row r="36" spans="1:8" x14ac:dyDescent="0.25">
      <c r="A36" s="181" t="s">
        <v>1196</v>
      </c>
      <c r="B36" s="181" t="s">
        <v>1283</v>
      </c>
      <c r="C36" s="181" t="s">
        <v>1284</v>
      </c>
      <c r="D36" s="181" t="s">
        <v>1359</v>
      </c>
      <c r="E36" s="181" t="s">
        <v>1142</v>
      </c>
      <c r="F36" s="181" t="s">
        <v>1360</v>
      </c>
      <c r="G36" s="181" t="s">
        <v>1288</v>
      </c>
      <c r="H36" s="181" t="s">
        <v>1289</v>
      </c>
    </row>
    <row r="37" spans="1:8" x14ac:dyDescent="0.25">
      <c r="A37" s="181" t="s">
        <v>1196</v>
      </c>
      <c r="B37" s="181" t="s">
        <v>1283</v>
      </c>
      <c r="C37" s="181" t="s">
        <v>1284</v>
      </c>
      <c r="D37" s="181" t="s">
        <v>1359</v>
      </c>
      <c r="E37" s="181" t="s">
        <v>1361</v>
      </c>
      <c r="F37" s="181" t="s">
        <v>1362</v>
      </c>
      <c r="G37" s="181" t="s">
        <v>1288</v>
      </c>
      <c r="H37" s="181" t="s">
        <v>1289</v>
      </c>
    </row>
    <row r="38" spans="1:8" x14ac:dyDescent="0.25">
      <c r="A38" s="181" t="s">
        <v>1196</v>
      </c>
      <c r="B38" s="181" t="s">
        <v>1283</v>
      </c>
      <c r="C38" s="181" t="s">
        <v>1284</v>
      </c>
      <c r="D38" s="181" t="s">
        <v>1359</v>
      </c>
      <c r="E38" s="181" t="s">
        <v>1363</v>
      </c>
      <c r="F38" s="181" t="s">
        <v>1364</v>
      </c>
      <c r="G38" s="181" t="s">
        <v>1288</v>
      </c>
      <c r="H38" s="181" t="s">
        <v>1289</v>
      </c>
    </row>
    <row r="39" spans="1:8" x14ac:dyDescent="0.25">
      <c r="A39" s="181" t="s">
        <v>1196</v>
      </c>
      <c r="B39" s="181" t="s">
        <v>1283</v>
      </c>
      <c r="C39" s="181" t="s">
        <v>1284</v>
      </c>
      <c r="D39" s="181" t="s">
        <v>1359</v>
      </c>
      <c r="E39" s="181" t="s">
        <v>1365</v>
      </c>
      <c r="F39" s="181" t="s">
        <v>1366</v>
      </c>
      <c r="G39" s="181" t="s">
        <v>1288</v>
      </c>
      <c r="H39" s="181" t="s">
        <v>1289</v>
      </c>
    </row>
    <row r="40" spans="1:8" x14ac:dyDescent="0.25">
      <c r="A40" s="181" t="s">
        <v>1196</v>
      </c>
      <c r="B40" s="181" t="s">
        <v>1283</v>
      </c>
      <c r="C40" s="181" t="s">
        <v>1284</v>
      </c>
      <c r="D40" s="181" t="s">
        <v>1359</v>
      </c>
      <c r="E40" s="181" t="s">
        <v>1367</v>
      </c>
      <c r="F40" s="181" t="s">
        <v>1368</v>
      </c>
      <c r="G40" s="181" t="s">
        <v>1288</v>
      </c>
      <c r="H40" s="181" t="s">
        <v>1289</v>
      </c>
    </row>
    <row r="41" spans="1:8" x14ac:dyDescent="0.25">
      <c r="A41" s="181" t="s">
        <v>1196</v>
      </c>
      <c r="B41" s="181" t="s">
        <v>1283</v>
      </c>
      <c r="C41" s="181" t="s">
        <v>1284</v>
      </c>
      <c r="D41" s="181" t="s">
        <v>1359</v>
      </c>
      <c r="E41" s="181" t="s">
        <v>1369</v>
      </c>
      <c r="F41" s="181" t="s">
        <v>1370</v>
      </c>
      <c r="G41" s="181" t="s">
        <v>1288</v>
      </c>
      <c r="H41" s="181" t="s">
        <v>1289</v>
      </c>
    </row>
    <row r="42" spans="1:8" x14ac:dyDescent="0.25">
      <c r="A42" s="181" t="s">
        <v>1196</v>
      </c>
      <c r="B42" s="181" t="s">
        <v>1283</v>
      </c>
      <c r="C42" s="181" t="s">
        <v>1284</v>
      </c>
      <c r="D42" s="181" t="s">
        <v>1371</v>
      </c>
      <c r="E42" s="181" t="s">
        <v>1372</v>
      </c>
      <c r="F42" s="181" t="s">
        <v>1373</v>
      </c>
      <c r="G42" s="181" t="s">
        <v>1288</v>
      </c>
      <c r="H42" s="181" t="s">
        <v>1289</v>
      </c>
    </row>
    <row r="43" spans="1:8" x14ac:dyDescent="0.25">
      <c r="A43" s="181" t="s">
        <v>1196</v>
      </c>
      <c r="B43" s="181" t="s">
        <v>1283</v>
      </c>
      <c r="C43" s="181" t="s">
        <v>1284</v>
      </c>
      <c r="D43" s="181" t="s">
        <v>1371</v>
      </c>
      <c r="E43" s="181" t="s">
        <v>1374</v>
      </c>
      <c r="F43" s="181" t="s">
        <v>1375</v>
      </c>
      <c r="G43" s="181" t="s">
        <v>1288</v>
      </c>
      <c r="H43" s="181" t="s">
        <v>1289</v>
      </c>
    </row>
    <row r="44" spans="1:8" x14ac:dyDescent="0.25">
      <c r="A44" s="181" t="s">
        <v>1196</v>
      </c>
      <c r="B44" s="181" t="s">
        <v>1283</v>
      </c>
      <c r="C44" s="181" t="s">
        <v>1284</v>
      </c>
      <c r="D44" s="181" t="s">
        <v>1371</v>
      </c>
      <c r="E44" s="181" t="s">
        <v>1376</v>
      </c>
      <c r="F44" s="181" t="s">
        <v>1377</v>
      </c>
      <c r="G44" s="181" t="s">
        <v>1288</v>
      </c>
      <c r="H44" s="181" t="s">
        <v>1289</v>
      </c>
    </row>
    <row r="45" spans="1:8" x14ac:dyDescent="0.25">
      <c r="A45" s="181" t="s">
        <v>1196</v>
      </c>
      <c r="B45" s="181" t="s">
        <v>1283</v>
      </c>
      <c r="C45" s="181" t="s">
        <v>1284</v>
      </c>
      <c r="D45" s="181" t="s">
        <v>1371</v>
      </c>
      <c r="E45" s="181" t="s">
        <v>1378</v>
      </c>
      <c r="F45" s="181" t="s">
        <v>1379</v>
      </c>
      <c r="G45" s="181" t="s">
        <v>1288</v>
      </c>
      <c r="H45" s="181" t="s">
        <v>1289</v>
      </c>
    </row>
    <row r="46" spans="1:8" x14ac:dyDescent="0.25">
      <c r="A46" s="181" t="s">
        <v>1196</v>
      </c>
      <c r="B46" s="181" t="s">
        <v>1283</v>
      </c>
      <c r="C46" s="181" t="s">
        <v>1284</v>
      </c>
      <c r="D46" s="181" t="s">
        <v>1371</v>
      </c>
      <c r="E46" s="181" t="s">
        <v>1380</v>
      </c>
      <c r="F46" s="181" t="s">
        <v>1381</v>
      </c>
      <c r="G46" s="181" t="s">
        <v>1288</v>
      </c>
      <c r="H46" s="181" t="s">
        <v>1289</v>
      </c>
    </row>
    <row r="47" spans="1:8" x14ac:dyDescent="0.25">
      <c r="A47" s="181" t="s">
        <v>1196</v>
      </c>
      <c r="B47" s="181" t="s">
        <v>1283</v>
      </c>
      <c r="C47" s="181" t="s">
        <v>1284</v>
      </c>
      <c r="D47" s="181" t="s">
        <v>1371</v>
      </c>
      <c r="E47" s="181" t="s">
        <v>1382</v>
      </c>
      <c r="F47" s="181" t="s">
        <v>1383</v>
      </c>
      <c r="G47" s="181" t="s">
        <v>1288</v>
      </c>
      <c r="H47" s="181" t="s">
        <v>1289</v>
      </c>
    </row>
    <row r="48" spans="1:8" x14ac:dyDescent="0.25">
      <c r="A48" s="181" t="s">
        <v>1196</v>
      </c>
      <c r="B48" s="181" t="s">
        <v>1283</v>
      </c>
      <c r="C48" s="181" t="s">
        <v>1284</v>
      </c>
      <c r="D48" s="181" t="s">
        <v>1371</v>
      </c>
      <c r="E48" s="181" t="s">
        <v>1384</v>
      </c>
      <c r="F48" s="181" t="s">
        <v>1385</v>
      </c>
      <c r="G48" s="181" t="s">
        <v>1288</v>
      </c>
      <c r="H48" s="181" t="s">
        <v>1289</v>
      </c>
    </row>
    <row r="49" spans="1:8" x14ac:dyDescent="0.25">
      <c r="A49" s="181" t="s">
        <v>1196</v>
      </c>
      <c r="B49" s="181" t="s">
        <v>1283</v>
      </c>
      <c r="C49" s="181" t="s">
        <v>1284</v>
      </c>
      <c r="D49" s="181" t="s">
        <v>1386</v>
      </c>
      <c r="E49" s="181" t="s">
        <v>1387</v>
      </c>
      <c r="F49" s="181" t="s">
        <v>1388</v>
      </c>
      <c r="G49" s="181" t="s">
        <v>1288</v>
      </c>
      <c r="H49" s="181" t="s">
        <v>1289</v>
      </c>
    </row>
    <row r="50" spans="1:8" x14ac:dyDescent="0.25">
      <c r="A50" s="181" t="s">
        <v>1196</v>
      </c>
      <c r="B50" s="181" t="s">
        <v>1283</v>
      </c>
      <c r="C50" s="181" t="s">
        <v>1284</v>
      </c>
      <c r="D50" s="181" t="s">
        <v>1386</v>
      </c>
      <c r="E50" s="181" t="s">
        <v>1389</v>
      </c>
      <c r="F50" s="181" t="s">
        <v>1390</v>
      </c>
      <c r="G50" s="181" t="s">
        <v>1288</v>
      </c>
      <c r="H50" s="181" t="s">
        <v>1289</v>
      </c>
    </row>
    <row r="51" spans="1:8" x14ac:dyDescent="0.25">
      <c r="A51" s="181" t="s">
        <v>1196</v>
      </c>
      <c r="B51" s="181" t="s">
        <v>1283</v>
      </c>
      <c r="C51" s="181" t="s">
        <v>1284</v>
      </c>
      <c r="D51" s="181" t="s">
        <v>1386</v>
      </c>
      <c r="E51" s="181" t="s">
        <v>1391</v>
      </c>
      <c r="F51" s="181" t="s">
        <v>1392</v>
      </c>
      <c r="G51" s="181" t="s">
        <v>1288</v>
      </c>
      <c r="H51" s="181" t="s">
        <v>1289</v>
      </c>
    </row>
    <row r="52" spans="1:8" x14ac:dyDescent="0.25">
      <c r="A52" s="181" t="s">
        <v>1196</v>
      </c>
      <c r="B52" s="181" t="s">
        <v>1283</v>
      </c>
      <c r="C52" s="181" t="s">
        <v>1284</v>
      </c>
      <c r="D52" s="181" t="s">
        <v>1386</v>
      </c>
      <c r="E52" s="181" t="s">
        <v>1393</v>
      </c>
      <c r="F52" s="181" t="s">
        <v>1394</v>
      </c>
      <c r="G52" s="181" t="s">
        <v>1288</v>
      </c>
      <c r="H52" s="181" t="s">
        <v>1289</v>
      </c>
    </row>
    <row r="53" spans="1:8" x14ac:dyDescent="0.25">
      <c r="A53" s="181" t="s">
        <v>1196</v>
      </c>
      <c r="B53" s="181" t="s">
        <v>1283</v>
      </c>
      <c r="C53" s="181" t="s">
        <v>1284</v>
      </c>
      <c r="D53" s="181" t="s">
        <v>1386</v>
      </c>
      <c r="E53" s="181" t="s">
        <v>1395</v>
      </c>
      <c r="F53" s="181" t="s">
        <v>1396</v>
      </c>
      <c r="G53" s="181" t="s">
        <v>1288</v>
      </c>
      <c r="H53" s="181" t="s">
        <v>1289</v>
      </c>
    </row>
    <row r="54" spans="1:8" x14ac:dyDescent="0.25">
      <c r="A54" s="181" t="s">
        <v>1196</v>
      </c>
      <c r="B54" s="181" t="s">
        <v>1283</v>
      </c>
      <c r="C54" s="181" t="s">
        <v>1284</v>
      </c>
      <c r="D54" s="181" t="s">
        <v>1386</v>
      </c>
      <c r="E54" s="181" t="s">
        <v>1397</v>
      </c>
      <c r="F54" s="181" t="s">
        <v>1398</v>
      </c>
      <c r="G54" s="181" t="s">
        <v>1288</v>
      </c>
      <c r="H54" s="181" t="s">
        <v>1289</v>
      </c>
    </row>
    <row r="55" spans="1:8" x14ac:dyDescent="0.25">
      <c r="A55" s="181" t="s">
        <v>1196</v>
      </c>
      <c r="B55" s="181" t="s">
        <v>1283</v>
      </c>
      <c r="C55" s="181" t="s">
        <v>1284</v>
      </c>
      <c r="D55" s="181" t="s">
        <v>1386</v>
      </c>
      <c r="E55" s="181" t="s">
        <v>1399</v>
      </c>
      <c r="F55" s="181" t="s">
        <v>1400</v>
      </c>
      <c r="G55" s="181" t="s">
        <v>1288</v>
      </c>
      <c r="H55" s="181" t="s">
        <v>1289</v>
      </c>
    </row>
    <row r="56" spans="1:8" x14ac:dyDescent="0.25">
      <c r="A56" s="181" t="s">
        <v>1196</v>
      </c>
      <c r="B56" s="181" t="s">
        <v>1283</v>
      </c>
      <c r="C56" s="181" t="s">
        <v>1284</v>
      </c>
      <c r="D56" s="181" t="s">
        <v>1386</v>
      </c>
      <c r="E56" s="181" t="s">
        <v>1401</v>
      </c>
      <c r="F56" s="181" t="s">
        <v>1402</v>
      </c>
      <c r="G56" s="181" t="s">
        <v>1288</v>
      </c>
      <c r="H56" s="181" t="s">
        <v>1289</v>
      </c>
    </row>
    <row r="57" spans="1:8" x14ac:dyDescent="0.25">
      <c r="A57" s="181" t="s">
        <v>1196</v>
      </c>
      <c r="B57" s="181" t="s">
        <v>1283</v>
      </c>
      <c r="C57" s="181" t="s">
        <v>1284</v>
      </c>
      <c r="D57" s="181" t="s">
        <v>1403</v>
      </c>
      <c r="E57" s="181" t="s">
        <v>1404</v>
      </c>
      <c r="F57" s="181" t="s">
        <v>1405</v>
      </c>
      <c r="G57" s="181" t="s">
        <v>1288</v>
      </c>
      <c r="H57" s="181" t="s">
        <v>1289</v>
      </c>
    </row>
    <row r="58" spans="1:8" x14ac:dyDescent="0.25">
      <c r="A58" s="181" t="s">
        <v>1196</v>
      </c>
      <c r="B58" s="181" t="s">
        <v>1283</v>
      </c>
      <c r="C58" s="181" t="s">
        <v>1284</v>
      </c>
      <c r="D58" s="181" t="s">
        <v>1403</v>
      </c>
      <c r="E58" s="181" t="s">
        <v>1406</v>
      </c>
      <c r="F58" s="181" t="s">
        <v>1407</v>
      </c>
      <c r="G58" s="181" t="s">
        <v>1288</v>
      </c>
      <c r="H58" s="181" t="s">
        <v>1289</v>
      </c>
    </row>
    <row r="59" spans="1:8" x14ac:dyDescent="0.25">
      <c r="A59" s="181" t="s">
        <v>1196</v>
      </c>
      <c r="B59" s="181" t="s">
        <v>1283</v>
      </c>
      <c r="C59" s="181" t="s">
        <v>1284</v>
      </c>
      <c r="D59" s="181" t="s">
        <v>1408</v>
      </c>
      <c r="E59" s="181" t="s">
        <v>1409</v>
      </c>
      <c r="F59" s="181" t="s">
        <v>1410</v>
      </c>
      <c r="G59" s="181" t="s">
        <v>1288</v>
      </c>
      <c r="H59" s="181" t="s">
        <v>1289</v>
      </c>
    </row>
    <row r="60" spans="1:8" x14ac:dyDescent="0.25">
      <c r="A60" s="181" t="s">
        <v>1196</v>
      </c>
      <c r="B60" s="181" t="s">
        <v>1283</v>
      </c>
      <c r="C60" s="181" t="s">
        <v>1411</v>
      </c>
      <c r="D60" s="181" t="s">
        <v>1412</v>
      </c>
      <c r="E60" s="181" t="s">
        <v>1413</v>
      </c>
      <c r="F60" s="181" t="s">
        <v>1414</v>
      </c>
      <c r="G60" s="181" t="s">
        <v>1415</v>
      </c>
      <c r="H60" s="181" t="s">
        <v>1416</v>
      </c>
    </row>
    <row r="61" spans="1:8" x14ac:dyDescent="0.25">
      <c r="A61" s="181" t="s">
        <v>1196</v>
      </c>
      <c r="B61" s="181" t="s">
        <v>1283</v>
      </c>
      <c r="C61" s="181" t="s">
        <v>1411</v>
      </c>
      <c r="D61" s="181" t="s">
        <v>1412</v>
      </c>
      <c r="E61" s="181" t="s">
        <v>1417</v>
      </c>
      <c r="F61" s="181" t="s">
        <v>1418</v>
      </c>
      <c r="G61" s="181" t="s">
        <v>1415</v>
      </c>
      <c r="H61" s="181" t="s">
        <v>1416</v>
      </c>
    </row>
    <row r="62" spans="1:8" x14ac:dyDescent="0.25">
      <c r="A62" s="181" t="s">
        <v>1196</v>
      </c>
      <c r="B62" s="181" t="s">
        <v>1283</v>
      </c>
      <c r="C62" s="181" t="s">
        <v>1411</v>
      </c>
      <c r="D62" s="181" t="s">
        <v>1412</v>
      </c>
      <c r="E62" s="181" t="s">
        <v>1419</v>
      </c>
      <c r="F62" s="181" t="s">
        <v>1420</v>
      </c>
      <c r="G62" s="181" t="s">
        <v>1415</v>
      </c>
      <c r="H62" s="181" t="s">
        <v>1416</v>
      </c>
    </row>
    <row r="63" spans="1:8" x14ac:dyDescent="0.25">
      <c r="A63" s="181" t="s">
        <v>1196</v>
      </c>
      <c r="B63" s="181" t="s">
        <v>1283</v>
      </c>
      <c r="C63" s="181" t="s">
        <v>1411</v>
      </c>
      <c r="D63" s="181" t="s">
        <v>1412</v>
      </c>
      <c r="E63" s="181" t="s">
        <v>1421</v>
      </c>
      <c r="F63" s="181" t="s">
        <v>1422</v>
      </c>
      <c r="G63" s="181" t="s">
        <v>1415</v>
      </c>
      <c r="H63" s="181" t="s">
        <v>1416</v>
      </c>
    </row>
    <row r="64" spans="1:8" x14ac:dyDescent="0.25">
      <c r="A64" s="181" t="s">
        <v>1196</v>
      </c>
      <c r="B64" s="181" t="s">
        <v>1283</v>
      </c>
      <c r="C64" s="181" t="s">
        <v>1411</v>
      </c>
      <c r="D64" s="181" t="s">
        <v>1412</v>
      </c>
      <c r="E64" s="181" t="s">
        <v>1423</v>
      </c>
      <c r="F64" s="181" t="s">
        <v>1424</v>
      </c>
      <c r="G64" s="181" t="s">
        <v>1415</v>
      </c>
      <c r="H64" s="181" t="s">
        <v>1416</v>
      </c>
    </row>
    <row r="65" spans="1:8" x14ac:dyDescent="0.25">
      <c r="A65" s="181" t="s">
        <v>1196</v>
      </c>
      <c r="B65" s="181" t="s">
        <v>1283</v>
      </c>
      <c r="C65" s="181" t="s">
        <v>1411</v>
      </c>
      <c r="D65" s="181" t="s">
        <v>1412</v>
      </c>
      <c r="E65" s="181" t="s">
        <v>1425</v>
      </c>
      <c r="F65" s="181" t="s">
        <v>1426</v>
      </c>
      <c r="G65" s="181" t="s">
        <v>1415</v>
      </c>
      <c r="H65" s="181" t="s">
        <v>1416</v>
      </c>
    </row>
    <row r="66" spans="1:8" x14ac:dyDescent="0.25">
      <c r="A66" s="181" t="s">
        <v>1196</v>
      </c>
      <c r="B66" s="181" t="s">
        <v>1283</v>
      </c>
      <c r="C66" s="181" t="s">
        <v>1411</v>
      </c>
      <c r="D66" s="181" t="s">
        <v>1427</v>
      </c>
      <c r="E66" s="181" t="s">
        <v>1428</v>
      </c>
      <c r="F66" s="181" t="s">
        <v>1429</v>
      </c>
      <c r="G66" s="181" t="s">
        <v>1415</v>
      </c>
      <c r="H66" s="181" t="s">
        <v>1416</v>
      </c>
    </row>
    <row r="67" spans="1:8" x14ac:dyDescent="0.25">
      <c r="A67" s="181" t="s">
        <v>1196</v>
      </c>
      <c r="B67" s="181" t="s">
        <v>1283</v>
      </c>
      <c r="C67" s="181" t="s">
        <v>1411</v>
      </c>
      <c r="D67" s="181" t="s">
        <v>1427</v>
      </c>
      <c r="E67" s="181" t="s">
        <v>1430</v>
      </c>
      <c r="F67" s="181" t="s">
        <v>1431</v>
      </c>
      <c r="G67" s="181" t="s">
        <v>1415</v>
      </c>
      <c r="H67" s="181" t="s">
        <v>1416</v>
      </c>
    </row>
    <row r="68" spans="1:8" x14ac:dyDescent="0.25">
      <c r="A68" s="181" t="s">
        <v>1196</v>
      </c>
      <c r="B68" s="181" t="s">
        <v>1283</v>
      </c>
      <c r="C68" s="181" t="s">
        <v>1411</v>
      </c>
      <c r="D68" s="181" t="s">
        <v>1427</v>
      </c>
      <c r="E68" s="181" t="s">
        <v>1432</v>
      </c>
      <c r="F68" s="181" t="s">
        <v>1433</v>
      </c>
      <c r="G68" s="181" t="s">
        <v>1415</v>
      </c>
      <c r="H68" s="181" t="s">
        <v>1416</v>
      </c>
    </row>
    <row r="69" spans="1:8" x14ac:dyDescent="0.25">
      <c r="A69" s="181" t="s">
        <v>1196</v>
      </c>
      <c r="B69" s="181" t="s">
        <v>1283</v>
      </c>
      <c r="C69" s="181" t="s">
        <v>1411</v>
      </c>
      <c r="D69" s="181" t="s">
        <v>1427</v>
      </c>
      <c r="E69" s="181" t="s">
        <v>1434</v>
      </c>
      <c r="F69" s="181" t="s">
        <v>1435</v>
      </c>
      <c r="G69" s="181" t="s">
        <v>1415</v>
      </c>
      <c r="H69" s="181" t="s">
        <v>1416</v>
      </c>
    </row>
    <row r="70" spans="1:8" x14ac:dyDescent="0.25">
      <c r="A70" s="181" t="s">
        <v>1196</v>
      </c>
      <c r="B70" s="181" t="s">
        <v>1283</v>
      </c>
      <c r="C70" s="181" t="s">
        <v>1411</v>
      </c>
      <c r="D70" s="181" t="s">
        <v>1436</v>
      </c>
      <c r="E70" s="181" t="s">
        <v>1437</v>
      </c>
      <c r="F70" s="181" t="s">
        <v>1438</v>
      </c>
      <c r="G70" s="181" t="s">
        <v>1415</v>
      </c>
      <c r="H70" s="181" t="s">
        <v>1416</v>
      </c>
    </row>
    <row r="71" spans="1:8" x14ac:dyDescent="0.25">
      <c r="A71" s="181" t="s">
        <v>1196</v>
      </c>
      <c r="B71" s="181" t="s">
        <v>1283</v>
      </c>
      <c r="C71" s="181" t="s">
        <v>1411</v>
      </c>
      <c r="D71" s="181" t="s">
        <v>1436</v>
      </c>
      <c r="E71" s="181" t="s">
        <v>1439</v>
      </c>
      <c r="F71" s="181" t="s">
        <v>1440</v>
      </c>
      <c r="G71" s="181" t="s">
        <v>1415</v>
      </c>
      <c r="H71" s="181" t="s">
        <v>1416</v>
      </c>
    </row>
    <row r="72" spans="1:8" x14ac:dyDescent="0.25">
      <c r="A72" s="181" t="s">
        <v>1196</v>
      </c>
      <c r="B72" s="181" t="s">
        <v>1283</v>
      </c>
      <c r="C72" s="181" t="s">
        <v>1411</v>
      </c>
      <c r="D72" s="181" t="s">
        <v>1436</v>
      </c>
      <c r="E72" s="181" t="s">
        <v>1441</v>
      </c>
      <c r="F72" s="181" t="s">
        <v>1442</v>
      </c>
      <c r="G72" s="181" t="s">
        <v>1415</v>
      </c>
      <c r="H72" s="181" t="s">
        <v>1416</v>
      </c>
    </row>
    <row r="73" spans="1:8" x14ac:dyDescent="0.25">
      <c r="A73" s="181" t="s">
        <v>1196</v>
      </c>
      <c r="B73" s="181" t="s">
        <v>1283</v>
      </c>
      <c r="C73" s="181" t="s">
        <v>1411</v>
      </c>
      <c r="D73" s="181" t="s">
        <v>1436</v>
      </c>
      <c r="E73" s="181" t="s">
        <v>1443</v>
      </c>
      <c r="F73" s="181" t="s">
        <v>1444</v>
      </c>
      <c r="G73" s="181" t="s">
        <v>1415</v>
      </c>
      <c r="H73" s="181" t="s">
        <v>1416</v>
      </c>
    </row>
    <row r="74" spans="1:8" x14ac:dyDescent="0.25">
      <c r="A74" s="181" t="s">
        <v>1196</v>
      </c>
      <c r="B74" s="181" t="s">
        <v>1283</v>
      </c>
      <c r="C74" s="181" t="s">
        <v>1411</v>
      </c>
      <c r="D74" s="181" t="s">
        <v>1436</v>
      </c>
      <c r="E74" s="181" t="s">
        <v>1445</v>
      </c>
      <c r="F74" s="181" t="s">
        <v>1446</v>
      </c>
      <c r="G74" s="181" t="s">
        <v>1415</v>
      </c>
      <c r="H74" s="181" t="s">
        <v>1416</v>
      </c>
    </row>
    <row r="75" spans="1:8" x14ac:dyDescent="0.25">
      <c r="A75" s="181" t="s">
        <v>1196</v>
      </c>
      <c r="B75" s="181" t="s">
        <v>1283</v>
      </c>
      <c r="C75" s="181" t="s">
        <v>1411</v>
      </c>
      <c r="D75" s="181" t="s">
        <v>1436</v>
      </c>
      <c r="E75" s="181" t="s">
        <v>1447</v>
      </c>
      <c r="F75" s="181" t="s">
        <v>1448</v>
      </c>
      <c r="G75" s="181" t="s">
        <v>1415</v>
      </c>
      <c r="H75" s="181" t="s">
        <v>1416</v>
      </c>
    </row>
    <row r="76" spans="1:8" x14ac:dyDescent="0.25">
      <c r="A76" s="181" t="s">
        <v>1196</v>
      </c>
      <c r="B76" s="181" t="s">
        <v>1283</v>
      </c>
      <c r="C76" s="181" t="s">
        <v>1411</v>
      </c>
      <c r="D76" s="181" t="s">
        <v>1436</v>
      </c>
      <c r="E76" s="181" t="s">
        <v>1449</v>
      </c>
      <c r="F76" s="181" t="s">
        <v>1450</v>
      </c>
      <c r="G76" s="181" t="s">
        <v>1415</v>
      </c>
      <c r="H76" s="181" t="s">
        <v>1416</v>
      </c>
    </row>
    <row r="77" spans="1:8" x14ac:dyDescent="0.25">
      <c r="A77" s="181" t="s">
        <v>1196</v>
      </c>
      <c r="B77" s="181" t="s">
        <v>1283</v>
      </c>
      <c r="C77" s="181" t="s">
        <v>1411</v>
      </c>
      <c r="D77" s="181" t="s">
        <v>1436</v>
      </c>
      <c r="E77" s="181" t="s">
        <v>1451</v>
      </c>
      <c r="F77" s="181" t="s">
        <v>1452</v>
      </c>
      <c r="G77" s="181" t="s">
        <v>1415</v>
      </c>
      <c r="H77" s="181" t="s">
        <v>1416</v>
      </c>
    </row>
    <row r="78" spans="1:8" x14ac:dyDescent="0.25">
      <c r="A78" s="181" t="s">
        <v>1196</v>
      </c>
      <c r="B78" s="181" t="s">
        <v>1283</v>
      </c>
      <c r="C78" s="181" t="s">
        <v>1411</v>
      </c>
      <c r="D78" s="181" t="s">
        <v>1436</v>
      </c>
      <c r="E78" s="181" t="s">
        <v>1453</v>
      </c>
      <c r="F78" s="181" t="s">
        <v>1454</v>
      </c>
      <c r="G78" s="181" t="s">
        <v>1415</v>
      </c>
      <c r="H78" s="181" t="s">
        <v>1416</v>
      </c>
    </row>
    <row r="79" spans="1:8" x14ac:dyDescent="0.25">
      <c r="A79" s="181" t="s">
        <v>1196</v>
      </c>
      <c r="B79" s="181" t="s">
        <v>1283</v>
      </c>
      <c r="C79" s="181" t="s">
        <v>1411</v>
      </c>
      <c r="D79" s="181" t="s">
        <v>1436</v>
      </c>
      <c r="E79" s="181" t="s">
        <v>1455</v>
      </c>
      <c r="F79" s="181" t="s">
        <v>1456</v>
      </c>
      <c r="G79" s="181" t="s">
        <v>1415</v>
      </c>
      <c r="H79" s="181" t="s">
        <v>1416</v>
      </c>
    </row>
    <row r="80" spans="1:8" x14ac:dyDescent="0.25">
      <c r="A80" s="181" t="s">
        <v>1196</v>
      </c>
      <c r="B80" s="181" t="s">
        <v>1283</v>
      </c>
      <c r="C80" s="181" t="s">
        <v>1411</v>
      </c>
      <c r="D80" s="181" t="s">
        <v>1436</v>
      </c>
      <c r="E80" s="181" t="s">
        <v>1457</v>
      </c>
      <c r="F80" s="181" t="s">
        <v>1458</v>
      </c>
      <c r="G80" s="181" t="s">
        <v>1415</v>
      </c>
      <c r="H80" s="181" t="s">
        <v>1416</v>
      </c>
    </row>
    <row r="81" spans="1:8" x14ac:dyDescent="0.25">
      <c r="A81" s="181" t="s">
        <v>1196</v>
      </c>
      <c r="B81" s="181" t="s">
        <v>1283</v>
      </c>
      <c r="C81" s="181" t="s">
        <v>1411</v>
      </c>
      <c r="D81" s="181" t="s">
        <v>1436</v>
      </c>
      <c r="E81" s="181" t="s">
        <v>1459</v>
      </c>
      <c r="F81" s="181" t="s">
        <v>1460</v>
      </c>
      <c r="G81" s="181" t="s">
        <v>1415</v>
      </c>
      <c r="H81" s="181" t="s">
        <v>1416</v>
      </c>
    </row>
    <row r="82" spans="1:8" x14ac:dyDescent="0.25">
      <c r="A82" s="181" t="s">
        <v>1196</v>
      </c>
      <c r="B82" s="181" t="s">
        <v>1283</v>
      </c>
      <c r="C82" s="181" t="s">
        <v>1411</v>
      </c>
      <c r="D82" s="181" t="s">
        <v>1436</v>
      </c>
      <c r="E82" s="181" t="s">
        <v>1461</v>
      </c>
      <c r="F82" s="181" t="s">
        <v>1462</v>
      </c>
      <c r="G82" s="181" t="s">
        <v>1415</v>
      </c>
      <c r="H82" s="181" t="s">
        <v>1416</v>
      </c>
    </row>
    <row r="83" spans="1:8" x14ac:dyDescent="0.25">
      <c r="A83" s="181" t="s">
        <v>1196</v>
      </c>
      <c r="B83" s="181" t="s">
        <v>1283</v>
      </c>
      <c r="C83" s="181" t="s">
        <v>1411</v>
      </c>
      <c r="D83" s="181" t="s">
        <v>1436</v>
      </c>
      <c r="E83" s="181" t="s">
        <v>1463</v>
      </c>
      <c r="F83" s="181" t="s">
        <v>1464</v>
      </c>
      <c r="G83" s="181" t="s">
        <v>1415</v>
      </c>
      <c r="H83" s="181" t="s">
        <v>1416</v>
      </c>
    </row>
    <row r="84" spans="1:8" x14ac:dyDescent="0.25">
      <c r="A84" s="181" t="s">
        <v>1196</v>
      </c>
      <c r="B84" s="181" t="s">
        <v>1283</v>
      </c>
      <c r="C84" s="181" t="s">
        <v>1411</v>
      </c>
      <c r="D84" s="181" t="s">
        <v>1436</v>
      </c>
      <c r="E84" s="181" t="s">
        <v>1465</v>
      </c>
      <c r="F84" s="181" t="s">
        <v>1466</v>
      </c>
      <c r="G84" s="181" t="s">
        <v>1415</v>
      </c>
      <c r="H84" s="181" t="s">
        <v>1416</v>
      </c>
    </row>
    <row r="85" spans="1:8" x14ac:dyDescent="0.25">
      <c r="A85" s="181" t="s">
        <v>1196</v>
      </c>
      <c r="B85" s="181" t="s">
        <v>1283</v>
      </c>
      <c r="C85" s="181" t="s">
        <v>1411</v>
      </c>
      <c r="D85" s="181" t="s">
        <v>1436</v>
      </c>
      <c r="E85" s="181" t="s">
        <v>1467</v>
      </c>
      <c r="F85" s="181" t="s">
        <v>1468</v>
      </c>
      <c r="G85" s="181" t="s">
        <v>1415</v>
      </c>
      <c r="H85" s="181" t="s">
        <v>1416</v>
      </c>
    </row>
    <row r="86" spans="1:8" x14ac:dyDescent="0.25">
      <c r="A86" s="181" t="s">
        <v>1196</v>
      </c>
      <c r="B86" s="181" t="s">
        <v>1283</v>
      </c>
      <c r="C86" s="181" t="s">
        <v>1411</v>
      </c>
      <c r="D86" s="181" t="s">
        <v>1436</v>
      </c>
      <c r="E86" s="181" t="s">
        <v>1469</v>
      </c>
      <c r="F86" s="181" t="s">
        <v>1470</v>
      </c>
      <c r="G86" s="181" t="s">
        <v>1415</v>
      </c>
      <c r="H86" s="181" t="s">
        <v>1416</v>
      </c>
    </row>
    <row r="87" spans="1:8" x14ac:dyDescent="0.25">
      <c r="A87" s="181" t="s">
        <v>1196</v>
      </c>
      <c r="B87" s="181" t="s">
        <v>1283</v>
      </c>
      <c r="C87" s="181" t="s">
        <v>1411</v>
      </c>
      <c r="D87" s="181" t="s">
        <v>1436</v>
      </c>
      <c r="E87" s="181" t="s">
        <v>1471</v>
      </c>
      <c r="F87" s="181" t="s">
        <v>1472</v>
      </c>
      <c r="G87" s="181" t="s">
        <v>1415</v>
      </c>
      <c r="H87" s="181" t="s">
        <v>1416</v>
      </c>
    </row>
    <row r="88" spans="1:8" x14ac:dyDescent="0.25">
      <c r="A88" s="181" t="s">
        <v>1196</v>
      </c>
      <c r="B88" s="181" t="s">
        <v>1283</v>
      </c>
      <c r="C88" s="181" t="s">
        <v>1411</v>
      </c>
      <c r="D88" s="181" t="s">
        <v>1436</v>
      </c>
      <c r="E88" s="181" t="s">
        <v>1473</v>
      </c>
      <c r="F88" s="181" t="s">
        <v>1474</v>
      </c>
      <c r="G88" s="181" t="s">
        <v>1415</v>
      </c>
      <c r="H88" s="181" t="s">
        <v>1416</v>
      </c>
    </row>
    <row r="89" spans="1:8" x14ac:dyDescent="0.25">
      <c r="A89" s="181" t="s">
        <v>1196</v>
      </c>
      <c r="B89" s="181" t="s">
        <v>1283</v>
      </c>
      <c r="C89" s="181" t="s">
        <v>1411</v>
      </c>
      <c r="D89" s="181" t="s">
        <v>1436</v>
      </c>
      <c r="E89" s="181" t="s">
        <v>1475</v>
      </c>
      <c r="F89" s="181" t="s">
        <v>1476</v>
      </c>
      <c r="G89" s="181" t="s">
        <v>1415</v>
      </c>
      <c r="H89" s="181" t="s">
        <v>1416</v>
      </c>
    </row>
    <row r="90" spans="1:8" x14ac:dyDescent="0.25">
      <c r="A90" s="181" t="s">
        <v>1196</v>
      </c>
      <c r="B90" s="181" t="s">
        <v>1283</v>
      </c>
      <c r="C90" s="181" t="s">
        <v>1411</v>
      </c>
      <c r="D90" s="181" t="s">
        <v>1477</v>
      </c>
      <c r="E90" s="181" t="s">
        <v>1478</v>
      </c>
      <c r="F90" s="181" t="s">
        <v>1479</v>
      </c>
      <c r="G90" s="181" t="s">
        <v>1415</v>
      </c>
      <c r="H90" s="181" t="s">
        <v>1416</v>
      </c>
    </row>
    <row r="91" spans="1:8" x14ac:dyDescent="0.25">
      <c r="A91" s="181" t="s">
        <v>1196</v>
      </c>
      <c r="B91" s="181" t="s">
        <v>1283</v>
      </c>
      <c r="C91" s="181" t="s">
        <v>1411</v>
      </c>
      <c r="D91" s="181" t="s">
        <v>1477</v>
      </c>
      <c r="E91" s="181" t="s">
        <v>1480</v>
      </c>
      <c r="F91" s="181" t="s">
        <v>1481</v>
      </c>
      <c r="G91" s="181" t="s">
        <v>1415</v>
      </c>
      <c r="H91" s="181" t="s">
        <v>1416</v>
      </c>
    </row>
    <row r="92" spans="1:8" x14ac:dyDescent="0.25">
      <c r="A92" s="181" t="s">
        <v>1196</v>
      </c>
      <c r="B92" s="181" t="s">
        <v>1283</v>
      </c>
      <c r="C92" s="181" t="s">
        <v>1411</v>
      </c>
      <c r="D92" s="181" t="s">
        <v>1477</v>
      </c>
      <c r="E92" s="181" t="s">
        <v>1482</v>
      </c>
      <c r="F92" s="181" t="s">
        <v>1483</v>
      </c>
      <c r="G92" s="181" t="s">
        <v>1415</v>
      </c>
      <c r="H92" s="181" t="s">
        <v>1416</v>
      </c>
    </row>
    <row r="93" spans="1:8" x14ac:dyDescent="0.25">
      <c r="A93" s="181" t="s">
        <v>1196</v>
      </c>
      <c r="B93" s="181" t="s">
        <v>1283</v>
      </c>
      <c r="C93" s="181" t="s">
        <v>1411</v>
      </c>
      <c r="D93" s="181" t="s">
        <v>1477</v>
      </c>
      <c r="E93" s="181" t="s">
        <v>1484</v>
      </c>
      <c r="F93" s="181" t="s">
        <v>1485</v>
      </c>
      <c r="G93" s="181" t="s">
        <v>1415</v>
      </c>
      <c r="H93" s="181" t="s">
        <v>1416</v>
      </c>
    </row>
    <row r="94" spans="1:8" x14ac:dyDescent="0.25">
      <c r="A94" s="181" t="s">
        <v>1196</v>
      </c>
      <c r="B94" s="181" t="s">
        <v>1283</v>
      </c>
      <c r="C94" s="181" t="s">
        <v>1411</v>
      </c>
      <c r="D94" s="181" t="s">
        <v>1477</v>
      </c>
      <c r="E94" s="181" t="s">
        <v>1486</v>
      </c>
      <c r="F94" s="181" t="s">
        <v>1487</v>
      </c>
      <c r="G94" s="181" t="s">
        <v>1415</v>
      </c>
      <c r="H94" s="181" t="s">
        <v>1416</v>
      </c>
    </row>
    <row r="95" spans="1:8" x14ac:dyDescent="0.25">
      <c r="A95" s="181" t="s">
        <v>1196</v>
      </c>
      <c r="B95" s="181" t="s">
        <v>1283</v>
      </c>
      <c r="C95" s="181" t="s">
        <v>1411</v>
      </c>
      <c r="D95" s="181" t="s">
        <v>1477</v>
      </c>
      <c r="E95" s="181" t="s">
        <v>1488</v>
      </c>
      <c r="F95" s="181" t="s">
        <v>1489</v>
      </c>
      <c r="G95" s="181" t="s">
        <v>1415</v>
      </c>
      <c r="H95" s="181" t="s">
        <v>1416</v>
      </c>
    </row>
    <row r="96" spans="1:8" x14ac:dyDescent="0.25">
      <c r="A96" s="181" t="s">
        <v>1196</v>
      </c>
      <c r="B96" s="181" t="s">
        <v>1283</v>
      </c>
      <c r="C96" s="181" t="s">
        <v>1411</v>
      </c>
      <c r="D96" s="181" t="s">
        <v>1477</v>
      </c>
      <c r="E96" s="181" t="s">
        <v>1490</v>
      </c>
      <c r="F96" s="181" t="s">
        <v>1491</v>
      </c>
      <c r="G96" s="181" t="s">
        <v>1415</v>
      </c>
      <c r="H96" s="181" t="s">
        <v>1416</v>
      </c>
    </row>
    <row r="97" spans="1:8" x14ac:dyDescent="0.25">
      <c r="A97" s="181" t="s">
        <v>1196</v>
      </c>
      <c r="B97" s="181" t="s">
        <v>1283</v>
      </c>
      <c r="C97" s="181" t="s">
        <v>1411</v>
      </c>
      <c r="D97" s="181" t="s">
        <v>1477</v>
      </c>
      <c r="E97" s="181" t="s">
        <v>1492</v>
      </c>
      <c r="F97" s="181" t="s">
        <v>1493</v>
      </c>
      <c r="G97" s="181" t="s">
        <v>1415</v>
      </c>
      <c r="H97" s="181" t="s">
        <v>1416</v>
      </c>
    </row>
    <row r="98" spans="1:8" x14ac:dyDescent="0.25">
      <c r="A98" s="181" t="s">
        <v>1196</v>
      </c>
      <c r="B98" s="181" t="s">
        <v>1283</v>
      </c>
      <c r="C98" s="181" t="s">
        <v>1411</v>
      </c>
      <c r="D98" s="181" t="s">
        <v>1477</v>
      </c>
      <c r="E98" s="181" t="s">
        <v>1494</v>
      </c>
      <c r="F98" s="181" t="s">
        <v>1495</v>
      </c>
      <c r="G98" s="181" t="s">
        <v>1415</v>
      </c>
      <c r="H98" s="181" t="s">
        <v>1416</v>
      </c>
    </row>
    <row r="99" spans="1:8" x14ac:dyDescent="0.25">
      <c r="A99" s="181" t="s">
        <v>1196</v>
      </c>
      <c r="B99" s="181" t="s">
        <v>1283</v>
      </c>
      <c r="C99" s="181" t="s">
        <v>1411</v>
      </c>
      <c r="D99" s="181" t="s">
        <v>1477</v>
      </c>
      <c r="E99" s="181" t="s">
        <v>1496</v>
      </c>
      <c r="F99" s="181" t="s">
        <v>1497</v>
      </c>
      <c r="G99" s="181" t="s">
        <v>1415</v>
      </c>
      <c r="H99" s="181" t="s">
        <v>1416</v>
      </c>
    </row>
    <row r="100" spans="1:8" x14ac:dyDescent="0.25">
      <c r="A100" s="181" t="s">
        <v>1196</v>
      </c>
      <c r="B100" s="181" t="s">
        <v>1283</v>
      </c>
      <c r="C100" s="181" t="s">
        <v>1411</v>
      </c>
      <c r="D100" s="181" t="s">
        <v>1477</v>
      </c>
      <c r="E100" s="181" t="s">
        <v>1498</v>
      </c>
      <c r="F100" s="181" t="s">
        <v>1499</v>
      </c>
      <c r="G100" s="181" t="s">
        <v>1415</v>
      </c>
      <c r="H100" s="181" t="s">
        <v>1416</v>
      </c>
    </row>
    <row r="101" spans="1:8" x14ac:dyDescent="0.25">
      <c r="A101" s="181" t="s">
        <v>1196</v>
      </c>
      <c r="B101" s="181" t="s">
        <v>1283</v>
      </c>
      <c r="C101" s="181" t="s">
        <v>1411</v>
      </c>
      <c r="D101" s="181" t="s">
        <v>1477</v>
      </c>
      <c r="E101" s="181" t="s">
        <v>1500</v>
      </c>
      <c r="F101" s="181" t="s">
        <v>1501</v>
      </c>
      <c r="G101" s="181" t="s">
        <v>1415</v>
      </c>
      <c r="H101" s="181" t="s">
        <v>1416</v>
      </c>
    </row>
    <row r="102" spans="1:8" x14ac:dyDescent="0.25">
      <c r="A102" s="181" t="s">
        <v>1196</v>
      </c>
      <c r="B102" s="181" t="s">
        <v>1283</v>
      </c>
      <c r="C102" s="181" t="s">
        <v>1411</v>
      </c>
      <c r="D102" s="181" t="s">
        <v>1477</v>
      </c>
      <c r="E102" s="181" t="s">
        <v>1502</v>
      </c>
      <c r="F102" s="181" t="s">
        <v>1503</v>
      </c>
      <c r="G102" s="181" t="s">
        <v>1415</v>
      </c>
      <c r="H102" s="181" t="s">
        <v>1416</v>
      </c>
    </row>
    <row r="103" spans="1:8" x14ac:dyDescent="0.25">
      <c r="A103" s="181" t="s">
        <v>1196</v>
      </c>
      <c r="B103" s="181" t="s">
        <v>1283</v>
      </c>
      <c r="C103" s="181" t="s">
        <v>1411</v>
      </c>
      <c r="D103" s="181" t="s">
        <v>1477</v>
      </c>
      <c r="E103" s="181" t="s">
        <v>1504</v>
      </c>
      <c r="F103" s="181" t="s">
        <v>1505</v>
      </c>
      <c r="G103" s="181" t="s">
        <v>1415</v>
      </c>
      <c r="H103" s="181" t="s">
        <v>1416</v>
      </c>
    </row>
    <row r="104" spans="1:8" x14ac:dyDescent="0.25">
      <c r="A104" s="181" t="s">
        <v>1196</v>
      </c>
      <c r="B104" s="181" t="s">
        <v>1283</v>
      </c>
      <c r="C104" s="181" t="s">
        <v>1411</v>
      </c>
      <c r="D104" s="181" t="s">
        <v>1477</v>
      </c>
      <c r="E104" s="181" t="s">
        <v>1506</v>
      </c>
      <c r="F104" s="181" t="s">
        <v>1507</v>
      </c>
      <c r="G104" s="181" t="s">
        <v>1415</v>
      </c>
      <c r="H104" s="181" t="s">
        <v>1416</v>
      </c>
    </row>
    <row r="105" spans="1:8" x14ac:dyDescent="0.25">
      <c r="A105" s="181" t="s">
        <v>1196</v>
      </c>
      <c r="B105" s="181" t="s">
        <v>1283</v>
      </c>
      <c r="C105" s="181" t="s">
        <v>1411</v>
      </c>
      <c r="D105" s="181" t="s">
        <v>1477</v>
      </c>
      <c r="E105" s="181" t="s">
        <v>1508</v>
      </c>
      <c r="F105" s="181" t="s">
        <v>1509</v>
      </c>
      <c r="G105" s="181" t="s">
        <v>1415</v>
      </c>
      <c r="H105" s="181" t="s">
        <v>1416</v>
      </c>
    </row>
    <row r="106" spans="1:8" x14ac:dyDescent="0.25">
      <c r="A106" s="181" t="s">
        <v>1196</v>
      </c>
      <c r="B106" s="181" t="s">
        <v>1283</v>
      </c>
      <c r="C106" s="181" t="s">
        <v>1411</v>
      </c>
      <c r="D106" s="181" t="s">
        <v>1477</v>
      </c>
      <c r="E106" s="181" t="s">
        <v>1510</v>
      </c>
      <c r="F106" s="181" t="s">
        <v>1511</v>
      </c>
      <c r="G106" s="181" t="s">
        <v>1415</v>
      </c>
      <c r="H106" s="181" t="s">
        <v>1416</v>
      </c>
    </row>
    <row r="107" spans="1:8" x14ac:dyDescent="0.25">
      <c r="A107" s="181" t="s">
        <v>1196</v>
      </c>
      <c r="B107" s="181" t="s">
        <v>1283</v>
      </c>
      <c r="C107" s="181" t="s">
        <v>1411</v>
      </c>
      <c r="D107" s="181" t="s">
        <v>1477</v>
      </c>
      <c r="E107" s="181" t="s">
        <v>1512</v>
      </c>
      <c r="F107" s="181" t="s">
        <v>1513</v>
      </c>
      <c r="G107" s="181" t="s">
        <v>1415</v>
      </c>
      <c r="H107" s="181" t="s">
        <v>1416</v>
      </c>
    </row>
    <row r="108" spans="1:8" x14ac:dyDescent="0.25">
      <c r="A108" s="181" t="s">
        <v>1196</v>
      </c>
      <c r="B108" s="181" t="s">
        <v>1283</v>
      </c>
      <c r="C108" s="181" t="s">
        <v>1411</v>
      </c>
      <c r="D108" s="181" t="s">
        <v>1477</v>
      </c>
      <c r="E108" s="181" t="s">
        <v>1514</v>
      </c>
      <c r="F108" s="181" t="s">
        <v>1515</v>
      </c>
      <c r="G108" s="181" t="s">
        <v>1415</v>
      </c>
      <c r="H108" s="181" t="s">
        <v>1416</v>
      </c>
    </row>
    <row r="109" spans="1:8" x14ac:dyDescent="0.25">
      <c r="A109" s="181" t="s">
        <v>1196</v>
      </c>
      <c r="B109" s="181" t="s">
        <v>1283</v>
      </c>
      <c r="C109" s="181" t="s">
        <v>1411</v>
      </c>
      <c r="D109" s="181" t="s">
        <v>1477</v>
      </c>
      <c r="E109" s="181" t="s">
        <v>1516</v>
      </c>
      <c r="F109" s="181" t="s">
        <v>1517</v>
      </c>
      <c r="G109" s="181" t="s">
        <v>1415</v>
      </c>
      <c r="H109" s="181" t="s">
        <v>1416</v>
      </c>
    </row>
    <row r="110" spans="1:8" x14ac:dyDescent="0.25">
      <c r="A110" s="181" t="s">
        <v>1196</v>
      </c>
      <c r="B110" s="181" t="s">
        <v>1283</v>
      </c>
      <c r="C110" s="181" t="s">
        <v>1411</v>
      </c>
      <c r="D110" s="181" t="s">
        <v>1477</v>
      </c>
      <c r="E110" s="181" t="s">
        <v>1518</v>
      </c>
      <c r="F110" s="181" t="s">
        <v>1519</v>
      </c>
      <c r="G110" s="181" t="s">
        <v>1415</v>
      </c>
      <c r="H110" s="181" t="s">
        <v>1416</v>
      </c>
    </row>
    <row r="111" spans="1:8" x14ac:dyDescent="0.25">
      <c r="A111" s="181" t="s">
        <v>1196</v>
      </c>
      <c r="B111" s="181" t="s">
        <v>1283</v>
      </c>
      <c r="C111" s="181" t="s">
        <v>1411</v>
      </c>
      <c r="D111" s="181" t="s">
        <v>1477</v>
      </c>
      <c r="E111" s="181" t="s">
        <v>1520</v>
      </c>
      <c r="F111" s="181" t="s">
        <v>1521</v>
      </c>
      <c r="G111" s="181" t="s">
        <v>1415</v>
      </c>
      <c r="H111" s="181" t="s">
        <v>1416</v>
      </c>
    </row>
    <row r="112" spans="1:8" x14ac:dyDescent="0.25">
      <c r="A112" s="181" t="s">
        <v>1196</v>
      </c>
      <c r="B112" s="181" t="s">
        <v>1283</v>
      </c>
      <c r="C112" s="181" t="s">
        <v>1411</v>
      </c>
      <c r="D112" s="181" t="s">
        <v>1477</v>
      </c>
      <c r="E112" s="181" t="s">
        <v>1522</v>
      </c>
      <c r="F112" s="181" t="s">
        <v>1523</v>
      </c>
      <c r="G112" s="181" t="s">
        <v>1415</v>
      </c>
      <c r="H112" s="181" t="s">
        <v>1416</v>
      </c>
    </row>
    <row r="113" spans="1:8" x14ac:dyDescent="0.25">
      <c r="A113" s="181" t="s">
        <v>1196</v>
      </c>
      <c r="B113" s="181" t="s">
        <v>1283</v>
      </c>
      <c r="C113" s="181" t="s">
        <v>1411</v>
      </c>
      <c r="D113" s="181" t="s">
        <v>1477</v>
      </c>
      <c r="E113" s="181" t="s">
        <v>1524</v>
      </c>
      <c r="F113" s="181" t="s">
        <v>1525</v>
      </c>
      <c r="G113" s="181" t="s">
        <v>1415</v>
      </c>
      <c r="H113" s="181" t="s">
        <v>1416</v>
      </c>
    </row>
    <row r="114" spans="1:8" x14ac:dyDescent="0.25">
      <c r="A114" s="181" t="s">
        <v>1196</v>
      </c>
      <c r="B114" s="181" t="s">
        <v>1283</v>
      </c>
      <c r="C114" s="181" t="s">
        <v>1411</v>
      </c>
      <c r="D114" s="181" t="s">
        <v>1477</v>
      </c>
      <c r="E114" s="181" t="s">
        <v>1526</v>
      </c>
      <c r="F114" s="181" t="s">
        <v>1527</v>
      </c>
      <c r="G114" s="181" t="s">
        <v>1415</v>
      </c>
      <c r="H114" s="181" t="s">
        <v>1416</v>
      </c>
    </row>
    <row r="115" spans="1:8" x14ac:dyDescent="0.25">
      <c r="A115" s="181" t="s">
        <v>1196</v>
      </c>
      <c r="B115" s="181" t="s">
        <v>1283</v>
      </c>
      <c r="C115" s="181" t="s">
        <v>1411</v>
      </c>
      <c r="D115" s="181" t="s">
        <v>1477</v>
      </c>
      <c r="E115" s="181" t="s">
        <v>1528</v>
      </c>
      <c r="F115" s="181" t="s">
        <v>1529</v>
      </c>
      <c r="G115" s="181" t="s">
        <v>1415</v>
      </c>
      <c r="H115" s="181" t="s">
        <v>1416</v>
      </c>
    </row>
    <row r="116" spans="1:8" x14ac:dyDescent="0.25">
      <c r="A116" s="181" t="s">
        <v>1196</v>
      </c>
      <c r="B116" s="181" t="s">
        <v>1283</v>
      </c>
      <c r="C116" s="181" t="s">
        <v>1411</v>
      </c>
      <c r="D116" s="181" t="s">
        <v>1477</v>
      </c>
      <c r="E116" s="181" t="s">
        <v>1530</v>
      </c>
      <c r="F116" s="181" t="s">
        <v>1531</v>
      </c>
      <c r="G116" s="181" t="s">
        <v>1415</v>
      </c>
      <c r="H116" s="181" t="s">
        <v>1416</v>
      </c>
    </row>
    <row r="117" spans="1:8" x14ac:dyDescent="0.25">
      <c r="A117" s="181" t="s">
        <v>1196</v>
      </c>
      <c r="B117" s="181" t="s">
        <v>1283</v>
      </c>
      <c r="C117" s="181" t="s">
        <v>1411</v>
      </c>
      <c r="D117" s="181" t="s">
        <v>1477</v>
      </c>
      <c r="E117" s="181" t="s">
        <v>1532</v>
      </c>
      <c r="F117" s="181" t="s">
        <v>1533</v>
      </c>
      <c r="G117" s="181" t="s">
        <v>1415</v>
      </c>
      <c r="H117" s="181" t="s">
        <v>1416</v>
      </c>
    </row>
    <row r="118" spans="1:8" x14ac:dyDescent="0.25">
      <c r="A118" s="181" t="s">
        <v>1196</v>
      </c>
      <c r="B118" s="181" t="s">
        <v>1283</v>
      </c>
      <c r="C118" s="181" t="s">
        <v>1411</v>
      </c>
      <c r="D118" s="181" t="s">
        <v>1477</v>
      </c>
      <c r="E118" s="181" t="s">
        <v>1534</v>
      </c>
      <c r="F118" s="181" t="s">
        <v>1535</v>
      </c>
      <c r="G118" s="181" t="s">
        <v>1415</v>
      </c>
      <c r="H118" s="181" t="s">
        <v>1416</v>
      </c>
    </row>
    <row r="119" spans="1:8" x14ac:dyDescent="0.25">
      <c r="A119" s="181" t="s">
        <v>1196</v>
      </c>
      <c r="B119" s="181" t="s">
        <v>1283</v>
      </c>
      <c r="C119" s="181" t="s">
        <v>1411</v>
      </c>
      <c r="D119" s="181" t="s">
        <v>1477</v>
      </c>
      <c r="E119" s="181" t="s">
        <v>1536</v>
      </c>
      <c r="F119" s="181" t="s">
        <v>1537</v>
      </c>
      <c r="G119" s="181" t="s">
        <v>1415</v>
      </c>
      <c r="H119" s="181" t="s">
        <v>1416</v>
      </c>
    </row>
    <row r="120" spans="1:8" x14ac:dyDescent="0.25">
      <c r="A120" s="181" t="s">
        <v>1196</v>
      </c>
      <c r="B120" s="181" t="s">
        <v>1283</v>
      </c>
      <c r="C120" s="181" t="s">
        <v>1411</v>
      </c>
      <c r="D120" s="181" t="s">
        <v>1477</v>
      </c>
      <c r="E120" s="181" t="s">
        <v>1538</v>
      </c>
      <c r="F120" s="181" t="s">
        <v>1539</v>
      </c>
      <c r="G120" s="181" t="s">
        <v>1415</v>
      </c>
      <c r="H120" s="181" t="s">
        <v>1416</v>
      </c>
    </row>
    <row r="121" spans="1:8" x14ac:dyDescent="0.25">
      <c r="A121" s="181" t="s">
        <v>1196</v>
      </c>
      <c r="B121" s="181" t="s">
        <v>1283</v>
      </c>
      <c r="C121" s="181" t="s">
        <v>1411</v>
      </c>
      <c r="D121" s="181" t="s">
        <v>1477</v>
      </c>
      <c r="E121" s="181" t="s">
        <v>1540</v>
      </c>
      <c r="F121" s="181" t="s">
        <v>1541</v>
      </c>
      <c r="G121" s="181" t="s">
        <v>1415</v>
      </c>
      <c r="H121" s="181" t="s">
        <v>1416</v>
      </c>
    </row>
    <row r="122" spans="1:8" x14ac:dyDescent="0.25">
      <c r="A122" s="181" t="s">
        <v>1196</v>
      </c>
      <c r="B122" s="181" t="s">
        <v>1283</v>
      </c>
      <c r="C122" s="181" t="s">
        <v>1411</v>
      </c>
      <c r="D122" s="181" t="s">
        <v>1477</v>
      </c>
      <c r="E122" s="181" t="s">
        <v>1542</v>
      </c>
      <c r="F122" s="181" t="s">
        <v>1543</v>
      </c>
      <c r="G122" s="181" t="s">
        <v>1415</v>
      </c>
      <c r="H122" s="181" t="s">
        <v>1416</v>
      </c>
    </row>
    <row r="123" spans="1:8" x14ac:dyDescent="0.25">
      <c r="A123" s="181" t="s">
        <v>1196</v>
      </c>
      <c r="B123" s="181" t="s">
        <v>1283</v>
      </c>
      <c r="C123" s="181" t="s">
        <v>1411</v>
      </c>
      <c r="D123" s="181" t="s">
        <v>1477</v>
      </c>
      <c r="E123" s="181" t="s">
        <v>1544</v>
      </c>
      <c r="F123" s="181" t="s">
        <v>1545</v>
      </c>
      <c r="G123" s="181" t="s">
        <v>1415</v>
      </c>
      <c r="H123" s="181" t="s">
        <v>1416</v>
      </c>
    </row>
    <row r="124" spans="1:8" x14ac:dyDescent="0.25">
      <c r="A124" s="181" t="s">
        <v>1196</v>
      </c>
      <c r="B124" s="181" t="s">
        <v>1283</v>
      </c>
      <c r="C124" s="181" t="s">
        <v>1411</v>
      </c>
      <c r="D124" s="181" t="s">
        <v>1477</v>
      </c>
      <c r="E124" s="181" t="s">
        <v>1546</v>
      </c>
      <c r="F124" s="181" t="s">
        <v>1547</v>
      </c>
      <c r="G124" s="181" t="s">
        <v>1415</v>
      </c>
      <c r="H124" s="181" t="s">
        <v>1416</v>
      </c>
    </row>
    <row r="125" spans="1:8" x14ac:dyDescent="0.25">
      <c r="A125" s="181" t="s">
        <v>1196</v>
      </c>
      <c r="B125" s="181" t="s">
        <v>1283</v>
      </c>
      <c r="C125" s="181" t="s">
        <v>1411</v>
      </c>
      <c r="D125" s="181" t="s">
        <v>1477</v>
      </c>
      <c r="E125" s="181" t="s">
        <v>1548</v>
      </c>
      <c r="F125" s="181" t="s">
        <v>1549</v>
      </c>
      <c r="G125" s="181" t="s">
        <v>1415</v>
      </c>
      <c r="H125" s="181" t="s">
        <v>1416</v>
      </c>
    </row>
    <row r="126" spans="1:8" x14ac:dyDescent="0.25">
      <c r="A126" s="181" t="s">
        <v>1196</v>
      </c>
      <c r="B126" s="181" t="s">
        <v>1283</v>
      </c>
      <c r="C126" s="181" t="s">
        <v>1411</v>
      </c>
      <c r="D126" s="181" t="s">
        <v>1477</v>
      </c>
      <c r="E126" s="181" t="s">
        <v>1550</v>
      </c>
      <c r="F126" s="181" t="s">
        <v>1551</v>
      </c>
      <c r="G126" s="181" t="s">
        <v>1415</v>
      </c>
      <c r="H126" s="181" t="s">
        <v>1416</v>
      </c>
    </row>
    <row r="127" spans="1:8" x14ac:dyDescent="0.25">
      <c r="A127" s="181" t="s">
        <v>1196</v>
      </c>
      <c r="B127" s="181" t="s">
        <v>1283</v>
      </c>
      <c r="C127" s="181" t="s">
        <v>1411</v>
      </c>
      <c r="D127" s="181" t="s">
        <v>1477</v>
      </c>
      <c r="E127" s="181" t="s">
        <v>1552</v>
      </c>
      <c r="F127" s="181" t="s">
        <v>1553</v>
      </c>
      <c r="G127" s="181" t="s">
        <v>1415</v>
      </c>
      <c r="H127" s="181" t="s">
        <v>1416</v>
      </c>
    </row>
    <row r="128" spans="1:8" x14ac:dyDescent="0.25">
      <c r="A128" s="181" t="s">
        <v>1196</v>
      </c>
      <c r="B128" s="181" t="s">
        <v>1283</v>
      </c>
      <c r="C128" s="181" t="s">
        <v>1411</v>
      </c>
      <c r="D128" s="181" t="s">
        <v>1477</v>
      </c>
      <c r="E128" s="181" t="s">
        <v>1554</v>
      </c>
      <c r="F128" s="181" t="s">
        <v>1555</v>
      </c>
      <c r="G128" s="181" t="s">
        <v>1415</v>
      </c>
      <c r="H128" s="181" t="s">
        <v>1416</v>
      </c>
    </row>
    <row r="129" spans="1:8" x14ac:dyDescent="0.25">
      <c r="A129" s="181" t="s">
        <v>1196</v>
      </c>
      <c r="B129" s="181" t="s">
        <v>1283</v>
      </c>
      <c r="C129" s="181" t="s">
        <v>1411</v>
      </c>
      <c r="D129" s="181" t="s">
        <v>1477</v>
      </c>
      <c r="E129" s="181" t="s">
        <v>1556</v>
      </c>
      <c r="F129" s="181" t="s">
        <v>1557</v>
      </c>
      <c r="G129" s="181" t="s">
        <v>1415</v>
      </c>
      <c r="H129" s="181" t="s">
        <v>1416</v>
      </c>
    </row>
    <row r="130" spans="1:8" x14ac:dyDescent="0.25">
      <c r="A130" s="181" t="s">
        <v>1196</v>
      </c>
      <c r="B130" s="181" t="s">
        <v>1283</v>
      </c>
      <c r="C130" s="181" t="s">
        <v>1411</v>
      </c>
      <c r="D130" s="181" t="s">
        <v>1477</v>
      </c>
      <c r="E130" s="181" t="s">
        <v>1558</v>
      </c>
      <c r="F130" s="181" t="s">
        <v>1559</v>
      </c>
      <c r="G130" s="181" t="s">
        <v>1415</v>
      </c>
      <c r="H130" s="181" t="s">
        <v>1416</v>
      </c>
    </row>
    <row r="131" spans="1:8" x14ac:dyDescent="0.25">
      <c r="A131" s="181" t="s">
        <v>1196</v>
      </c>
      <c r="B131" s="181" t="s">
        <v>1283</v>
      </c>
      <c r="C131" s="181" t="s">
        <v>1411</v>
      </c>
      <c r="D131" s="181" t="s">
        <v>1477</v>
      </c>
      <c r="E131" s="181" t="s">
        <v>1560</v>
      </c>
      <c r="F131" s="181" t="s">
        <v>1561</v>
      </c>
      <c r="G131" s="181" t="s">
        <v>1415</v>
      </c>
      <c r="H131" s="181" t="s">
        <v>1416</v>
      </c>
    </row>
    <row r="132" spans="1:8" x14ac:dyDescent="0.25">
      <c r="A132" s="181" t="s">
        <v>1196</v>
      </c>
      <c r="B132" s="181" t="s">
        <v>1283</v>
      </c>
      <c r="C132" s="181" t="s">
        <v>1411</v>
      </c>
      <c r="D132" s="181" t="s">
        <v>1477</v>
      </c>
      <c r="E132" s="181" t="s">
        <v>1562</v>
      </c>
      <c r="F132" s="181" t="s">
        <v>1563</v>
      </c>
      <c r="G132" s="181" t="s">
        <v>1415</v>
      </c>
      <c r="H132" s="181" t="s">
        <v>1416</v>
      </c>
    </row>
    <row r="133" spans="1:8" x14ac:dyDescent="0.25">
      <c r="A133" s="181" t="s">
        <v>1196</v>
      </c>
      <c r="B133" s="181" t="s">
        <v>1283</v>
      </c>
      <c r="C133" s="181" t="s">
        <v>1411</v>
      </c>
      <c r="D133" s="181" t="s">
        <v>1477</v>
      </c>
      <c r="E133" s="181" t="s">
        <v>1564</v>
      </c>
      <c r="F133" s="181" t="s">
        <v>1565</v>
      </c>
      <c r="G133" s="181" t="s">
        <v>1415</v>
      </c>
      <c r="H133" s="181" t="s">
        <v>1416</v>
      </c>
    </row>
    <row r="134" spans="1:8" x14ac:dyDescent="0.25">
      <c r="A134" s="181" t="s">
        <v>1196</v>
      </c>
      <c r="B134" s="181" t="s">
        <v>1283</v>
      </c>
      <c r="C134" s="181" t="s">
        <v>1411</v>
      </c>
      <c r="D134" s="181" t="s">
        <v>1477</v>
      </c>
      <c r="E134" s="181" t="s">
        <v>1566</v>
      </c>
      <c r="F134" s="181" t="s">
        <v>1567</v>
      </c>
      <c r="G134" s="181" t="s">
        <v>1415</v>
      </c>
      <c r="H134" s="181" t="s">
        <v>1416</v>
      </c>
    </row>
    <row r="135" spans="1:8" x14ac:dyDescent="0.25">
      <c r="A135" s="181" t="s">
        <v>1196</v>
      </c>
      <c r="B135" s="181" t="s">
        <v>1283</v>
      </c>
      <c r="C135" s="181" t="s">
        <v>1411</v>
      </c>
      <c r="D135" s="181" t="s">
        <v>1477</v>
      </c>
      <c r="E135" s="181" t="s">
        <v>1568</v>
      </c>
      <c r="F135" s="181" t="s">
        <v>1569</v>
      </c>
      <c r="G135" s="181" t="s">
        <v>1415</v>
      </c>
      <c r="H135" s="181" t="s">
        <v>1416</v>
      </c>
    </row>
    <row r="136" spans="1:8" x14ac:dyDescent="0.25">
      <c r="A136" s="181" t="s">
        <v>1196</v>
      </c>
      <c r="B136" s="181" t="s">
        <v>1283</v>
      </c>
      <c r="C136" s="181" t="s">
        <v>1411</v>
      </c>
      <c r="D136" s="181" t="s">
        <v>1477</v>
      </c>
      <c r="E136" s="181" t="s">
        <v>1570</v>
      </c>
      <c r="F136" s="181" t="s">
        <v>1571</v>
      </c>
      <c r="G136" s="181" t="s">
        <v>1415</v>
      </c>
      <c r="H136" s="181" t="s">
        <v>1416</v>
      </c>
    </row>
    <row r="137" spans="1:8" x14ac:dyDescent="0.25">
      <c r="A137" s="181" t="s">
        <v>1196</v>
      </c>
      <c r="B137" s="181" t="s">
        <v>1283</v>
      </c>
      <c r="C137" s="181" t="s">
        <v>1411</v>
      </c>
      <c r="D137" s="181" t="s">
        <v>1477</v>
      </c>
      <c r="E137" s="181" t="s">
        <v>1572</v>
      </c>
      <c r="F137" s="181" t="s">
        <v>1573</v>
      </c>
      <c r="G137" s="181" t="s">
        <v>1415</v>
      </c>
      <c r="H137" s="181" t="s">
        <v>1416</v>
      </c>
    </row>
    <row r="138" spans="1:8" x14ac:dyDescent="0.25">
      <c r="A138" s="181" t="s">
        <v>1196</v>
      </c>
      <c r="B138" s="181" t="s">
        <v>1283</v>
      </c>
      <c r="C138" s="181" t="s">
        <v>1411</v>
      </c>
      <c r="D138" s="181" t="s">
        <v>1477</v>
      </c>
      <c r="E138" s="181" t="s">
        <v>1574</v>
      </c>
      <c r="F138" s="181" t="s">
        <v>1575</v>
      </c>
      <c r="G138" s="181" t="s">
        <v>1415</v>
      </c>
      <c r="H138" s="181" t="s">
        <v>1416</v>
      </c>
    </row>
    <row r="139" spans="1:8" x14ac:dyDescent="0.25">
      <c r="A139" s="181" t="s">
        <v>1196</v>
      </c>
      <c r="B139" s="181" t="s">
        <v>1283</v>
      </c>
      <c r="C139" s="181" t="s">
        <v>1411</v>
      </c>
      <c r="D139" s="181" t="s">
        <v>1477</v>
      </c>
      <c r="E139" s="181" t="s">
        <v>1576</v>
      </c>
      <c r="F139" s="181" t="s">
        <v>1577</v>
      </c>
      <c r="G139" s="181" t="s">
        <v>1415</v>
      </c>
      <c r="H139" s="181" t="s">
        <v>1416</v>
      </c>
    </row>
    <row r="140" spans="1:8" x14ac:dyDescent="0.25">
      <c r="A140" s="181" t="s">
        <v>1196</v>
      </c>
      <c r="B140" s="181" t="s">
        <v>1283</v>
      </c>
      <c r="C140" s="181" t="s">
        <v>1411</v>
      </c>
      <c r="D140" s="181" t="s">
        <v>1477</v>
      </c>
      <c r="E140" s="181" t="s">
        <v>1578</v>
      </c>
      <c r="F140" s="181" t="s">
        <v>1579</v>
      </c>
      <c r="G140" s="181" t="s">
        <v>1415</v>
      </c>
      <c r="H140" s="181" t="s">
        <v>1416</v>
      </c>
    </row>
    <row r="141" spans="1:8" x14ac:dyDescent="0.25">
      <c r="A141" s="181" t="s">
        <v>1196</v>
      </c>
      <c r="B141" s="181" t="s">
        <v>1283</v>
      </c>
      <c r="C141" s="181" t="s">
        <v>1411</v>
      </c>
      <c r="D141" s="181" t="s">
        <v>1477</v>
      </c>
      <c r="E141" s="181" t="s">
        <v>1580</v>
      </c>
      <c r="F141" s="181" t="s">
        <v>1581</v>
      </c>
      <c r="G141" s="181" t="s">
        <v>1415</v>
      </c>
      <c r="H141" s="181" t="s">
        <v>1416</v>
      </c>
    </row>
    <row r="142" spans="1:8" x14ac:dyDescent="0.25">
      <c r="A142" s="181" t="s">
        <v>1196</v>
      </c>
      <c r="B142" s="181" t="s">
        <v>1283</v>
      </c>
      <c r="C142" s="181" t="s">
        <v>1411</v>
      </c>
      <c r="D142" s="181" t="s">
        <v>1477</v>
      </c>
      <c r="E142" s="181" t="s">
        <v>1582</v>
      </c>
      <c r="F142" s="181" t="s">
        <v>1583</v>
      </c>
      <c r="G142" s="181" t="s">
        <v>1415</v>
      </c>
      <c r="H142" s="181" t="s">
        <v>1416</v>
      </c>
    </row>
    <row r="143" spans="1:8" x14ac:dyDescent="0.25">
      <c r="A143" s="181" t="s">
        <v>1196</v>
      </c>
      <c r="B143" s="181" t="s">
        <v>1283</v>
      </c>
      <c r="C143" s="181" t="s">
        <v>1411</v>
      </c>
      <c r="D143" s="181" t="s">
        <v>1477</v>
      </c>
      <c r="E143" s="181" t="s">
        <v>1584</v>
      </c>
      <c r="F143" s="181" t="s">
        <v>1585</v>
      </c>
      <c r="G143" s="181" t="s">
        <v>1415</v>
      </c>
      <c r="H143" s="181" t="s">
        <v>1416</v>
      </c>
    </row>
    <row r="144" spans="1:8" x14ac:dyDescent="0.25">
      <c r="A144" s="181" t="s">
        <v>1196</v>
      </c>
      <c r="B144" s="181" t="s">
        <v>1283</v>
      </c>
      <c r="C144" s="181" t="s">
        <v>1411</v>
      </c>
      <c r="D144" s="181" t="s">
        <v>1477</v>
      </c>
      <c r="E144" s="181" t="s">
        <v>1586</v>
      </c>
      <c r="F144" s="181" t="s">
        <v>1587</v>
      </c>
      <c r="G144" s="181" t="s">
        <v>1415</v>
      </c>
      <c r="H144" s="181" t="s">
        <v>1416</v>
      </c>
    </row>
    <row r="145" spans="1:8" x14ac:dyDescent="0.25">
      <c r="A145" s="181" t="s">
        <v>1196</v>
      </c>
      <c r="B145" s="181" t="s">
        <v>1283</v>
      </c>
      <c r="C145" s="181" t="s">
        <v>1411</v>
      </c>
      <c r="D145" s="181" t="s">
        <v>1477</v>
      </c>
      <c r="E145" s="181" t="s">
        <v>1588</v>
      </c>
      <c r="F145" s="181" t="s">
        <v>1589</v>
      </c>
      <c r="G145" s="181" t="s">
        <v>1415</v>
      </c>
      <c r="H145" s="181" t="s">
        <v>1416</v>
      </c>
    </row>
    <row r="146" spans="1:8" x14ac:dyDescent="0.25">
      <c r="A146" s="181" t="s">
        <v>1196</v>
      </c>
      <c r="B146" s="181" t="s">
        <v>1283</v>
      </c>
      <c r="C146" s="181" t="s">
        <v>1411</v>
      </c>
      <c r="D146" s="181" t="s">
        <v>1477</v>
      </c>
      <c r="E146" s="181" t="s">
        <v>1590</v>
      </c>
      <c r="F146" s="181" t="s">
        <v>1591</v>
      </c>
      <c r="G146" s="181" t="s">
        <v>1415</v>
      </c>
      <c r="H146" s="181" t="s">
        <v>1416</v>
      </c>
    </row>
    <row r="147" spans="1:8" x14ac:dyDescent="0.25">
      <c r="A147" s="181" t="s">
        <v>1196</v>
      </c>
      <c r="B147" s="181" t="s">
        <v>1283</v>
      </c>
      <c r="C147" s="181" t="s">
        <v>1411</v>
      </c>
      <c r="D147" s="181" t="s">
        <v>1477</v>
      </c>
      <c r="E147" s="181" t="s">
        <v>1592</v>
      </c>
      <c r="F147" s="181" t="s">
        <v>1593</v>
      </c>
      <c r="G147" s="181" t="s">
        <v>1415</v>
      </c>
      <c r="H147" s="181" t="s">
        <v>1416</v>
      </c>
    </row>
    <row r="148" spans="1:8" x14ac:dyDescent="0.25">
      <c r="A148" s="181" t="s">
        <v>1196</v>
      </c>
      <c r="B148" s="181" t="s">
        <v>1283</v>
      </c>
      <c r="C148" s="181" t="s">
        <v>1411</v>
      </c>
      <c r="D148" s="181" t="s">
        <v>1477</v>
      </c>
      <c r="E148" s="181" t="s">
        <v>1594</v>
      </c>
      <c r="F148" s="181" t="s">
        <v>1595</v>
      </c>
      <c r="G148" s="181" t="s">
        <v>1415</v>
      </c>
      <c r="H148" s="181" t="s">
        <v>1416</v>
      </c>
    </row>
    <row r="149" spans="1:8" x14ac:dyDescent="0.25">
      <c r="A149" s="181" t="s">
        <v>1196</v>
      </c>
      <c r="B149" s="181" t="s">
        <v>1283</v>
      </c>
      <c r="C149" s="181" t="s">
        <v>1411</v>
      </c>
      <c r="D149" s="181" t="s">
        <v>1477</v>
      </c>
      <c r="E149" s="181" t="s">
        <v>1596</v>
      </c>
      <c r="F149" s="181" t="s">
        <v>1597</v>
      </c>
      <c r="G149" s="181" t="s">
        <v>1415</v>
      </c>
      <c r="H149" s="181" t="s">
        <v>1416</v>
      </c>
    </row>
    <row r="150" spans="1:8" x14ac:dyDescent="0.25">
      <c r="A150" s="181" t="s">
        <v>1196</v>
      </c>
      <c r="B150" s="181" t="s">
        <v>1283</v>
      </c>
      <c r="C150" s="181" t="s">
        <v>1411</v>
      </c>
      <c r="D150" s="181" t="s">
        <v>1477</v>
      </c>
      <c r="E150" s="181" t="s">
        <v>1598</v>
      </c>
      <c r="F150" s="181" t="s">
        <v>1599</v>
      </c>
      <c r="G150" s="181" t="s">
        <v>1415</v>
      </c>
      <c r="H150" s="181" t="s">
        <v>1416</v>
      </c>
    </row>
    <row r="151" spans="1:8" x14ac:dyDescent="0.25">
      <c r="A151" s="181" t="s">
        <v>1196</v>
      </c>
      <c r="B151" s="181" t="s">
        <v>1283</v>
      </c>
      <c r="C151" s="181" t="s">
        <v>1411</v>
      </c>
      <c r="D151" s="181" t="s">
        <v>1600</v>
      </c>
      <c r="E151" s="181" t="s">
        <v>1601</v>
      </c>
      <c r="F151" s="181" t="s">
        <v>1602</v>
      </c>
      <c r="G151" s="181" t="s">
        <v>1415</v>
      </c>
      <c r="H151" s="181" t="s">
        <v>1416</v>
      </c>
    </row>
    <row r="152" spans="1:8" x14ac:dyDescent="0.25">
      <c r="A152" s="181" t="s">
        <v>1196</v>
      </c>
      <c r="B152" s="181" t="s">
        <v>1283</v>
      </c>
      <c r="C152" s="181" t="s">
        <v>1411</v>
      </c>
      <c r="D152" s="181" t="s">
        <v>1600</v>
      </c>
      <c r="E152" s="181" t="s">
        <v>1603</v>
      </c>
      <c r="F152" s="181" t="s">
        <v>1604</v>
      </c>
      <c r="G152" s="181" t="s">
        <v>1415</v>
      </c>
      <c r="H152" s="181" t="s">
        <v>1416</v>
      </c>
    </row>
    <row r="153" spans="1:8" x14ac:dyDescent="0.25">
      <c r="A153" s="181" t="s">
        <v>1196</v>
      </c>
      <c r="B153" s="181" t="s">
        <v>1283</v>
      </c>
      <c r="C153" s="181" t="s">
        <v>1411</v>
      </c>
      <c r="D153" s="181" t="s">
        <v>1600</v>
      </c>
      <c r="E153" s="181" t="s">
        <v>1605</v>
      </c>
      <c r="F153" s="181" t="s">
        <v>1606</v>
      </c>
      <c r="G153" s="181" t="s">
        <v>1415</v>
      </c>
      <c r="H153" s="181" t="s">
        <v>1416</v>
      </c>
    </row>
    <row r="154" spans="1:8" x14ac:dyDescent="0.25">
      <c r="A154" s="181" t="s">
        <v>1196</v>
      </c>
      <c r="B154" s="181" t="s">
        <v>1283</v>
      </c>
      <c r="C154" s="181" t="s">
        <v>1411</v>
      </c>
      <c r="D154" s="181" t="s">
        <v>1600</v>
      </c>
      <c r="E154" s="181" t="s">
        <v>1607</v>
      </c>
      <c r="F154" s="181" t="s">
        <v>1608</v>
      </c>
      <c r="G154" s="181" t="s">
        <v>1415</v>
      </c>
      <c r="H154" s="181" t="s">
        <v>1416</v>
      </c>
    </row>
    <row r="155" spans="1:8" x14ac:dyDescent="0.25">
      <c r="A155" s="181" t="s">
        <v>1196</v>
      </c>
      <c r="B155" s="181" t="s">
        <v>1283</v>
      </c>
      <c r="C155" s="181" t="s">
        <v>1411</v>
      </c>
      <c r="D155" s="181" t="s">
        <v>1600</v>
      </c>
      <c r="E155" s="181" t="s">
        <v>1609</v>
      </c>
      <c r="F155" s="181" t="s">
        <v>1610</v>
      </c>
      <c r="G155" s="181" t="s">
        <v>1415</v>
      </c>
      <c r="H155" s="181" t="s">
        <v>1416</v>
      </c>
    </row>
    <row r="156" spans="1:8" x14ac:dyDescent="0.25">
      <c r="A156" s="181" t="s">
        <v>1196</v>
      </c>
      <c r="B156" s="181" t="s">
        <v>1283</v>
      </c>
      <c r="C156" s="181" t="s">
        <v>1411</v>
      </c>
      <c r="D156" s="181" t="s">
        <v>1600</v>
      </c>
      <c r="E156" s="181" t="s">
        <v>1611</v>
      </c>
      <c r="F156" s="181" t="s">
        <v>1612</v>
      </c>
      <c r="G156" s="181" t="s">
        <v>1415</v>
      </c>
      <c r="H156" s="181" t="s">
        <v>1416</v>
      </c>
    </row>
    <row r="157" spans="1:8" x14ac:dyDescent="0.25">
      <c r="A157" s="181" t="s">
        <v>1196</v>
      </c>
      <c r="B157" s="181" t="s">
        <v>1283</v>
      </c>
      <c r="C157" s="181" t="s">
        <v>1411</v>
      </c>
      <c r="D157" s="181" t="s">
        <v>1613</v>
      </c>
      <c r="E157" s="181" t="s">
        <v>1614</v>
      </c>
      <c r="F157" s="181" t="s">
        <v>1615</v>
      </c>
      <c r="G157" s="181" t="s">
        <v>1415</v>
      </c>
      <c r="H157" s="181" t="s">
        <v>1416</v>
      </c>
    </row>
    <row r="158" spans="1:8" x14ac:dyDescent="0.25">
      <c r="A158" s="181" t="s">
        <v>1196</v>
      </c>
      <c r="B158" s="181" t="s">
        <v>1283</v>
      </c>
      <c r="C158" s="181" t="s">
        <v>1411</v>
      </c>
      <c r="D158" s="181" t="s">
        <v>1613</v>
      </c>
      <c r="E158" s="181" t="s">
        <v>1616</v>
      </c>
      <c r="F158" s="181" t="s">
        <v>1617</v>
      </c>
      <c r="G158" s="181" t="s">
        <v>1415</v>
      </c>
      <c r="H158" s="181" t="s">
        <v>1416</v>
      </c>
    </row>
    <row r="159" spans="1:8" x14ac:dyDescent="0.25">
      <c r="A159" s="181" t="s">
        <v>1196</v>
      </c>
      <c r="B159" s="181" t="s">
        <v>1283</v>
      </c>
      <c r="C159" s="181" t="s">
        <v>1411</v>
      </c>
      <c r="D159" s="181" t="s">
        <v>1613</v>
      </c>
      <c r="E159" s="181" t="s">
        <v>1618</v>
      </c>
      <c r="F159" s="181" t="s">
        <v>1619</v>
      </c>
      <c r="G159" s="181" t="s">
        <v>1415</v>
      </c>
      <c r="H159" s="181" t="s">
        <v>1416</v>
      </c>
    </row>
    <row r="160" spans="1:8" x14ac:dyDescent="0.25">
      <c r="A160" s="181" t="s">
        <v>1196</v>
      </c>
      <c r="B160" s="181" t="s">
        <v>1283</v>
      </c>
      <c r="C160" s="181" t="s">
        <v>1411</v>
      </c>
      <c r="D160" s="181" t="s">
        <v>1620</v>
      </c>
      <c r="E160" s="181" t="s">
        <v>1621</v>
      </c>
      <c r="F160" s="181" t="s">
        <v>1622</v>
      </c>
      <c r="G160" s="181" t="s">
        <v>1415</v>
      </c>
      <c r="H160" s="181" t="s">
        <v>1416</v>
      </c>
    </row>
    <row r="161" spans="1:8" x14ac:dyDescent="0.25">
      <c r="A161" s="181" t="s">
        <v>1196</v>
      </c>
      <c r="B161" s="181" t="s">
        <v>1283</v>
      </c>
      <c r="C161" s="181" t="s">
        <v>1411</v>
      </c>
      <c r="D161" s="181" t="s">
        <v>1620</v>
      </c>
      <c r="E161" s="181" t="s">
        <v>1623</v>
      </c>
      <c r="F161" s="181" t="s">
        <v>1624</v>
      </c>
      <c r="G161" s="181" t="s">
        <v>1415</v>
      </c>
      <c r="H161" s="181" t="s">
        <v>1416</v>
      </c>
    </row>
    <row r="162" spans="1:8" x14ac:dyDescent="0.25">
      <c r="A162" s="181" t="s">
        <v>1196</v>
      </c>
      <c r="B162" s="181" t="s">
        <v>1283</v>
      </c>
      <c r="C162" s="181" t="s">
        <v>1411</v>
      </c>
      <c r="D162" s="181" t="s">
        <v>1620</v>
      </c>
      <c r="E162" s="181" t="s">
        <v>1625</v>
      </c>
      <c r="F162" s="181" t="s">
        <v>1626</v>
      </c>
      <c r="G162" s="181" t="s">
        <v>1415</v>
      </c>
      <c r="H162" s="181" t="s">
        <v>1416</v>
      </c>
    </row>
    <row r="163" spans="1:8" x14ac:dyDescent="0.25">
      <c r="A163" s="181" t="s">
        <v>1196</v>
      </c>
      <c r="B163" s="181" t="s">
        <v>1283</v>
      </c>
      <c r="C163" s="181" t="s">
        <v>1411</v>
      </c>
      <c r="D163" s="181" t="s">
        <v>1620</v>
      </c>
      <c r="E163" s="181" t="s">
        <v>1627</v>
      </c>
      <c r="F163" s="181" t="s">
        <v>1628</v>
      </c>
      <c r="G163" s="181" t="s">
        <v>1415</v>
      </c>
      <c r="H163" s="181" t="s">
        <v>1416</v>
      </c>
    </row>
    <row r="164" spans="1:8" x14ac:dyDescent="0.25">
      <c r="A164" s="181" t="s">
        <v>1196</v>
      </c>
      <c r="B164" s="181" t="s">
        <v>1283</v>
      </c>
      <c r="C164" s="181" t="s">
        <v>1411</v>
      </c>
      <c r="D164" s="181" t="s">
        <v>1620</v>
      </c>
      <c r="E164" s="181" t="s">
        <v>1629</v>
      </c>
      <c r="F164" s="181" t="s">
        <v>1630</v>
      </c>
      <c r="G164" s="181" t="s">
        <v>1415</v>
      </c>
      <c r="H164" s="181" t="s">
        <v>1416</v>
      </c>
    </row>
    <row r="165" spans="1:8" x14ac:dyDescent="0.25">
      <c r="A165" s="181" t="s">
        <v>1196</v>
      </c>
      <c r="B165" s="181" t="s">
        <v>1283</v>
      </c>
      <c r="C165" s="181" t="s">
        <v>1411</v>
      </c>
      <c r="D165" s="181" t="s">
        <v>1620</v>
      </c>
      <c r="E165" s="181" t="s">
        <v>1631</v>
      </c>
      <c r="F165" s="181" t="s">
        <v>1632</v>
      </c>
      <c r="G165" s="181" t="s">
        <v>1415</v>
      </c>
      <c r="H165" s="181" t="s">
        <v>1416</v>
      </c>
    </row>
    <row r="166" spans="1:8" x14ac:dyDescent="0.25">
      <c r="A166" s="181" t="s">
        <v>1196</v>
      </c>
      <c r="B166" s="181" t="s">
        <v>1283</v>
      </c>
      <c r="C166" s="181" t="s">
        <v>1411</v>
      </c>
      <c r="D166" s="181" t="s">
        <v>1620</v>
      </c>
      <c r="E166" s="181" t="s">
        <v>1633</v>
      </c>
      <c r="F166" s="181" t="s">
        <v>1634</v>
      </c>
      <c r="G166" s="181" t="s">
        <v>1415</v>
      </c>
      <c r="H166" s="181" t="s">
        <v>1416</v>
      </c>
    </row>
    <row r="167" spans="1:8" x14ac:dyDescent="0.25">
      <c r="A167" s="181" t="s">
        <v>1196</v>
      </c>
      <c r="B167" s="181" t="s">
        <v>1283</v>
      </c>
      <c r="C167" s="181" t="s">
        <v>1411</v>
      </c>
      <c r="D167" s="181" t="s">
        <v>1620</v>
      </c>
      <c r="E167" s="181" t="s">
        <v>1635</v>
      </c>
      <c r="F167" s="181" t="s">
        <v>1636</v>
      </c>
      <c r="G167" s="181" t="s">
        <v>1415</v>
      </c>
      <c r="H167" s="181" t="s">
        <v>1416</v>
      </c>
    </row>
    <row r="168" spans="1:8" x14ac:dyDescent="0.25">
      <c r="A168" s="181" t="s">
        <v>1196</v>
      </c>
      <c r="B168" s="181" t="s">
        <v>1283</v>
      </c>
      <c r="C168" s="181" t="s">
        <v>1411</v>
      </c>
      <c r="D168" s="181" t="s">
        <v>1620</v>
      </c>
      <c r="E168" s="181" t="s">
        <v>1637</v>
      </c>
      <c r="F168" s="181" t="s">
        <v>1638</v>
      </c>
      <c r="G168" s="181" t="s">
        <v>1415</v>
      </c>
      <c r="H168" s="181" t="s">
        <v>1416</v>
      </c>
    </row>
    <row r="169" spans="1:8" x14ac:dyDescent="0.25">
      <c r="A169" s="181" t="s">
        <v>1196</v>
      </c>
      <c r="B169" s="181" t="s">
        <v>1283</v>
      </c>
      <c r="C169" s="181" t="s">
        <v>1411</v>
      </c>
      <c r="D169" s="181" t="s">
        <v>1639</v>
      </c>
      <c r="E169" s="181" t="s">
        <v>1640</v>
      </c>
      <c r="F169" s="181" t="s">
        <v>1641</v>
      </c>
      <c r="G169" s="181" t="s">
        <v>1415</v>
      </c>
      <c r="H169" s="181" t="s">
        <v>1416</v>
      </c>
    </row>
    <row r="170" spans="1:8" x14ac:dyDescent="0.25">
      <c r="A170" s="181" t="s">
        <v>1196</v>
      </c>
      <c r="B170" s="181" t="s">
        <v>1283</v>
      </c>
      <c r="C170" s="181" t="s">
        <v>1411</v>
      </c>
      <c r="D170" s="181" t="s">
        <v>1639</v>
      </c>
      <c r="E170" s="181" t="s">
        <v>1642</v>
      </c>
      <c r="F170" s="181" t="s">
        <v>1643</v>
      </c>
      <c r="G170" s="181" t="s">
        <v>1415</v>
      </c>
      <c r="H170" s="181" t="s">
        <v>1416</v>
      </c>
    </row>
    <row r="171" spans="1:8" x14ac:dyDescent="0.25">
      <c r="A171" s="181" t="s">
        <v>1196</v>
      </c>
      <c r="B171" s="181" t="s">
        <v>1283</v>
      </c>
      <c r="C171" s="181" t="s">
        <v>1411</v>
      </c>
      <c r="D171" s="181" t="s">
        <v>1639</v>
      </c>
      <c r="E171" s="181" t="s">
        <v>1644</v>
      </c>
      <c r="F171" s="181" t="s">
        <v>1645</v>
      </c>
      <c r="G171" s="181" t="s">
        <v>1415</v>
      </c>
      <c r="H171" s="181" t="s">
        <v>1416</v>
      </c>
    </row>
    <row r="172" spans="1:8" x14ac:dyDescent="0.25">
      <c r="A172" s="181" t="s">
        <v>1196</v>
      </c>
      <c r="B172" s="181" t="s">
        <v>1283</v>
      </c>
      <c r="C172" s="181" t="s">
        <v>1411</v>
      </c>
      <c r="D172" s="181" t="s">
        <v>1646</v>
      </c>
      <c r="E172" s="181" t="s">
        <v>1647</v>
      </c>
      <c r="F172" s="181" t="s">
        <v>1648</v>
      </c>
      <c r="G172" s="181" t="s">
        <v>1415</v>
      </c>
      <c r="H172" s="181" t="s">
        <v>1416</v>
      </c>
    </row>
    <row r="173" spans="1:8" x14ac:dyDescent="0.25">
      <c r="A173" s="181" t="s">
        <v>1196</v>
      </c>
      <c r="B173" s="181" t="s">
        <v>1283</v>
      </c>
      <c r="C173" s="181" t="s">
        <v>1411</v>
      </c>
      <c r="D173" s="181" t="s">
        <v>1646</v>
      </c>
      <c r="E173" s="181" t="s">
        <v>1649</v>
      </c>
      <c r="F173" s="181" t="s">
        <v>1650</v>
      </c>
      <c r="G173" s="181" t="s">
        <v>1415</v>
      </c>
      <c r="H173" s="181" t="s">
        <v>1416</v>
      </c>
    </row>
    <row r="174" spans="1:8" x14ac:dyDescent="0.25">
      <c r="A174" s="181" t="s">
        <v>1196</v>
      </c>
      <c r="B174" s="181" t="s">
        <v>1283</v>
      </c>
      <c r="C174" s="181" t="s">
        <v>1411</v>
      </c>
      <c r="D174" s="181" t="s">
        <v>1646</v>
      </c>
      <c r="E174" s="181" t="s">
        <v>1651</v>
      </c>
      <c r="F174" s="181" t="s">
        <v>1652</v>
      </c>
      <c r="G174" s="181" t="s">
        <v>1415</v>
      </c>
      <c r="H174" s="181" t="s">
        <v>1416</v>
      </c>
    </row>
    <row r="175" spans="1:8" x14ac:dyDescent="0.25">
      <c r="A175" s="181" t="s">
        <v>1196</v>
      </c>
      <c r="B175" s="181" t="s">
        <v>1283</v>
      </c>
      <c r="C175" s="181" t="s">
        <v>1411</v>
      </c>
      <c r="D175" s="181" t="s">
        <v>1646</v>
      </c>
      <c r="E175" s="181" t="s">
        <v>1653</v>
      </c>
      <c r="F175" s="181" t="s">
        <v>1654</v>
      </c>
      <c r="G175" s="181" t="s">
        <v>1415</v>
      </c>
      <c r="H175" s="181" t="s">
        <v>1416</v>
      </c>
    </row>
    <row r="176" spans="1:8" x14ac:dyDescent="0.25">
      <c r="A176" s="181" t="s">
        <v>1196</v>
      </c>
      <c r="B176" s="181" t="s">
        <v>1283</v>
      </c>
      <c r="C176" s="181" t="s">
        <v>1411</v>
      </c>
      <c r="D176" s="181" t="s">
        <v>1646</v>
      </c>
      <c r="E176" s="181" t="s">
        <v>1655</v>
      </c>
      <c r="F176" s="181" t="s">
        <v>1656</v>
      </c>
      <c r="G176" s="181" t="s">
        <v>1415</v>
      </c>
      <c r="H176" s="181" t="s">
        <v>1416</v>
      </c>
    </row>
    <row r="177" spans="1:8" x14ac:dyDescent="0.25">
      <c r="A177" s="181" t="s">
        <v>1196</v>
      </c>
      <c r="B177" s="181" t="s">
        <v>1283</v>
      </c>
      <c r="C177" s="181" t="s">
        <v>1411</v>
      </c>
      <c r="D177" s="181" t="s">
        <v>1646</v>
      </c>
      <c r="E177" s="181" t="s">
        <v>1657</v>
      </c>
      <c r="F177" s="181" t="s">
        <v>1658</v>
      </c>
      <c r="G177" s="181" t="s">
        <v>1415</v>
      </c>
      <c r="H177" s="181" t="s">
        <v>1416</v>
      </c>
    </row>
    <row r="178" spans="1:8" x14ac:dyDescent="0.25">
      <c r="A178" s="181" t="s">
        <v>1196</v>
      </c>
      <c r="B178" s="181" t="s">
        <v>1283</v>
      </c>
      <c r="C178" s="181" t="s">
        <v>1411</v>
      </c>
      <c r="D178" s="181" t="s">
        <v>1646</v>
      </c>
      <c r="E178" s="181" t="s">
        <v>1659</v>
      </c>
      <c r="F178" s="181" t="s">
        <v>1660</v>
      </c>
      <c r="G178" s="181" t="s">
        <v>1415</v>
      </c>
      <c r="H178" s="181" t="s">
        <v>1416</v>
      </c>
    </row>
    <row r="179" spans="1:8" x14ac:dyDescent="0.25">
      <c r="A179" s="181" t="s">
        <v>1196</v>
      </c>
      <c r="B179" s="181" t="s">
        <v>1283</v>
      </c>
      <c r="C179" s="181" t="s">
        <v>1411</v>
      </c>
      <c r="D179" s="181" t="s">
        <v>1646</v>
      </c>
      <c r="E179" s="181" t="s">
        <v>1661</v>
      </c>
      <c r="F179" s="181" t="s">
        <v>1662</v>
      </c>
      <c r="G179" s="181" t="s">
        <v>1415</v>
      </c>
      <c r="H179" s="181" t="s">
        <v>1416</v>
      </c>
    </row>
    <row r="180" spans="1:8" x14ac:dyDescent="0.25">
      <c r="A180" s="181" t="s">
        <v>1196</v>
      </c>
      <c r="B180" s="181" t="s">
        <v>1283</v>
      </c>
      <c r="C180" s="181" t="s">
        <v>1411</v>
      </c>
      <c r="D180" s="181" t="s">
        <v>1646</v>
      </c>
      <c r="E180" s="181" t="s">
        <v>1663</v>
      </c>
      <c r="F180" s="181" t="s">
        <v>1664</v>
      </c>
      <c r="G180" s="181" t="s">
        <v>1415</v>
      </c>
      <c r="H180" s="181" t="s">
        <v>1416</v>
      </c>
    </row>
    <row r="181" spans="1:8" x14ac:dyDescent="0.25">
      <c r="A181" s="181" t="s">
        <v>1196</v>
      </c>
      <c r="B181" s="181" t="s">
        <v>1283</v>
      </c>
      <c r="C181" s="181" t="s">
        <v>1411</v>
      </c>
      <c r="D181" s="181" t="s">
        <v>1646</v>
      </c>
      <c r="E181" s="181" t="s">
        <v>1665</v>
      </c>
      <c r="F181" s="181" t="s">
        <v>1666</v>
      </c>
      <c r="G181" s="181" t="s">
        <v>1415</v>
      </c>
      <c r="H181" s="181" t="s">
        <v>1416</v>
      </c>
    </row>
    <row r="182" spans="1:8" x14ac:dyDescent="0.25">
      <c r="A182" s="181" t="s">
        <v>1196</v>
      </c>
      <c r="B182" s="181" t="s">
        <v>1283</v>
      </c>
      <c r="C182" s="181" t="s">
        <v>1411</v>
      </c>
      <c r="D182" s="181" t="s">
        <v>1646</v>
      </c>
      <c r="E182" s="181" t="s">
        <v>1667</v>
      </c>
      <c r="F182" s="181" t="s">
        <v>1668</v>
      </c>
      <c r="G182" s="181" t="s">
        <v>1415</v>
      </c>
      <c r="H182" s="181" t="s">
        <v>1416</v>
      </c>
    </row>
    <row r="183" spans="1:8" x14ac:dyDescent="0.25">
      <c r="A183" s="181" t="s">
        <v>1196</v>
      </c>
      <c r="B183" s="181" t="s">
        <v>1283</v>
      </c>
      <c r="C183" s="181" t="s">
        <v>1411</v>
      </c>
      <c r="D183" s="181" t="s">
        <v>1646</v>
      </c>
      <c r="E183" s="181" t="s">
        <v>1669</v>
      </c>
      <c r="F183" s="181" t="s">
        <v>1670</v>
      </c>
      <c r="G183" s="181" t="s">
        <v>1415</v>
      </c>
      <c r="H183" s="181" t="s">
        <v>1416</v>
      </c>
    </row>
    <row r="184" spans="1:8" x14ac:dyDescent="0.25">
      <c r="A184" s="181" t="s">
        <v>1196</v>
      </c>
      <c r="B184" s="181" t="s">
        <v>1283</v>
      </c>
      <c r="C184" s="181" t="s">
        <v>1411</v>
      </c>
      <c r="D184" s="181" t="s">
        <v>1671</v>
      </c>
      <c r="E184" s="181" t="s">
        <v>1672</v>
      </c>
      <c r="F184" s="181" t="s">
        <v>1673</v>
      </c>
      <c r="G184" s="181" t="s">
        <v>1415</v>
      </c>
      <c r="H184" s="181" t="s">
        <v>1416</v>
      </c>
    </row>
    <row r="185" spans="1:8" x14ac:dyDescent="0.25">
      <c r="A185" s="181" t="s">
        <v>1196</v>
      </c>
      <c r="B185" s="181" t="s">
        <v>1283</v>
      </c>
      <c r="C185" s="181" t="s">
        <v>1674</v>
      </c>
      <c r="D185" s="181" t="s">
        <v>1675</v>
      </c>
      <c r="E185" s="181" t="s">
        <v>304</v>
      </c>
      <c r="F185" s="181" t="s">
        <v>1265</v>
      </c>
      <c r="G185" s="181" t="s">
        <v>1676</v>
      </c>
      <c r="H185" s="181" t="s">
        <v>1677</v>
      </c>
    </row>
    <row r="186" spans="1:8" x14ac:dyDescent="0.25">
      <c r="A186" s="181" t="s">
        <v>1196</v>
      </c>
      <c r="B186" s="181" t="s">
        <v>1283</v>
      </c>
      <c r="C186" s="181" t="s">
        <v>1674</v>
      </c>
      <c r="D186" s="181" t="s">
        <v>1675</v>
      </c>
      <c r="E186" s="181" t="s">
        <v>1144</v>
      </c>
      <c r="F186" s="181" t="s">
        <v>1266</v>
      </c>
      <c r="G186" s="181" t="s">
        <v>1676</v>
      </c>
      <c r="H186" s="181" t="s">
        <v>1677</v>
      </c>
    </row>
    <row r="187" spans="1:8" x14ac:dyDescent="0.25">
      <c r="A187" s="181" t="s">
        <v>1196</v>
      </c>
      <c r="B187" s="181" t="s">
        <v>1283</v>
      </c>
      <c r="C187" s="181" t="s">
        <v>1674</v>
      </c>
      <c r="D187" s="181" t="s">
        <v>1675</v>
      </c>
      <c r="E187" s="181" t="s">
        <v>285</v>
      </c>
      <c r="F187" s="181" t="s">
        <v>1267</v>
      </c>
      <c r="G187" s="181" t="s">
        <v>1676</v>
      </c>
      <c r="H187" s="181" t="s">
        <v>1677</v>
      </c>
    </row>
    <row r="188" spans="1:8" x14ac:dyDescent="0.25">
      <c r="A188" s="181" t="s">
        <v>1196</v>
      </c>
      <c r="B188" s="181" t="s">
        <v>1283</v>
      </c>
      <c r="C188" s="181" t="s">
        <v>1674</v>
      </c>
      <c r="D188" s="181" t="s">
        <v>1675</v>
      </c>
      <c r="E188" s="181" t="s">
        <v>310</v>
      </c>
      <c r="F188" s="181" t="s">
        <v>1268</v>
      </c>
      <c r="G188" s="181" t="s">
        <v>1676</v>
      </c>
      <c r="H188" s="181" t="s">
        <v>1677</v>
      </c>
    </row>
    <row r="189" spans="1:8" x14ac:dyDescent="0.25">
      <c r="A189" s="181" t="s">
        <v>1196</v>
      </c>
      <c r="B189" s="181" t="s">
        <v>1283</v>
      </c>
      <c r="C189" s="181" t="s">
        <v>1674</v>
      </c>
      <c r="D189" s="181" t="s">
        <v>1675</v>
      </c>
      <c r="E189" s="181" t="s">
        <v>288</v>
      </c>
      <c r="F189" s="181" t="s">
        <v>1678</v>
      </c>
      <c r="G189" s="181" t="s">
        <v>1676</v>
      </c>
      <c r="H189" s="181" t="s">
        <v>1677</v>
      </c>
    </row>
    <row r="190" spans="1:8" x14ac:dyDescent="0.25">
      <c r="A190" s="181" t="s">
        <v>1196</v>
      </c>
      <c r="B190" s="181" t="s">
        <v>1283</v>
      </c>
      <c r="C190" s="181" t="s">
        <v>1674</v>
      </c>
      <c r="D190" s="181" t="s">
        <v>1675</v>
      </c>
      <c r="E190" s="181" t="s">
        <v>286</v>
      </c>
      <c r="F190" s="181" t="s">
        <v>1269</v>
      </c>
      <c r="G190" s="181" t="s">
        <v>1676</v>
      </c>
      <c r="H190" s="181" t="s">
        <v>1677</v>
      </c>
    </row>
    <row r="191" spans="1:8" x14ac:dyDescent="0.25">
      <c r="A191" s="181" t="s">
        <v>1196</v>
      </c>
      <c r="B191" s="181" t="s">
        <v>1283</v>
      </c>
      <c r="C191" s="181" t="s">
        <v>1674</v>
      </c>
      <c r="D191" s="181" t="s">
        <v>1675</v>
      </c>
      <c r="E191" s="181" t="s">
        <v>1147</v>
      </c>
      <c r="F191" s="181" t="s">
        <v>1148</v>
      </c>
      <c r="G191" s="181" t="s">
        <v>1676</v>
      </c>
      <c r="H191" s="181" t="s">
        <v>1677</v>
      </c>
    </row>
    <row r="192" spans="1:8" x14ac:dyDescent="0.25">
      <c r="A192" s="181" t="s">
        <v>1196</v>
      </c>
      <c r="B192" s="181" t="s">
        <v>1283</v>
      </c>
      <c r="C192" s="181" t="s">
        <v>1674</v>
      </c>
      <c r="D192" s="181" t="s">
        <v>1675</v>
      </c>
      <c r="E192" s="181" t="s">
        <v>295</v>
      </c>
      <c r="F192" s="181" t="s">
        <v>1270</v>
      </c>
      <c r="G192" s="181" t="s">
        <v>1676</v>
      </c>
      <c r="H192" s="181" t="s">
        <v>1677</v>
      </c>
    </row>
    <row r="193" spans="1:8" x14ac:dyDescent="0.25">
      <c r="A193" s="181" t="s">
        <v>1196</v>
      </c>
      <c r="B193" s="181" t="s">
        <v>1283</v>
      </c>
      <c r="C193" s="181" t="s">
        <v>1674</v>
      </c>
      <c r="D193" s="181" t="s">
        <v>1675</v>
      </c>
      <c r="E193" s="181" t="s">
        <v>1149</v>
      </c>
      <c r="F193" s="181" t="s">
        <v>1150</v>
      </c>
      <c r="G193" s="181" t="s">
        <v>1676</v>
      </c>
      <c r="H193" s="181" t="s">
        <v>1677</v>
      </c>
    </row>
    <row r="194" spans="1:8" x14ac:dyDescent="0.25">
      <c r="A194" s="181" t="s">
        <v>1196</v>
      </c>
      <c r="B194" s="181" t="s">
        <v>1283</v>
      </c>
      <c r="C194" s="181" t="s">
        <v>1674</v>
      </c>
      <c r="D194" s="181" t="s">
        <v>1675</v>
      </c>
      <c r="E194" s="181" t="s">
        <v>297</v>
      </c>
      <c r="F194" s="181" t="s">
        <v>1271</v>
      </c>
      <c r="G194" s="181" t="s">
        <v>1676</v>
      </c>
      <c r="H194" s="181" t="s">
        <v>1677</v>
      </c>
    </row>
    <row r="195" spans="1:8" x14ac:dyDescent="0.25">
      <c r="A195" s="181" t="s">
        <v>1196</v>
      </c>
      <c r="B195" s="181" t="s">
        <v>1283</v>
      </c>
      <c r="C195" s="181" t="s">
        <v>1674</v>
      </c>
      <c r="D195" s="181" t="s">
        <v>1675</v>
      </c>
      <c r="E195" s="181" t="s">
        <v>1679</v>
      </c>
      <c r="F195" s="181" t="s">
        <v>1680</v>
      </c>
      <c r="G195" s="181" t="s">
        <v>1676</v>
      </c>
      <c r="H195" s="181" t="s">
        <v>1677</v>
      </c>
    </row>
    <row r="196" spans="1:8" x14ac:dyDescent="0.25">
      <c r="A196" s="181" t="s">
        <v>1196</v>
      </c>
      <c r="B196" s="181" t="s">
        <v>1283</v>
      </c>
      <c r="C196" s="181" t="s">
        <v>1674</v>
      </c>
      <c r="D196" s="181" t="s">
        <v>1675</v>
      </c>
      <c r="E196" s="181" t="s">
        <v>307</v>
      </c>
      <c r="F196" s="181" t="s">
        <v>1272</v>
      </c>
      <c r="G196" s="181" t="s">
        <v>1676</v>
      </c>
      <c r="H196" s="181" t="s">
        <v>1677</v>
      </c>
    </row>
    <row r="197" spans="1:8" x14ac:dyDescent="0.25">
      <c r="A197" s="181" t="s">
        <v>1196</v>
      </c>
      <c r="B197" s="181" t="s">
        <v>1283</v>
      </c>
      <c r="C197" s="181" t="s">
        <v>1674</v>
      </c>
      <c r="D197" s="181" t="s">
        <v>1675</v>
      </c>
      <c r="E197" s="181" t="s">
        <v>296</v>
      </c>
      <c r="F197" s="181" t="s">
        <v>1681</v>
      </c>
      <c r="G197" s="181" t="s">
        <v>1676</v>
      </c>
      <c r="H197" s="181" t="s">
        <v>1677</v>
      </c>
    </row>
    <row r="198" spans="1:8" x14ac:dyDescent="0.25">
      <c r="A198" s="181" t="s">
        <v>1196</v>
      </c>
      <c r="B198" s="181" t="s">
        <v>1283</v>
      </c>
      <c r="C198" s="181" t="s">
        <v>1674</v>
      </c>
      <c r="D198" s="181" t="s">
        <v>1675</v>
      </c>
      <c r="E198" s="181" t="s">
        <v>1151</v>
      </c>
      <c r="F198" s="181" t="s">
        <v>1682</v>
      </c>
      <c r="G198" s="181" t="s">
        <v>1676</v>
      </c>
      <c r="H198" s="181" t="s">
        <v>1677</v>
      </c>
    </row>
    <row r="199" spans="1:8" x14ac:dyDescent="0.25">
      <c r="A199" s="181" t="s">
        <v>1196</v>
      </c>
      <c r="B199" s="181" t="s">
        <v>1283</v>
      </c>
      <c r="C199" s="181" t="s">
        <v>1674</v>
      </c>
      <c r="D199" s="181" t="s">
        <v>1675</v>
      </c>
      <c r="E199" s="181" t="s">
        <v>1683</v>
      </c>
      <c r="F199" s="181" t="s">
        <v>1684</v>
      </c>
      <c r="G199" s="181" t="s">
        <v>1676</v>
      </c>
      <c r="H199" s="181" t="s">
        <v>1677</v>
      </c>
    </row>
    <row r="200" spans="1:8" x14ac:dyDescent="0.25">
      <c r="A200" s="181" t="s">
        <v>1196</v>
      </c>
      <c r="B200" s="181" t="s">
        <v>1283</v>
      </c>
      <c r="C200" s="181" t="s">
        <v>1674</v>
      </c>
      <c r="D200" s="181" t="s">
        <v>1675</v>
      </c>
      <c r="E200" s="181" t="s">
        <v>294</v>
      </c>
      <c r="F200" s="181" t="s">
        <v>1273</v>
      </c>
      <c r="G200" s="181" t="s">
        <v>1676</v>
      </c>
      <c r="H200" s="181" t="s">
        <v>1677</v>
      </c>
    </row>
    <row r="201" spans="1:8" x14ac:dyDescent="0.25">
      <c r="A201" s="181" t="s">
        <v>1196</v>
      </c>
      <c r="B201" s="181" t="s">
        <v>1283</v>
      </c>
      <c r="C201" s="181" t="s">
        <v>1674</v>
      </c>
      <c r="D201" s="181" t="s">
        <v>1685</v>
      </c>
      <c r="E201" s="181" t="s">
        <v>299</v>
      </c>
      <c r="F201" s="181" t="s">
        <v>1256</v>
      </c>
      <c r="G201" s="181" t="s">
        <v>1676</v>
      </c>
      <c r="H201" s="181" t="s">
        <v>1677</v>
      </c>
    </row>
    <row r="202" spans="1:8" x14ac:dyDescent="0.25">
      <c r="A202" s="181" t="s">
        <v>1196</v>
      </c>
      <c r="B202" s="181" t="s">
        <v>1283</v>
      </c>
      <c r="C202" s="181" t="s">
        <v>1674</v>
      </c>
      <c r="D202" s="181" t="s">
        <v>1685</v>
      </c>
      <c r="E202" s="181" t="s">
        <v>302</v>
      </c>
      <c r="F202" s="181" t="s">
        <v>1686</v>
      </c>
      <c r="G202" s="181" t="s">
        <v>1676</v>
      </c>
      <c r="H202" s="181" t="s">
        <v>1677</v>
      </c>
    </row>
    <row r="203" spans="1:8" x14ac:dyDescent="0.25">
      <c r="A203" s="181" t="s">
        <v>1196</v>
      </c>
      <c r="B203" s="181" t="s">
        <v>1283</v>
      </c>
      <c r="C203" s="181" t="s">
        <v>1674</v>
      </c>
      <c r="D203" s="181" t="s">
        <v>1685</v>
      </c>
      <c r="E203" s="181" t="s">
        <v>300</v>
      </c>
      <c r="F203" s="181" t="s">
        <v>1687</v>
      </c>
      <c r="G203" s="181" t="s">
        <v>1676</v>
      </c>
      <c r="H203" s="181" t="s">
        <v>1677</v>
      </c>
    </row>
    <row r="204" spans="1:8" x14ac:dyDescent="0.25">
      <c r="A204" s="181" t="s">
        <v>1196</v>
      </c>
      <c r="B204" s="181" t="s">
        <v>1283</v>
      </c>
      <c r="C204" s="181" t="s">
        <v>1674</v>
      </c>
      <c r="D204" s="181" t="s">
        <v>1685</v>
      </c>
      <c r="E204" s="181" t="s">
        <v>282</v>
      </c>
      <c r="F204" s="181" t="s">
        <v>1274</v>
      </c>
      <c r="G204" s="181" t="s">
        <v>1676</v>
      </c>
      <c r="H204" s="181" t="s">
        <v>1677</v>
      </c>
    </row>
    <row r="205" spans="1:8" x14ac:dyDescent="0.25">
      <c r="A205" s="181" t="s">
        <v>1196</v>
      </c>
      <c r="B205" s="181" t="s">
        <v>1283</v>
      </c>
      <c r="C205" s="181" t="s">
        <v>1674</v>
      </c>
      <c r="D205" s="181" t="s">
        <v>1685</v>
      </c>
      <c r="E205" s="181" t="s">
        <v>1688</v>
      </c>
      <c r="F205" s="181" t="s">
        <v>1689</v>
      </c>
      <c r="G205" s="181" t="s">
        <v>1676</v>
      </c>
      <c r="H205" s="181" t="s">
        <v>1677</v>
      </c>
    </row>
    <row r="206" spans="1:8" x14ac:dyDescent="0.25">
      <c r="A206" s="181" t="s">
        <v>1196</v>
      </c>
      <c r="B206" s="181" t="s">
        <v>1283</v>
      </c>
      <c r="C206" s="181" t="s">
        <v>1674</v>
      </c>
      <c r="D206" s="181" t="s">
        <v>1685</v>
      </c>
      <c r="E206" s="181" t="s">
        <v>301</v>
      </c>
      <c r="F206" s="181" t="s">
        <v>1690</v>
      </c>
      <c r="G206" s="181" t="s">
        <v>1676</v>
      </c>
      <c r="H206" s="181" t="s">
        <v>1677</v>
      </c>
    </row>
    <row r="207" spans="1:8" x14ac:dyDescent="0.25">
      <c r="A207" s="181" t="s">
        <v>1196</v>
      </c>
      <c r="B207" s="181" t="s">
        <v>1283</v>
      </c>
      <c r="C207" s="181" t="s">
        <v>1674</v>
      </c>
      <c r="D207" s="181" t="s">
        <v>1691</v>
      </c>
      <c r="E207" s="181" t="s">
        <v>1692</v>
      </c>
      <c r="F207" s="181" t="s">
        <v>1693</v>
      </c>
      <c r="G207" s="181" t="s">
        <v>1676</v>
      </c>
      <c r="H207" s="181" t="s">
        <v>1677</v>
      </c>
    </row>
    <row r="208" spans="1:8" x14ac:dyDescent="0.25">
      <c r="A208" s="181" t="s">
        <v>1196</v>
      </c>
      <c r="B208" s="181" t="s">
        <v>1283</v>
      </c>
      <c r="C208" s="181" t="s">
        <v>1674</v>
      </c>
      <c r="D208" s="181" t="s">
        <v>1691</v>
      </c>
      <c r="E208" s="181" t="s">
        <v>1694</v>
      </c>
      <c r="F208" s="181" t="s">
        <v>1695</v>
      </c>
      <c r="G208" s="181" t="s">
        <v>1676</v>
      </c>
      <c r="H208" s="181" t="s">
        <v>1677</v>
      </c>
    </row>
    <row r="209" spans="1:8" x14ac:dyDescent="0.25">
      <c r="A209" s="181" t="s">
        <v>1196</v>
      </c>
      <c r="B209" s="181" t="s">
        <v>1283</v>
      </c>
      <c r="C209" s="181" t="s">
        <v>1674</v>
      </c>
      <c r="D209" s="181" t="s">
        <v>1691</v>
      </c>
      <c r="E209" s="181" t="s">
        <v>1696</v>
      </c>
      <c r="F209" s="181" t="s">
        <v>1697</v>
      </c>
      <c r="G209" s="181" t="s">
        <v>1676</v>
      </c>
      <c r="H209" s="181" t="s">
        <v>1677</v>
      </c>
    </row>
    <row r="210" spans="1:8" x14ac:dyDescent="0.25">
      <c r="A210" s="181" t="s">
        <v>1196</v>
      </c>
      <c r="B210" s="181" t="s">
        <v>1283</v>
      </c>
      <c r="C210" s="181" t="s">
        <v>1674</v>
      </c>
      <c r="D210" s="181" t="s">
        <v>1691</v>
      </c>
      <c r="E210" s="181" t="s">
        <v>1698</v>
      </c>
      <c r="F210" s="181" t="s">
        <v>1699</v>
      </c>
      <c r="G210" s="181" t="s">
        <v>1676</v>
      </c>
      <c r="H210" s="181" t="s">
        <v>1677</v>
      </c>
    </row>
    <row r="211" spans="1:8" x14ac:dyDescent="0.25">
      <c r="A211" s="181" t="s">
        <v>1196</v>
      </c>
      <c r="B211" s="181" t="s">
        <v>1283</v>
      </c>
      <c r="C211" s="181" t="s">
        <v>1674</v>
      </c>
      <c r="D211" s="181" t="s">
        <v>1691</v>
      </c>
      <c r="E211" s="181" t="s">
        <v>1700</v>
      </c>
      <c r="F211" s="181" t="s">
        <v>1701</v>
      </c>
      <c r="G211" s="181" t="s">
        <v>1676</v>
      </c>
      <c r="H211" s="181" t="s">
        <v>1677</v>
      </c>
    </row>
    <row r="212" spans="1:8" x14ac:dyDescent="0.25">
      <c r="A212" s="181" t="s">
        <v>1196</v>
      </c>
      <c r="B212" s="181" t="s">
        <v>1283</v>
      </c>
      <c r="C212" s="181" t="s">
        <v>1674</v>
      </c>
      <c r="D212" s="181" t="s">
        <v>1691</v>
      </c>
      <c r="E212" s="181" t="s">
        <v>1702</v>
      </c>
      <c r="F212" s="181" t="s">
        <v>1703</v>
      </c>
      <c r="G212" s="181" t="s">
        <v>1676</v>
      </c>
      <c r="H212" s="181" t="s">
        <v>1677</v>
      </c>
    </row>
    <row r="213" spans="1:8" x14ac:dyDescent="0.25">
      <c r="A213" s="181" t="s">
        <v>1196</v>
      </c>
      <c r="B213" s="181" t="s">
        <v>1283</v>
      </c>
      <c r="C213" s="181" t="s">
        <v>1674</v>
      </c>
      <c r="D213" s="181" t="s">
        <v>1691</v>
      </c>
      <c r="E213" s="181" t="s">
        <v>1152</v>
      </c>
      <c r="F213" s="181" t="s">
        <v>1704</v>
      </c>
      <c r="G213" s="181" t="s">
        <v>1676</v>
      </c>
      <c r="H213" s="181" t="s">
        <v>1677</v>
      </c>
    </row>
    <row r="214" spans="1:8" x14ac:dyDescent="0.25">
      <c r="A214" s="181" t="s">
        <v>1196</v>
      </c>
      <c r="B214" s="181" t="s">
        <v>1283</v>
      </c>
      <c r="C214" s="181" t="s">
        <v>1674</v>
      </c>
      <c r="D214" s="181" t="s">
        <v>1705</v>
      </c>
      <c r="E214" s="181" t="s">
        <v>1153</v>
      </c>
      <c r="F214" s="181" t="s">
        <v>1706</v>
      </c>
      <c r="G214" s="181" t="s">
        <v>1676</v>
      </c>
      <c r="H214" s="181" t="s">
        <v>1677</v>
      </c>
    </row>
    <row r="215" spans="1:8" x14ac:dyDescent="0.25">
      <c r="A215" s="181" t="s">
        <v>1196</v>
      </c>
      <c r="B215" s="181" t="s">
        <v>1283</v>
      </c>
      <c r="C215" s="181" t="s">
        <v>1674</v>
      </c>
      <c r="D215" s="181" t="s">
        <v>1705</v>
      </c>
      <c r="E215" s="181" t="s">
        <v>1154</v>
      </c>
      <c r="F215" s="181" t="s">
        <v>1707</v>
      </c>
      <c r="G215" s="181" t="s">
        <v>1676</v>
      </c>
      <c r="H215" s="181" t="s">
        <v>1677</v>
      </c>
    </row>
    <row r="216" spans="1:8" x14ac:dyDescent="0.25">
      <c r="A216" s="181" t="s">
        <v>1196</v>
      </c>
      <c r="B216" s="181" t="s">
        <v>1283</v>
      </c>
      <c r="C216" s="181" t="s">
        <v>1674</v>
      </c>
      <c r="D216" s="181" t="s">
        <v>1705</v>
      </c>
      <c r="E216" s="181" t="s">
        <v>1155</v>
      </c>
      <c r="F216" s="181" t="s">
        <v>1708</v>
      </c>
      <c r="G216" s="181" t="s">
        <v>1676</v>
      </c>
      <c r="H216" s="181" t="s">
        <v>1677</v>
      </c>
    </row>
    <row r="217" spans="1:8" x14ac:dyDescent="0.25">
      <c r="A217" s="181" t="s">
        <v>1196</v>
      </c>
      <c r="B217" s="181" t="s">
        <v>1283</v>
      </c>
      <c r="C217" s="181" t="s">
        <v>1674</v>
      </c>
      <c r="D217" s="181" t="s">
        <v>1705</v>
      </c>
      <c r="E217" s="181" t="s">
        <v>309</v>
      </c>
      <c r="F217" s="181" t="s">
        <v>1257</v>
      </c>
      <c r="G217" s="181" t="s">
        <v>1676</v>
      </c>
      <c r="H217" s="181" t="s">
        <v>1677</v>
      </c>
    </row>
    <row r="218" spans="1:8" x14ac:dyDescent="0.25">
      <c r="A218" s="181" t="s">
        <v>1196</v>
      </c>
      <c r="B218" s="181" t="s">
        <v>1283</v>
      </c>
      <c r="C218" s="181" t="s">
        <v>1674</v>
      </c>
      <c r="D218" s="181" t="s">
        <v>1705</v>
      </c>
      <c r="E218" s="181" t="s">
        <v>1156</v>
      </c>
      <c r="F218" s="181" t="s">
        <v>1157</v>
      </c>
      <c r="G218" s="181" t="s">
        <v>1676</v>
      </c>
      <c r="H218" s="181" t="s">
        <v>1677</v>
      </c>
    </row>
    <row r="219" spans="1:8" x14ac:dyDescent="0.25">
      <c r="A219" s="181" t="s">
        <v>1196</v>
      </c>
      <c r="B219" s="181" t="s">
        <v>1283</v>
      </c>
      <c r="C219" s="181" t="s">
        <v>1674</v>
      </c>
      <c r="D219" s="181" t="s">
        <v>1705</v>
      </c>
      <c r="E219" s="181" t="s">
        <v>1158</v>
      </c>
      <c r="F219" s="181" t="s">
        <v>1709</v>
      </c>
      <c r="G219" s="181" t="s">
        <v>1676</v>
      </c>
      <c r="H219" s="181" t="s">
        <v>1677</v>
      </c>
    </row>
    <row r="220" spans="1:8" x14ac:dyDescent="0.25">
      <c r="A220" s="181" t="s">
        <v>1196</v>
      </c>
      <c r="B220" s="181" t="s">
        <v>1283</v>
      </c>
      <c r="C220" s="181" t="s">
        <v>1674</v>
      </c>
      <c r="D220" s="181" t="s">
        <v>1705</v>
      </c>
      <c r="E220" s="181" t="s">
        <v>1159</v>
      </c>
      <c r="F220" s="181" t="s">
        <v>1710</v>
      </c>
      <c r="G220" s="181" t="s">
        <v>1676</v>
      </c>
      <c r="H220" s="181" t="s">
        <v>1677</v>
      </c>
    </row>
    <row r="221" spans="1:8" x14ac:dyDescent="0.25">
      <c r="A221" s="181" t="s">
        <v>1196</v>
      </c>
      <c r="B221" s="181" t="s">
        <v>1283</v>
      </c>
      <c r="C221" s="181" t="s">
        <v>1674</v>
      </c>
      <c r="D221" s="181" t="s">
        <v>1705</v>
      </c>
      <c r="E221" s="181" t="s">
        <v>1160</v>
      </c>
      <c r="F221" s="181" t="s">
        <v>1711</v>
      </c>
      <c r="G221" s="181" t="s">
        <v>1676</v>
      </c>
      <c r="H221" s="181" t="s">
        <v>1677</v>
      </c>
    </row>
    <row r="222" spans="1:8" x14ac:dyDescent="0.25">
      <c r="A222" s="181" t="s">
        <v>1196</v>
      </c>
      <c r="B222" s="181" t="s">
        <v>1283</v>
      </c>
      <c r="C222" s="181" t="s">
        <v>1674</v>
      </c>
      <c r="D222" s="181" t="s">
        <v>1705</v>
      </c>
      <c r="E222" s="181" t="s">
        <v>1712</v>
      </c>
      <c r="F222" s="181" t="s">
        <v>1713</v>
      </c>
      <c r="G222" s="181" t="s">
        <v>1676</v>
      </c>
      <c r="H222" s="181" t="s">
        <v>1677</v>
      </c>
    </row>
    <row r="223" spans="1:8" x14ac:dyDescent="0.25">
      <c r="A223" s="181" t="s">
        <v>1196</v>
      </c>
      <c r="B223" s="181" t="s">
        <v>1283</v>
      </c>
      <c r="C223" s="181" t="s">
        <v>1674</v>
      </c>
      <c r="D223" s="181" t="s">
        <v>1705</v>
      </c>
      <c r="E223" s="181" t="s">
        <v>1161</v>
      </c>
      <c r="F223" s="181" t="s">
        <v>1714</v>
      </c>
      <c r="G223" s="181" t="s">
        <v>1676</v>
      </c>
      <c r="H223" s="181" t="s">
        <v>1677</v>
      </c>
    </row>
    <row r="224" spans="1:8" x14ac:dyDescent="0.25">
      <c r="A224" s="181" t="s">
        <v>1196</v>
      </c>
      <c r="B224" s="181" t="s">
        <v>1283</v>
      </c>
      <c r="C224" s="181" t="s">
        <v>1674</v>
      </c>
      <c r="D224" s="181" t="s">
        <v>1705</v>
      </c>
      <c r="E224" s="181" t="s">
        <v>1162</v>
      </c>
      <c r="F224" s="181" t="s">
        <v>1715</v>
      </c>
      <c r="G224" s="181" t="s">
        <v>1676</v>
      </c>
      <c r="H224" s="181" t="s">
        <v>1677</v>
      </c>
    </row>
    <row r="225" spans="1:8" x14ac:dyDescent="0.25">
      <c r="A225" s="181" t="s">
        <v>1196</v>
      </c>
      <c r="B225" s="181" t="s">
        <v>1283</v>
      </c>
      <c r="C225" s="181" t="s">
        <v>1674</v>
      </c>
      <c r="D225" s="181" t="s">
        <v>1705</v>
      </c>
      <c r="E225" s="181" t="s">
        <v>1163</v>
      </c>
      <c r="F225" s="181" t="s">
        <v>1716</v>
      </c>
      <c r="G225" s="181" t="s">
        <v>1676</v>
      </c>
      <c r="H225" s="181" t="s">
        <v>1677</v>
      </c>
    </row>
    <row r="226" spans="1:8" x14ac:dyDescent="0.25">
      <c r="A226" s="181" t="s">
        <v>1196</v>
      </c>
      <c r="B226" s="181" t="s">
        <v>1283</v>
      </c>
      <c r="C226" s="181" t="s">
        <v>1674</v>
      </c>
      <c r="D226" s="181" t="s">
        <v>1717</v>
      </c>
      <c r="E226" s="181" t="s">
        <v>293</v>
      </c>
      <c r="F226" s="181" t="s">
        <v>1258</v>
      </c>
      <c r="G226" s="181" t="s">
        <v>1718</v>
      </c>
      <c r="H226" s="181" t="s">
        <v>1719</v>
      </c>
    </row>
    <row r="227" spans="1:8" x14ac:dyDescent="0.25">
      <c r="A227" s="181" t="s">
        <v>1196</v>
      </c>
      <c r="B227" s="181" t="s">
        <v>1283</v>
      </c>
      <c r="C227" s="181" t="s">
        <v>1674</v>
      </c>
      <c r="D227" s="181" t="s">
        <v>1717</v>
      </c>
      <c r="E227" s="181" t="s">
        <v>291</v>
      </c>
      <c r="F227" s="181" t="s">
        <v>1263</v>
      </c>
      <c r="G227" s="181" t="s">
        <v>1718</v>
      </c>
      <c r="H227" s="181" t="s">
        <v>1719</v>
      </c>
    </row>
    <row r="228" spans="1:8" x14ac:dyDescent="0.25">
      <c r="A228" s="181" t="s">
        <v>1196</v>
      </c>
      <c r="B228" s="181" t="s">
        <v>1283</v>
      </c>
      <c r="C228" s="181" t="s">
        <v>1674</v>
      </c>
      <c r="D228" s="181" t="s">
        <v>1717</v>
      </c>
      <c r="E228" s="181" t="s">
        <v>292</v>
      </c>
      <c r="F228" s="181" t="s">
        <v>1720</v>
      </c>
      <c r="G228" s="181" t="s">
        <v>1718</v>
      </c>
      <c r="H228" s="181" t="s">
        <v>1719</v>
      </c>
    </row>
    <row r="229" spans="1:8" x14ac:dyDescent="0.25">
      <c r="A229" s="181" t="s">
        <v>1196</v>
      </c>
      <c r="B229" s="181" t="s">
        <v>1283</v>
      </c>
      <c r="C229" s="181" t="s">
        <v>1674</v>
      </c>
      <c r="D229" s="181" t="s">
        <v>1717</v>
      </c>
      <c r="E229" s="181" t="s">
        <v>298</v>
      </c>
      <c r="F229" s="181" t="s">
        <v>1261</v>
      </c>
      <c r="G229" s="181" t="s">
        <v>1718</v>
      </c>
      <c r="H229" s="181" t="s">
        <v>1719</v>
      </c>
    </row>
    <row r="230" spans="1:8" x14ac:dyDescent="0.25">
      <c r="A230" s="181" t="s">
        <v>1196</v>
      </c>
      <c r="B230" s="181" t="s">
        <v>1283</v>
      </c>
      <c r="C230" s="181" t="s">
        <v>1674</v>
      </c>
      <c r="D230" s="181" t="s">
        <v>1717</v>
      </c>
      <c r="E230" s="181" t="s">
        <v>1164</v>
      </c>
      <c r="F230" s="181" t="s">
        <v>1721</v>
      </c>
      <c r="G230" s="181" t="s">
        <v>1718</v>
      </c>
      <c r="H230" s="181" t="s">
        <v>1719</v>
      </c>
    </row>
    <row r="231" spans="1:8" x14ac:dyDescent="0.25">
      <c r="A231" s="181" t="s">
        <v>1196</v>
      </c>
      <c r="B231" s="181" t="s">
        <v>1283</v>
      </c>
      <c r="C231" s="181" t="s">
        <v>1674</v>
      </c>
      <c r="D231" s="181" t="s">
        <v>1717</v>
      </c>
      <c r="E231" s="181" t="s">
        <v>1165</v>
      </c>
      <c r="F231" s="181" t="s">
        <v>1722</v>
      </c>
      <c r="G231" s="181" t="s">
        <v>1718</v>
      </c>
      <c r="H231" s="181" t="s">
        <v>1719</v>
      </c>
    </row>
    <row r="232" spans="1:8" x14ac:dyDescent="0.25">
      <c r="A232" s="181" t="s">
        <v>1196</v>
      </c>
      <c r="B232" s="181" t="s">
        <v>1283</v>
      </c>
      <c r="C232" s="181" t="s">
        <v>1674</v>
      </c>
      <c r="D232" s="181" t="s">
        <v>1717</v>
      </c>
      <c r="E232" s="181" t="s">
        <v>1723</v>
      </c>
      <c r="F232" s="181" t="s">
        <v>1724</v>
      </c>
      <c r="G232" s="181" t="s">
        <v>1718</v>
      </c>
      <c r="H232" s="181" t="s">
        <v>1719</v>
      </c>
    </row>
    <row r="233" spans="1:8" s="182" customFormat="1" x14ac:dyDescent="0.25">
      <c r="A233" s="182" t="s">
        <v>1196</v>
      </c>
      <c r="B233" s="182" t="s">
        <v>1283</v>
      </c>
      <c r="C233" s="182" t="s">
        <v>1674</v>
      </c>
      <c r="D233" s="182" t="s">
        <v>1717</v>
      </c>
      <c r="E233" s="182" t="s">
        <v>289</v>
      </c>
      <c r="F233" s="182" t="s">
        <v>1259</v>
      </c>
      <c r="G233" s="182" t="s">
        <v>1718</v>
      </c>
      <c r="H233" s="182" t="s">
        <v>1719</v>
      </c>
    </row>
    <row r="234" spans="1:8" x14ac:dyDescent="0.25">
      <c r="A234" s="181" t="s">
        <v>1196</v>
      </c>
      <c r="B234" s="181" t="s">
        <v>1283</v>
      </c>
      <c r="C234" s="181" t="s">
        <v>1674</v>
      </c>
      <c r="D234" s="181" t="s">
        <v>1717</v>
      </c>
      <c r="E234" s="181" t="s">
        <v>1725</v>
      </c>
      <c r="F234" s="181" t="s">
        <v>1726</v>
      </c>
      <c r="G234" s="181" t="s">
        <v>1718</v>
      </c>
      <c r="H234" s="181" t="s">
        <v>1719</v>
      </c>
    </row>
    <row r="235" spans="1:8" x14ac:dyDescent="0.25">
      <c r="A235" s="181" t="s">
        <v>1196</v>
      </c>
      <c r="B235" s="181" t="s">
        <v>1283</v>
      </c>
      <c r="C235" s="181" t="s">
        <v>1674</v>
      </c>
      <c r="D235" s="181" t="s">
        <v>1717</v>
      </c>
      <c r="E235" s="181" t="s">
        <v>1727</v>
      </c>
      <c r="F235" s="181" t="s">
        <v>1728</v>
      </c>
      <c r="G235" s="181" t="s">
        <v>1718</v>
      </c>
      <c r="H235" s="181" t="s">
        <v>1719</v>
      </c>
    </row>
    <row r="236" spans="1:8" x14ac:dyDescent="0.25">
      <c r="A236" s="181" t="s">
        <v>1196</v>
      </c>
      <c r="B236" s="181" t="s">
        <v>1283</v>
      </c>
      <c r="C236" s="181" t="s">
        <v>1674</v>
      </c>
      <c r="D236" s="181" t="s">
        <v>1717</v>
      </c>
      <c r="E236" s="181" t="s">
        <v>1729</v>
      </c>
      <c r="F236" s="181" t="s">
        <v>1730</v>
      </c>
      <c r="G236" s="181" t="s">
        <v>1718</v>
      </c>
      <c r="H236" s="181" t="s">
        <v>1719</v>
      </c>
    </row>
    <row r="237" spans="1:8" x14ac:dyDescent="0.25">
      <c r="A237" s="181" t="s">
        <v>1196</v>
      </c>
      <c r="B237" s="181" t="s">
        <v>1283</v>
      </c>
      <c r="C237" s="181" t="s">
        <v>1674</v>
      </c>
      <c r="D237" s="181" t="s">
        <v>1717</v>
      </c>
      <c r="E237" s="181" t="s">
        <v>305</v>
      </c>
      <c r="F237" s="181" t="s">
        <v>1260</v>
      </c>
      <c r="G237" s="181" t="s">
        <v>1718</v>
      </c>
      <c r="H237" s="181" t="s">
        <v>1719</v>
      </c>
    </row>
    <row r="238" spans="1:8" x14ac:dyDescent="0.25">
      <c r="A238" s="181" t="s">
        <v>1196</v>
      </c>
      <c r="B238" s="181" t="s">
        <v>1283</v>
      </c>
      <c r="C238" s="181" t="s">
        <v>1674</v>
      </c>
      <c r="D238" s="181" t="s">
        <v>1717</v>
      </c>
      <c r="E238" s="181" t="s">
        <v>1731</v>
      </c>
      <c r="F238" s="181" t="s">
        <v>1732</v>
      </c>
      <c r="G238" s="181" t="s">
        <v>1718</v>
      </c>
      <c r="H238" s="181" t="s">
        <v>1719</v>
      </c>
    </row>
    <row r="239" spans="1:8" x14ac:dyDescent="0.25">
      <c r="A239" s="181" t="s">
        <v>1196</v>
      </c>
      <c r="B239" s="181" t="s">
        <v>1283</v>
      </c>
      <c r="C239" s="181" t="s">
        <v>1674</v>
      </c>
      <c r="D239" s="181" t="s">
        <v>1717</v>
      </c>
      <c r="E239" s="181" t="s">
        <v>1166</v>
      </c>
      <c r="F239" s="181" t="s">
        <v>1733</v>
      </c>
      <c r="G239" s="181" t="s">
        <v>1718</v>
      </c>
      <c r="H239" s="181" t="s">
        <v>1719</v>
      </c>
    </row>
    <row r="240" spans="1:8" x14ac:dyDescent="0.25">
      <c r="A240" s="181" t="s">
        <v>1196</v>
      </c>
      <c r="B240" s="181" t="s">
        <v>1283</v>
      </c>
      <c r="C240" s="181" t="s">
        <v>1674</v>
      </c>
      <c r="D240" s="181" t="s">
        <v>1717</v>
      </c>
      <c r="E240" s="181" t="s">
        <v>306</v>
      </c>
      <c r="F240" s="181" t="s">
        <v>1734</v>
      </c>
      <c r="G240" s="181" t="s">
        <v>1718</v>
      </c>
      <c r="H240" s="181" t="s">
        <v>1719</v>
      </c>
    </row>
    <row r="241" spans="1:8" x14ac:dyDescent="0.25">
      <c r="A241" s="181" t="s">
        <v>1196</v>
      </c>
      <c r="B241" s="181" t="s">
        <v>1283</v>
      </c>
      <c r="C241" s="181" t="s">
        <v>1674</v>
      </c>
      <c r="D241" s="181" t="s">
        <v>1735</v>
      </c>
      <c r="E241" s="181" t="s">
        <v>1167</v>
      </c>
      <c r="F241" s="181" t="s">
        <v>1736</v>
      </c>
      <c r="G241" s="181" t="s">
        <v>1676</v>
      </c>
      <c r="H241" s="181" t="s">
        <v>1677</v>
      </c>
    </row>
    <row r="242" spans="1:8" x14ac:dyDescent="0.25">
      <c r="A242" s="181" t="s">
        <v>1196</v>
      </c>
      <c r="B242" s="181" t="s">
        <v>1283</v>
      </c>
      <c r="C242" s="181" t="s">
        <v>1674</v>
      </c>
      <c r="D242" s="181" t="s">
        <v>1735</v>
      </c>
      <c r="E242" s="181" t="s">
        <v>303</v>
      </c>
      <c r="F242" s="181" t="s">
        <v>1264</v>
      </c>
      <c r="G242" s="181" t="s">
        <v>1676</v>
      </c>
      <c r="H242" s="181" t="s">
        <v>1677</v>
      </c>
    </row>
    <row r="243" spans="1:8" x14ac:dyDescent="0.25">
      <c r="A243" s="181" t="s">
        <v>1196</v>
      </c>
      <c r="B243" s="181" t="s">
        <v>1283</v>
      </c>
      <c r="C243" s="181" t="s">
        <v>1674</v>
      </c>
      <c r="D243" s="181" t="s">
        <v>1735</v>
      </c>
      <c r="E243" s="181" t="s">
        <v>1168</v>
      </c>
      <c r="F243" s="181" t="s">
        <v>1169</v>
      </c>
      <c r="G243" s="181" t="s">
        <v>1676</v>
      </c>
      <c r="H243" s="181" t="s">
        <v>1677</v>
      </c>
    </row>
    <row r="244" spans="1:8" x14ac:dyDescent="0.25">
      <c r="A244" s="181" t="s">
        <v>1196</v>
      </c>
      <c r="B244" s="181" t="s">
        <v>1283</v>
      </c>
      <c r="C244" s="181" t="s">
        <v>1674</v>
      </c>
      <c r="D244" s="181" t="s">
        <v>1735</v>
      </c>
      <c r="E244" s="181" t="s">
        <v>1170</v>
      </c>
      <c r="F244" s="181" t="s">
        <v>1737</v>
      </c>
      <c r="G244" s="181" t="s">
        <v>1676</v>
      </c>
      <c r="H244" s="181" t="s">
        <v>1677</v>
      </c>
    </row>
    <row r="245" spans="1:8" x14ac:dyDescent="0.25">
      <c r="A245" s="181" t="s">
        <v>1196</v>
      </c>
      <c r="B245" s="181" t="s">
        <v>1283</v>
      </c>
      <c r="C245" s="181" t="s">
        <v>1674</v>
      </c>
      <c r="D245" s="181" t="s">
        <v>1735</v>
      </c>
      <c r="E245" s="181" t="s">
        <v>1171</v>
      </c>
      <c r="F245" s="181" t="s">
        <v>1738</v>
      </c>
      <c r="G245" s="181" t="s">
        <v>1676</v>
      </c>
      <c r="H245" s="181" t="s">
        <v>1677</v>
      </c>
    </row>
    <row r="246" spans="1:8" x14ac:dyDescent="0.25">
      <c r="A246" s="181" t="s">
        <v>1196</v>
      </c>
      <c r="B246" s="181" t="s">
        <v>1283</v>
      </c>
      <c r="C246" s="181" t="s">
        <v>1674</v>
      </c>
      <c r="D246" s="181" t="s">
        <v>1735</v>
      </c>
      <c r="E246" s="181" t="s">
        <v>1739</v>
      </c>
      <c r="F246" s="181" t="s">
        <v>1740</v>
      </c>
      <c r="G246" s="181" t="s">
        <v>1676</v>
      </c>
      <c r="H246" s="181" t="s">
        <v>1677</v>
      </c>
    </row>
    <row r="247" spans="1:8" x14ac:dyDescent="0.25">
      <c r="A247" s="181" t="s">
        <v>1196</v>
      </c>
      <c r="B247" s="181" t="s">
        <v>1283</v>
      </c>
      <c r="C247" s="181" t="s">
        <v>1674</v>
      </c>
      <c r="D247" s="181" t="s">
        <v>1735</v>
      </c>
      <c r="E247" s="181" t="s">
        <v>1172</v>
      </c>
      <c r="F247" s="181" t="s">
        <v>1741</v>
      </c>
      <c r="G247" s="181" t="s">
        <v>1676</v>
      </c>
      <c r="H247" s="181" t="s">
        <v>1677</v>
      </c>
    </row>
    <row r="248" spans="1:8" x14ac:dyDescent="0.25">
      <c r="A248" s="181" t="s">
        <v>1196</v>
      </c>
      <c r="B248" s="181" t="s">
        <v>1283</v>
      </c>
      <c r="C248" s="181" t="s">
        <v>1674</v>
      </c>
      <c r="D248" s="181" t="s">
        <v>1735</v>
      </c>
      <c r="E248" s="181" t="s">
        <v>1173</v>
      </c>
      <c r="F248" s="181" t="s">
        <v>1742</v>
      </c>
      <c r="G248" s="181" t="s">
        <v>1676</v>
      </c>
      <c r="H248" s="181" t="s">
        <v>1677</v>
      </c>
    </row>
    <row r="249" spans="1:8" x14ac:dyDescent="0.25">
      <c r="A249" s="181" t="s">
        <v>1196</v>
      </c>
      <c r="B249" s="181" t="s">
        <v>1283</v>
      </c>
      <c r="C249" s="181" t="s">
        <v>1674</v>
      </c>
      <c r="D249" s="181" t="s">
        <v>1735</v>
      </c>
      <c r="E249" s="181" t="s">
        <v>1743</v>
      </c>
      <c r="F249" s="181" t="s">
        <v>1744</v>
      </c>
      <c r="G249" s="181" t="s">
        <v>1676</v>
      </c>
      <c r="H249" s="181" t="s">
        <v>1677</v>
      </c>
    </row>
    <row r="250" spans="1:8" x14ac:dyDescent="0.25">
      <c r="A250" s="181" t="s">
        <v>1196</v>
      </c>
      <c r="B250" s="181" t="s">
        <v>1283</v>
      </c>
      <c r="C250" s="181" t="s">
        <v>1674</v>
      </c>
      <c r="D250" s="181" t="s">
        <v>1735</v>
      </c>
      <c r="E250" s="181" t="s">
        <v>283</v>
      </c>
      <c r="F250" s="181" t="s">
        <v>1262</v>
      </c>
      <c r="G250" s="181" t="s">
        <v>1676</v>
      </c>
      <c r="H250" s="181" t="s">
        <v>1677</v>
      </c>
    </row>
    <row r="251" spans="1:8" x14ac:dyDescent="0.25">
      <c r="A251" s="181" t="s">
        <v>1196</v>
      </c>
      <c r="B251" s="181" t="s">
        <v>1283</v>
      </c>
      <c r="C251" s="181" t="s">
        <v>1674</v>
      </c>
      <c r="D251" s="181" t="s">
        <v>1735</v>
      </c>
      <c r="E251" s="181" t="s">
        <v>1745</v>
      </c>
      <c r="F251" s="181" t="s">
        <v>1746</v>
      </c>
      <c r="G251" s="181" t="s">
        <v>1676</v>
      </c>
      <c r="H251" s="181" t="s">
        <v>1677</v>
      </c>
    </row>
    <row r="252" spans="1:8" x14ac:dyDescent="0.25">
      <c r="A252" s="181" t="s">
        <v>1196</v>
      </c>
      <c r="B252" s="181" t="s">
        <v>1283</v>
      </c>
      <c r="C252" s="181" t="s">
        <v>1674</v>
      </c>
      <c r="D252" s="181" t="s">
        <v>1735</v>
      </c>
      <c r="E252" s="181" t="s">
        <v>1174</v>
      </c>
      <c r="F252" s="181" t="s">
        <v>1747</v>
      </c>
      <c r="G252" s="181" t="s">
        <v>1676</v>
      </c>
      <c r="H252" s="181" t="s">
        <v>1677</v>
      </c>
    </row>
    <row r="253" spans="1:8" x14ac:dyDescent="0.25">
      <c r="A253" s="181" t="s">
        <v>1196</v>
      </c>
      <c r="B253" s="181" t="s">
        <v>1283</v>
      </c>
      <c r="C253" s="181" t="s">
        <v>1674</v>
      </c>
      <c r="D253" s="181" t="s">
        <v>1748</v>
      </c>
      <c r="E253" s="181" t="s">
        <v>1749</v>
      </c>
      <c r="F253" s="181" t="s">
        <v>1750</v>
      </c>
      <c r="G253" s="181" t="s">
        <v>1676</v>
      </c>
      <c r="H253" s="181" t="s">
        <v>1677</v>
      </c>
    </row>
    <row r="254" spans="1:8" x14ac:dyDescent="0.25">
      <c r="A254" s="181" t="s">
        <v>1196</v>
      </c>
      <c r="B254" s="181" t="s">
        <v>1283</v>
      </c>
      <c r="C254" s="181" t="s">
        <v>1674</v>
      </c>
      <c r="D254" s="181" t="s">
        <v>1748</v>
      </c>
      <c r="E254" s="181" t="s">
        <v>1751</v>
      </c>
      <c r="F254" s="181" t="s">
        <v>1752</v>
      </c>
      <c r="G254" s="181" t="s">
        <v>1676</v>
      </c>
      <c r="H254" s="181" t="s">
        <v>1677</v>
      </c>
    </row>
    <row r="255" spans="1:8" x14ac:dyDescent="0.25">
      <c r="A255" s="181" t="s">
        <v>1196</v>
      </c>
      <c r="B255" s="181" t="s">
        <v>1283</v>
      </c>
      <c r="C255" s="181" t="s">
        <v>1674</v>
      </c>
      <c r="D255" s="181" t="s">
        <v>1748</v>
      </c>
      <c r="E255" s="181" t="s">
        <v>1753</v>
      </c>
      <c r="F255" s="181" t="s">
        <v>1754</v>
      </c>
      <c r="G255" s="181" t="s">
        <v>1676</v>
      </c>
      <c r="H255" s="181" t="s">
        <v>1677</v>
      </c>
    </row>
    <row r="256" spans="1:8" x14ac:dyDescent="0.25">
      <c r="A256" s="181" t="s">
        <v>1196</v>
      </c>
      <c r="B256" s="181" t="s">
        <v>1283</v>
      </c>
      <c r="C256" s="181" t="s">
        <v>1674</v>
      </c>
      <c r="D256" s="181" t="s">
        <v>1748</v>
      </c>
      <c r="E256" s="181" t="s">
        <v>1755</v>
      </c>
      <c r="F256" s="181" t="s">
        <v>1756</v>
      </c>
      <c r="G256" s="181" t="s">
        <v>1676</v>
      </c>
      <c r="H256" s="181" t="s">
        <v>1677</v>
      </c>
    </row>
    <row r="257" spans="1:8" x14ac:dyDescent="0.25">
      <c r="A257" s="181" t="s">
        <v>1196</v>
      </c>
      <c r="B257" s="181" t="s">
        <v>1283</v>
      </c>
      <c r="C257" s="181" t="s">
        <v>1674</v>
      </c>
      <c r="D257" s="181" t="s">
        <v>1748</v>
      </c>
      <c r="E257" s="181" t="s">
        <v>1757</v>
      </c>
      <c r="F257" s="181" t="s">
        <v>1758</v>
      </c>
      <c r="G257" s="181" t="s">
        <v>1676</v>
      </c>
      <c r="H257" s="181" t="s">
        <v>1677</v>
      </c>
    </row>
    <row r="258" spans="1:8" x14ac:dyDescent="0.25">
      <c r="A258" s="181" t="s">
        <v>1196</v>
      </c>
      <c r="B258" s="181" t="s">
        <v>1283</v>
      </c>
      <c r="C258" s="181" t="s">
        <v>1674</v>
      </c>
      <c r="D258" s="181" t="s">
        <v>1748</v>
      </c>
      <c r="E258" s="181" t="s">
        <v>1759</v>
      </c>
      <c r="F258" s="181" t="s">
        <v>1760</v>
      </c>
      <c r="G258" s="181" t="s">
        <v>1676</v>
      </c>
      <c r="H258" s="181" t="s">
        <v>1677</v>
      </c>
    </row>
    <row r="259" spans="1:8" x14ac:dyDescent="0.25">
      <c r="A259" s="181" t="s">
        <v>1196</v>
      </c>
      <c r="B259" s="181" t="s">
        <v>1283</v>
      </c>
      <c r="C259" s="181" t="s">
        <v>1674</v>
      </c>
      <c r="D259" s="181" t="s">
        <v>1748</v>
      </c>
      <c r="E259" s="181" t="s">
        <v>1175</v>
      </c>
      <c r="F259" s="181" t="s">
        <v>1761</v>
      </c>
      <c r="G259" s="181" t="s">
        <v>1676</v>
      </c>
      <c r="H259" s="181" t="s">
        <v>1677</v>
      </c>
    </row>
    <row r="260" spans="1:8" x14ac:dyDescent="0.25">
      <c r="A260" s="181" t="s">
        <v>1196</v>
      </c>
      <c r="B260" s="181" t="s">
        <v>1283</v>
      </c>
      <c r="C260" s="181" t="s">
        <v>1674</v>
      </c>
      <c r="D260" s="181" t="s">
        <v>1748</v>
      </c>
      <c r="E260" s="181" t="s">
        <v>1176</v>
      </c>
      <c r="F260" s="181" t="s">
        <v>1762</v>
      </c>
      <c r="G260" s="181" t="s">
        <v>1676</v>
      </c>
      <c r="H260" s="181" t="s">
        <v>1677</v>
      </c>
    </row>
    <row r="261" spans="1:8" x14ac:dyDescent="0.25">
      <c r="A261" s="181" t="s">
        <v>1196</v>
      </c>
      <c r="B261" s="181" t="s">
        <v>1283</v>
      </c>
      <c r="C261" s="181" t="s">
        <v>1674</v>
      </c>
      <c r="D261" s="181" t="s">
        <v>1763</v>
      </c>
      <c r="E261" s="181" t="s">
        <v>1764</v>
      </c>
      <c r="F261" s="181" t="s">
        <v>1765</v>
      </c>
      <c r="G261" s="181" t="s">
        <v>1676</v>
      </c>
      <c r="H261" s="181" t="s">
        <v>1677</v>
      </c>
    </row>
    <row r="262" spans="1:8" x14ac:dyDescent="0.25">
      <c r="A262" s="181" t="s">
        <v>1196</v>
      </c>
      <c r="B262" s="181" t="s">
        <v>1283</v>
      </c>
      <c r="C262" s="181" t="s">
        <v>1674</v>
      </c>
      <c r="D262" s="181" t="s">
        <v>1763</v>
      </c>
      <c r="E262" s="181" t="s">
        <v>1766</v>
      </c>
      <c r="F262" s="181" t="s">
        <v>1767</v>
      </c>
      <c r="G262" s="181" t="s">
        <v>1676</v>
      </c>
      <c r="H262" s="181" t="s">
        <v>1677</v>
      </c>
    </row>
    <row r="263" spans="1:8" x14ac:dyDescent="0.25">
      <c r="A263" s="181" t="s">
        <v>1196</v>
      </c>
      <c r="B263" s="181" t="s">
        <v>1283</v>
      </c>
      <c r="C263" s="181" t="s">
        <v>1674</v>
      </c>
      <c r="D263" s="181" t="s">
        <v>1763</v>
      </c>
      <c r="E263" s="181" t="s">
        <v>1768</v>
      </c>
      <c r="F263" s="181" t="s">
        <v>1769</v>
      </c>
      <c r="G263" s="181" t="s">
        <v>1676</v>
      </c>
      <c r="H263" s="181" t="s">
        <v>1677</v>
      </c>
    </row>
    <row r="264" spans="1:8" x14ac:dyDescent="0.25">
      <c r="A264" s="181" t="s">
        <v>1196</v>
      </c>
      <c r="B264" s="181" t="s">
        <v>1283</v>
      </c>
      <c r="C264" s="181" t="s">
        <v>1674</v>
      </c>
      <c r="D264" s="181" t="s">
        <v>1770</v>
      </c>
      <c r="E264" s="181">
        <v>1010309001</v>
      </c>
      <c r="F264" s="181" t="s">
        <v>1771</v>
      </c>
      <c r="G264" s="181" t="s">
        <v>1676</v>
      </c>
      <c r="H264" s="181" t="s">
        <v>1677</v>
      </c>
    </row>
    <row r="265" spans="1:8" x14ac:dyDescent="0.25">
      <c r="A265" s="181" t="s">
        <v>1196</v>
      </c>
      <c r="B265" s="181" t="s">
        <v>1283</v>
      </c>
      <c r="C265" s="181" t="s">
        <v>1674</v>
      </c>
      <c r="D265" s="181" t="s">
        <v>1770</v>
      </c>
      <c r="E265" s="181" t="s">
        <v>1772</v>
      </c>
      <c r="F265" s="181" t="s">
        <v>1773</v>
      </c>
      <c r="G265" s="181" t="s">
        <v>1676</v>
      </c>
      <c r="H265" s="181" t="s">
        <v>1677</v>
      </c>
    </row>
    <row r="266" spans="1:8" x14ac:dyDescent="0.25">
      <c r="A266" s="181" t="s">
        <v>1196</v>
      </c>
      <c r="B266" s="181" t="s">
        <v>1283</v>
      </c>
      <c r="C266" s="181" t="s">
        <v>1674</v>
      </c>
      <c r="D266" s="181" t="s">
        <v>1770</v>
      </c>
      <c r="E266" s="181" t="s">
        <v>1774</v>
      </c>
      <c r="F266" s="181" t="s">
        <v>1185</v>
      </c>
      <c r="G266" s="181" t="s">
        <v>1676</v>
      </c>
      <c r="H266" s="181" t="s">
        <v>1677</v>
      </c>
    </row>
    <row r="267" spans="1:8" x14ac:dyDescent="0.25">
      <c r="A267" s="181" t="s">
        <v>1196</v>
      </c>
      <c r="B267" s="181" t="s">
        <v>1283</v>
      </c>
      <c r="C267" s="181" t="s">
        <v>1674</v>
      </c>
      <c r="D267" s="181" t="s">
        <v>1770</v>
      </c>
      <c r="E267" s="181" t="s">
        <v>1177</v>
      </c>
      <c r="F267" s="181" t="s">
        <v>1775</v>
      </c>
      <c r="G267" s="181" t="s">
        <v>1676</v>
      </c>
      <c r="H267" s="181" t="s">
        <v>1677</v>
      </c>
    </row>
    <row r="268" spans="1:8" x14ac:dyDescent="0.25">
      <c r="A268" s="181" t="s">
        <v>1196</v>
      </c>
      <c r="B268" s="181" t="s">
        <v>1283</v>
      </c>
      <c r="C268" s="181" t="s">
        <v>1674</v>
      </c>
      <c r="D268" s="181" t="s">
        <v>1776</v>
      </c>
      <c r="E268" s="181" t="s">
        <v>1777</v>
      </c>
      <c r="F268" s="181" t="s">
        <v>1778</v>
      </c>
      <c r="G268" s="181" t="s">
        <v>1676</v>
      </c>
      <c r="H268" s="181" t="s">
        <v>1677</v>
      </c>
    </row>
    <row r="269" spans="1:8" x14ac:dyDescent="0.25">
      <c r="A269" s="181" t="s">
        <v>1196</v>
      </c>
      <c r="B269" s="181" t="s">
        <v>1283</v>
      </c>
      <c r="C269" s="181" t="s">
        <v>1674</v>
      </c>
      <c r="D269" s="181" t="s">
        <v>1776</v>
      </c>
      <c r="E269" s="181" t="s">
        <v>1779</v>
      </c>
      <c r="F269" s="181" t="s">
        <v>1780</v>
      </c>
      <c r="G269" s="181" t="s">
        <v>1676</v>
      </c>
      <c r="H269" s="181" t="s">
        <v>1677</v>
      </c>
    </row>
    <row r="270" spans="1:8" x14ac:dyDescent="0.25">
      <c r="A270" s="181" t="s">
        <v>1196</v>
      </c>
      <c r="B270" s="181" t="s">
        <v>1283</v>
      </c>
      <c r="C270" s="181" t="s">
        <v>1674</v>
      </c>
      <c r="D270" s="181" t="s">
        <v>1776</v>
      </c>
      <c r="E270" s="181" t="s">
        <v>1781</v>
      </c>
      <c r="F270" s="181" t="s">
        <v>1782</v>
      </c>
      <c r="G270" s="181" t="s">
        <v>1676</v>
      </c>
      <c r="H270" s="181" t="s">
        <v>1677</v>
      </c>
    </row>
    <row r="271" spans="1:8" x14ac:dyDescent="0.25">
      <c r="A271" s="181" t="s">
        <v>1196</v>
      </c>
      <c r="B271" s="181" t="s">
        <v>1283</v>
      </c>
      <c r="C271" s="181" t="s">
        <v>1674</v>
      </c>
      <c r="D271" s="181" t="s">
        <v>1776</v>
      </c>
      <c r="E271" s="181" t="s">
        <v>1783</v>
      </c>
      <c r="F271" s="181" t="s">
        <v>1784</v>
      </c>
      <c r="G271" s="181" t="s">
        <v>1676</v>
      </c>
      <c r="H271" s="181" t="s">
        <v>1677</v>
      </c>
    </row>
    <row r="272" spans="1:8" x14ac:dyDescent="0.25">
      <c r="A272" s="181" t="s">
        <v>1196</v>
      </c>
      <c r="B272" s="181" t="s">
        <v>1283</v>
      </c>
      <c r="C272" s="181" t="s">
        <v>1674</v>
      </c>
      <c r="D272" s="181" t="s">
        <v>1785</v>
      </c>
      <c r="E272" s="181" t="s">
        <v>1786</v>
      </c>
      <c r="F272" s="181" t="s">
        <v>1787</v>
      </c>
      <c r="G272" s="181" t="s">
        <v>1676</v>
      </c>
      <c r="H272" s="181" t="s">
        <v>1677</v>
      </c>
    </row>
    <row r="273" spans="1:8" x14ac:dyDescent="0.25">
      <c r="A273" s="181" t="s">
        <v>1196</v>
      </c>
      <c r="B273" s="181" t="s">
        <v>1283</v>
      </c>
      <c r="C273" s="181" t="s">
        <v>1674</v>
      </c>
      <c r="D273" s="181" t="s">
        <v>1785</v>
      </c>
      <c r="E273" s="181" t="s">
        <v>1788</v>
      </c>
      <c r="F273" s="181" t="s">
        <v>1789</v>
      </c>
      <c r="G273" s="181" t="s">
        <v>1676</v>
      </c>
      <c r="H273" s="181" t="s">
        <v>1677</v>
      </c>
    </row>
    <row r="274" spans="1:8" x14ac:dyDescent="0.25">
      <c r="A274" s="181" t="s">
        <v>1196</v>
      </c>
      <c r="B274" s="181" t="s">
        <v>1283</v>
      </c>
      <c r="C274" s="181" t="s">
        <v>1674</v>
      </c>
      <c r="D274" s="181" t="s">
        <v>1785</v>
      </c>
      <c r="E274" s="181" t="s">
        <v>1790</v>
      </c>
      <c r="F274" s="181" t="s">
        <v>1791</v>
      </c>
      <c r="G274" s="181" t="s">
        <v>1676</v>
      </c>
      <c r="H274" s="181" t="s">
        <v>1677</v>
      </c>
    </row>
    <row r="275" spans="1:8" x14ac:dyDescent="0.25">
      <c r="A275" s="181" t="s">
        <v>1196</v>
      </c>
      <c r="B275" s="181" t="s">
        <v>1283</v>
      </c>
      <c r="C275" s="181" t="s">
        <v>1674</v>
      </c>
      <c r="D275" s="181" t="s">
        <v>1785</v>
      </c>
      <c r="E275" s="181" t="s">
        <v>1178</v>
      </c>
      <c r="F275" s="181" t="s">
        <v>1792</v>
      </c>
      <c r="G275" s="181" t="s">
        <v>1676</v>
      </c>
      <c r="H275" s="181" t="s">
        <v>1677</v>
      </c>
    </row>
    <row r="276" spans="1:8" x14ac:dyDescent="0.25">
      <c r="A276" s="181" t="s">
        <v>1196</v>
      </c>
      <c r="B276" s="181" t="s">
        <v>1283</v>
      </c>
      <c r="C276" s="181" t="s">
        <v>1674</v>
      </c>
      <c r="D276" s="181" t="s">
        <v>1793</v>
      </c>
      <c r="E276" s="181" t="s">
        <v>1794</v>
      </c>
      <c r="F276" s="181" t="s">
        <v>1795</v>
      </c>
      <c r="G276" s="181" t="s">
        <v>1676</v>
      </c>
      <c r="H276" s="181" t="s">
        <v>1677</v>
      </c>
    </row>
    <row r="277" spans="1:8" x14ac:dyDescent="0.25">
      <c r="A277" s="181" t="s">
        <v>1196</v>
      </c>
      <c r="B277" s="181" t="s">
        <v>1283</v>
      </c>
      <c r="C277" s="181" t="s">
        <v>1674</v>
      </c>
      <c r="D277" s="181" t="s">
        <v>1793</v>
      </c>
      <c r="E277" s="181" t="s">
        <v>1796</v>
      </c>
      <c r="F277" s="181" t="s">
        <v>1797</v>
      </c>
      <c r="G277" s="181" t="s">
        <v>1676</v>
      </c>
      <c r="H277" s="181" t="s">
        <v>1677</v>
      </c>
    </row>
    <row r="278" spans="1:8" x14ac:dyDescent="0.25">
      <c r="A278" s="181" t="s">
        <v>1196</v>
      </c>
      <c r="B278" s="181" t="s">
        <v>1283</v>
      </c>
      <c r="C278" s="181" t="s">
        <v>1674</v>
      </c>
      <c r="D278" s="181" t="s">
        <v>1793</v>
      </c>
      <c r="E278" s="181" t="s">
        <v>1798</v>
      </c>
      <c r="F278" s="181" t="s">
        <v>1799</v>
      </c>
      <c r="G278" s="181" t="s">
        <v>1676</v>
      </c>
      <c r="H278" s="181" t="s">
        <v>1677</v>
      </c>
    </row>
    <row r="279" spans="1:8" x14ac:dyDescent="0.25">
      <c r="A279" s="181" t="s">
        <v>1196</v>
      </c>
      <c r="B279" s="181" t="s">
        <v>1283</v>
      </c>
      <c r="C279" s="181" t="s">
        <v>1674</v>
      </c>
      <c r="D279" s="181" t="s">
        <v>1800</v>
      </c>
      <c r="E279" s="181" t="s">
        <v>284</v>
      </c>
      <c r="F279" s="181" t="s">
        <v>1801</v>
      </c>
      <c r="G279" s="181" t="s">
        <v>1676</v>
      </c>
      <c r="H279" s="181" t="s">
        <v>1677</v>
      </c>
    </row>
    <row r="280" spans="1:8" x14ac:dyDescent="0.25">
      <c r="A280" s="181" t="s">
        <v>1196</v>
      </c>
      <c r="B280" s="181" t="s">
        <v>1283</v>
      </c>
      <c r="C280" s="181" t="s">
        <v>1674</v>
      </c>
      <c r="D280" s="181" t="s">
        <v>1800</v>
      </c>
      <c r="E280" s="181" t="s">
        <v>1802</v>
      </c>
      <c r="F280" s="181" t="s">
        <v>1803</v>
      </c>
      <c r="G280" s="181" t="s">
        <v>1676</v>
      </c>
      <c r="H280" s="181" t="s">
        <v>1677</v>
      </c>
    </row>
    <row r="281" spans="1:8" x14ac:dyDescent="0.25">
      <c r="A281" s="181" t="s">
        <v>1196</v>
      </c>
      <c r="B281" s="181" t="s">
        <v>1283</v>
      </c>
      <c r="C281" s="181" t="s">
        <v>1674</v>
      </c>
      <c r="D281" s="181" t="s">
        <v>1800</v>
      </c>
      <c r="E281" s="181" t="s">
        <v>1804</v>
      </c>
      <c r="F281" s="181" t="s">
        <v>1805</v>
      </c>
      <c r="G281" s="181" t="s">
        <v>1676</v>
      </c>
      <c r="H281" s="181" t="s">
        <v>1677</v>
      </c>
    </row>
    <row r="282" spans="1:8" x14ac:dyDescent="0.25">
      <c r="A282" s="181" t="s">
        <v>1196</v>
      </c>
      <c r="B282" s="181" t="s">
        <v>1283</v>
      </c>
      <c r="C282" s="181" t="s">
        <v>1674</v>
      </c>
      <c r="D282" s="181" t="s">
        <v>1806</v>
      </c>
      <c r="E282" s="181" t="s">
        <v>1807</v>
      </c>
      <c r="F282" s="181" t="s">
        <v>1808</v>
      </c>
      <c r="G282" s="181" t="s">
        <v>1676</v>
      </c>
      <c r="H282" s="181" t="s">
        <v>1677</v>
      </c>
    </row>
    <row r="283" spans="1:8" x14ac:dyDescent="0.25">
      <c r="A283" s="181" t="s">
        <v>1196</v>
      </c>
      <c r="B283" s="181" t="s">
        <v>1283</v>
      </c>
      <c r="C283" s="181" t="s">
        <v>1674</v>
      </c>
      <c r="D283" s="181" t="s">
        <v>1806</v>
      </c>
      <c r="E283" s="181">
        <v>1010314002</v>
      </c>
      <c r="F283" s="181" t="s">
        <v>1809</v>
      </c>
      <c r="G283" s="181" t="s">
        <v>1676</v>
      </c>
      <c r="H283" s="181" t="s">
        <v>1677</v>
      </c>
    </row>
    <row r="284" spans="1:8" x14ac:dyDescent="0.25">
      <c r="A284" s="181" t="s">
        <v>1196</v>
      </c>
      <c r="B284" s="181" t="s">
        <v>1283</v>
      </c>
      <c r="C284" s="181" t="s">
        <v>1674</v>
      </c>
      <c r="D284" s="181" t="s">
        <v>1806</v>
      </c>
      <c r="E284" s="181" t="s">
        <v>1810</v>
      </c>
      <c r="F284" s="181" t="s">
        <v>1811</v>
      </c>
      <c r="G284" s="181" t="s">
        <v>1676</v>
      </c>
      <c r="H284" s="181" t="s">
        <v>1677</v>
      </c>
    </row>
    <row r="285" spans="1:8" x14ac:dyDescent="0.25">
      <c r="A285" s="181" t="s">
        <v>1196</v>
      </c>
      <c r="B285" s="181" t="s">
        <v>1283</v>
      </c>
      <c r="C285" s="181" t="s">
        <v>1674</v>
      </c>
      <c r="D285" s="181" t="s">
        <v>1806</v>
      </c>
      <c r="E285" s="181" t="s">
        <v>1812</v>
      </c>
      <c r="F285" s="181" t="s">
        <v>1813</v>
      </c>
      <c r="G285" s="181" t="s">
        <v>1676</v>
      </c>
      <c r="H285" s="181" t="s">
        <v>1677</v>
      </c>
    </row>
    <row r="286" spans="1:8" x14ac:dyDescent="0.25">
      <c r="A286" s="181" t="s">
        <v>1196</v>
      </c>
      <c r="B286" s="181" t="s">
        <v>1283</v>
      </c>
      <c r="C286" s="181" t="s">
        <v>1674</v>
      </c>
      <c r="D286" s="181" t="s">
        <v>1806</v>
      </c>
      <c r="E286" s="181" t="s">
        <v>1814</v>
      </c>
      <c r="F286" s="181" t="s">
        <v>1815</v>
      </c>
      <c r="G286" s="181" t="s">
        <v>1676</v>
      </c>
      <c r="H286" s="181" t="s">
        <v>1677</v>
      </c>
    </row>
    <row r="287" spans="1:8" x14ac:dyDescent="0.25">
      <c r="A287" s="181" t="s">
        <v>1196</v>
      </c>
      <c r="B287" s="181" t="s">
        <v>1283</v>
      </c>
      <c r="C287" s="181" t="s">
        <v>1674</v>
      </c>
      <c r="D287" s="181" t="s">
        <v>1806</v>
      </c>
      <c r="E287" s="181" t="s">
        <v>1816</v>
      </c>
      <c r="F287" s="181" t="s">
        <v>1817</v>
      </c>
      <c r="G287" s="181" t="s">
        <v>1676</v>
      </c>
      <c r="H287" s="181" t="s">
        <v>1677</v>
      </c>
    </row>
    <row r="288" spans="1:8" x14ac:dyDescent="0.25">
      <c r="A288" s="181" t="s">
        <v>1196</v>
      </c>
      <c r="B288" s="181" t="s">
        <v>1283</v>
      </c>
      <c r="C288" s="181" t="s">
        <v>1674</v>
      </c>
      <c r="D288" s="181" t="s">
        <v>1818</v>
      </c>
      <c r="E288" s="181" t="s">
        <v>1819</v>
      </c>
      <c r="F288" s="181" t="s">
        <v>1820</v>
      </c>
      <c r="G288" s="181" t="s">
        <v>1676</v>
      </c>
      <c r="H288" s="181" t="s">
        <v>1677</v>
      </c>
    </row>
    <row r="289" spans="1:8" x14ac:dyDescent="0.25">
      <c r="A289" s="181" t="s">
        <v>1196</v>
      </c>
      <c r="B289" s="181" t="s">
        <v>1283</v>
      </c>
      <c r="C289" s="181" t="s">
        <v>1674</v>
      </c>
      <c r="D289" s="181" t="s">
        <v>1818</v>
      </c>
      <c r="E289" s="181" t="s">
        <v>1821</v>
      </c>
      <c r="F289" s="181" t="s">
        <v>1822</v>
      </c>
      <c r="G289" s="181" t="s">
        <v>1676</v>
      </c>
      <c r="H289" s="181" t="s">
        <v>1677</v>
      </c>
    </row>
    <row r="290" spans="1:8" x14ac:dyDescent="0.25">
      <c r="A290" s="181" t="s">
        <v>1196</v>
      </c>
      <c r="B290" s="181" t="s">
        <v>1283</v>
      </c>
      <c r="C290" s="181" t="s">
        <v>1674</v>
      </c>
      <c r="D290" s="181" t="s">
        <v>1823</v>
      </c>
      <c r="E290" s="181" t="s">
        <v>287</v>
      </c>
      <c r="F290" s="181" t="s">
        <v>1255</v>
      </c>
      <c r="G290" s="181" t="s">
        <v>1676</v>
      </c>
      <c r="H290" s="181" t="s">
        <v>1677</v>
      </c>
    </row>
    <row r="291" spans="1:8" x14ac:dyDescent="0.25">
      <c r="A291" s="181" t="s">
        <v>1196</v>
      </c>
      <c r="B291" s="181" t="s">
        <v>1283</v>
      </c>
      <c r="C291" s="181" t="s">
        <v>1824</v>
      </c>
      <c r="D291" s="181" t="s">
        <v>1825</v>
      </c>
      <c r="E291" s="181" t="s">
        <v>1179</v>
      </c>
      <c r="F291" s="181" t="s">
        <v>1826</v>
      </c>
      <c r="G291" s="181" t="s">
        <v>1827</v>
      </c>
      <c r="H291" s="181" t="s">
        <v>1828</v>
      </c>
    </row>
    <row r="292" spans="1:8" x14ac:dyDescent="0.25">
      <c r="A292" s="181" t="s">
        <v>1196</v>
      </c>
      <c r="B292" s="181" t="s">
        <v>1283</v>
      </c>
      <c r="C292" s="181" t="s">
        <v>1824</v>
      </c>
      <c r="D292" s="181" t="s">
        <v>1825</v>
      </c>
      <c r="E292" s="181" t="s">
        <v>1180</v>
      </c>
      <c r="F292" s="181" t="s">
        <v>1829</v>
      </c>
      <c r="G292" s="181" t="s">
        <v>1827</v>
      </c>
      <c r="H292" s="181" t="s">
        <v>1828</v>
      </c>
    </row>
    <row r="293" spans="1:8" x14ac:dyDescent="0.25">
      <c r="A293" s="181" t="s">
        <v>1196</v>
      </c>
      <c r="B293" s="181" t="s">
        <v>1283</v>
      </c>
      <c r="C293" s="181" t="s">
        <v>1824</v>
      </c>
      <c r="D293" s="181" t="s">
        <v>1825</v>
      </c>
      <c r="E293" s="181" t="s">
        <v>1830</v>
      </c>
      <c r="F293" s="181" t="s">
        <v>1831</v>
      </c>
      <c r="G293" s="181" t="s">
        <v>1827</v>
      </c>
      <c r="H293" s="181" t="s">
        <v>1828</v>
      </c>
    </row>
    <row r="294" spans="1:8" x14ac:dyDescent="0.25">
      <c r="A294" s="181" t="s">
        <v>1196</v>
      </c>
      <c r="B294" s="181" t="s">
        <v>1283</v>
      </c>
      <c r="C294" s="181" t="s">
        <v>1824</v>
      </c>
      <c r="D294" s="181" t="s">
        <v>1825</v>
      </c>
      <c r="E294" s="181" t="s">
        <v>1832</v>
      </c>
      <c r="F294" s="181" t="s">
        <v>1833</v>
      </c>
      <c r="G294" s="181" t="s">
        <v>1827</v>
      </c>
      <c r="H294" s="181" t="s">
        <v>1828</v>
      </c>
    </row>
    <row r="295" spans="1:8" x14ac:dyDescent="0.25">
      <c r="A295" s="181" t="s">
        <v>1196</v>
      </c>
      <c r="B295" s="181" t="s">
        <v>1283</v>
      </c>
      <c r="C295" s="181" t="s">
        <v>1824</v>
      </c>
      <c r="D295" s="181" t="s">
        <v>1825</v>
      </c>
      <c r="E295" s="181" t="s">
        <v>1181</v>
      </c>
      <c r="F295" s="181" t="s">
        <v>1834</v>
      </c>
      <c r="G295" s="181" t="s">
        <v>1827</v>
      </c>
      <c r="H295" s="181" t="s">
        <v>1828</v>
      </c>
    </row>
    <row r="296" spans="1:8" x14ac:dyDescent="0.25">
      <c r="A296" s="181" t="s">
        <v>1196</v>
      </c>
      <c r="B296" s="181" t="s">
        <v>1283</v>
      </c>
      <c r="C296" s="181" t="s">
        <v>1824</v>
      </c>
      <c r="D296" s="181" t="s">
        <v>1825</v>
      </c>
      <c r="E296" s="181" t="s">
        <v>1835</v>
      </c>
      <c r="F296" s="181" t="s">
        <v>1836</v>
      </c>
      <c r="G296" s="181" t="s">
        <v>1827</v>
      </c>
      <c r="H296" s="181" t="s">
        <v>1828</v>
      </c>
    </row>
    <row r="297" spans="1:8" x14ac:dyDescent="0.25">
      <c r="A297" s="181" t="s">
        <v>1196</v>
      </c>
      <c r="B297" s="181" t="s">
        <v>1283</v>
      </c>
      <c r="C297" s="181" t="s">
        <v>1824</v>
      </c>
      <c r="D297" s="181" t="s">
        <v>1825</v>
      </c>
      <c r="E297" s="181" t="s">
        <v>1837</v>
      </c>
      <c r="F297" s="181" t="s">
        <v>1838</v>
      </c>
      <c r="G297" s="181" t="s">
        <v>1827</v>
      </c>
      <c r="H297" s="181" t="s">
        <v>1828</v>
      </c>
    </row>
    <row r="298" spans="1:8" x14ac:dyDescent="0.25">
      <c r="A298" s="181" t="s">
        <v>1196</v>
      </c>
      <c r="B298" s="181" t="s">
        <v>1283</v>
      </c>
      <c r="C298" s="181" t="s">
        <v>1824</v>
      </c>
      <c r="D298" s="181" t="s">
        <v>1825</v>
      </c>
      <c r="E298" s="181" t="s">
        <v>1182</v>
      </c>
      <c r="F298" s="181" t="s">
        <v>1839</v>
      </c>
      <c r="G298" s="181" t="s">
        <v>1827</v>
      </c>
      <c r="H298" s="181" t="s">
        <v>1828</v>
      </c>
    </row>
    <row r="299" spans="1:8" x14ac:dyDescent="0.25">
      <c r="A299" s="181" t="s">
        <v>1196</v>
      </c>
      <c r="B299" s="181" t="s">
        <v>1283</v>
      </c>
      <c r="C299" s="181" t="s">
        <v>1840</v>
      </c>
      <c r="D299" s="181" t="s">
        <v>1841</v>
      </c>
      <c r="E299" s="181" t="s">
        <v>1842</v>
      </c>
      <c r="F299" s="181" t="s">
        <v>1843</v>
      </c>
      <c r="G299" s="181" t="s">
        <v>1844</v>
      </c>
      <c r="H299" s="181" t="s">
        <v>1845</v>
      </c>
    </row>
    <row r="300" spans="1:8" x14ac:dyDescent="0.25">
      <c r="A300" s="181" t="s">
        <v>1196</v>
      </c>
      <c r="B300" s="181" t="s">
        <v>1283</v>
      </c>
      <c r="C300" s="181" t="s">
        <v>1840</v>
      </c>
      <c r="D300" s="181" t="s">
        <v>1841</v>
      </c>
      <c r="E300" s="181" t="s">
        <v>1846</v>
      </c>
      <c r="F300" s="181" t="s">
        <v>1847</v>
      </c>
      <c r="G300" s="181" t="s">
        <v>1848</v>
      </c>
      <c r="H300" s="181" t="s">
        <v>1849</v>
      </c>
    </row>
    <row r="301" spans="1:8" x14ac:dyDescent="0.25">
      <c r="A301" s="181" t="s">
        <v>1196</v>
      </c>
      <c r="B301" s="181" t="s">
        <v>1283</v>
      </c>
      <c r="C301" s="181" t="s">
        <v>1840</v>
      </c>
      <c r="D301" s="181" t="s">
        <v>1841</v>
      </c>
      <c r="E301" s="181" t="s">
        <v>1850</v>
      </c>
      <c r="F301" s="181" t="s">
        <v>1851</v>
      </c>
      <c r="G301" s="181" t="s">
        <v>1852</v>
      </c>
      <c r="H301" s="181" t="s">
        <v>1853</v>
      </c>
    </row>
    <row r="302" spans="1:8" x14ac:dyDescent="0.25">
      <c r="A302" s="181" t="s">
        <v>1196</v>
      </c>
      <c r="B302" s="181" t="s">
        <v>1283</v>
      </c>
      <c r="C302" s="181" t="s">
        <v>1840</v>
      </c>
      <c r="D302" s="181" t="s">
        <v>1841</v>
      </c>
      <c r="E302" s="181" t="s">
        <v>1854</v>
      </c>
      <c r="F302" s="181" t="s">
        <v>1855</v>
      </c>
      <c r="G302" s="181" t="s">
        <v>1856</v>
      </c>
      <c r="H302" s="181" t="s">
        <v>1857</v>
      </c>
    </row>
    <row r="303" spans="1:8" x14ac:dyDescent="0.25">
      <c r="A303" s="181" t="s">
        <v>1196</v>
      </c>
      <c r="B303" s="181" t="s">
        <v>1283</v>
      </c>
      <c r="C303" s="181" t="s">
        <v>1840</v>
      </c>
      <c r="D303" s="181" t="s">
        <v>1841</v>
      </c>
      <c r="E303" s="181" t="s">
        <v>1858</v>
      </c>
      <c r="F303" s="181" t="s">
        <v>1859</v>
      </c>
      <c r="G303" s="181" t="s">
        <v>1860</v>
      </c>
      <c r="H303" s="181" t="s">
        <v>1861</v>
      </c>
    </row>
    <row r="304" spans="1:8" x14ac:dyDescent="0.25">
      <c r="A304" s="181" t="s">
        <v>1196</v>
      </c>
      <c r="B304" s="181" t="s">
        <v>1283</v>
      </c>
      <c r="C304" s="181" t="s">
        <v>1840</v>
      </c>
      <c r="D304" s="181" t="s">
        <v>1841</v>
      </c>
      <c r="E304" s="181" t="s">
        <v>1183</v>
      </c>
      <c r="F304" s="181" t="s">
        <v>1862</v>
      </c>
      <c r="G304" s="181" t="s">
        <v>1863</v>
      </c>
      <c r="H304" s="181" t="s">
        <v>1864</v>
      </c>
    </row>
    <row r="305" spans="1:8" x14ac:dyDescent="0.25">
      <c r="A305" s="181" t="s">
        <v>1196</v>
      </c>
      <c r="B305" s="181" t="s">
        <v>1283</v>
      </c>
      <c r="C305" s="181" t="s">
        <v>1840</v>
      </c>
      <c r="D305" s="181" t="s">
        <v>1841</v>
      </c>
      <c r="E305" s="181" t="s">
        <v>1865</v>
      </c>
      <c r="F305" s="181" t="s">
        <v>1866</v>
      </c>
      <c r="G305" s="181" t="s">
        <v>1867</v>
      </c>
      <c r="H305" s="181" t="s">
        <v>1868</v>
      </c>
    </row>
    <row r="306" spans="1:8" x14ac:dyDescent="0.25">
      <c r="A306" s="181" t="s">
        <v>1196</v>
      </c>
      <c r="B306" s="181" t="s">
        <v>1283</v>
      </c>
      <c r="C306" s="181" t="s">
        <v>1840</v>
      </c>
      <c r="D306" s="181" t="s">
        <v>1841</v>
      </c>
      <c r="E306" s="181" t="s">
        <v>1184</v>
      </c>
      <c r="F306" s="181" t="s">
        <v>1869</v>
      </c>
      <c r="G306" s="181" t="s">
        <v>1870</v>
      </c>
      <c r="H306" s="181" t="s">
        <v>1871</v>
      </c>
    </row>
    <row r="307" spans="1:8" x14ac:dyDescent="0.25">
      <c r="A307" s="181" t="s">
        <v>1196</v>
      </c>
      <c r="B307" s="181" t="s">
        <v>1283</v>
      </c>
      <c r="C307" s="181" t="s">
        <v>1872</v>
      </c>
      <c r="D307" s="181" t="s">
        <v>1873</v>
      </c>
      <c r="E307" s="181" t="s">
        <v>1874</v>
      </c>
      <c r="F307" s="181" t="s">
        <v>1875</v>
      </c>
      <c r="G307" s="181" t="s">
        <v>1876</v>
      </c>
      <c r="H307" s="181" t="s">
        <v>1877</v>
      </c>
    </row>
    <row r="308" spans="1:8" x14ac:dyDescent="0.25">
      <c r="A308" s="181" t="s">
        <v>1196</v>
      </c>
      <c r="B308" s="181" t="s">
        <v>1283</v>
      </c>
      <c r="C308" s="181" t="s">
        <v>1872</v>
      </c>
      <c r="D308" s="181" t="s">
        <v>1873</v>
      </c>
      <c r="E308" s="181" t="s">
        <v>1878</v>
      </c>
      <c r="F308" s="181" t="s">
        <v>1879</v>
      </c>
      <c r="G308" s="181" t="s">
        <v>1876</v>
      </c>
      <c r="H308" s="181" t="s">
        <v>1877</v>
      </c>
    </row>
    <row r="309" spans="1:8" x14ac:dyDescent="0.25">
      <c r="A309" s="181" t="s">
        <v>1196</v>
      </c>
      <c r="B309" s="181" t="s">
        <v>1283</v>
      </c>
      <c r="C309" s="181" t="s">
        <v>1872</v>
      </c>
      <c r="D309" s="181" t="s">
        <v>1873</v>
      </c>
      <c r="E309" s="181" t="s">
        <v>1186</v>
      </c>
      <c r="F309" s="181" t="s">
        <v>1880</v>
      </c>
      <c r="G309" s="181" t="s">
        <v>1876</v>
      </c>
      <c r="H309" s="181" t="s">
        <v>1877</v>
      </c>
    </row>
    <row r="310" spans="1:8" x14ac:dyDescent="0.25">
      <c r="A310" s="181" t="s">
        <v>1196</v>
      </c>
      <c r="B310" s="181" t="s">
        <v>1283</v>
      </c>
      <c r="C310" s="181" t="s">
        <v>1881</v>
      </c>
      <c r="D310" s="181" t="s">
        <v>1882</v>
      </c>
      <c r="E310" s="181" t="s">
        <v>1883</v>
      </c>
      <c r="F310" s="181" t="s">
        <v>1884</v>
      </c>
      <c r="G310" s="181" t="s">
        <v>1676</v>
      </c>
      <c r="H310" s="181" t="s">
        <v>1677</v>
      </c>
    </row>
    <row r="311" spans="1:8" x14ac:dyDescent="0.25">
      <c r="A311" s="181" t="s">
        <v>1196</v>
      </c>
      <c r="B311" s="181" t="s">
        <v>1283</v>
      </c>
      <c r="C311" s="181" t="s">
        <v>1881</v>
      </c>
      <c r="D311" s="181" t="s">
        <v>1882</v>
      </c>
      <c r="E311" s="181" t="s">
        <v>1187</v>
      </c>
      <c r="F311" s="181" t="s">
        <v>1885</v>
      </c>
      <c r="G311" s="181" t="s">
        <v>1676</v>
      </c>
      <c r="H311" s="181" t="s">
        <v>1677</v>
      </c>
    </row>
    <row r="312" spans="1:8" x14ac:dyDescent="0.25">
      <c r="A312" s="181" t="s">
        <v>1196</v>
      </c>
      <c r="B312" s="181" t="s">
        <v>1283</v>
      </c>
      <c r="C312" s="181" t="s">
        <v>1881</v>
      </c>
      <c r="D312" s="181" t="s">
        <v>1882</v>
      </c>
      <c r="E312" s="181" t="s">
        <v>1886</v>
      </c>
      <c r="F312" s="181" t="s">
        <v>1887</v>
      </c>
      <c r="G312" s="181" t="s">
        <v>1676</v>
      </c>
      <c r="H312" s="181" t="s">
        <v>1677</v>
      </c>
    </row>
    <row r="313" spans="1:8" x14ac:dyDescent="0.25">
      <c r="A313" s="181" t="s">
        <v>1196</v>
      </c>
      <c r="B313" s="181" t="s">
        <v>1283</v>
      </c>
      <c r="C313" s="181" t="s">
        <v>1881</v>
      </c>
      <c r="D313" s="181" t="s">
        <v>1888</v>
      </c>
      <c r="E313" s="181" t="s">
        <v>1889</v>
      </c>
      <c r="F313" s="181" t="s">
        <v>1890</v>
      </c>
      <c r="G313" s="181" t="s">
        <v>1676</v>
      </c>
      <c r="H313" s="181" t="s">
        <v>1677</v>
      </c>
    </row>
    <row r="314" spans="1:8" x14ac:dyDescent="0.25">
      <c r="A314" s="181" t="s">
        <v>1196</v>
      </c>
      <c r="B314" s="181" t="s">
        <v>1283</v>
      </c>
      <c r="C314" s="181" t="s">
        <v>1881</v>
      </c>
      <c r="D314" s="181" t="s">
        <v>1888</v>
      </c>
      <c r="E314" s="181" t="s">
        <v>1891</v>
      </c>
      <c r="F314" s="181" t="s">
        <v>1892</v>
      </c>
      <c r="G314" s="181" t="s">
        <v>1676</v>
      </c>
      <c r="H314" s="181" t="s">
        <v>1677</v>
      </c>
    </row>
    <row r="315" spans="1:8" x14ac:dyDescent="0.25">
      <c r="A315" s="181" t="s">
        <v>1196</v>
      </c>
      <c r="B315" s="181" t="s">
        <v>1283</v>
      </c>
      <c r="C315" s="181" t="s">
        <v>1881</v>
      </c>
      <c r="D315" s="181" t="s">
        <v>1888</v>
      </c>
      <c r="E315" s="181" t="s">
        <v>1893</v>
      </c>
      <c r="F315" s="181" t="s">
        <v>1894</v>
      </c>
      <c r="G315" s="181" t="s">
        <v>1676</v>
      </c>
      <c r="H315" s="181" t="s">
        <v>1677</v>
      </c>
    </row>
    <row r="316" spans="1:8" x14ac:dyDescent="0.25">
      <c r="A316" s="181" t="s">
        <v>1196</v>
      </c>
      <c r="B316" s="181" t="s">
        <v>1283</v>
      </c>
      <c r="C316" s="181" t="s">
        <v>1881</v>
      </c>
      <c r="D316" s="181" t="s">
        <v>1895</v>
      </c>
      <c r="E316" s="181" t="s">
        <v>1896</v>
      </c>
      <c r="F316" s="181" t="s">
        <v>1897</v>
      </c>
      <c r="G316" s="181" t="s">
        <v>1676</v>
      </c>
      <c r="H316" s="181" t="s">
        <v>1677</v>
      </c>
    </row>
    <row r="317" spans="1:8" x14ac:dyDescent="0.25">
      <c r="A317" s="181" t="s">
        <v>1196</v>
      </c>
      <c r="B317" s="181" t="s">
        <v>1283</v>
      </c>
      <c r="C317" s="181" t="s">
        <v>1898</v>
      </c>
      <c r="D317" s="181" t="s">
        <v>1899</v>
      </c>
      <c r="E317" s="181" t="s">
        <v>1900</v>
      </c>
      <c r="F317" s="181" t="s">
        <v>1901</v>
      </c>
      <c r="G317" s="181" t="s">
        <v>1827</v>
      </c>
      <c r="H317" s="181" t="s">
        <v>1828</v>
      </c>
    </row>
    <row r="318" spans="1:8" x14ac:dyDescent="0.25">
      <c r="A318" s="181" t="s">
        <v>1196</v>
      </c>
      <c r="B318" s="181" t="s">
        <v>1283</v>
      </c>
      <c r="C318" s="181" t="s">
        <v>1898</v>
      </c>
      <c r="D318" s="181" t="s">
        <v>1899</v>
      </c>
      <c r="E318" s="181" t="s">
        <v>1902</v>
      </c>
      <c r="F318" s="181" t="s">
        <v>1903</v>
      </c>
      <c r="G318" s="181" t="s">
        <v>1827</v>
      </c>
      <c r="H318" s="181" t="s">
        <v>1828</v>
      </c>
    </row>
    <row r="319" spans="1:8" x14ac:dyDescent="0.25">
      <c r="A319" s="181" t="s">
        <v>1196</v>
      </c>
      <c r="B319" s="181" t="s">
        <v>1283</v>
      </c>
      <c r="C319" s="181" t="s">
        <v>1898</v>
      </c>
      <c r="D319" s="181" t="s">
        <v>1899</v>
      </c>
      <c r="E319" s="181" t="s">
        <v>1904</v>
      </c>
      <c r="F319" s="181" t="s">
        <v>1905</v>
      </c>
      <c r="G319" s="181" t="s">
        <v>1827</v>
      </c>
      <c r="H319" s="181" t="s">
        <v>1828</v>
      </c>
    </row>
    <row r="320" spans="1:8" x14ac:dyDescent="0.25">
      <c r="A320" s="181" t="s">
        <v>1196</v>
      </c>
      <c r="B320" s="181" t="s">
        <v>1283</v>
      </c>
      <c r="C320" s="181" t="s">
        <v>1898</v>
      </c>
      <c r="D320" s="181" t="s">
        <v>1899</v>
      </c>
      <c r="E320" s="181" t="s">
        <v>1906</v>
      </c>
      <c r="F320" s="181" t="s">
        <v>1907</v>
      </c>
      <c r="G320" s="181" t="s">
        <v>1827</v>
      </c>
      <c r="H320" s="181" t="s">
        <v>1828</v>
      </c>
    </row>
    <row r="321" spans="1:8" x14ac:dyDescent="0.25">
      <c r="A321" s="181" t="s">
        <v>1196</v>
      </c>
      <c r="B321" s="181" t="s">
        <v>1283</v>
      </c>
      <c r="C321" s="181" t="s">
        <v>1898</v>
      </c>
      <c r="D321" s="181" t="s">
        <v>1908</v>
      </c>
      <c r="E321" s="181" t="s">
        <v>1909</v>
      </c>
      <c r="F321" s="181" t="s">
        <v>1910</v>
      </c>
      <c r="G321" s="181" t="s">
        <v>1827</v>
      </c>
      <c r="H321" s="181" t="s">
        <v>1828</v>
      </c>
    </row>
    <row r="322" spans="1:8" x14ac:dyDescent="0.25">
      <c r="A322" s="181" t="s">
        <v>1196</v>
      </c>
      <c r="B322" s="181" t="s">
        <v>1283</v>
      </c>
      <c r="C322" s="181" t="s">
        <v>1898</v>
      </c>
      <c r="D322" s="181" t="s">
        <v>1908</v>
      </c>
      <c r="E322" s="181" t="s">
        <v>1911</v>
      </c>
      <c r="F322" s="181" t="s">
        <v>1912</v>
      </c>
      <c r="G322" s="181" t="s">
        <v>1827</v>
      </c>
      <c r="H322" s="181" t="s">
        <v>1828</v>
      </c>
    </row>
    <row r="323" spans="1:8" x14ac:dyDescent="0.25">
      <c r="A323" s="181" t="s">
        <v>1196</v>
      </c>
      <c r="B323" s="181" t="s">
        <v>1283</v>
      </c>
      <c r="C323" s="181" t="s">
        <v>1898</v>
      </c>
      <c r="D323" s="181" t="s">
        <v>1908</v>
      </c>
      <c r="E323" s="181" t="s">
        <v>1913</v>
      </c>
      <c r="F323" s="181" t="s">
        <v>1914</v>
      </c>
      <c r="G323" s="181" t="s">
        <v>1827</v>
      </c>
      <c r="H323" s="181" t="s">
        <v>1828</v>
      </c>
    </row>
    <row r="324" spans="1:8" x14ac:dyDescent="0.25">
      <c r="A324" s="181" t="s">
        <v>1196</v>
      </c>
      <c r="B324" s="181" t="s">
        <v>1283</v>
      </c>
      <c r="C324" s="181" t="s">
        <v>1898</v>
      </c>
      <c r="D324" s="181" t="s">
        <v>1908</v>
      </c>
      <c r="E324" s="181" t="s">
        <v>1915</v>
      </c>
      <c r="F324" s="181" t="s">
        <v>1916</v>
      </c>
      <c r="G324" s="181" t="s">
        <v>1827</v>
      </c>
      <c r="H324" s="181" t="s">
        <v>1828</v>
      </c>
    </row>
    <row r="325" spans="1:8" x14ac:dyDescent="0.25">
      <c r="A325" s="181" t="s">
        <v>1196</v>
      </c>
      <c r="B325" s="181" t="s">
        <v>1283</v>
      </c>
      <c r="C325" s="181" t="s">
        <v>1898</v>
      </c>
      <c r="D325" s="181" t="s">
        <v>1908</v>
      </c>
      <c r="E325" s="181" t="s">
        <v>1917</v>
      </c>
      <c r="F325" s="181" t="s">
        <v>1918</v>
      </c>
      <c r="G325" s="181" t="s">
        <v>1827</v>
      </c>
      <c r="H325" s="181" t="s">
        <v>1828</v>
      </c>
    </row>
    <row r="326" spans="1:8" x14ac:dyDescent="0.25">
      <c r="A326" s="181" t="s">
        <v>1196</v>
      </c>
      <c r="B326" s="181" t="s">
        <v>1283</v>
      </c>
      <c r="C326" s="181" t="s">
        <v>1898</v>
      </c>
      <c r="D326" s="181" t="s">
        <v>1908</v>
      </c>
      <c r="E326" s="181" t="s">
        <v>1919</v>
      </c>
      <c r="F326" s="181" t="s">
        <v>1920</v>
      </c>
      <c r="G326" s="181" t="s">
        <v>1827</v>
      </c>
      <c r="H326" s="181" t="s">
        <v>1828</v>
      </c>
    </row>
    <row r="327" spans="1:8" x14ac:dyDescent="0.25">
      <c r="A327" s="181" t="s">
        <v>1196</v>
      </c>
      <c r="B327" s="181" t="s">
        <v>1283</v>
      </c>
      <c r="C327" s="181" t="s">
        <v>1898</v>
      </c>
      <c r="D327" s="181" t="s">
        <v>1908</v>
      </c>
      <c r="E327" s="181" t="s">
        <v>1921</v>
      </c>
      <c r="F327" s="181" t="s">
        <v>1922</v>
      </c>
      <c r="G327" s="181" t="s">
        <v>1827</v>
      </c>
      <c r="H327" s="181" t="s">
        <v>1828</v>
      </c>
    </row>
    <row r="328" spans="1:8" x14ac:dyDescent="0.25">
      <c r="A328" s="181" t="s">
        <v>1196</v>
      </c>
      <c r="B328" s="181" t="s">
        <v>1283</v>
      </c>
      <c r="C328" s="181" t="s">
        <v>1898</v>
      </c>
      <c r="D328" s="181" t="s">
        <v>1923</v>
      </c>
      <c r="E328" s="181" t="s">
        <v>1924</v>
      </c>
      <c r="F328" s="181" t="s">
        <v>1925</v>
      </c>
      <c r="G328" s="181" t="s">
        <v>1827</v>
      </c>
      <c r="H328" s="181" t="s">
        <v>1828</v>
      </c>
    </row>
    <row r="329" spans="1:8" x14ac:dyDescent="0.25">
      <c r="A329" s="181" t="s">
        <v>1196</v>
      </c>
      <c r="B329" s="181" t="s">
        <v>1283</v>
      </c>
      <c r="C329" s="181" t="s">
        <v>1926</v>
      </c>
      <c r="D329" s="181" t="s">
        <v>1927</v>
      </c>
      <c r="E329" s="181" t="s">
        <v>1928</v>
      </c>
      <c r="F329" s="181" t="s">
        <v>1929</v>
      </c>
      <c r="G329" s="181" t="s">
        <v>1930</v>
      </c>
      <c r="H329" s="181" t="s">
        <v>1931</v>
      </c>
    </row>
    <row r="330" spans="1:8" x14ac:dyDescent="0.25">
      <c r="A330" s="181" t="s">
        <v>1196</v>
      </c>
      <c r="B330" s="181" t="s">
        <v>1283</v>
      </c>
      <c r="C330" s="181" t="s">
        <v>1926</v>
      </c>
      <c r="D330" s="181" t="s">
        <v>1927</v>
      </c>
      <c r="E330" s="181" t="s">
        <v>1932</v>
      </c>
      <c r="F330" s="181" t="s">
        <v>1933</v>
      </c>
      <c r="G330" s="181" t="s">
        <v>1930</v>
      </c>
      <c r="H330" s="181" t="s">
        <v>1931</v>
      </c>
    </row>
    <row r="331" spans="1:8" x14ac:dyDescent="0.25">
      <c r="A331" s="181" t="s">
        <v>1196</v>
      </c>
      <c r="B331" s="181" t="s">
        <v>1283</v>
      </c>
      <c r="C331" s="181" t="s">
        <v>1926</v>
      </c>
      <c r="D331" s="181" t="s">
        <v>1927</v>
      </c>
      <c r="E331" s="181" t="s">
        <v>1934</v>
      </c>
      <c r="F331" s="181" t="s">
        <v>1935</v>
      </c>
      <c r="G331" s="181" t="s">
        <v>1930</v>
      </c>
      <c r="H331" s="181" t="s">
        <v>1931</v>
      </c>
    </row>
    <row r="332" spans="1:8" x14ac:dyDescent="0.25">
      <c r="A332" s="181" t="s">
        <v>1196</v>
      </c>
      <c r="B332" s="181" t="s">
        <v>1283</v>
      </c>
      <c r="C332" s="181" t="s">
        <v>1926</v>
      </c>
      <c r="D332" s="181" t="s">
        <v>1927</v>
      </c>
      <c r="E332" s="181" t="s">
        <v>1936</v>
      </c>
      <c r="F332" s="181" t="s">
        <v>1937</v>
      </c>
      <c r="G332" s="181" t="s">
        <v>1930</v>
      </c>
      <c r="H332" s="181" t="s">
        <v>1931</v>
      </c>
    </row>
    <row r="333" spans="1:8" x14ac:dyDescent="0.25">
      <c r="A333" s="181" t="s">
        <v>1196</v>
      </c>
      <c r="B333" s="181" t="s">
        <v>1283</v>
      </c>
      <c r="C333" s="181" t="s">
        <v>1926</v>
      </c>
      <c r="D333" s="181" t="s">
        <v>1927</v>
      </c>
      <c r="E333" s="181" t="s">
        <v>1938</v>
      </c>
      <c r="F333" s="181" t="s">
        <v>1939</v>
      </c>
      <c r="G333" s="181" t="s">
        <v>1930</v>
      </c>
      <c r="H333" s="181" t="s">
        <v>1931</v>
      </c>
    </row>
    <row r="334" spans="1:8" x14ac:dyDescent="0.25">
      <c r="A334" s="181" t="s">
        <v>1196</v>
      </c>
      <c r="B334" s="181" t="s">
        <v>1283</v>
      </c>
      <c r="C334" s="181" t="s">
        <v>1926</v>
      </c>
      <c r="D334" s="181" t="s">
        <v>1927</v>
      </c>
      <c r="E334" s="181" t="s">
        <v>1940</v>
      </c>
      <c r="F334" s="181" t="s">
        <v>1941</v>
      </c>
      <c r="G334" s="181" t="s">
        <v>1930</v>
      </c>
      <c r="H334" s="181" t="s">
        <v>1931</v>
      </c>
    </row>
    <row r="335" spans="1:8" x14ac:dyDescent="0.25">
      <c r="A335" s="181" t="s">
        <v>1196</v>
      </c>
      <c r="B335" s="181" t="s">
        <v>1283</v>
      </c>
      <c r="C335" s="181" t="s">
        <v>1926</v>
      </c>
      <c r="D335" s="181" t="s">
        <v>1942</v>
      </c>
      <c r="E335" s="181" t="s">
        <v>1943</v>
      </c>
      <c r="F335" s="181" t="s">
        <v>1944</v>
      </c>
      <c r="G335" s="181" t="s">
        <v>1930</v>
      </c>
      <c r="H335" s="181" t="s">
        <v>1931</v>
      </c>
    </row>
    <row r="336" spans="1:8" x14ac:dyDescent="0.25">
      <c r="A336" s="181" t="s">
        <v>1196</v>
      </c>
      <c r="B336" s="181" t="s">
        <v>1283</v>
      </c>
      <c r="C336" s="181" t="s">
        <v>1945</v>
      </c>
      <c r="D336" s="181" t="s">
        <v>1946</v>
      </c>
      <c r="E336" s="181" t="s">
        <v>1947</v>
      </c>
      <c r="F336" s="181" t="s">
        <v>1847</v>
      </c>
      <c r="G336" s="181" t="s">
        <v>1948</v>
      </c>
      <c r="H336" s="181" t="s">
        <v>1949</v>
      </c>
    </row>
    <row r="337" spans="1:8" x14ac:dyDescent="0.25">
      <c r="A337" s="181" t="s">
        <v>1196</v>
      </c>
      <c r="B337" s="181" t="s">
        <v>1283</v>
      </c>
      <c r="C337" s="181" t="s">
        <v>1945</v>
      </c>
      <c r="D337" s="181" t="s">
        <v>1946</v>
      </c>
      <c r="E337" s="181" t="s">
        <v>1950</v>
      </c>
      <c r="F337" s="181" t="s">
        <v>1851</v>
      </c>
      <c r="G337" s="181" t="s">
        <v>1948</v>
      </c>
      <c r="H337" s="181" t="s">
        <v>1949</v>
      </c>
    </row>
    <row r="338" spans="1:8" x14ac:dyDescent="0.25">
      <c r="A338" s="181" t="s">
        <v>1196</v>
      </c>
      <c r="B338" s="181" t="s">
        <v>1283</v>
      </c>
      <c r="C338" s="181" t="s">
        <v>1945</v>
      </c>
      <c r="D338" s="181" t="s">
        <v>1946</v>
      </c>
      <c r="E338" s="181" t="s">
        <v>1951</v>
      </c>
      <c r="F338" s="181" t="s">
        <v>1855</v>
      </c>
      <c r="G338" s="181" t="s">
        <v>1948</v>
      </c>
      <c r="H338" s="181" t="s">
        <v>1949</v>
      </c>
    </row>
    <row r="339" spans="1:8" x14ac:dyDescent="0.25">
      <c r="A339" s="181" t="s">
        <v>1196</v>
      </c>
      <c r="B339" s="181" t="s">
        <v>1283</v>
      </c>
      <c r="C339" s="181" t="s">
        <v>1945</v>
      </c>
      <c r="D339" s="181" t="s">
        <v>1946</v>
      </c>
      <c r="E339" s="181" t="s">
        <v>1952</v>
      </c>
      <c r="F339" s="181" t="s">
        <v>1953</v>
      </c>
      <c r="G339" s="181" t="s">
        <v>1948</v>
      </c>
      <c r="H339" s="181" t="s">
        <v>1949</v>
      </c>
    </row>
    <row r="340" spans="1:8" x14ac:dyDescent="0.25">
      <c r="A340" s="181" t="s">
        <v>1196</v>
      </c>
      <c r="B340" s="181" t="s">
        <v>1283</v>
      </c>
      <c r="C340" s="181" t="s">
        <v>1945</v>
      </c>
      <c r="D340" s="181" t="s">
        <v>1946</v>
      </c>
      <c r="E340" s="181" t="s">
        <v>1954</v>
      </c>
      <c r="F340" s="181" t="s">
        <v>1862</v>
      </c>
      <c r="G340" s="181" t="s">
        <v>1948</v>
      </c>
      <c r="H340" s="181" t="s">
        <v>1949</v>
      </c>
    </row>
    <row r="341" spans="1:8" x14ac:dyDescent="0.25">
      <c r="A341" s="181" t="s">
        <v>1196</v>
      </c>
      <c r="B341" s="181" t="s">
        <v>1283</v>
      </c>
      <c r="C341" s="181" t="s">
        <v>1945</v>
      </c>
      <c r="D341" s="181" t="s">
        <v>1946</v>
      </c>
      <c r="E341" s="181" t="s">
        <v>1955</v>
      </c>
      <c r="F341" s="181" t="s">
        <v>1956</v>
      </c>
      <c r="G341" s="181" t="s">
        <v>1948</v>
      </c>
      <c r="H341" s="181" t="s">
        <v>1949</v>
      </c>
    </row>
    <row r="342" spans="1:8" x14ac:dyDescent="0.25">
      <c r="A342" s="181" t="s">
        <v>1196</v>
      </c>
      <c r="B342" s="181" t="s">
        <v>1283</v>
      </c>
      <c r="C342" s="181" t="s">
        <v>1945</v>
      </c>
      <c r="D342" s="181" t="s">
        <v>1946</v>
      </c>
      <c r="E342" s="181" t="s">
        <v>1957</v>
      </c>
      <c r="F342" s="181" t="s">
        <v>1869</v>
      </c>
      <c r="G342" s="181" t="s">
        <v>1948</v>
      </c>
      <c r="H342" s="181" t="s">
        <v>1949</v>
      </c>
    </row>
    <row r="343" spans="1:8" x14ac:dyDescent="0.25">
      <c r="A343" s="181" t="s">
        <v>1196</v>
      </c>
      <c r="B343" s="181" t="s">
        <v>1958</v>
      </c>
      <c r="C343" s="181" t="s">
        <v>1959</v>
      </c>
      <c r="D343" s="181" t="s">
        <v>1960</v>
      </c>
      <c r="E343" s="181" t="s">
        <v>1961</v>
      </c>
      <c r="F343" s="181" t="s">
        <v>1962</v>
      </c>
      <c r="G343" s="181" t="s">
        <v>1827</v>
      </c>
      <c r="H343" s="181" t="s">
        <v>1828</v>
      </c>
    </row>
    <row r="344" spans="1:8" x14ac:dyDescent="0.25">
      <c r="A344" s="181" t="s">
        <v>1196</v>
      </c>
      <c r="B344" s="181" t="s">
        <v>1958</v>
      </c>
      <c r="C344" s="181" t="s">
        <v>1959</v>
      </c>
      <c r="D344" s="181" t="s">
        <v>1960</v>
      </c>
      <c r="E344" s="181" t="s">
        <v>1963</v>
      </c>
      <c r="F344" s="181" t="s">
        <v>1964</v>
      </c>
      <c r="G344" s="181" t="s">
        <v>1827</v>
      </c>
      <c r="H344" s="181" t="s">
        <v>1828</v>
      </c>
    </row>
    <row r="345" spans="1:8" x14ac:dyDescent="0.25">
      <c r="A345" s="181" t="s">
        <v>1196</v>
      </c>
      <c r="B345" s="181" t="s">
        <v>1958</v>
      </c>
      <c r="C345" s="181" t="s">
        <v>1959</v>
      </c>
      <c r="D345" s="181" t="s">
        <v>1960</v>
      </c>
      <c r="E345" s="181" t="s">
        <v>1965</v>
      </c>
      <c r="F345" s="181" t="s">
        <v>1966</v>
      </c>
      <c r="G345" s="181" t="s">
        <v>1827</v>
      </c>
      <c r="H345" s="181" t="s">
        <v>1828</v>
      </c>
    </row>
    <row r="346" spans="1:8" x14ac:dyDescent="0.25">
      <c r="A346" s="181" t="s">
        <v>1196</v>
      </c>
      <c r="B346" s="181" t="s">
        <v>1958</v>
      </c>
      <c r="C346" s="181" t="s">
        <v>1959</v>
      </c>
      <c r="D346" s="181" t="s">
        <v>1967</v>
      </c>
      <c r="E346" s="181" t="s">
        <v>1968</v>
      </c>
      <c r="F346" s="181" t="s">
        <v>1969</v>
      </c>
      <c r="G346" s="181" t="s">
        <v>1827</v>
      </c>
      <c r="H346" s="181" t="s">
        <v>1828</v>
      </c>
    </row>
    <row r="347" spans="1:8" x14ac:dyDescent="0.25">
      <c r="A347" s="181" t="s">
        <v>1196</v>
      </c>
      <c r="B347" s="181" t="s">
        <v>1958</v>
      </c>
      <c r="C347" s="181" t="s">
        <v>1959</v>
      </c>
      <c r="D347" s="181" t="s">
        <v>1967</v>
      </c>
      <c r="E347" s="181" t="s">
        <v>1970</v>
      </c>
      <c r="F347" s="181" t="s">
        <v>1971</v>
      </c>
      <c r="G347" s="181" t="s">
        <v>1827</v>
      </c>
      <c r="H347" s="181" t="s">
        <v>1828</v>
      </c>
    </row>
    <row r="348" spans="1:8" x14ac:dyDescent="0.25">
      <c r="A348" s="181" t="s">
        <v>1196</v>
      </c>
      <c r="B348" s="181" t="s">
        <v>1958</v>
      </c>
      <c r="C348" s="181" t="s">
        <v>1959</v>
      </c>
      <c r="D348" s="181" t="s">
        <v>1972</v>
      </c>
      <c r="E348" s="181" t="s">
        <v>1973</v>
      </c>
      <c r="F348" s="181" t="s">
        <v>1974</v>
      </c>
      <c r="G348" s="181" t="s">
        <v>1827</v>
      </c>
      <c r="H348" s="181" t="s">
        <v>1828</v>
      </c>
    </row>
    <row r="349" spans="1:8" x14ac:dyDescent="0.25">
      <c r="A349" s="181" t="s">
        <v>1196</v>
      </c>
      <c r="B349" s="181" t="s">
        <v>1958</v>
      </c>
      <c r="C349" s="181" t="s">
        <v>1959</v>
      </c>
      <c r="D349" s="181" t="s">
        <v>1972</v>
      </c>
      <c r="E349" s="181" t="s">
        <v>1975</v>
      </c>
      <c r="F349" s="181" t="s">
        <v>1976</v>
      </c>
      <c r="G349" s="181" t="s">
        <v>1827</v>
      </c>
      <c r="H349" s="181" t="s">
        <v>1828</v>
      </c>
    </row>
    <row r="350" spans="1:8" x14ac:dyDescent="0.25">
      <c r="A350" s="181" t="s">
        <v>1196</v>
      </c>
      <c r="B350" s="181" t="s">
        <v>1958</v>
      </c>
      <c r="C350" s="181" t="s">
        <v>1959</v>
      </c>
      <c r="D350" s="181" t="s">
        <v>1972</v>
      </c>
      <c r="E350" s="181" t="s">
        <v>1977</v>
      </c>
      <c r="F350" s="181" t="s">
        <v>1978</v>
      </c>
      <c r="G350" s="181" t="s">
        <v>1827</v>
      </c>
      <c r="H350" s="181" t="s">
        <v>1828</v>
      </c>
    </row>
    <row r="351" spans="1:8" x14ac:dyDescent="0.25">
      <c r="A351" s="181" t="s">
        <v>1196</v>
      </c>
      <c r="B351" s="181" t="s">
        <v>1958</v>
      </c>
      <c r="C351" s="181" t="s">
        <v>1959</v>
      </c>
      <c r="D351" s="181" t="s">
        <v>1972</v>
      </c>
      <c r="E351" s="181" t="s">
        <v>1979</v>
      </c>
      <c r="F351" s="181" t="s">
        <v>1980</v>
      </c>
      <c r="G351" s="181" t="s">
        <v>1827</v>
      </c>
      <c r="H351" s="181" t="s">
        <v>1828</v>
      </c>
    </row>
    <row r="352" spans="1:8" x14ac:dyDescent="0.25">
      <c r="A352" s="181" t="s">
        <v>1196</v>
      </c>
      <c r="B352" s="181" t="s">
        <v>1958</v>
      </c>
      <c r="C352" s="181" t="s">
        <v>1959</v>
      </c>
      <c r="D352" s="181" t="s">
        <v>1972</v>
      </c>
      <c r="E352" s="181" t="s">
        <v>1981</v>
      </c>
      <c r="F352" s="181" t="s">
        <v>1982</v>
      </c>
      <c r="G352" s="181" t="s">
        <v>1827</v>
      </c>
      <c r="H352" s="181" t="s">
        <v>1828</v>
      </c>
    </row>
    <row r="353" spans="1:8" x14ac:dyDescent="0.25">
      <c r="A353" s="181" t="s">
        <v>1196</v>
      </c>
      <c r="B353" s="181" t="s">
        <v>1958</v>
      </c>
      <c r="C353" s="181" t="s">
        <v>1959</v>
      </c>
      <c r="D353" s="181" t="s">
        <v>1972</v>
      </c>
      <c r="E353" s="181" t="s">
        <v>1983</v>
      </c>
      <c r="F353" s="181" t="s">
        <v>1984</v>
      </c>
      <c r="G353" s="181" t="s">
        <v>1827</v>
      </c>
      <c r="H353" s="181" t="s">
        <v>1828</v>
      </c>
    </row>
    <row r="354" spans="1:8" x14ac:dyDescent="0.25">
      <c r="A354" s="181" t="s">
        <v>1196</v>
      </c>
      <c r="B354" s="181" t="s">
        <v>1958</v>
      </c>
      <c r="C354" s="181" t="s">
        <v>1959</v>
      </c>
      <c r="D354" s="181" t="s">
        <v>1972</v>
      </c>
      <c r="E354" s="181" t="s">
        <v>1985</v>
      </c>
      <c r="F354" s="181" t="s">
        <v>1986</v>
      </c>
      <c r="G354" s="181" t="s">
        <v>1827</v>
      </c>
      <c r="H354" s="181" t="s">
        <v>1828</v>
      </c>
    </row>
    <row r="355" spans="1:8" x14ac:dyDescent="0.25">
      <c r="A355" s="181" t="s">
        <v>1196</v>
      </c>
      <c r="B355" s="181" t="s">
        <v>1958</v>
      </c>
      <c r="C355" s="181" t="s">
        <v>1959</v>
      </c>
      <c r="D355" s="181" t="s">
        <v>1972</v>
      </c>
      <c r="E355" s="181" t="s">
        <v>1987</v>
      </c>
      <c r="F355" s="181" t="s">
        <v>1988</v>
      </c>
      <c r="G355" s="181" t="s">
        <v>1827</v>
      </c>
      <c r="H355" s="181" t="s">
        <v>1828</v>
      </c>
    </row>
    <row r="356" spans="1:8" x14ac:dyDescent="0.25">
      <c r="A356" s="181" t="s">
        <v>1196</v>
      </c>
      <c r="B356" s="181" t="s">
        <v>1958</v>
      </c>
      <c r="C356" s="181" t="s">
        <v>1959</v>
      </c>
      <c r="D356" s="181" t="s">
        <v>1972</v>
      </c>
      <c r="E356" s="181" t="s">
        <v>1989</v>
      </c>
      <c r="F356" s="181" t="s">
        <v>1990</v>
      </c>
      <c r="G356" s="181" t="s">
        <v>1827</v>
      </c>
      <c r="H356" s="181" t="s">
        <v>1828</v>
      </c>
    </row>
    <row r="357" spans="1:8" x14ac:dyDescent="0.25">
      <c r="A357" s="181" t="s">
        <v>1196</v>
      </c>
      <c r="B357" s="181" t="s">
        <v>1958</v>
      </c>
      <c r="C357" s="181" t="s">
        <v>1959</v>
      </c>
      <c r="D357" s="181" t="s">
        <v>1991</v>
      </c>
      <c r="E357" s="181" t="s">
        <v>1992</v>
      </c>
      <c r="F357" s="181" t="s">
        <v>1993</v>
      </c>
      <c r="G357" s="181" t="s">
        <v>1827</v>
      </c>
      <c r="H357" s="181" t="s">
        <v>1828</v>
      </c>
    </row>
    <row r="358" spans="1:8" x14ac:dyDescent="0.25">
      <c r="A358" s="181" t="s">
        <v>1196</v>
      </c>
      <c r="B358" s="181" t="s">
        <v>1958</v>
      </c>
      <c r="C358" s="181" t="s">
        <v>1959</v>
      </c>
      <c r="D358" s="181" t="s">
        <v>1991</v>
      </c>
      <c r="E358" s="181" t="s">
        <v>1994</v>
      </c>
      <c r="F358" s="181" t="s">
        <v>1995</v>
      </c>
      <c r="G358" s="181" t="s">
        <v>1827</v>
      </c>
      <c r="H358" s="181" t="s">
        <v>1828</v>
      </c>
    </row>
    <row r="359" spans="1:8" x14ac:dyDescent="0.25">
      <c r="A359" s="181" t="s">
        <v>1196</v>
      </c>
      <c r="B359" s="181" t="s">
        <v>1958</v>
      </c>
      <c r="C359" s="181" t="s">
        <v>1959</v>
      </c>
      <c r="D359" s="181" t="s">
        <v>1991</v>
      </c>
      <c r="E359" s="181" t="s">
        <v>1996</v>
      </c>
      <c r="F359" s="181" t="s">
        <v>1997</v>
      </c>
      <c r="G359" s="181" t="s">
        <v>1827</v>
      </c>
      <c r="H359" s="181" t="s">
        <v>1828</v>
      </c>
    </row>
    <row r="360" spans="1:8" x14ac:dyDescent="0.25">
      <c r="A360" s="181" t="s">
        <v>1196</v>
      </c>
      <c r="B360" s="181" t="s">
        <v>1958</v>
      </c>
      <c r="C360" s="181" t="s">
        <v>1959</v>
      </c>
      <c r="D360" s="181" t="s">
        <v>1998</v>
      </c>
      <c r="E360" s="181" t="s">
        <v>1999</v>
      </c>
      <c r="F360" s="181" t="s">
        <v>2000</v>
      </c>
      <c r="G360" s="181" t="s">
        <v>1827</v>
      </c>
      <c r="H360" s="181" t="s">
        <v>1828</v>
      </c>
    </row>
    <row r="361" spans="1:8" x14ac:dyDescent="0.25">
      <c r="A361" s="181" t="s">
        <v>1196</v>
      </c>
      <c r="B361" s="181" t="s">
        <v>1958</v>
      </c>
      <c r="C361" s="181" t="s">
        <v>1959</v>
      </c>
      <c r="D361" s="181" t="s">
        <v>1998</v>
      </c>
      <c r="E361" s="181" t="s">
        <v>2001</v>
      </c>
      <c r="F361" s="181" t="s">
        <v>2002</v>
      </c>
      <c r="G361" s="181" t="s">
        <v>1827</v>
      </c>
      <c r="H361" s="181" t="s">
        <v>1828</v>
      </c>
    </row>
    <row r="362" spans="1:8" x14ac:dyDescent="0.25">
      <c r="A362" s="181" t="s">
        <v>1196</v>
      </c>
      <c r="B362" s="181" t="s">
        <v>1958</v>
      </c>
      <c r="C362" s="181" t="s">
        <v>1959</v>
      </c>
      <c r="D362" s="181" t="s">
        <v>1998</v>
      </c>
      <c r="E362" s="181" t="s">
        <v>2003</v>
      </c>
      <c r="F362" s="181" t="s">
        <v>2004</v>
      </c>
      <c r="G362" s="181" t="s">
        <v>1827</v>
      </c>
      <c r="H362" s="181" t="s">
        <v>1828</v>
      </c>
    </row>
    <row r="363" spans="1:8" x14ac:dyDescent="0.25">
      <c r="A363" s="181" t="s">
        <v>1196</v>
      </c>
      <c r="B363" s="181" t="s">
        <v>1958</v>
      </c>
      <c r="C363" s="181" t="s">
        <v>1959</v>
      </c>
      <c r="D363" s="181" t="s">
        <v>1998</v>
      </c>
      <c r="E363" s="181" t="s">
        <v>2005</v>
      </c>
      <c r="F363" s="181" t="s">
        <v>2006</v>
      </c>
      <c r="G363" s="181" t="s">
        <v>1827</v>
      </c>
      <c r="H363" s="181" t="s">
        <v>1828</v>
      </c>
    </row>
    <row r="364" spans="1:8" x14ac:dyDescent="0.25">
      <c r="A364" s="181" t="s">
        <v>1196</v>
      </c>
      <c r="B364" s="181" t="s">
        <v>1958</v>
      </c>
      <c r="C364" s="181" t="s">
        <v>1959</v>
      </c>
      <c r="D364" s="181" t="s">
        <v>1998</v>
      </c>
      <c r="E364" s="181" t="s">
        <v>2007</v>
      </c>
      <c r="F364" s="181" t="s">
        <v>2008</v>
      </c>
      <c r="G364" s="181" t="s">
        <v>1827</v>
      </c>
      <c r="H364" s="181" t="s">
        <v>1828</v>
      </c>
    </row>
    <row r="365" spans="1:8" x14ac:dyDescent="0.25">
      <c r="A365" s="181" t="s">
        <v>1196</v>
      </c>
      <c r="B365" s="181" t="s">
        <v>1958</v>
      </c>
      <c r="C365" s="181" t="s">
        <v>1959</v>
      </c>
      <c r="D365" s="181" t="s">
        <v>2009</v>
      </c>
      <c r="E365" s="181" t="s">
        <v>2010</v>
      </c>
      <c r="F365" s="181" t="s">
        <v>2011</v>
      </c>
      <c r="G365" s="181" t="s">
        <v>1827</v>
      </c>
      <c r="H365" s="181" t="s">
        <v>1828</v>
      </c>
    </row>
    <row r="366" spans="1:8" x14ac:dyDescent="0.25">
      <c r="A366" s="181" t="s">
        <v>1196</v>
      </c>
      <c r="B366" s="181" t="s">
        <v>1958</v>
      </c>
      <c r="C366" s="181" t="s">
        <v>2012</v>
      </c>
      <c r="D366" s="181" t="s">
        <v>2013</v>
      </c>
      <c r="E366" s="181" t="s">
        <v>2014</v>
      </c>
      <c r="F366" s="181" t="s">
        <v>2015</v>
      </c>
      <c r="G366" s="181" t="s">
        <v>1827</v>
      </c>
      <c r="H366" s="181" t="s">
        <v>1828</v>
      </c>
    </row>
    <row r="367" spans="1:8" x14ac:dyDescent="0.25">
      <c r="A367" s="181" t="s">
        <v>1196</v>
      </c>
      <c r="B367" s="181" t="s">
        <v>1958</v>
      </c>
      <c r="C367" s="181" t="s">
        <v>2012</v>
      </c>
      <c r="D367" s="181" t="s">
        <v>2013</v>
      </c>
      <c r="E367" s="181" t="s">
        <v>2016</v>
      </c>
      <c r="F367" s="181" t="s">
        <v>2017</v>
      </c>
      <c r="G367" s="181" t="s">
        <v>1827</v>
      </c>
      <c r="H367" s="181" t="s">
        <v>1828</v>
      </c>
    </row>
    <row r="368" spans="1:8" x14ac:dyDescent="0.25">
      <c r="A368" s="181" t="s">
        <v>1196</v>
      </c>
      <c r="B368" s="181" t="s">
        <v>1958</v>
      </c>
      <c r="C368" s="181" t="s">
        <v>2012</v>
      </c>
      <c r="D368" s="181" t="s">
        <v>2013</v>
      </c>
      <c r="E368" s="181" t="s">
        <v>2018</v>
      </c>
      <c r="F368" s="181" t="s">
        <v>2019</v>
      </c>
      <c r="G368" s="181" t="s">
        <v>1827</v>
      </c>
      <c r="H368" s="181" t="s">
        <v>1828</v>
      </c>
    </row>
    <row r="369" spans="1:8" x14ac:dyDescent="0.25">
      <c r="A369" s="181" t="s">
        <v>1196</v>
      </c>
      <c r="B369" s="181" t="s">
        <v>1958</v>
      </c>
      <c r="C369" s="181" t="s">
        <v>2012</v>
      </c>
      <c r="D369" s="181" t="s">
        <v>2020</v>
      </c>
      <c r="E369" s="181" t="s">
        <v>2021</v>
      </c>
      <c r="F369" s="181" t="s">
        <v>2022</v>
      </c>
      <c r="G369" s="181" t="s">
        <v>1827</v>
      </c>
      <c r="H369" s="181" t="s">
        <v>1828</v>
      </c>
    </row>
    <row r="370" spans="1:8" x14ac:dyDescent="0.25">
      <c r="A370" s="181" t="s">
        <v>1196</v>
      </c>
      <c r="B370" s="181" t="s">
        <v>1958</v>
      </c>
      <c r="C370" s="181" t="s">
        <v>2012</v>
      </c>
      <c r="D370" s="181" t="s">
        <v>2020</v>
      </c>
      <c r="E370" s="181" t="s">
        <v>2023</v>
      </c>
      <c r="F370" s="181" t="s">
        <v>2024</v>
      </c>
      <c r="G370" s="181" t="s">
        <v>1827</v>
      </c>
      <c r="H370" s="181" t="s">
        <v>1828</v>
      </c>
    </row>
    <row r="371" spans="1:8" x14ac:dyDescent="0.25">
      <c r="A371" s="181" t="s">
        <v>1196</v>
      </c>
      <c r="B371" s="181" t="s">
        <v>1958</v>
      </c>
      <c r="C371" s="181" t="s">
        <v>2012</v>
      </c>
      <c r="D371" s="181" t="s">
        <v>2020</v>
      </c>
      <c r="E371" s="181" t="s">
        <v>2025</v>
      </c>
      <c r="F371" s="181" t="s">
        <v>2026</v>
      </c>
      <c r="G371" s="181" t="s">
        <v>1827</v>
      </c>
      <c r="H371" s="181" t="s">
        <v>1828</v>
      </c>
    </row>
    <row r="372" spans="1:8" x14ac:dyDescent="0.25">
      <c r="A372" s="181" t="s">
        <v>1196</v>
      </c>
      <c r="B372" s="181" t="s">
        <v>1958</v>
      </c>
      <c r="C372" s="181" t="s">
        <v>2012</v>
      </c>
      <c r="D372" s="181" t="s">
        <v>2020</v>
      </c>
      <c r="E372" s="181" t="s">
        <v>2027</v>
      </c>
      <c r="F372" s="181" t="s">
        <v>2028</v>
      </c>
      <c r="G372" s="181" t="s">
        <v>1827</v>
      </c>
      <c r="H372" s="181" t="s">
        <v>1828</v>
      </c>
    </row>
    <row r="373" spans="1:8" x14ac:dyDescent="0.25">
      <c r="A373" s="181" t="s">
        <v>1196</v>
      </c>
      <c r="B373" s="181" t="s">
        <v>1958</v>
      </c>
      <c r="C373" s="181" t="s">
        <v>2012</v>
      </c>
      <c r="D373" s="181" t="s">
        <v>2020</v>
      </c>
      <c r="E373" s="181" t="s">
        <v>2029</v>
      </c>
      <c r="F373" s="181" t="s">
        <v>2030</v>
      </c>
      <c r="G373" s="181" t="s">
        <v>1827</v>
      </c>
      <c r="H373" s="181" t="s">
        <v>1828</v>
      </c>
    </row>
    <row r="374" spans="1:8" x14ac:dyDescent="0.25">
      <c r="A374" s="181" t="s">
        <v>1196</v>
      </c>
      <c r="B374" s="181" t="s">
        <v>1958</v>
      </c>
      <c r="C374" s="181" t="s">
        <v>2012</v>
      </c>
      <c r="D374" s="181" t="s">
        <v>2020</v>
      </c>
      <c r="E374" s="181" t="s">
        <v>2031</v>
      </c>
      <c r="F374" s="181" t="s">
        <v>2032</v>
      </c>
      <c r="G374" s="181" t="s">
        <v>1827</v>
      </c>
      <c r="H374" s="181" t="s">
        <v>1828</v>
      </c>
    </row>
    <row r="375" spans="1:8" x14ac:dyDescent="0.25">
      <c r="A375" s="181" t="s">
        <v>1196</v>
      </c>
      <c r="B375" s="181" t="s">
        <v>1958</v>
      </c>
      <c r="C375" s="181" t="s">
        <v>2012</v>
      </c>
      <c r="D375" s="181" t="s">
        <v>2033</v>
      </c>
      <c r="E375" s="181" t="s">
        <v>2034</v>
      </c>
      <c r="F375" s="181" t="s">
        <v>2035</v>
      </c>
      <c r="G375" s="181" t="s">
        <v>1827</v>
      </c>
      <c r="H375" s="181" t="s">
        <v>1828</v>
      </c>
    </row>
    <row r="376" spans="1:8" x14ac:dyDescent="0.25">
      <c r="A376" s="181" t="s">
        <v>1196</v>
      </c>
      <c r="B376" s="181" t="s">
        <v>1958</v>
      </c>
      <c r="C376" s="181" t="s">
        <v>2012</v>
      </c>
      <c r="D376" s="181" t="s">
        <v>2033</v>
      </c>
      <c r="E376" s="181" t="s">
        <v>2036</v>
      </c>
      <c r="F376" s="181" t="s">
        <v>2037</v>
      </c>
      <c r="G376" s="181" t="s">
        <v>1827</v>
      </c>
      <c r="H376" s="181" t="s">
        <v>1828</v>
      </c>
    </row>
    <row r="377" spans="1:8" x14ac:dyDescent="0.25">
      <c r="A377" s="181" t="s">
        <v>1196</v>
      </c>
      <c r="B377" s="181" t="s">
        <v>1958</v>
      </c>
      <c r="C377" s="181" t="s">
        <v>2012</v>
      </c>
      <c r="D377" s="181" t="s">
        <v>2033</v>
      </c>
      <c r="E377" s="181" t="s">
        <v>2038</v>
      </c>
      <c r="F377" s="181" t="s">
        <v>2039</v>
      </c>
      <c r="G377" s="181" t="s">
        <v>1827</v>
      </c>
      <c r="H377" s="181" t="s">
        <v>1828</v>
      </c>
    </row>
    <row r="378" spans="1:8" x14ac:dyDescent="0.25">
      <c r="A378" s="181" t="s">
        <v>1196</v>
      </c>
      <c r="B378" s="181" t="s">
        <v>1958</v>
      </c>
      <c r="C378" s="181" t="s">
        <v>2012</v>
      </c>
      <c r="D378" s="181" t="s">
        <v>2033</v>
      </c>
      <c r="E378" s="181" t="s">
        <v>2040</v>
      </c>
      <c r="F378" s="181" t="s">
        <v>2041</v>
      </c>
      <c r="G378" s="181" t="s">
        <v>1827</v>
      </c>
      <c r="H378" s="181" t="s">
        <v>1828</v>
      </c>
    </row>
    <row r="379" spans="1:8" x14ac:dyDescent="0.25">
      <c r="A379" s="181" t="s">
        <v>1196</v>
      </c>
      <c r="B379" s="181" t="s">
        <v>1958</v>
      </c>
      <c r="C379" s="181" t="s">
        <v>2012</v>
      </c>
      <c r="D379" s="181" t="s">
        <v>2033</v>
      </c>
      <c r="E379" s="181" t="s">
        <v>2042</v>
      </c>
      <c r="F379" s="181" t="s">
        <v>2043</v>
      </c>
      <c r="G379" s="181" t="s">
        <v>1827</v>
      </c>
      <c r="H379" s="181" t="s">
        <v>1828</v>
      </c>
    </row>
    <row r="380" spans="1:8" x14ac:dyDescent="0.25">
      <c r="A380" s="181" t="s">
        <v>1196</v>
      </c>
      <c r="B380" s="181" t="s">
        <v>1958</v>
      </c>
      <c r="C380" s="181" t="s">
        <v>2012</v>
      </c>
      <c r="D380" s="181" t="s">
        <v>2044</v>
      </c>
      <c r="E380" s="181" t="s">
        <v>2045</v>
      </c>
      <c r="F380" s="181" t="s">
        <v>2046</v>
      </c>
      <c r="G380" s="181" t="s">
        <v>1827</v>
      </c>
      <c r="H380" s="181" t="s">
        <v>1828</v>
      </c>
    </row>
    <row r="381" spans="1:8" x14ac:dyDescent="0.25">
      <c r="A381" s="181" t="s">
        <v>1196</v>
      </c>
      <c r="B381" s="181" t="s">
        <v>1958</v>
      </c>
      <c r="C381" s="181" t="s">
        <v>2012</v>
      </c>
      <c r="D381" s="181" t="s">
        <v>2044</v>
      </c>
      <c r="E381" s="181" t="s">
        <v>2047</v>
      </c>
      <c r="F381" s="181" t="s">
        <v>2048</v>
      </c>
      <c r="G381" s="181" t="s">
        <v>1827</v>
      </c>
      <c r="H381" s="181" t="s">
        <v>1828</v>
      </c>
    </row>
    <row r="382" spans="1:8" x14ac:dyDescent="0.25">
      <c r="A382" s="181" t="s">
        <v>1196</v>
      </c>
      <c r="B382" s="181" t="s">
        <v>1958</v>
      </c>
      <c r="C382" s="181" t="s">
        <v>2012</v>
      </c>
      <c r="D382" s="181" t="s">
        <v>2044</v>
      </c>
      <c r="E382" s="181" t="s">
        <v>2049</v>
      </c>
      <c r="F382" s="181" t="s">
        <v>2050</v>
      </c>
      <c r="G382" s="181" t="s">
        <v>1827</v>
      </c>
      <c r="H382" s="181" t="s">
        <v>1828</v>
      </c>
    </row>
    <row r="383" spans="1:8" x14ac:dyDescent="0.25">
      <c r="A383" s="181" t="s">
        <v>1196</v>
      </c>
      <c r="B383" s="181" t="s">
        <v>1958</v>
      </c>
      <c r="C383" s="181" t="s">
        <v>2012</v>
      </c>
      <c r="D383" s="181" t="s">
        <v>2051</v>
      </c>
      <c r="E383" s="181" t="s">
        <v>2052</v>
      </c>
      <c r="F383" s="181" t="s">
        <v>2053</v>
      </c>
      <c r="G383" s="181" t="s">
        <v>1827</v>
      </c>
      <c r="H383" s="181" t="s">
        <v>1828</v>
      </c>
    </row>
    <row r="384" spans="1:8" x14ac:dyDescent="0.25">
      <c r="A384" s="181" t="s">
        <v>1196</v>
      </c>
      <c r="B384" s="181" t="s">
        <v>1958</v>
      </c>
      <c r="C384" s="181" t="s">
        <v>2012</v>
      </c>
      <c r="D384" s="181" t="s">
        <v>2051</v>
      </c>
      <c r="E384" s="181" t="s">
        <v>2054</v>
      </c>
      <c r="F384" s="181" t="s">
        <v>2055</v>
      </c>
      <c r="G384" s="181" t="s">
        <v>1827</v>
      </c>
      <c r="H384" s="181" t="s">
        <v>1828</v>
      </c>
    </row>
    <row r="385" spans="1:8" x14ac:dyDescent="0.25">
      <c r="A385" s="181" t="s">
        <v>1196</v>
      </c>
      <c r="B385" s="181" t="s">
        <v>1958</v>
      </c>
      <c r="C385" s="181" t="s">
        <v>2012</v>
      </c>
      <c r="D385" s="181" t="s">
        <v>2051</v>
      </c>
      <c r="E385" s="181" t="s">
        <v>2056</v>
      </c>
      <c r="F385" s="181" t="s">
        <v>2057</v>
      </c>
      <c r="G385" s="181" t="s">
        <v>1827</v>
      </c>
      <c r="H385" s="181" t="s">
        <v>1828</v>
      </c>
    </row>
    <row r="386" spans="1:8" x14ac:dyDescent="0.25">
      <c r="A386" s="181" t="s">
        <v>1196</v>
      </c>
      <c r="B386" s="181" t="s">
        <v>1958</v>
      </c>
      <c r="C386" s="181" t="s">
        <v>2012</v>
      </c>
      <c r="D386" s="181" t="s">
        <v>2058</v>
      </c>
      <c r="E386" s="181" t="s">
        <v>2059</v>
      </c>
      <c r="F386" s="181" t="s">
        <v>2060</v>
      </c>
      <c r="G386" s="181" t="s">
        <v>1827</v>
      </c>
      <c r="H386" s="181" t="s">
        <v>1828</v>
      </c>
    </row>
    <row r="387" spans="1:8" x14ac:dyDescent="0.25">
      <c r="A387" s="181" t="s">
        <v>1196</v>
      </c>
      <c r="B387" s="181" t="s">
        <v>1958</v>
      </c>
      <c r="C387" s="181" t="s">
        <v>2012</v>
      </c>
      <c r="D387" s="181" t="s">
        <v>2058</v>
      </c>
      <c r="E387" s="181" t="s">
        <v>2061</v>
      </c>
      <c r="F387" s="181" t="s">
        <v>2062</v>
      </c>
      <c r="G387" s="181" t="s">
        <v>1827</v>
      </c>
      <c r="H387" s="181" t="s">
        <v>1828</v>
      </c>
    </row>
    <row r="388" spans="1:8" x14ac:dyDescent="0.25">
      <c r="A388" s="181" t="s">
        <v>1196</v>
      </c>
      <c r="B388" s="181" t="s">
        <v>1958</v>
      </c>
      <c r="C388" s="181" t="s">
        <v>2012</v>
      </c>
      <c r="D388" s="181" t="s">
        <v>2058</v>
      </c>
      <c r="E388" s="181" t="s">
        <v>2063</v>
      </c>
      <c r="F388" s="181" t="s">
        <v>2064</v>
      </c>
      <c r="G388" s="181" t="s">
        <v>1827</v>
      </c>
      <c r="H388" s="181" t="s">
        <v>1828</v>
      </c>
    </row>
    <row r="389" spans="1:8" x14ac:dyDescent="0.25">
      <c r="A389" s="181" t="s">
        <v>1196</v>
      </c>
      <c r="B389" s="181" t="s">
        <v>1958</v>
      </c>
      <c r="C389" s="181" t="s">
        <v>2012</v>
      </c>
      <c r="D389" s="181" t="s">
        <v>2065</v>
      </c>
      <c r="E389" s="181" t="s">
        <v>2066</v>
      </c>
      <c r="F389" s="181" t="s">
        <v>2067</v>
      </c>
      <c r="G389" s="181" t="s">
        <v>1827</v>
      </c>
      <c r="H389" s="181" t="s">
        <v>1828</v>
      </c>
    </row>
    <row r="390" spans="1:8" x14ac:dyDescent="0.25">
      <c r="A390" s="181" t="s">
        <v>1196</v>
      </c>
      <c r="B390" s="181" t="s">
        <v>1958</v>
      </c>
      <c r="C390" s="181" t="s">
        <v>2068</v>
      </c>
      <c r="D390" s="181" t="s">
        <v>2069</v>
      </c>
      <c r="E390" s="181" t="s">
        <v>2070</v>
      </c>
      <c r="F390" s="181" t="s">
        <v>2071</v>
      </c>
      <c r="G390" s="181" t="s">
        <v>1827</v>
      </c>
      <c r="H390" s="181" t="s">
        <v>1828</v>
      </c>
    </row>
    <row r="391" spans="1:8" x14ac:dyDescent="0.25">
      <c r="A391" s="181" t="s">
        <v>1196</v>
      </c>
      <c r="B391" s="181" t="s">
        <v>1958</v>
      </c>
      <c r="C391" s="181" t="s">
        <v>2068</v>
      </c>
      <c r="D391" s="181" t="s">
        <v>2069</v>
      </c>
      <c r="E391" s="181" t="s">
        <v>2072</v>
      </c>
      <c r="F391" s="181" t="s">
        <v>2073</v>
      </c>
      <c r="G391" s="181" t="s">
        <v>1827</v>
      </c>
      <c r="H391" s="181" t="s">
        <v>1828</v>
      </c>
    </row>
    <row r="392" spans="1:8" x14ac:dyDescent="0.25">
      <c r="A392" s="181" t="s">
        <v>1196</v>
      </c>
      <c r="B392" s="181" t="s">
        <v>2074</v>
      </c>
      <c r="C392" s="181" t="s">
        <v>2075</v>
      </c>
      <c r="D392" s="181" t="s">
        <v>2076</v>
      </c>
      <c r="E392" s="181" t="s">
        <v>2077</v>
      </c>
      <c r="F392" s="181" t="s">
        <v>2078</v>
      </c>
      <c r="G392" s="181" t="s">
        <v>1827</v>
      </c>
      <c r="H392" s="181" t="s">
        <v>1828</v>
      </c>
    </row>
    <row r="393" spans="1:8" x14ac:dyDescent="0.25">
      <c r="A393" s="181" t="s">
        <v>1196</v>
      </c>
      <c r="B393" s="181" t="s">
        <v>2074</v>
      </c>
      <c r="C393" s="181" t="s">
        <v>2075</v>
      </c>
      <c r="D393" s="181" t="s">
        <v>2076</v>
      </c>
      <c r="E393" s="181" t="s">
        <v>2079</v>
      </c>
      <c r="F393" s="181" t="s">
        <v>2080</v>
      </c>
      <c r="G393" s="181" t="s">
        <v>1827</v>
      </c>
      <c r="H393" s="181" t="s">
        <v>1828</v>
      </c>
    </row>
    <row r="394" spans="1:8" x14ac:dyDescent="0.25">
      <c r="A394" s="181" t="s">
        <v>1196</v>
      </c>
      <c r="B394" s="181" t="s">
        <v>2074</v>
      </c>
      <c r="C394" s="181" t="s">
        <v>2075</v>
      </c>
      <c r="D394" s="181" t="s">
        <v>2076</v>
      </c>
      <c r="E394" s="181" t="s">
        <v>2081</v>
      </c>
      <c r="F394" s="181" t="s">
        <v>2082</v>
      </c>
      <c r="G394" s="181" t="s">
        <v>1827</v>
      </c>
      <c r="H394" s="181" t="s">
        <v>1828</v>
      </c>
    </row>
    <row r="395" spans="1:8" x14ac:dyDescent="0.25">
      <c r="A395" s="181" t="s">
        <v>1196</v>
      </c>
      <c r="B395" s="181" t="s">
        <v>2074</v>
      </c>
      <c r="C395" s="181" t="s">
        <v>2075</v>
      </c>
      <c r="D395" s="181" t="s">
        <v>2076</v>
      </c>
      <c r="E395" s="181" t="s">
        <v>2083</v>
      </c>
      <c r="F395" s="181" t="s">
        <v>2084</v>
      </c>
      <c r="G395" s="181" t="s">
        <v>1827</v>
      </c>
      <c r="H395" s="181" t="s">
        <v>1828</v>
      </c>
    </row>
    <row r="396" spans="1:8" x14ac:dyDescent="0.25">
      <c r="A396" s="181" t="s">
        <v>1196</v>
      </c>
      <c r="B396" s="181" t="s">
        <v>2074</v>
      </c>
      <c r="C396" s="181" t="s">
        <v>2075</v>
      </c>
      <c r="D396" s="181" t="s">
        <v>2076</v>
      </c>
      <c r="E396" s="181" t="s">
        <v>2085</v>
      </c>
      <c r="F396" s="181" t="s">
        <v>2086</v>
      </c>
      <c r="G396" s="181" t="s">
        <v>1827</v>
      </c>
      <c r="H396" s="181" t="s">
        <v>1828</v>
      </c>
    </row>
    <row r="397" spans="1:8" x14ac:dyDescent="0.25">
      <c r="A397" s="181" t="s">
        <v>1196</v>
      </c>
      <c r="B397" s="181" t="s">
        <v>2074</v>
      </c>
      <c r="C397" s="181" t="s">
        <v>2075</v>
      </c>
      <c r="D397" s="181" t="s">
        <v>2076</v>
      </c>
      <c r="E397" s="181" t="s">
        <v>2087</v>
      </c>
      <c r="F397" s="181" t="s">
        <v>2088</v>
      </c>
      <c r="G397" s="181" t="s">
        <v>1827</v>
      </c>
      <c r="H397" s="181" t="s">
        <v>1828</v>
      </c>
    </row>
    <row r="398" spans="1:8" x14ac:dyDescent="0.25">
      <c r="A398" s="181" t="s">
        <v>1196</v>
      </c>
      <c r="B398" s="181" t="s">
        <v>2074</v>
      </c>
      <c r="C398" s="181" t="s">
        <v>2075</v>
      </c>
      <c r="D398" s="181" t="s">
        <v>2089</v>
      </c>
      <c r="E398" s="181" t="s">
        <v>2090</v>
      </c>
      <c r="F398" s="181" t="s">
        <v>2091</v>
      </c>
      <c r="G398" s="181" t="s">
        <v>1827</v>
      </c>
      <c r="H398" s="181" t="s">
        <v>1828</v>
      </c>
    </row>
    <row r="399" spans="1:8" x14ac:dyDescent="0.25">
      <c r="A399" s="181" t="s">
        <v>1196</v>
      </c>
      <c r="B399" s="181" t="s">
        <v>2074</v>
      </c>
      <c r="C399" s="181" t="s">
        <v>2075</v>
      </c>
      <c r="D399" s="181" t="s">
        <v>2089</v>
      </c>
      <c r="E399" s="181" t="s">
        <v>2092</v>
      </c>
      <c r="F399" s="181" t="s">
        <v>2093</v>
      </c>
      <c r="G399" s="181" t="s">
        <v>1827</v>
      </c>
      <c r="H399" s="181" t="s">
        <v>1828</v>
      </c>
    </row>
    <row r="400" spans="1:8" x14ac:dyDescent="0.25">
      <c r="A400" s="181" t="s">
        <v>1196</v>
      </c>
      <c r="B400" s="181" t="s">
        <v>2074</v>
      </c>
      <c r="C400" s="181" t="s">
        <v>2075</v>
      </c>
      <c r="D400" s="181" t="s">
        <v>2089</v>
      </c>
      <c r="E400" s="181" t="s">
        <v>2094</v>
      </c>
      <c r="F400" s="181" t="s">
        <v>2095</v>
      </c>
      <c r="G400" s="181" t="s">
        <v>1827</v>
      </c>
      <c r="H400" s="181" t="s">
        <v>1828</v>
      </c>
    </row>
    <row r="401" spans="1:8" x14ac:dyDescent="0.25">
      <c r="A401" s="181" t="s">
        <v>1196</v>
      </c>
      <c r="B401" s="181" t="s">
        <v>2074</v>
      </c>
      <c r="C401" s="181" t="s">
        <v>2075</v>
      </c>
      <c r="D401" s="181" t="s">
        <v>2089</v>
      </c>
      <c r="E401" s="181" t="s">
        <v>2096</v>
      </c>
      <c r="F401" s="181" t="s">
        <v>2097</v>
      </c>
      <c r="G401" s="181" t="s">
        <v>1827</v>
      </c>
      <c r="H401" s="181" t="s">
        <v>1828</v>
      </c>
    </row>
    <row r="402" spans="1:8" x14ac:dyDescent="0.25">
      <c r="A402" s="181" t="s">
        <v>1196</v>
      </c>
      <c r="B402" s="181" t="s">
        <v>2074</v>
      </c>
      <c r="C402" s="181" t="s">
        <v>2075</v>
      </c>
      <c r="D402" s="181" t="s">
        <v>2089</v>
      </c>
      <c r="E402" s="181" t="s">
        <v>2098</v>
      </c>
      <c r="F402" s="181" t="s">
        <v>2099</v>
      </c>
      <c r="G402" s="181" t="s">
        <v>1827</v>
      </c>
      <c r="H402" s="181" t="s">
        <v>1828</v>
      </c>
    </row>
    <row r="403" spans="1:8" x14ac:dyDescent="0.25">
      <c r="A403" s="181" t="s">
        <v>1196</v>
      </c>
      <c r="B403" s="181" t="s">
        <v>2074</v>
      </c>
      <c r="C403" s="181" t="s">
        <v>2075</v>
      </c>
      <c r="D403" s="181" t="s">
        <v>2089</v>
      </c>
      <c r="E403" s="181" t="s">
        <v>2100</v>
      </c>
      <c r="F403" s="181" t="s">
        <v>2101</v>
      </c>
      <c r="G403" s="181" t="s">
        <v>1827</v>
      </c>
      <c r="H403" s="181" t="s">
        <v>1828</v>
      </c>
    </row>
    <row r="404" spans="1:8" x14ac:dyDescent="0.25">
      <c r="A404" s="181" t="s">
        <v>1196</v>
      </c>
      <c r="B404" s="181" t="s">
        <v>2074</v>
      </c>
      <c r="C404" s="181" t="s">
        <v>2075</v>
      </c>
      <c r="D404" s="181" t="s">
        <v>2089</v>
      </c>
      <c r="E404" s="181" t="s">
        <v>2102</v>
      </c>
      <c r="F404" s="181" t="s">
        <v>2103</v>
      </c>
      <c r="G404" s="181" t="s">
        <v>1827</v>
      </c>
      <c r="H404" s="181" t="s">
        <v>1828</v>
      </c>
    </row>
    <row r="405" spans="1:8" x14ac:dyDescent="0.25">
      <c r="A405" s="181" t="s">
        <v>1196</v>
      </c>
      <c r="B405" s="181" t="s">
        <v>2074</v>
      </c>
      <c r="C405" s="181" t="s">
        <v>2075</v>
      </c>
      <c r="D405" s="181" t="s">
        <v>2104</v>
      </c>
      <c r="E405" s="181" t="s">
        <v>2105</v>
      </c>
      <c r="F405" s="181" t="s">
        <v>2106</v>
      </c>
      <c r="G405" s="181" t="s">
        <v>1827</v>
      </c>
      <c r="H405" s="181" t="s">
        <v>1828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458-6E5D-4652-BF91-39A9FFB4DE01}">
  <sheetPr>
    <tabColor rgb="FFFFFF00"/>
  </sheetPr>
  <dimension ref="A1:K66"/>
  <sheetViews>
    <sheetView zoomScale="85" zoomScaleNormal="85" workbookViewId="0">
      <pane xSplit="3" ySplit="1" topLeftCell="D60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ColWidth="8.81640625" defaultRowHeight="15" x14ac:dyDescent="0.25"/>
  <cols>
    <col min="1" max="1" width="40.81640625" style="46" bestFit="1" customWidth="1"/>
    <col min="2" max="2" width="44.36328125" style="46" bestFit="1" customWidth="1"/>
    <col min="3" max="3" width="10.1796875" style="169" bestFit="1" customWidth="1"/>
    <col min="4" max="4" width="11.54296875" style="169" bestFit="1" customWidth="1"/>
    <col min="5" max="5" width="11.90625" style="169" bestFit="1" customWidth="1"/>
    <col min="6" max="6" width="2.54296875" style="190" customWidth="1"/>
    <col min="7" max="7" width="51.54296875" style="45" bestFit="1" customWidth="1"/>
    <col min="8" max="8" width="9.54296875" style="45" bestFit="1" customWidth="1"/>
    <col min="9" max="9" width="11.1796875" style="45" bestFit="1" customWidth="1"/>
    <col min="10" max="10" width="11.1796875" style="45" customWidth="1"/>
    <col min="11" max="11" width="2.08984375" style="178" customWidth="1"/>
    <col min="12" max="16384" width="8.81640625" style="45"/>
  </cols>
  <sheetData>
    <row r="1" spans="1:9" s="168" customFormat="1" ht="31.2" x14ac:dyDescent="0.25">
      <c r="A1" s="168" t="s">
        <v>2108</v>
      </c>
      <c r="B1" s="168" t="s">
        <v>6</v>
      </c>
      <c r="C1" s="192" t="s">
        <v>2107</v>
      </c>
      <c r="D1" s="192" t="s">
        <v>1139</v>
      </c>
      <c r="E1" s="192" t="s">
        <v>311</v>
      </c>
      <c r="F1" s="189"/>
      <c r="G1" s="194" t="s">
        <v>2109</v>
      </c>
      <c r="H1" s="195" t="s">
        <v>2110</v>
      </c>
      <c r="I1" s="195" t="s">
        <v>23</v>
      </c>
    </row>
    <row r="2" spans="1:9" s="178" customFormat="1" x14ac:dyDescent="0.25">
      <c r="A2" s="46" t="s">
        <v>403</v>
      </c>
      <c r="B2" s="46" t="s">
        <v>2111</v>
      </c>
      <c r="C2" s="193">
        <v>8</v>
      </c>
      <c r="D2" s="193">
        <v>65000</v>
      </c>
      <c r="E2" s="193">
        <f t="shared" ref="E2:E33" si="0">IF(B2&lt;&gt;"",C2*D2,"")</f>
        <v>520000</v>
      </c>
      <c r="F2" s="190"/>
      <c r="G2" s="196" t="s">
        <v>403</v>
      </c>
      <c r="H2" s="179">
        <v>8</v>
      </c>
      <c r="I2" s="179">
        <v>520000</v>
      </c>
    </row>
    <row r="3" spans="1:9" s="178" customFormat="1" x14ac:dyDescent="0.25">
      <c r="A3" s="46" t="s">
        <v>500</v>
      </c>
      <c r="B3" s="46" t="s">
        <v>2112</v>
      </c>
      <c r="C3" s="193">
        <v>15</v>
      </c>
      <c r="D3" s="193">
        <v>2700</v>
      </c>
      <c r="E3" s="193">
        <f t="shared" si="0"/>
        <v>40500</v>
      </c>
      <c r="F3" s="190"/>
      <c r="G3" s="196">
        <v>65000</v>
      </c>
      <c r="H3" s="179">
        <v>8</v>
      </c>
      <c r="I3" s="179">
        <v>520000</v>
      </c>
    </row>
    <row r="4" spans="1:9" s="178" customFormat="1" ht="30" x14ac:dyDescent="0.25">
      <c r="A4" s="46" t="s">
        <v>501</v>
      </c>
      <c r="B4" s="46" t="s">
        <v>2113</v>
      </c>
      <c r="C4" s="193">
        <v>15</v>
      </c>
      <c r="D4" s="193">
        <v>14000</v>
      </c>
      <c r="E4" s="193">
        <f t="shared" si="0"/>
        <v>210000</v>
      </c>
      <c r="F4" s="190"/>
      <c r="G4" s="196" t="s">
        <v>500</v>
      </c>
      <c r="H4" s="179">
        <v>15</v>
      </c>
      <c r="I4" s="179">
        <v>40500</v>
      </c>
    </row>
    <row r="5" spans="1:9" s="178" customFormat="1" x14ac:dyDescent="0.25">
      <c r="A5" s="46" t="s">
        <v>504</v>
      </c>
      <c r="B5" s="46" t="s">
        <v>2114</v>
      </c>
      <c r="C5" s="193">
        <v>7</v>
      </c>
      <c r="D5" s="193">
        <v>68000</v>
      </c>
      <c r="E5" s="193">
        <f t="shared" si="0"/>
        <v>476000</v>
      </c>
      <c r="F5" s="190"/>
      <c r="G5" s="196">
        <v>2700</v>
      </c>
      <c r="H5" s="179">
        <v>15</v>
      </c>
      <c r="I5" s="179">
        <v>40500</v>
      </c>
    </row>
    <row r="6" spans="1:9" s="178" customFormat="1" x14ac:dyDescent="0.25">
      <c r="A6" s="46" t="s">
        <v>378</v>
      </c>
      <c r="B6" s="46" t="s">
        <v>2115</v>
      </c>
      <c r="C6" s="193">
        <v>10</v>
      </c>
      <c r="D6" s="193">
        <v>148000</v>
      </c>
      <c r="E6" s="193">
        <f t="shared" si="0"/>
        <v>1480000</v>
      </c>
      <c r="F6" s="177"/>
      <c r="G6" s="196" t="s">
        <v>501</v>
      </c>
      <c r="H6" s="179">
        <v>15</v>
      </c>
      <c r="I6" s="179">
        <v>210000</v>
      </c>
    </row>
    <row r="7" spans="1:9" s="178" customFormat="1" x14ac:dyDescent="0.25">
      <c r="A7" s="46" t="s">
        <v>2116</v>
      </c>
      <c r="B7" s="46" t="s">
        <v>2117</v>
      </c>
      <c r="C7" s="193">
        <v>10</v>
      </c>
      <c r="D7" s="193">
        <v>156000</v>
      </c>
      <c r="E7" s="193">
        <f t="shared" si="0"/>
        <v>1560000</v>
      </c>
      <c r="F7" s="177"/>
      <c r="G7" s="196">
        <v>14000</v>
      </c>
      <c r="H7" s="179">
        <v>15</v>
      </c>
      <c r="I7" s="179">
        <v>210000</v>
      </c>
    </row>
    <row r="8" spans="1:9" s="178" customFormat="1" x14ac:dyDescent="0.25">
      <c r="A8" s="46" t="s">
        <v>2118</v>
      </c>
      <c r="B8" s="46" t="s">
        <v>2119</v>
      </c>
      <c r="C8" s="193">
        <v>10</v>
      </c>
      <c r="D8" s="193">
        <v>40500</v>
      </c>
      <c r="E8" s="193">
        <f t="shared" si="0"/>
        <v>405000</v>
      </c>
      <c r="F8" s="177"/>
      <c r="G8" s="196" t="s">
        <v>504</v>
      </c>
      <c r="H8" s="179">
        <v>7</v>
      </c>
      <c r="I8" s="179">
        <v>476000</v>
      </c>
    </row>
    <row r="9" spans="1:9" s="178" customFormat="1" x14ac:dyDescent="0.25">
      <c r="A9" s="188" t="s">
        <v>2120</v>
      </c>
      <c r="B9" s="46" t="s">
        <v>2121</v>
      </c>
      <c r="C9" s="193">
        <v>10</v>
      </c>
      <c r="D9" s="193">
        <v>35500</v>
      </c>
      <c r="E9" s="193">
        <f t="shared" si="0"/>
        <v>355000</v>
      </c>
      <c r="F9" s="190"/>
      <c r="G9" s="196">
        <v>68000</v>
      </c>
      <c r="H9" s="179">
        <v>7</v>
      </c>
      <c r="I9" s="179">
        <v>476000</v>
      </c>
    </row>
    <row r="10" spans="1:9" s="178" customFormat="1" x14ac:dyDescent="0.25">
      <c r="A10" s="46" t="s">
        <v>511</v>
      </c>
      <c r="B10" s="46" t="s">
        <v>2122</v>
      </c>
      <c r="C10" s="193">
        <v>8</v>
      </c>
      <c r="D10" s="193">
        <v>24800</v>
      </c>
      <c r="E10" s="193">
        <f t="shared" si="0"/>
        <v>198400</v>
      </c>
      <c r="F10" s="190"/>
      <c r="G10" s="196" t="s">
        <v>378</v>
      </c>
      <c r="H10" s="179">
        <v>10</v>
      </c>
      <c r="I10" s="179">
        <v>1480000</v>
      </c>
    </row>
    <row r="11" spans="1:9" s="178" customFormat="1" x14ac:dyDescent="0.25">
      <c r="A11" s="46" t="s">
        <v>511</v>
      </c>
      <c r="B11" s="46" t="s">
        <v>2123</v>
      </c>
      <c r="C11" s="193">
        <v>4</v>
      </c>
      <c r="D11" s="193">
        <v>24800</v>
      </c>
      <c r="E11" s="193">
        <f t="shared" si="0"/>
        <v>99200</v>
      </c>
      <c r="F11" s="190"/>
      <c r="G11" s="196">
        <v>148000</v>
      </c>
      <c r="H11" s="179">
        <v>10</v>
      </c>
      <c r="I11" s="179">
        <v>1480000</v>
      </c>
    </row>
    <row r="12" spans="1:9" s="178" customFormat="1" x14ac:dyDescent="0.25">
      <c r="A12" s="46" t="s">
        <v>513</v>
      </c>
      <c r="B12" s="46" t="s">
        <v>2124</v>
      </c>
      <c r="C12" s="193">
        <v>8</v>
      </c>
      <c r="D12" s="193">
        <v>26100</v>
      </c>
      <c r="E12" s="193">
        <f t="shared" si="0"/>
        <v>208800</v>
      </c>
      <c r="F12" s="190"/>
      <c r="G12" s="196" t="s">
        <v>2116</v>
      </c>
      <c r="H12" s="179">
        <v>10</v>
      </c>
      <c r="I12" s="179">
        <v>1560000</v>
      </c>
    </row>
    <row r="13" spans="1:9" s="178" customFormat="1" x14ac:dyDescent="0.25">
      <c r="A13" s="46" t="s">
        <v>513</v>
      </c>
      <c r="B13" s="46" t="s">
        <v>2125</v>
      </c>
      <c r="C13" s="193">
        <v>5</v>
      </c>
      <c r="D13" s="193">
        <v>26100</v>
      </c>
      <c r="E13" s="193">
        <f t="shared" si="0"/>
        <v>130500</v>
      </c>
      <c r="F13" s="190"/>
      <c r="G13" s="196">
        <v>156000</v>
      </c>
      <c r="H13" s="179">
        <v>10</v>
      </c>
      <c r="I13" s="179">
        <v>1560000</v>
      </c>
    </row>
    <row r="14" spans="1:9" s="178" customFormat="1" x14ac:dyDescent="0.25">
      <c r="A14" s="46" t="s">
        <v>513</v>
      </c>
      <c r="B14" s="46" t="s">
        <v>2125</v>
      </c>
      <c r="C14" s="193">
        <v>3</v>
      </c>
      <c r="D14" s="193">
        <v>26100</v>
      </c>
      <c r="E14" s="193">
        <f t="shared" si="0"/>
        <v>78300</v>
      </c>
      <c r="F14" s="190"/>
      <c r="G14" s="196" t="s">
        <v>2118</v>
      </c>
      <c r="H14" s="179">
        <v>10</v>
      </c>
      <c r="I14" s="179">
        <v>405000</v>
      </c>
    </row>
    <row r="15" spans="1:9" s="178" customFormat="1" x14ac:dyDescent="0.25">
      <c r="A15" s="46" t="s">
        <v>513</v>
      </c>
      <c r="B15" s="46" t="s">
        <v>2125</v>
      </c>
      <c r="C15" s="193">
        <v>3</v>
      </c>
      <c r="D15" s="193">
        <v>26100</v>
      </c>
      <c r="E15" s="193">
        <f t="shared" si="0"/>
        <v>78300</v>
      </c>
      <c r="F15" s="190"/>
      <c r="G15" s="196">
        <v>40500</v>
      </c>
      <c r="H15" s="179">
        <v>10</v>
      </c>
      <c r="I15" s="179">
        <v>405000</v>
      </c>
    </row>
    <row r="16" spans="1:9" s="178" customFormat="1" x14ac:dyDescent="0.25">
      <c r="A16" s="188" t="s">
        <v>513</v>
      </c>
      <c r="B16" s="46" t="s">
        <v>2126</v>
      </c>
      <c r="C16" s="193">
        <v>1</v>
      </c>
      <c r="D16" s="193">
        <v>26100</v>
      </c>
      <c r="E16" s="193">
        <f t="shared" si="0"/>
        <v>26100</v>
      </c>
      <c r="F16" s="190"/>
      <c r="G16" s="196" t="s">
        <v>2120</v>
      </c>
      <c r="H16" s="179">
        <v>10</v>
      </c>
      <c r="I16" s="179">
        <v>355000</v>
      </c>
    </row>
    <row r="17" spans="1:9" s="178" customFormat="1" x14ac:dyDescent="0.25">
      <c r="A17" s="188" t="s">
        <v>510</v>
      </c>
      <c r="B17" s="46" t="s">
        <v>2127</v>
      </c>
      <c r="C17" s="193">
        <v>13</v>
      </c>
      <c r="D17" s="193">
        <v>20300</v>
      </c>
      <c r="E17" s="193">
        <f t="shared" si="0"/>
        <v>263900</v>
      </c>
      <c r="F17" s="190"/>
      <c r="G17" s="196">
        <v>35500</v>
      </c>
      <c r="H17" s="179">
        <v>10</v>
      </c>
      <c r="I17" s="179">
        <v>355000</v>
      </c>
    </row>
    <row r="18" spans="1:9" s="178" customFormat="1" x14ac:dyDescent="0.25">
      <c r="A18" s="188" t="s">
        <v>510</v>
      </c>
      <c r="B18" s="46" t="s">
        <v>2128</v>
      </c>
      <c r="C18" s="193">
        <v>2</v>
      </c>
      <c r="D18" s="193">
        <v>20300</v>
      </c>
      <c r="E18" s="193">
        <f t="shared" si="0"/>
        <v>40600</v>
      </c>
      <c r="F18" s="190"/>
      <c r="G18" s="196" t="s">
        <v>511</v>
      </c>
      <c r="H18" s="179">
        <v>12</v>
      </c>
      <c r="I18" s="179">
        <v>297600</v>
      </c>
    </row>
    <row r="19" spans="1:9" s="178" customFormat="1" x14ac:dyDescent="0.25">
      <c r="A19" s="46" t="s">
        <v>507</v>
      </c>
      <c r="B19" s="46" t="s">
        <v>2129</v>
      </c>
      <c r="C19" s="193">
        <v>16</v>
      </c>
      <c r="D19" s="193">
        <v>3800</v>
      </c>
      <c r="E19" s="193">
        <f t="shared" si="0"/>
        <v>60800</v>
      </c>
      <c r="F19" s="190"/>
      <c r="G19" s="196">
        <v>24800</v>
      </c>
      <c r="H19" s="179">
        <v>12</v>
      </c>
      <c r="I19" s="179">
        <v>297600</v>
      </c>
    </row>
    <row r="20" spans="1:9" s="178" customFormat="1" x14ac:dyDescent="0.25">
      <c r="A20" s="46" t="s">
        <v>507</v>
      </c>
      <c r="B20" s="46" t="s">
        <v>2130</v>
      </c>
      <c r="C20" s="193">
        <v>9</v>
      </c>
      <c r="D20" s="193">
        <v>3800</v>
      </c>
      <c r="E20" s="193">
        <f t="shared" si="0"/>
        <v>34200</v>
      </c>
      <c r="F20" s="190"/>
      <c r="G20" s="196" t="s">
        <v>513</v>
      </c>
      <c r="H20" s="179">
        <v>20</v>
      </c>
      <c r="I20" s="179">
        <v>522000</v>
      </c>
    </row>
    <row r="21" spans="1:9" s="178" customFormat="1" x14ac:dyDescent="0.25">
      <c r="A21" s="46" t="s">
        <v>507</v>
      </c>
      <c r="B21" s="46" t="s">
        <v>2131</v>
      </c>
      <c r="C21" s="193">
        <v>6</v>
      </c>
      <c r="D21" s="193">
        <v>3800</v>
      </c>
      <c r="E21" s="193">
        <f t="shared" si="0"/>
        <v>22800</v>
      </c>
      <c r="F21" s="190"/>
      <c r="G21" s="196">
        <v>26100</v>
      </c>
      <c r="H21" s="179">
        <v>20</v>
      </c>
      <c r="I21" s="179">
        <v>522000</v>
      </c>
    </row>
    <row r="22" spans="1:9" s="178" customFormat="1" x14ac:dyDescent="0.25">
      <c r="A22" s="46" t="s">
        <v>508</v>
      </c>
      <c r="B22" s="46" t="s">
        <v>2132</v>
      </c>
      <c r="C22" s="193">
        <v>4</v>
      </c>
      <c r="D22" s="193">
        <v>8900</v>
      </c>
      <c r="E22" s="193">
        <f t="shared" si="0"/>
        <v>35600</v>
      </c>
      <c r="F22" s="190"/>
      <c r="G22" s="196" t="s">
        <v>510</v>
      </c>
      <c r="H22" s="179">
        <v>15</v>
      </c>
      <c r="I22" s="179">
        <v>304500</v>
      </c>
    </row>
    <row r="23" spans="1:9" s="178" customFormat="1" x14ac:dyDescent="0.25">
      <c r="A23" s="46" t="s">
        <v>508</v>
      </c>
      <c r="B23" s="46" t="s">
        <v>2133</v>
      </c>
      <c r="C23" s="193">
        <v>3</v>
      </c>
      <c r="D23" s="193">
        <v>8900</v>
      </c>
      <c r="E23" s="193">
        <f t="shared" si="0"/>
        <v>26700</v>
      </c>
      <c r="F23" s="190"/>
      <c r="G23" s="196">
        <v>20300</v>
      </c>
      <c r="H23" s="179">
        <v>15</v>
      </c>
      <c r="I23" s="179">
        <v>304500</v>
      </c>
    </row>
    <row r="24" spans="1:9" s="178" customFormat="1" x14ac:dyDescent="0.25">
      <c r="A24" s="46" t="s">
        <v>508</v>
      </c>
      <c r="B24" s="46" t="s">
        <v>2134</v>
      </c>
      <c r="C24" s="193">
        <v>3</v>
      </c>
      <c r="D24" s="193">
        <v>8900</v>
      </c>
      <c r="E24" s="193">
        <f t="shared" si="0"/>
        <v>26700</v>
      </c>
      <c r="F24" s="190"/>
      <c r="G24" s="196" t="s">
        <v>507</v>
      </c>
      <c r="H24" s="179">
        <v>31</v>
      </c>
      <c r="I24" s="179">
        <v>117800</v>
      </c>
    </row>
    <row r="25" spans="1:9" s="178" customFormat="1" x14ac:dyDescent="0.25">
      <c r="A25" s="46" t="s">
        <v>2135</v>
      </c>
      <c r="B25" s="46" t="s">
        <v>2136</v>
      </c>
      <c r="C25" s="193">
        <v>10</v>
      </c>
      <c r="D25" s="193">
        <v>15200</v>
      </c>
      <c r="E25" s="193">
        <f t="shared" si="0"/>
        <v>152000</v>
      </c>
      <c r="F25" s="190"/>
      <c r="G25" s="196">
        <v>3800</v>
      </c>
      <c r="H25" s="179">
        <v>31</v>
      </c>
      <c r="I25" s="179">
        <v>117800</v>
      </c>
    </row>
    <row r="26" spans="1:9" s="178" customFormat="1" x14ac:dyDescent="0.25">
      <c r="A26" s="46" t="s">
        <v>2135</v>
      </c>
      <c r="B26" s="46" t="s">
        <v>2136</v>
      </c>
      <c r="C26" s="193">
        <v>7</v>
      </c>
      <c r="D26" s="193">
        <v>15200</v>
      </c>
      <c r="E26" s="193">
        <f t="shared" si="0"/>
        <v>106400</v>
      </c>
      <c r="F26" s="190"/>
      <c r="G26" s="196" t="s">
        <v>508</v>
      </c>
      <c r="H26" s="179">
        <v>10</v>
      </c>
      <c r="I26" s="179">
        <v>89000</v>
      </c>
    </row>
    <row r="27" spans="1:9" s="178" customFormat="1" x14ac:dyDescent="0.25">
      <c r="A27" s="46" t="s">
        <v>2135</v>
      </c>
      <c r="B27" s="46" t="s">
        <v>2137</v>
      </c>
      <c r="C27" s="193">
        <v>5</v>
      </c>
      <c r="D27" s="193">
        <v>15200</v>
      </c>
      <c r="E27" s="193">
        <f t="shared" si="0"/>
        <v>76000</v>
      </c>
      <c r="F27" s="190"/>
      <c r="G27" s="196">
        <v>8900</v>
      </c>
      <c r="H27" s="179">
        <v>10</v>
      </c>
      <c r="I27" s="179">
        <v>89000</v>
      </c>
    </row>
    <row r="28" spans="1:9" s="178" customFormat="1" x14ac:dyDescent="0.25">
      <c r="A28" s="46" t="s">
        <v>2135</v>
      </c>
      <c r="B28" s="46" t="s">
        <v>2138</v>
      </c>
      <c r="C28" s="193">
        <v>4</v>
      </c>
      <c r="D28" s="193">
        <v>15200</v>
      </c>
      <c r="E28" s="193">
        <f t="shared" si="0"/>
        <v>60800</v>
      </c>
      <c r="F28" s="190"/>
      <c r="G28" s="196" t="s">
        <v>2135</v>
      </c>
      <c r="H28" s="179">
        <v>30</v>
      </c>
      <c r="I28" s="179">
        <v>456000</v>
      </c>
    </row>
    <row r="29" spans="1:9" s="178" customFormat="1" x14ac:dyDescent="0.25">
      <c r="A29" s="46" t="s">
        <v>2135</v>
      </c>
      <c r="B29" s="46" t="s">
        <v>2139</v>
      </c>
      <c r="C29" s="193">
        <v>4</v>
      </c>
      <c r="D29" s="193">
        <v>15200</v>
      </c>
      <c r="E29" s="193">
        <f t="shared" si="0"/>
        <v>60800</v>
      </c>
      <c r="F29" s="190"/>
      <c r="G29" s="196">
        <v>15200</v>
      </c>
      <c r="H29" s="179">
        <v>30</v>
      </c>
      <c r="I29" s="179">
        <v>456000</v>
      </c>
    </row>
    <row r="30" spans="1:9" s="178" customFormat="1" x14ac:dyDescent="0.25">
      <c r="A30" s="46" t="s">
        <v>516</v>
      </c>
      <c r="B30" s="46" t="s">
        <v>2140</v>
      </c>
      <c r="C30" s="193">
        <v>6</v>
      </c>
      <c r="D30" s="193">
        <v>42300</v>
      </c>
      <c r="E30" s="193">
        <f t="shared" si="0"/>
        <v>253800</v>
      </c>
      <c r="F30" s="190"/>
      <c r="G30" s="196" t="s">
        <v>516</v>
      </c>
      <c r="H30" s="179">
        <v>6</v>
      </c>
      <c r="I30" s="179">
        <v>253800</v>
      </c>
    </row>
    <row r="31" spans="1:9" s="178" customFormat="1" x14ac:dyDescent="0.25">
      <c r="A31" s="46" t="s">
        <v>509</v>
      </c>
      <c r="B31" s="46" t="s">
        <v>2141</v>
      </c>
      <c r="C31" s="193">
        <v>24</v>
      </c>
      <c r="D31" s="193">
        <v>16600</v>
      </c>
      <c r="E31" s="193">
        <f t="shared" si="0"/>
        <v>398400</v>
      </c>
      <c r="F31" s="190"/>
      <c r="G31" s="196">
        <v>42300</v>
      </c>
      <c r="H31" s="179">
        <v>6</v>
      </c>
      <c r="I31" s="179">
        <v>253800</v>
      </c>
    </row>
    <row r="32" spans="1:9" s="178" customFormat="1" x14ac:dyDescent="0.25">
      <c r="A32" s="46" t="s">
        <v>509</v>
      </c>
      <c r="B32" s="46" t="s">
        <v>2142</v>
      </c>
      <c r="C32" s="193">
        <v>13</v>
      </c>
      <c r="D32" s="193">
        <v>16600</v>
      </c>
      <c r="E32" s="193">
        <f t="shared" si="0"/>
        <v>215800</v>
      </c>
      <c r="F32" s="190"/>
      <c r="G32" s="196" t="s">
        <v>509</v>
      </c>
      <c r="H32" s="179">
        <v>37</v>
      </c>
      <c r="I32" s="179">
        <v>614200</v>
      </c>
    </row>
    <row r="33" spans="1:9" s="178" customFormat="1" x14ac:dyDescent="0.25">
      <c r="A33" s="46" t="s">
        <v>512</v>
      </c>
      <c r="B33" s="46" t="s">
        <v>2143</v>
      </c>
      <c r="C33" s="193">
        <v>8</v>
      </c>
      <c r="D33" s="193">
        <v>25900</v>
      </c>
      <c r="E33" s="193">
        <f t="shared" si="0"/>
        <v>207200</v>
      </c>
      <c r="F33" s="190"/>
      <c r="G33" s="196">
        <v>16600</v>
      </c>
      <c r="H33" s="179">
        <v>37</v>
      </c>
      <c r="I33" s="179">
        <v>614200</v>
      </c>
    </row>
    <row r="34" spans="1:9" s="178" customFormat="1" x14ac:dyDescent="0.25">
      <c r="A34" s="46" t="s">
        <v>514</v>
      </c>
      <c r="B34" s="46" t="s">
        <v>2144</v>
      </c>
      <c r="C34" s="193">
        <v>12</v>
      </c>
      <c r="D34" s="193">
        <v>32800</v>
      </c>
      <c r="E34" s="193">
        <f t="shared" ref="E34:E65" si="1">IF(B34&lt;&gt;"",C34*D34,"")</f>
        <v>393600</v>
      </c>
      <c r="F34" s="190"/>
      <c r="G34" s="196" t="s">
        <v>512</v>
      </c>
      <c r="H34" s="179">
        <v>8</v>
      </c>
      <c r="I34" s="179">
        <v>207200</v>
      </c>
    </row>
    <row r="35" spans="1:9" s="178" customFormat="1" x14ac:dyDescent="0.25">
      <c r="A35" s="46" t="s">
        <v>517</v>
      </c>
      <c r="B35" s="46" t="s">
        <v>2145</v>
      </c>
      <c r="C35" s="193">
        <v>9</v>
      </c>
      <c r="D35" s="193">
        <v>44400</v>
      </c>
      <c r="E35" s="193">
        <f t="shared" si="1"/>
        <v>399600</v>
      </c>
      <c r="F35" s="190"/>
      <c r="G35" s="196">
        <v>25900</v>
      </c>
      <c r="H35" s="179">
        <v>8</v>
      </c>
      <c r="I35" s="179">
        <v>207200</v>
      </c>
    </row>
    <row r="36" spans="1:9" s="178" customFormat="1" ht="30" x14ac:dyDescent="0.25">
      <c r="A36" s="46" t="s">
        <v>2146</v>
      </c>
      <c r="B36" s="46" t="s">
        <v>2147</v>
      </c>
      <c r="C36" s="193">
        <v>3</v>
      </c>
      <c r="D36" s="193">
        <v>26000</v>
      </c>
      <c r="E36" s="193">
        <f t="shared" si="1"/>
        <v>78000</v>
      </c>
      <c r="F36" s="190"/>
      <c r="G36" s="196" t="s">
        <v>514</v>
      </c>
      <c r="H36" s="179">
        <v>12</v>
      </c>
      <c r="I36" s="179">
        <v>393600</v>
      </c>
    </row>
    <row r="37" spans="1:9" s="178" customFormat="1" ht="30" x14ac:dyDescent="0.25">
      <c r="A37" s="46" t="s">
        <v>2146</v>
      </c>
      <c r="B37" s="46" t="s">
        <v>2148</v>
      </c>
      <c r="C37" s="193">
        <v>1</v>
      </c>
      <c r="D37" s="193">
        <v>26000</v>
      </c>
      <c r="E37" s="193">
        <f t="shared" si="1"/>
        <v>26000</v>
      </c>
      <c r="F37" s="190"/>
      <c r="G37" s="196">
        <v>32800</v>
      </c>
      <c r="H37" s="179">
        <v>12</v>
      </c>
      <c r="I37" s="179">
        <v>393600</v>
      </c>
    </row>
    <row r="38" spans="1:9" s="178" customFormat="1" ht="30" x14ac:dyDescent="0.25">
      <c r="A38" s="46" t="s">
        <v>2149</v>
      </c>
      <c r="B38" s="46" t="s">
        <v>2150</v>
      </c>
      <c r="C38" s="193">
        <v>4</v>
      </c>
      <c r="D38" s="193">
        <v>27200</v>
      </c>
      <c r="E38" s="193">
        <f t="shared" si="1"/>
        <v>108800</v>
      </c>
      <c r="F38" s="190"/>
      <c r="G38" s="196" t="s">
        <v>517</v>
      </c>
      <c r="H38" s="179">
        <v>9</v>
      </c>
      <c r="I38" s="179">
        <v>399600</v>
      </c>
    </row>
    <row r="39" spans="1:9" s="178" customFormat="1" ht="30" x14ac:dyDescent="0.25">
      <c r="A39" s="46" t="s">
        <v>2149</v>
      </c>
      <c r="B39" s="46" t="s">
        <v>2151</v>
      </c>
      <c r="C39" s="193">
        <v>4</v>
      </c>
      <c r="D39" s="193">
        <v>27200</v>
      </c>
      <c r="E39" s="193">
        <f t="shared" si="1"/>
        <v>108800</v>
      </c>
      <c r="F39" s="190"/>
      <c r="G39" s="196">
        <v>44400</v>
      </c>
      <c r="H39" s="179">
        <v>9</v>
      </c>
      <c r="I39" s="179">
        <v>399600</v>
      </c>
    </row>
    <row r="40" spans="1:9" s="178" customFormat="1" ht="30" x14ac:dyDescent="0.25">
      <c r="A40" s="46" t="s">
        <v>2149</v>
      </c>
      <c r="B40" s="46" t="s">
        <v>2152</v>
      </c>
      <c r="C40" s="193">
        <v>4</v>
      </c>
      <c r="D40" s="193">
        <v>27200</v>
      </c>
      <c r="E40" s="193">
        <f t="shared" si="1"/>
        <v>108800</v>
      </c>
      <c r="F40" s="190"/>
      <c r="G40" s="196" t="s">
        <v>2146</v>
      </c>
      <c r="H40" s="179">
        <v>4</v>
      </c>
      <c r="I40" s="179">
        <v>104000</v>
      </c>
    </row>
    <row r="41" spans="1:9" s="178" customFormat="1" ht="30" x14ac:dyDescent="0.25">
      <c r="A41" s="46" t="s">
        <v>2149</v>
      </c>
      <c r="B41" s="46" t="s">
        <v>2153</v>
      </c>
      <c r="C41" s="193">
        <v>2</v>
      </c>
      <c r="D41" s="193">
        <v>27200</v>
      </c>
      <c r="E41" s="193">
        <f t="shared" si="1"/>
        <v>54400</v>
      </c>
      <c r="F41" s="190"/>
      <c r="G41" s="196">
        <v>26000</v>
      </c>
      <c r="H41" s="179">
        <v>4</v>
      </c>
      <c r="I41" s="179">
        <v>104000</v>
      </c>
    </row>
    <row r="42" spans="1:9" s="178" customFormat="1" ht="30" x14ac:dyDescent="0.25">
      <c r="A42" s="46" t="s">
        <v>2154</v>
      </c>
      <c r="B42" s="46" t="s">
        <v>2155</v>
      </c>
      <c r="C42" s="193">
        <v>2</v>
      </c>
      <c r="D42" s="193">
        <v>33600</v>
      </c>
      <c r="E42" s="193">
        <f t="shared" si="1"/>
        <v>67200</v>
      </c>
      <c r="F42" s="190"/>
      <c r="G42" s="196" t="s">
        <v>2149</v>
      </c>
      <c r="H42" s="179">
        <v>14</v>
      </c>
      <c r="I42" s="179">
        <v>380800</v>
      </c>
    </row>
    <row r="43" spans="1:9" s="178" customFormat="1" ht="30" x14ac:dyDescent="0.25">
      <c r="A43" s="46" t="s">
        <v>2154</v>
      </c>
      <c r="B43" s="46" t="s">
        <v>2156</v>
      </c>
      <c r="C43" s="193">
        <v>2</v>
      </c>
      <c r="D43" s="193">
        <v>33600</v>
      </c>
      <c r="E43" s="193">
        <f t="shared" si="1"/>
        <v>67200</v>
      </c>
      <c r="F43" s="190"/>
      <c r="G43" s="196">
        <v>27200</v>
      </c>
      <c r="H43" s="179">
        <v>14</v>
      </c>
      <c r="I43" s="179">
        <v>380800</v>
      </c>
    </row>
    <row r="44" spans="1:9" s="178" customFormat="1" x14ac:dyDescent="0.25">
      <c r="A44" s="46" t="s">
        <v>2157</v>
      </c>
      <c r="B44" s="46" t="s">
        <v>2158</v>
      </c>
      <c r="C44" s="193">
        <v>13</v>
      </c>
      <c r="D44" s="193">
        <v>39500</v>
      </c>
      <c r="E44" s="193">
        <f t="shared" si="1"/>
        <v>513500</v>
      </c>
      <c r="F44" s="190"/>
      <c r="G44" s="196" t="s">
        <v>2154</v>
      </c>
      <c r="H44" s="179">
        <v>4</v>
      </c>
      <c r="I44" s="179">
        <v>134400</v>
      </c>
    </row>
    <row r="45" spans="1:9" s="178" customFormat="1" ht="30" x14ac:dyDescent="0.25">
      <c r="A45" s="46" t="s">
        <v>519</v>
      </c>
      <c r="B45" s="46" t="s">
        <v>2159</v>
      </c>
      <c r="C45" s="193">
        <v>2</v>
      </c>
      <c r="D45" s="193">
        <v>9600</v>
      </c>
      <c r="E45" s="193">
        <f t="shared" si="1"/>
        <v>19200</v>
      </c>
      <c r="F45" s="190"/>
      <c r="G45" s="196">
        <v>33600</v>
      </c>
      <c r="H45" s="179">
        <v>4</v>
      </c>
      <c r="I45" s="179">
        <v>134400</v>
      </c>
    </row>
    <row r="46" spans="1:9" s="178" customFormat="1" ht="30" x14ac:dyDescent="0.25">
      <c r="A46" s="46" t="s">
        <v>520</v>
      </c>
      <c r="B46" s="46" t="s">
        <v>2160</v>
      </c>
      <c r="C46" s="193">
        <v>6</v>
      </c>
      <c r="D46" s="193">
        <v>10100</v>
      </c>
      <c r="E46" s="193">
        <f t="shared" si="1"/>
        <v>60600</v>
      </c>
      <c r="F46" s="190"/>
      <c r="G46" s="196" t="s">
        <v>2157</v>
      </c>
      <c r="H46" s="179">
        <v>13</v>
      </c>
      <c r="I46" s="179">
        <v>513500</v>
      </c>
    </row>
    <row r="47" spans="1:9" s="178" customFormat="1" ht="30" x14ac:dyDescent="0.25">
      <c r="A47" s="46" t="s">
        <v>520</v>
      </c>
      <c r="B47" s="46" t="s">
        <v>2161</v>
      </c>
      <c r="C47" s="193">
        <v>4</v>
      </c>
      <c r="D47" s="193">
        <v>10100</v>
      </c>
      <c r="E47" s="193">
        <f t="shared" si="1"/>
        <v>40400</v>
      </c>
      <c r="F47" s="190"/>
      <c r="G47" s="196">
        <v>39500</v>
      </c>
      <c r="H47" s="179">
        <v>13</v>
      </c>
      <c r="I47" s="179">
        <v>513500</v>
      </c>
    </row>
    <row r="48" spans="1:9" s="178" customFormat="1" ht="30" x14ac:dyDescent="0.25">
      <c r="A48" s="46" t="s">
        <v>520</v>
      </c>
      <c r="B48" s="46" t="s">
        <v>2162</v>
      </c>
      <c r="C48" s="193">
        <v>3</v>
      </c>
      <c r="D48" s="193">
        <v>10100</v>
      </c>
      <c r="E48" s="193">
        <f t="shared" si="1"/>
        <v>30300</v>
      </c>
      <c r="F48" s="190"/>
      <c r="G48" s="196" t="s">
        <v>519</v>
      </c>
      <c r="H48" s="179">
        <v>2</v>
      </c>
      <c r="I48" s="179">
        <v>19200</v>
      </c>
    </row>
    <row r="49" spans="1:9" s="178" customFormat="1" ht="30" x14ac:dyDescent="0.25">
      <c r="A49" s="46" t="s">
        <v>521</v>
      </c>
      <c r="B49" s="46" t="s">
        <v>2163</v>
      </c>
      <c r="C49" s="193">
        <v>3</v>
      </c>
      <c r="D49" s="193">
        <v>10600</v>
      </c>
      <c r="E49" s="193">
        <f t="shared" si="1"/>
        <v>31800</v>
      </c>
      <c r="F49" s="190"/>
      <c r="G49" s="196">
        <v>9600</v>
      </c>
      <c r="H49" s="179">
        <v>2</v>
      </c>
      <c r="I49" s="179">
        <v>19200</v>
      </c>
    </row>
    <row r="50" spans="1:9" s="178" customFormat="1" ht="30" x14ac:dyDescent="0.25">
      <c r="A50" s="46" t="s">
        <v>521</v>
      </c>
      <c r="B50" s="46" t="s">
        <v>2164</v>
      </c>
      <c r="C50" s="193">
        <v>2</v>
      </c>
      <c r="D50" s="193">
        <v>10600</v>
      </c>
      <c r="E50" s="193">
        <f t="shared" si="1"/>
        <v>21200</v>
      </c>
      <c r="F50" s="190"/>
      <c r="G50" s="196" t="s">
        <v>520</v>
      </c>
      <c r="H50" s="179">
        <v>13</v>
      </c>
      <c r="I50" s="179">
        <v>131300</v>
      </c>
    </row>
    <row r="51" spans="1:9" s="178" customFormat="1" ht="30" x14ac:dyDescent="0.25">
      <c r="A51" s="46" t="s">
        <v>521</v>
      </c>
      <c r="B51" s="46" t="s">
        <v>2165</v>
      </c>
      <c r="C51" s="193">
        <v>2</v>
      </c>
      <c r="D51" s="193">
        <v>10600</v>
      </c>
      <c r="E51" s="193">
        <f t="shared" si="1"/>
        <v>21200</v>
      </c>
      <c r="F51" s="190"/>
      <c r="G51" s="196">
        <v>10100</v>
      </c>
      <c r="H51" s="179">
        <v>13</v>
      </c>
      <c r="I51" s="179">
        <v>131300</v>
      </c>
    </row>
    <row r="52" spans="1:9" s="178" customFormat="1" ht="30" x14ac:dyDescent="0.25">
      <c r="A52" s="191" t="s">
        <v>522</v>
      </c>
      <c r="B52" s="46" t="s">
        <v>2166</v>
      </c>
      <c r="C52" s="193">
        <v>4</v>
      </c>
      <c r="D52" s="193">
        <v>11100</v>
      </c>
      <c r="E52" s="193">
        <f t="shared" si="1"/>
        <v>44400</v>
      </c>
      <c r="F52" s="190"/>
      <c r="G52" s="196" t="s">
        <v>521</v>
      </c>
      <c r="H52" s="179">
        <v>7</v>
      </c>
      <c r="I52" s="179">
        <v>74200</v>
      </c>
    </row>
    <row r="53" spans="1:9" s="178" customFormat="1" ht="30" x14ac:dyDescent="0.25">
      <c r="A53" s="191" t="s">
        <v>522</v>
      </c>
      <c r="B53" s="46" t="s">
        <v>2166</v>
      </c>
      <c r="C53" s="193">
        <v>2</v>
      </c>
      <c r="D53" s="193">
        <v>11100</v>
      </c>
      <c r="E53" s="193">
        <f t="shared" si="1"/>
        <v>22200</v>
      </c>
      <c r="F53" s="190"/>
      <c r="G53" s="196">
        <v>10600</v>
      </c>
      <c r="H53" s="179">
        <v>7</v>
      </c>
      <c r="I53" s="179">
        <v>74200</v>
      </c>
    </row>
    <row r="54" spans="1:9" s="178" customFormat="1" ht="30" x14ac:dyDescent="0.25">
      <c r="A54" s="191" t="s">
        <v>522</v>
      </c>
      <c r="B54" s="46" t="s">
        <v>2167</v>
      </c>
      <c r="C54" s="193">
        <v>2</v>
      </c>
      <c r="D54" s="193">
        <v>11100</v>
      </c>
      <c r="E54" s="193">
        <f t="shared" si="1"/>
        <v>22200</v>
      </c>
      <c r="F54" s="190"/>
      <c r="G54" s="196" t="s">
        <v>522</v>
      </c>
      <c r="H54" s="179">
        <v>8</v>
      </c>
      <c r="I54" s="179">
        <v>88800</v>
      </c>
    </row>
    <row r="55" spans="1:9" s="178" customFormat="1" ht="30" x14ac:dyDescent="0.25">
      <c r="A55" s="46" t="s">
        <v>2168</v>
      </c>
      <c r="B55" s="46" t="s">
        <v>2169</v>
      </c>
      <c r="C55" s="193">
        <v>2</v>
      </c>
      <c r="D55" s="193">
        <v>48900</v>
      </c>
      <c r="E55" s="193">
        <f t="shared" si="1"/>
        <v>97800</v>
      </c>
      <c r="F55" s="190"/>
      <c r="G55" s="196">
        <v>11100</v>
      </c>
      <c r="H55" s="179">
        <v>8</v>
      </c>
      <c r="I55" s="179">
        <v>88800</v>
      </c>
    </row>
    <row r="56" spans="1:9" s="178" customFormat="1" ht="30" x14ac:dyDescent="0.25">
      <c r="A56" s="46" t="s">
        <v>2168</v>
      </c>
      <c r="B56" s="46" t="s">
        <v>2170</v>
      </c>
      <c r="C56" s="193">
        <v>2</v>
      </c>
      <c r="D56" s="193">
        <v>48900</v>
      </c>
      <c r="E56" s="193">
        <f t="shared" si="1"/>
        <v>97800</v>
      </c>
      <c r="F56" s="190"/>
      <c r="G56" s="196" t="s">
        <v>2168</v>
      </c>
      <c r="H56" s="179">
        <v>4</v>
      </c>
      <c r="I56" s="179">
        <v>195600</v>
      </c>
    </row>
    <row r="57" spans="1:9" s="178" customFormat="1" ht="30" x14ac:dyDescent="0.25">
      <c r="A57" s="46" t="s">
        <v>526</v>
      </c>
      <c r="B57" s="46" t="s">
        <v>2171</v>
      </c>
      <c r="C57" s="193">
        <v>2</v>
      </c>
      <c r="D57" s="193">
        <v>34500</v>
      </c>
      <c r="E57" s="193">
        <f t="shared" si="1"/>
        <v>69000</v>
      </c>
      <c r="F57" s="190"/>
      <c r="G57" s="196">
        <v>48900</v>
      </c>
      <c r="H57" s="179">
        <v>4</v>
      </c>
      <c r="I57" s="179">
        <v>195600</v>
      </c>
    </row>
    <row r="58" spans="1:9" s="178" customFormat="1" ht="30" x14ac:dyDescent="0.25">
      <c r="A58" s="46" t="s">
        <v>527</v>
      </c>
      <c r="B58" s="46" t="s">
        <v>2172</v>
      </c>
      <c r="C58" s="193">
        <v>2</v>
      </c>
      <c r="D58" s="193">
        <v>36100</v>
      </c>
      <c r="E58" s="193">
        <f t="shared" si="1"/>
        <v>72200</v>
      </c>
      <c r="F58" s="190"/>
      <c r="G58" s="196" t="s">
        <v>526</v>
      </c>
      <c r="H58" s="179">
        <v>2</v>
      </c>
      <c r="I58" s="179">
        <v>69000</v>
      </c>
    </row>
    <row r="59" spans="1:9" s="178" customFormat="1" ht="30" x14ac:dyDescent="0.25">
      <c r="A59" s="46" t="s">
        <v>529</v>
      </c>
      <c r="B59" s="46" t="s">
        <v>2173</v>
      </c>
      <c r="C59" s="193">
        <v>2</v>
      </c>
      <c r="D59" s="193">
        <v>65000</v>
      </c>
      <c r="E59" s="193">
        <f t="shared" si="1"/>
        <v>130000</v>
      </c>
      <c r="F59" s="190"/>
      <c r="G59" s="196">
        <v>34500</v>
      </c>
      <c r="H59" s="179">
        <v>2</v>
      </c>
      <c r="I59" s="179">
        <v>69000</v>
      </c>
    </row>
    <row r="60" spans="1:9" s="178" customFormat="1" ht="30" x14ac:dyDescent="0.25">
      <c r="A60" s="46" t="s">
        <v>529</v>
      </c>
      <c r="B60" s="46" t="s">
        <v>2174</v>
      </c>
      <c r="C60" s="193">
        <v>1</v>
      </c>
      <c r="D60" s="193">
        <v>65000</v>
      </c>
      <c r="E60" s="193">
        <f t="shared" si="1"/>
        <v>65000</v>
      </c>
      <c r="F60" s="190"/>
      <c r="G60" s="196" t="s">
        <v>527</v>
      </c>
      <c r="H60" s="179">
        <v>2</v>
      </c>
      <c r="I60" s="179">
        <v>72200</v>
      </c>
    </row>
    <row r="61" spans="1:9" s="178" customFormat="1" ht="30" x14ac:dyDescent="0.25">
      <c r="A61" s="46" t="s">
        <v>529</v>
      </c>
      <c r="B61" s="46" t="s">
        <v>2175</v>
      </c>
      <c r="C61" s="193">
        <v>1</v>
      </c>
      <c r="D61" s="193">
        <v>65000</v>
      </c>
      <c r="E61" s="193">
        <f t="shared" si="1"/>
        <v>65000</v>
      </c>
      <c r="F61" s="190"/>
      <c r="G61" s="196">
        <v>36100</v>
      </c>
      <c r="H61" s="179">
        <v>2</v>
      </c>
      <c r="I61" s="179">
        <v>72200</v>
      </c>
    </row>
    <row r="62" spans="1:9" s="178" customFormat="1" ht="30" x14ac:dyDescent="0.25">
      <c r="A62" s="46" t="s">
        <v>529</v>
      </c>
      <c r="B62" s="46" t="s">
        <v>2176</v>
      </c>
      <c r="C62" s="193">
        <v>1</v>
      </c>
      <c r="D62" s="193">
        <v>65000</v>
      </c>
      <c r="E62" s="193">
        <f t="shared" si="1"/>
        <v>65000</v>
      </c>
      <c r="F62" s="190"/>
      <c r="G62" s="196" t="s">
        <v>529</v>
      </c>
      <c r="H62" s="179">
        <v>6</v>
      </c>
      <c r="I62" s="179">
        <v>390000</v>
      </c>
    </row>
    <row r="63" spans="1:9" s="178" customFormat="1" ht="30" x14ac:dyDescent="0.25">
      <c r="A63" s="46" t="s">
        <v>529</v>
      </c>
      <c r="B63" s="46" t="s">
        <v>2177</v>
      </c>
      <c r="C63" s="193">
        <v>1</v>
      </c>
      <c r="D63" s="193">
        <v>65000</v>
      </c>
      <c r="E63" s="193">
        <f t="shared" si="1"/>
        <v>65000</v>
      </c>
      <c r="F63" s="190"/>
      <c r="G63" s="196">
        <v>65000</v>
      </c>
      <c r="H63" s="179">
        <v>6</v>
      </c>
      <c r="I63" s="179">
        <v>390000</v>
      </c>
    </row>
    <row r="64" spans="1:9" s="178" customFormat="1" x14ac:dyDescent="0.25">
      <c r="A64" s="46" t="s">
        <v>2178</v>
      </c>
      <c r="B64" s="46" t="s">
        <v>2179</v>
      </c>
      <c r="C64" s="193">
        <v>2</v>
      </c>
      <c r="D64" s="193">
        <v>45600</v>
      </c>
      <c r="E64" s="193">
        <f t="shared" si="1"/>
        <v>91200</v>
      </c>
      <c r="F64" s="190"/>
      <c r="G64" s="196" t="s">
        <v>2178</v>
      </c>
      <c r="H64" s="179">
        <v>7</v>
      </c>
      <c r="I64" s="179">
        <v>319200</v>
      </c>
    </row>
    <row r="65" spans="1:9" s="178" customFormat="1" x14ac:dyDescent="0.25">
      <c r="A65" s="46" t="s">
        <v>2178</v>
      </c>
      <c r="B65" s="46" t="s">
        <v>2180</v>
      </c>
      <c r="C65" s="193">
        <v>5</v>
      </c>
      <c r="D65" s="193">
        <v>45600</v>
      </c>
      <c r="E65" s="193">
        <f t="shared" si="1"/>
        <v>228000</v>
      </c>
      <c r="F65" s="190"/>
      <c r="G65" s="196">
        <v>45600</v>
      </c>
      <c r="H65" s="179">
        <v>7</v>
      </c>
      <c r="I65" s="179">
        <v>319200</v>
      </c>
    </row>
    <row r="66" spans="1:9" x14ac:dyDescent="0.25">
      <c r="G66" s="196" t="s">
        <v>1141</v>
      </c>
      <c r="H66" s="179">
        <v>361</v>
      </c>
      <c r="I66" s="179">
        <v>11194000</v>
      </c>
    </row>
  </sheetData>
  <autoFilter ref="A1:E65" xr:uid="{6E9B4458-6E5D-4652-BF91-39A9FFB4DE01}">
    <sortState xmlns:xlrd2="http://schemas.microsoft.com/office/spreadsheetml/2017/richdata2" ref="A2:E65">
      <sortCondition ref="A1:A65"/>
    </sortState>
  </autoFilter>
  <conditionalFormatting sqref="A1:E65">
    <cfRule type="containsBlanks" dxfId="0" priority="1">
      <formula>LEN(TRIM(A1))=0</formula>
    </cfRule>
  </conditionalFormatting>
  <dataValidations count="1">
    <dataValidation type="list" allowBlank="1" showInputMessage="1" showErrorMessage="1" sqref="A2:A65" xr:uid="{C877A113-4DC0-4886-92B2-BB708F774885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8F1-A9B5-4DD5-AD39-6199CA883660}">
  <dimension ref="A1:G387"/>
  <sheetViews>
    <sheetView zoomScale="85" zoomScaleNormal="85" workbookViewId="0">
      <pane xSplit="3" ySplit="3" topLeftCell="D359" activePane="bottomRight" state="frozen"/>
      <selection pane="topRight" activeCell="D1" sqref="D1"/>
      <selection pane="bottomLeft" activeCell="A4" sqref="A4"/>
      <selection pane="bottomRight" activeCell="A379" sqref="A379"/>
    </sheetView>
  </sheetViews>
  <sheetFormatPr defaultRowHeight="15" x14ac:dyDescent="0.25"/>
  <cols>
    <col min="1" max="1" width="76.6328125" bestFit="1" customWidth="1"/>
    <col min="2" max="2" width="20.453125" style="12" bestFit="1" customWidth="1"/>
    <col min="3" max="3" width="9.08984375" style="35" bestFit="1" customWidth="1"/>
    <col min="4" max="5" width="16.90625" style="35" bestFit="1" customWidth="1"/>
    <col min="6" max="7" width="16.90625" bestFit="1" customWidth="1"/>
  </cols>
  <sheetData>
    <row r="1" spans="1:7" x14ac:dyDescent="0.25">
      <c r="A1" s="2"/>
      <c r="B1" s="40"/>
      <c r="C1" s="5"/>
      <c r="D1" s="25" t="s">
        <v>17</v>
      </c>
      <c r="E1" s="26" t="s">
        <v>18</v>
      </c>
      <c r="F1" s="27"/>
      <c r="G1" s="28"/>
    </row>
    <row r="2" spans="1:7" x14ac:dyDescent="0.25">
      <c r="A2" s="4"/>
      <c r="B2" s="41"/>
      <c r="C2" s="24"/>
      <c r="D2" s="29" t="s">
        <v>19</v>
      </c>
      <c r="E2" s="27" t="s">
        <v>19</v>
      </c>
      <c r="F2" s="29" t="s">
        <v>20</v>
      </c>
      <c r="G2" s="28" t="s">
        <v>20</v>
      </c>
    </row>
    <row r="3" spans="1:7" s="39" customFormat="1" ht="33" customHeight="1" x14ac:dyDescent="0.25">
      <c r="A3" s="51" t="s">
        <v>21</v>
      </c>
      <c r="B3" s="52" t="s">
        <v>22</v>
      </c>
      <c r="C3" s="53" t="s">
        <v>9</v>
      </c>
      <c r="D3" s="54" t="s">
        <v>23</v>
      </c>
      <c r="E3" s="55" t="s">
        <v>24</v>
      </c>
      <c r="F3" s="54" t="s">
        <v>23</v>
      </c>
      <c r="G3" s="56" t="s">
        <v>24</v>
      </c>
    </row>
    <row r="4" spans="1:7" x14ac:dyDescent="0.25">
      <c r="A4" s="2" t="s">
        <v>25</v>
      </c>
      <c r="B4" s="42">
        <v>2000</v>
      </c>
      <c r="C4" s="2" t="s">
        <v>26</v>
      </c>
      <c r="D4" s="29">
        <v>0</v>
      </c>
      <c r="E4" s="30"/>
      <c r="F4" s="29">
        <v>76</v>
      </c>
      <c r="G4" s="31">
        <v>76</v>
      </c>
    </row>
    <row r="5" spans="1:7" x14ac:dyDescent="0.25">
      <c r="A5" s="2" t="s">
        <v>27</v>
      </c>
      <c r="B5" s="42">
        <v>35000</v>
      </c>
      <c r="C5" s="2" t="s">
        <v>28</v>
      </c>
      <c r="D5" s="29">
        <v>19</v>
      </c>
      <c r="E5" s="30"/>
      <c r="F5" s="29">
        <v>18</v>
      </c>
      <c r="G5" s="31">
        <v>-1</v>
      </c>
    </row>
    <row r="6" spans="1:7" x14ac:dyDescent="0.25">
      <c r="A6" s="2" t="s">
        <v>29</v>
      </c>
      <c r="B6" s="42">
        <v>1800</v>
      </c>
      <c r="C6" s="2" t="s">
        <v>26</v>
      </c>
      <c r="D6" s="29">
        <v>270</v>
      </c>
      <c r="E6" s="30"/>
      <c r="F6" s="29">
        <v>268</v>
      </c>
      <c r="G6" s="31">
        <v>-2</v>
      </c>
    </row>
    <row r="7" spans="1:7" x14ac:dyDescent="0.25">
      <c r="A7" s="2" t="s">
        <v>30</v>
      </c>
      <c r="B7" s="42">
        <v>66000</v>
      </c>
      <c r="C7" s="2" t="s">
        <v>31</v>
      </c>
      <c r="D7" s="29">
        <v>5</v>
      </c>
      <c r="E7" s="30"/>
      <c r="F7" s="29">
        <v>5</v>
      </c>
      <c r="G7" s="31">
        <v>0</v>
      </c>
    </row>
    <row r="8" spans="1:7" x14ac:dyDescent="0.25">
      <c r="A8" s="2" t="s">
        <v>32</v>
      </c>
      <c r="B8" s="42">
        <v>1800</v>
      </c>
      <c r="C8" s="2" t="s">
        <v>26</v>
      </c>
      <c r="D8" s="29">
        <v>125</v>
      </c>
      <c r="E8" s="30"/>
      <c r="F8" s="29">
        <v>125</v>
      </c>
      <c r="G8" s="31">
        <v>0</v>
      </c>
    </row>
    <row r="9" spans="1:7" x14ac:dyDescent="0.25">
      <c r="A9" s="2" t="s">
        <v>33</v>
      </c>
      <c r="B9" s="42">
        <v>2000</v>
      </c>
      <c r="C9" s="2" t="s">
        <v>26</v>
      </c>
      <c r="D9" s="29">
        <v>89</v>
      </c>
      <c r="E9" s="30"/>
      <c r="F9" s="29">
        <v>0</v>
      </c>
      <c r="G9" s="31">
        <v>-89</v>
      </c>
    </row>
    <row r="10" spans="1:7" x14ac:dyDescent="0.25">
      <c r="A10" s="2" t="s">
        <v>34</v>
      </c>
      <c r="B10" s="42">
        <v>3500</v>
      </c>
      <c r="C10" s="2" t="s">
        <v>26</v>
      </c>
      <c r="D10" s="29">
        <v>10</v>
      </c>
      <c r="E10" s="30"/>
      <c r="F10" s="29">
        <v>0</v>
      </c>
      <c r="G10" s="31">
        <v>-10</v>
      </c>
    </row>
    <row r="11" spans="1:7" x14ac:dyDescent="0.25">
      <c r="A11" s="2" t="s">
        <v>35</v>
      </c>
      <c r="B11" s="42">
        <v>3200</v>
      </c>
      <c r="C11" s="2" t="s">
        <v>36</v>
      </c>
      <c r="D11" s="29">
        <v>50</v>
      </c>
      <c r="E11" s="30"/>
      <c r="F11" s="29">
        <v>6</v>
      </c>
      <c r="G11" s="31">
        <v>-44</v>
      </c>
    </row>
    <row r="12" spans="1:7" x14ac:dyDescent="0.25">
      <c r="A12" s="2" t="s">
        <v>37</v>
      </c>
      <c r="B12" s="42">
        <v>3350</v>
      </c>
      <c r="C12" s="2" t="s">
        <v>36</v>
      </c>
      <c r="D12" s="29">
        <v>38</v>
      </c>
      <c r="E12" s="30"/>
      <c r="F12" s="29">
        <v>14</v>
      </c>
      <c r="G12" s="31">
        <v>-24</v>
      </c>
    </row>
    <row r="13" spans="1:7" x14ac:dyDescent="0.25">
      <c r="A13" s="2" t="s">
        <v>38</v>
      </c>
      <c r="B13" s="42">
        <v>5928.5714285714284</v>
      </c>
      <c r="C13" s="2" t="s">
        <v>36</v>
      </c>
      <c r="D13" s="29">
        <v>14</v>
      </c>
      <c r="E13" s="30"/>
      <c r="F13" s="29">
        <v>14</v>
      </c>
      <c r="G13" s="31">
        <v>0</v>
      </c>
    </row>
    <row r="14" spans="1:7" x14ac:dyDescent="0.25">
      <c r="A14" s="2" t="s">
        <v>39</v>
      </c>
      <c r="B14" s="42">
        <v>33.980582524271846</v>
      </c>
      <c r="C14" s="2" t="s">
        <v>40</v>
      </c>
      <c r="D14" s="29">
        <v>309</v>
      </c>
      <c r="E14" s="30"/>
      <c r="F14" s="29">
        <v>0</v>
      </c>
      <c r="G14" s="31">
        <v>-309</v>
      </c>
    </row>
    <row r="15" spans="1:7" x14ac:dyDescent="0.25">
      <c r="A15" s="2" t="s">
        <v>41</v>
      </c>
      <c r="B15" s="42">
        <v>4050</v>
      </c>
      <c r="C15" s="2" t="s">
        <v>31</v>
      </c>
      <c r="D15" s="29">
        <v>40</v>
      </c>
      <c r="E15" s="30"/>
      <c r="F15" s="29">
        <v>35</v>
      </c>
      <c r="G15" s="31">
        <v>-5</v>
      </c>
    </row>
    <row r="16" spans="1:7" x14ac:dyDescent="0.25">
      <c r="A16" s="2" t="s">
        <v>42</v>
      </c>
      <c r="B16" s="42">
        <v>5041.666666666667</v>
      </c>
      <c r="C16" s="2" t="s">
        <v>31</v>
      </c>
      <c r="D16" s="29">
        <v>24</v>
      </c>
      <c r="E16" s="30"/>
      <c r="F16" s="29">
        <v>11</v>
      </c>
      <c r="G16" s="31">
        <v>-13</v>
      </c>
    </row>
    <row r="17" spans="1:7" x14ac:dyDescent="0.25">
      <c r="A17" s="2" t="s">
        <v>43</v>
      </c>
      <c r="B17" s="42">
        <v>9111.1111111111113</v>
      </c>
      <c r="C17" s="2" t="s">
        <v>31</v>
      </c>
      <c r="D17" s="29">
        <v>45</v>
      </c>
      <c r="E17" s="30"/>
      <c r="F17" s="29">
        <v>43</v>
      </c>
      <c r="G17" s="31">
        <v>-2</v>
      </c>
    </row>
    <row r="18" spans="1:7" x14ac:dyDescent="0.25">
      <c r="A18" s="2" t="s">
        <v>44</v>
      </c>
      <c r="B18" s="42">
        <v>8500</v>
      </c>
      <c r="C18" s="2" t="s">
        <v>31</v>
      </c>
      <c r="D18" s="29">
        <v>50</v>
      </c>
      <c r="E18" s="30"/>
      <c r="F18" s="29">
        <v>47</v>
      </c>
      <c r="G18" s="31">
        <v>-3</v>
      </c>
    </row>
    <row r="19" spans="1:7" x14ac:dyDescent="0.25">
      <c r="A19" s="2" t="s">
        <v>45</v>
      </c>
      <c r="B19" s="42">
        <v>14666.666666666666</v>
      </c>
      <c r="C19" s="2" t="s">
        <v>31</v>
      </c>
      <c r="D19" s="29">
        <v>24</v>
      </c>
      <c r="E19" s="30"/>
      <c r="F19" s="29">
        <v>22</v>
      </c>
      <c r="G19" s="31">
        <v>-2</v>
      </c>
    </row>
    <row r="20" spans="1:7" x14ac:dyDescent="0.25">
      <c r="A20" s="2" t="s">
        <v>46</v>
      </c>
      <c r="B20" s="42">
        <v>22000</v>
      </c>
      <c r="C20" s="2" t="s">
        <v>31</v>
      </c>
      <c r="D20" s="29">
        <v>12</v>
      </c>
      <c r="E20" s="30"/>
      <c r="F20" s="29">
        <v>15</v>
      </c>
      <c r="G20" s="31">
        <v>3</v>
      </c>
    </row>
    <row r="21" spans="1:7" x14ac:dyDescent="0.25">
      <c r="A21" s="2" t="s">
        <v>47</v>
      </c>
      <c r="B21" s="42">
        <v>21000</v>
      </c>
      <c r="C21" s="2" t="s">
        <v>36</v>
      </c>
      <c r="D21" s="29">
        <v>5</v>
      </c>
      <c r="E21" s="30"/>
      <c r="F21" s="29">
        <v>0</v>
      </c>
      <c r="G21" s="31">
        <v>-5</v>
      </c>
    </row>
    <row r="22" spans="1:7" x14ac:dyDescent="0.25">
      <c r="A22" s="2" t="s">
        <v>48</v>
      </c>
      <c r="B22" s="42">
        <v>32350</v>
      </c>
      <c r="C22" s="2" t="s">
        <v>49</v>
      </c>
      <c r="D22" s="29">
        <v>91</v>
      </c>
      <c r="E22" s="30"/>
      <c r="F22" s="29">
        <v>0</v>
      </c>
      <c r="G22" s="31">
        <v>-91</v>
      </c>
    </row>
    <row r="23" spans="1:7" x14ac:dyDescent="0.25">
      <c r="A23" s="2" t="s">
        <v>50</v>
      </c>
      <c r="B23" s="42">
        <v>29550</v>
      </c>
      <c r="C23" s="2" t="s">
        <v>49</v>
      </c>
      <c r="D23" s="29">
        <v>75</v>
      </c>
      <c r="E23" s="30"/>
      <c r="F23" s="29">
        <v>0</v>
      </c>
      <c r="G23" s="31">
        <v>-75</v>
      </c>
    </row>
    <row r="24" spans="1:7" x14ac:dyDescent="0.25">
      <c r="A24" s="2" t="s">
        <v>51</v>
      </c>
      <c r="B24" s="42">
        <v>19050</v>
      </c>
      <c r="C24" s="2" t="s">
        <v>49</v>
      </c>
      <c r="D24" s="29">
        <v>24</v>
      </c>
      <c r="E24" s="30"/>
      <c r="F24" s="29">
        <v>0</v>
      </c>
      <c r="G24" s="31">
        <v>-24</v>
      </c>
    </row>
    <row r="25" spans="1:7" x14ac:dyDescent="0.25">
      <c r="A25" s="2" t="s">
        <v>52</v>
      </c>
      <c r="B25" s="42">
        <v>25000</v>
      </c>
      <c r="C25" s="2" t="s">
        <v>49</v>
      </c>
      <c r="D25" s="29">
        <v>33</v>
      </c>
      <c r="E25" s="30"/>
      <c r="F25" s="29">
        <v>0</v>
      </c>
      <c r="G25" s="31">
        <v>-33</v>
      </c>
    </row>
    <row r="26" spans="1:7" x14ac:dyDescent="0.25">
      <c r="A26" s="2" t="s">
        <v>53</v>
      </c>
      <c r="B26" s="42">
        <v>19750</v>
      </c>
      <c r="C26" s="2" t="s">
        <v>49</v>
      </c>
      <c r="D26" s="29">
        <v>17</v>
      </c>
      <c r="E26" s="30"/>
      <c r="F26" s="29">
        <v>0</v>
      </c>
      <c r="G26" s="31">
        <v>-17</v>
      </c>
    </row>
    <row r="27" spans="1:7" x14ac:dyDescent="0.25">
      <c r="A27" s="2" t="s">
        <v>54</v>
      </c>
      <c r="B27" s="42">
        <v>10000</v>
      </c>
      <c r="C27" s="2" t="s">
        <v>36</v>
      </c>
      <c r="D27" s="29">
        <v>5</v>
      </c>
      <c r="E27" s="30"/>
      <c r="F27" s="29">
        <v>4</v>
      </c>
      <c r="G27" s="31">
        <v>-1</v>
      </c>
    </row>
    <row r="28" spans="1:7" x14ac:dyDescent="0.25">
      <c r="A28" s="2" t="s">
        <v>55</v>
      </c>
      <c r="B28" s="42">
        <v>10000</v>
      </c>
      <c r="C28" s="2" t="s">
        <v>36</v>
      </c>
      <c r="D28" s="29">
        <v>23</v>
      </c>
      <c r="E28" s="30"/>
      <c r="F28" s="29">
        <v>21</v>
      </c>
      <c r="G28" s="31">
        <v>-2</v>
      </c>
    </row>
    <row r="29" spans="1:7" x14ac:dyDescent="0.25">
      <c r="A29" s="2" t="s">
        <v>56</v>
      </c>
      <c r="B29" s="42">
        <v>29000</v>
      </c>
      <c r="C29" s="2" t="s">
        <v>57</v>
      </c>
      <c r="D29" s="29">
        <v>5</v>
      </c>
      <c r="E29" s="30"/>
      <c r="F29" s="29">
        <v>5</v>
      </c>
      <c r="G29" s="31">
        <v>0</v>
      </c>
    </row>
    <row r="30" spans="1:7" x14ac:dyDescent="0.25">
      <c r="A30" s="2" t="s">
        <v>58</v>
      </c>
      <c r="B30" s="42">
        <v>3800</v>
      </c>
      <c r="C30" s="2" t="s">
        <v>59</v>
      </c>
      <c r="D30" s="29">
        <v>19</v>
      </c>
      <c r="E30" s="30"/>
      <c r="F30" s="29">
        <v>19</v>
      </c>
      <c r="G30" s="31">
        <v>0</v>
      </c>
    </row>
    <row r="31" spans="1:7" x14ac:dyDescent="0.25">
      <c r="A31" s="2" t="s">
        <v>60</v>
      </c>
      <c r="B31" s="42">
        <v>30700</v>
      </c>
      <c r="C31" s="2" t="s">
        <v>61</v>
      </c>
      <c r="D31" s="29">
        <v>1</v>
      </c>
      <c r="E31" s="30"/>
      <c r="F31" s="29">
        <v>1</v>
      </c>
      <c r="G31" s="31">
        <v>0</v>
      </c>
    </row>
    <row r="32" spans="1:7" x14ac:dyDescent="0.25">
      <c r="A32" s="2" t="s">
        <v>62</v>
      </c>
      <c r="B32" s="42">
        <v>28000</v>
      </c>
      <c r="C32" s="2" t="s">
        <v>63</v>
      </c>
      <c r="D32" s="29">
        <v>2</v>
      </c>
      <c r="E32" s="30"/>
      <c r="F32" s="29">
        <v>0</v>
      </c>
      <c r="G32" s="31">
        <v>-2</v>
      </c>
    </row>
    <row r="33" spans="1:7" x14ac:dyDescent="0.25">
      <c r="A33" s="4" t="s">
        <v>62</v>
      </c>
      <c r="B33" s="43">
        <v>28000</v>
      </c>
      <c r="C33" s="3" t="s">
        <v>64</v>
      </c>
      <c r="D33" s="32">
        <v>0</v>
      </c>
      <c r="E33" s="33"/>
      <c r="F33" s="32">
        <v>2</v>
      </c>
      <c r="G33" s="34">
        <v>2</v>
      </c>
    </row>
    <row r="34" spans="1:7" x14ac:dyDescent="0.25">
      <c r="A34" s="2" t="s">
        <v>65</v>
      </c>
      <c r="B34" s="42">
        <v>3350</v>
      </c>
      <c r="C34" s="2" t="s">
        <v>64</v>
      </c>
      <c r="D34" s="29">
        <v>18</v>
      </c>
      <c r="E34" s="30"/>
      <c r="F34" s="29">
        <v>0</v>
      </c>
      <c r="G34" s="31">
        <v>-18</v>
      </c>
    </row>
    <row r="35" spans="1:7" x14ac:dyDescent="0.25">
      <c r="A35" s="2" t="s">
        <v>66</v>
      </c>
      <c r="B35" s="42">
        <v>1600</v>
      </c>
      <c r="C35" s="2" t="s">
        <v>64</v>
      </c>
      <c r="D35" s="29">
        <v>14</v>
      </c>
      <c r="E35" s="30"/>
      <c r="F35" s="29">
        <v>0</v>
      </c>
      <c r="G35" s="31">
        <v>-14</v>
      </c>
    </row>
    <row r="36" spans="1:7" x14ac:dyDescent="0.25">
      <c r="A36" s="2" t="s">
        <v>67</v>
      </c>
      <c r="B36" s="42">
        <v>1160</v>
      </c>
      <c r="C36" s="2" t="s">
        <v>64</v>
      </c>
      <c r="D36" s="29">
        <v>34</v>
      </c>
      <c r="E36" s="30"/>
      <c r="F36" s="29">
        <v>0</v>
      </c>
      <c r="G36" s="31">
        <v>-34</v>
      </c>
    </row>
    <row r="37" spans="1:7" x14ac:dyDescent="0.25">
      <c r="A37" s="2" t="s">
        <v>68</v>
      </c>
      <c r="B37" s="42">
        <v>5250</v>
      </c>
      <c r="C37" s="2" t="s">
        <v>64</v>
      </c>
      <c r="D37" s="29">
        <v>220</v>
      </c>
      <c r="E37" s="30"/>
      <c r="F37" s="29">
        <v>0</v>
      </c>
      <c r="G37" s="31">
        <v>-220</v>
      </c>
    </row>
    <row r="38" spans="1:7" x14ac:dyDescent="0.25">
      <c r="A38" s="2" t="s">
        <v>69</v>
      </c>
      <c r="B38" s="42">
        <v>14100</v>
      </c>
      <c r="C38" s="2" t="s">
        <v>64</v>
      </c>
      <c r="D38" s="29">
        <v>218</v>
      </c>
      <c r="E38" s="30"/>
      <c r="F38" s="29">
        <v>0</v>
      </c>
      <c r="G38" s="31">
        <v>-218</v>
      </c>
    </row>
    <row r="39" spans="1:7" x14ac:dyDescent="0.25">
      <c r="A39" s="2" t="s">
        <v>70</v>
      </c>
      <c r="B39" s="42">
        <v>555</v>
      </c>
      <c r="C39" s="2" t="s">
        <v>64</v>
      </c>
      <c r="D39" s="29">
        <v>3669</v>
      </c>
      <c r="E39" s="30"/>
      <c r="F39" s="29">
        <v>0</v>
      </c>
      <c r="G39" s="31">
        <v>-3669</v>
      </c>
    </row>
    <row r="40" spans="1:7" x14ac:dyDescent="0.25">
      <c r="A40" s="2" t="s">
        <v>71</v>
      </c>
      <c r="B40" s="42">
        <v>28000</v>
      </c>
      <c r="C40" s="2" t="s">
        <v>36</v>
      </c>
      <c r="D40" s="29">
        <v>3</v>
      </c>
      <c r="E40" s="30"/>
      <c r="F40" s="29">
        <v>0</v>
      </c>
      <c r="G40" s="31">
        <v>-3</v>
      </c>
    </row>
    <row r="41" spans="1:7" x14ac:dyDescent="0.25">
      <c r="A41" s="2" t="s">
        <v>72</v>
      </c>
      <c r="B41" s="42">
        <v>17500</v>
      </c>
      <c r="C41" s="2" t="s">
        <v>36</v>
      </c>
      <c r="D41" s="29">
        <v>0</v>
      </c>
      <c r="E41" s="30"/>
      <c r="F41" s="29">
        <v>2</v>
      </c>
      <c r="G41" s="31">
        <v>2</v>
      </c>
    </row>
    <row r="42" spans="1:7" x14ac:dyDescent="0.25">
      <c r="A42" s="4" t="s">
        <v>72</v>
      </c>
      <c r="B42" s="42">
        <v>85000</v>
      </c>
      <c r="C42" s="2" t="s">
        <v>36</v>
      </c>
      <c r="D42" s="29">
        <v>2</v>
      </c>
      <c r="E42" s="30"/>
      <c r="F42" s="29">
        <v>0</v>
      </c>
      <c r="G42" s="31">
        <v>-2</v>
      </c>
    </row>
    <row r="43" spans="1:7" x14ac:dyDescent="0.25">
      <c r="A43" s="2" t="s">
        <v>73</v>
      </c>
      <c r="B43" s="42">
        <v>17500</v>
      </c>
      <c r="C43" s="2" t="s">
        <v>36</v>
      </c>
      <c r="D43" s="29">
        <v>4</v>
      </c>
      <c r="E43" s="30"/>
      <c r="F43" s="29">
        <v>0</v>
      </c>
      <c r="G43" s="31">
        <v>-4</v>
      </c>
    </row>
    <row r="44" spans="1:7" x14ac:dyDescent="0.25">
      <c r="A44" s="4" t="s">
        <v>73</v>
      </c>
      <c r="B44" s="42">
        <v>139900</v>
      </c>
      <c r="C44" s="2" t="s">
        <v>36</v>
      </c>
      <c r="D44" s="29">
        <v>0</v>
      </c>
      <c r="E44" s="30"/>
      <c r="F44" s="29">
        <v>4</v>
      </c>
      <c r="G44" s="31">
        <v>4</v>
      </c>
    </row>
    <row r="45" spans="1:7" x14ac:dyDescent="0.25">
      <c r="A45" s="2" t="s">
        <v>74</v>
      </c>
      <c r="B45" s="42">
        <v>26100</v>
      </c>
      <c r="C45" s="2" t="s">
        <v>36</v>
      </c>
      <c r="D45" s="29">
        <v>6</v>
      </c>
      <c r="E45" s="30"/>
      <c r="F45" s="29">
        <v>6</v>
      </c>
      <c r="G45" s="31">
        <v>0</v>
      </c>
    </row>
    <row r="46" spans="1:7" x14ac:dyDescent="0.25">
      <c r="A46" s="2" t="s">
        <v>75</v>
      </c>
      <c r="B46" s="42">
        <v>7500</v>
      </c>
      <c r="C46" s="2" t="s">
        <v>36</v>
      </c>
      <c r="D46" s="29">
        <v>12</v>
      </c>
      <c r="E46" s="30"/>
      <c r="F46" s="29">
        <v>0</v>
      </c>
      <c r="G46" s="31">
        <v>-12</v>
      </c>
    </row>
    <row r="47" spans="1:7" x14ac:dyDescent="0.25">
      <c r="A47" s="2" t="s">
        <v>76</v>
      </c>
      <c r="B47" s="42">
        <v>4100</v>
      </c>
      <c r="C47" s="2" t="s">
        <v>36</v>
      </c>
      <c r="D47" s="29">
        <v>24</v>
      </c>
      <c r="E47" s="30"/>
      <c r="F47" s="29">
        <v>24</v>
      </c>
      <c r="G47" s="31">
        <v>0</v>
      </c>
    </row>
    <row r="48" spans="1:7" x14ac:dyDescent="0.25">
      <c r="A48" s="2" t="s">
        <v>77</v>
      </c>
      <c r="B48" s="42">
        <v>30000</v>
      </c>
      <c r="C48" s="2" t="s">
        <v>57</v>
      </c>
      <c r="D48" s="29">
        <v>10</v>
      </c>
      <c r="E48" s="30"/>
      <c r="F48" s="29">
        <v>10</v>
      </c>
      <c r="G48" s="31">
        <v>0</v>
      </c>
    </row>
    <row r="49" spans="1:7" x14ac:dyDescent="0.25">
      <c r="A49" s="2" t="s">
        <v>78</v>
      </c>
      <c r="B49" s="42">
        <v>21500</v>
      </c>
      <c r="C49" s="2" t="s">
        <v>36</v>
      </c>
      <c r="D49" s="29">
        <v>101</v>
      </c>
      <c r="E49" s="30"/>
      <c r="F49" s="29">
        <v>73</v>
      </c>
      <c r="G49" s="31">
        <v>-28</v>
      </c>
    </row>
    <row r="50" spans="1:7" x14ac:dyDescent="0.25">
      <c r="A50" s="2" t="s">
        <v>79</v>
      </c>
      <c r="B50" s="42">
        <v>3000</v>
      </c>
      <c r="C50" s="2" t="s">
        <v>31</v>
      </c>
      <c r="D50" s="29">
        <v>25</v>
      </c>
      <c r="E50" s="30"/>
      <c r="F50" s="29">
        <v>10</v>
      </c>
      <c r="G50" s="31">
        <v>-15</v>
      </c>
    </row>
    <row r="51" spans="1:7" x14ac:dyDescent="0.25">
      <c r="A51" s="2" t="s">
        <v>80</v>
      </c>
      <c r="B51" s="42">
        <v>14466.666666666666</v>
      </c>
      <c r="C51" s="2" t="s">
        <v>36</v>
      </c>
      <c r="D51" s="29">
        <v>3</v>
      </c>
      <c r="E51" s="30"/>
      <c r="F51" s="29">
        <v>3</v>
      </c>
      <c r="G51" s="31">
        <v>0</v>
      </c>
    </row>
    <row r="52" spans="1:7" x14ac:dyDescent="0.25">
      <c r="A52" s="2" t="s">
        <v>81</v>
      </c>
      <c r="B52" s="42">
        <v>5000</v>
      </c>
      <c r="C52" s="2" t="s">
        <v>31</v>
      </c>
      <c r="D52" s="29">
        <v>15</v>
      </c>
      <c r="E52" s="30"/>
      <c r="F52" s="29">
        <v>12</v>
      </c>
      <c r="G52" s="31">
        <v>-3</v>
      </c>
    </row>
    <row r="53" spans="1:7" x14ac:dyDescent="0.25">
      <c r="A53" s="4" t="s">
        <v>81</v>
      </c>
      <c r="B53" s="42">
        <v>5500</v>
      </c>
      <c r="C53" s="2" t="s">
        <v>31</v>
      </c>
      <c r="D53" s="29">
        <v>12</v>
      </c>
      <c r="E53" s="30"/>
      <c r="F53" s="29">
        <v>0</v>
      </c>
      <c r="G53" s="31">
        <v>-12</v>
      </c>
    </row>
    <row r="54" spans="1:7" x14ac:dyDescent="0.25">
      <c r="A54" s="2" t="s">
        <v>82</v>
      </c>
      <c r="B54" s="42">
        <v>2600</v>
      </c>
      <c r="C54" s="2" t="s">
        <v>31</v>
      </c>
      <c r="D54" s="29">
        <v>20</v>
      </c>
      <c r="E54" s="30"/>
      <c r="F54" s="29">
        <v>20</v>
      </c>
      <c r="G54" s="31">
        <v>0</v>
      </c>
    </row>
    <row r="55" spans="1:7" x14ac:dyDescent="0.25">
      <c r="A55" s="2" t="s">
        <v>83</v>
      </c>
      <c r="B55" s="42">
        <v>10000</v>
      </c>
      <c r="C55" s="2" t="s">
        <v>36</v>
      </c>
      <c r="D55" s="29">
        <v>20</v>
      </c>
      <c r="E55" s="30"/>
      <c r="F55" s="29">
        <v>13</v>
      </c>
      <c r="G55" s="31">
        <v>-7</v>
      </c>
    </row>
    <row r="56" spans="1:7" x14ac:dyDescent="0.25">
      <c r="A56" s="2" t="s">
        <v>84</v>
      </c>
      <c r="B56" s="42">
        <v>6000</v>
      </c>
      <c r="C56" s="2" t="s">
        <v>36</v>
      </c>
      <c r="D56" s="29">
        <v>24</v>
      </c>
      <c r="E56" s="30"/>
      <c r="F56" s="29">
        <v>20</v>
      </c>
      <c r="G56" s="31">
        <v>-4</v>
      </c>
    </row>
    <row r="57" spans="1:7" x14ac:dyDescent="0.25">
      <c r="A57" s="2" t="s">
        <v>85</v>
      </c>
      <c r="B57" s="42">
        <v>10000</v>
      </c>
      <c r="C57" s="2" t="s">
        <v>36</v>
      </c>
      <c r="D57" s="29">
        <v>22</v>
      </c>
      <c r="E57" s="30"/>
      <c r="F57" s="29">
        <v>9</v>
      </c>
      <c r="G57" s="31">
        <v>-13</v>
      </c>
    </row>
    <row r="58" spans="1:7" x14ac:dyDescent="0.25">
      <c r="A58" s="2" t="s">
        <v>86</v>
      </c>
      <c r="B58" s="42">
        <v>40900</v>
      </c>
      <c r="C58" s="2" t="s">
        <v>36</v>
      </c>
      <c r="D58" s="29">
        <v>20</v>
      </c>
      <c r="E58" s="30"/>
      <c r="F58" s="29">
        <v>19</v>
      </c>
      <c r="G58" s="31">
        <v>-1</v>
      </c>
    </row>
    <row r="59" spans="1:7" x14ac:dyDescent="0.25">
      <c r="A59" s="2" t="s">
        <v>87</v>
      </c>
      <c r="B59" s="42">
        <v>30000</v>
      </c>
      <c r="C59" s="2" t="s">
        <v>36</v>
      </c>
      <c r="D59" s="29">
        <v>6</v>
      </c>
      <c r="E59" s="30"/>
      <c r="F59" s="29">
        <v>5</v>
      </c>
      <c r="G59" s="31">
        <v>-1</v>
      </c>
    </row>
    <row r="60" spans="1:7" x14ac:dyDescent="0.25">
      <c r="A60" s="2" t="s">
        <v>88</v>
      </c>
      <c r="B60" s="42">
        <v>2300</v>
      </c>
      <c r="C60" s="2" t="s">
        <v>26</v>
      </c>
      <c r="D60" s="29">
        <v>35</v>
      </c>
      <c r="E60" s="30"/>
      <c r="F60" s="29">
        <v>0</v>
      </c>
      <c r="G60" s="31">
        <v>-35</v>
      </c>
    </row>
    <row r="61" spans="1:7" x14ac:dyDescent="0.25">
      <c r="A61" s="2" t="s">
        <v>89</v>
      </c>
      <c r="B61" s="42">
        <v>19113.333333333332</v>
      </c>
      <c r="C61" s="2" t="s">
        <v>36</v>
      </c>
      <c r="D61" s="29">
        <v>90</v>
      </c>
      <c r="E61" s="30"/>
      <c r="F61" s="29">
        <v>0</v>
      </c>
      <c r="G61" s="31">
        <v>-90</v>
      </c>
    </row>
    <row r="62" spans="1:7" x14ac:dyDescent="0.25">
      <c r="A62" s="4" t="s">
        <v>89</v>
      </c>
      <c r="B62" s="42">
        <v>26000</v>
      </c>
      <c r="C62" s="2" t="s">
        <v>36</v>
      </c>
      <c r="D62" s="29">
        <v>0</v>
      </c>
      <c r="E62" s="30"/>
      <c r="F62" s="29">
        <v>77</v>
      </c>
      <c r="G62" s="31">
        <v>77</v>
      </c>
    </row>
    <row r="63" spans="1:7" x14ac:dyDescent="0.25">
      <c r="A63" s="2" t="s">
        <v>90</v>
      </c>
      <c r="B63" s="42">
        <v>15600</v>
      </c>
      <c r="C63" s="2" t="s">
        <v>36</v>
      </c>
      <c r="D63" s="29">
        <v>1</v>
      </c>
      <c r="E63" s="30"/>
      <c r="F63" s="29">
        <v>0</v>
      </c>
      <c r="G63" s="31">
        <v>-1</v>
      </c>
    </row>
    <row r="64" spans="1:7" x14ac:dyDescent="0.25">
      <c r="A64" s="2" t="s">
        <v>91</v>
      </c>
      <c r="B64" s="42">
        <v>26000</v>
      </c>
      <c r="C64" s="2" t="s">
        <v>36</v>
      </c>
      <c r="D64" s="29">
        <v>10</v>
      </c>
      <c r="E64" s="30"/>
      <c r="F64" s="29">
        <v>0</v>
      </c>
      <c r="G64" s="31">
        <v>-10</v>
      </c>
    </row>
    <row r="65" spans="1:7" x14ac:dyDescent="0.25">
      <c r="A65" s="2" t="s">
        <v>92</v>
      </c>
      <c r="B65" s="42">
        <v>32500</v>
      </c>
      <c r="C65" s="2" t="s">
        <v>36</v>
      </c>
      <c r="D65" s="29">
        <v>6</v>
      </c>
      <c r="E65" s="30"/>
      <c r="F65" s="29">
        <v>6</v>
      </c>
      <c r="G65" s="31">
        <v>0</v>
      </c>
    </row>
    <row r="66" spans="1:7" x14ac:dyDescent="0.25">
      <c r="A66" s="2" t="s">
        <v>93</v>
      </c>
      <c r="B66" s="42">
        <v>284</v>
      </c>
      <c r="C66" s="2" t="s">
        <v>26</v>
      </c>
      <c r="D66" s="29">
        <v>7200</v>
      </c>
      <c r="E66" s="30"/>
      <c r="F66" s="29">
        <v>7200</v>
      </c>
      <c r="G66" s="31">
        <v>0</v>
      </c>
    </row>
    <row r="67" spans="1:7" x14ac:dyDescent="0.25">
      <c r="A67" s="2" t="s">
        <v>94</v>
      </c>
      <c r="B67" s="42">
        <v>54560</v>
      </c>
      <c r="C67" s="2" t="s">
        <v>95</v>
      </c>
      <c r="D67" s="29">
        <v>13</v>
      </c>
      <c r="E67" s="30"/>
      <c r="F67" s="29">
        <v>0</v>
      </c>
      <c r="G67" s="31">
        <v>-13</v>
      </c>
    </row>
    <row r="68" spans="1:7" x14ac:dyDescent="0.25">
      <c r="A68" s="2" t="s">
        <v>96</v>
      </c>
      <c r="B68" s="42">
        <v>600</v>
      </c>
      <c r="C68" s="2" t="s">
        <v>26</v>
      </c>
      <c r="D68" s="29">
        <v>100</v>
      </c>
      <c r="E68" s="30"/>
      <c r="F68" s="29">
        <v>50</v>
      </c>
      <c r="G68" s="31">
        <v>-50</v>
      </c>
    </row>
    <row r="69" spans="1:7" x14ac:dyDescent="0.25">
      <c r="A69" s="2" t="s">
        <v>97</v>
      </c>
      <c r="B69" s="42">
        <v>15700</v>
      </c>
      <c r="C69" s="2" t="s">
        <v>98</v>
      </c>
      <c r="D69" s="29">
        <v>5</v>
      </c>
      <c r="E69" s="30"/>
      <c r="F69" s="29">
        <v>0</v>
      </c>
      <c r="G69" s="31">
        <v>-5</v>
      </c>
    </row>
    <row r="70" spans="1:7" x14ac:dyDescent="0.25">
      <c r="A70" s="2" t="s">
        <v>99</v>
      </c>
      <c r="B70" s="42">
        <v>47500</v>
      </c>
      <c r="C70" s="2" t="s">
        <v>95</v>
      </c>
      <c r="D70" s="29">
        <v>230</v>
      </c>
      <c r="E70" s="30"/>
      <c r="F70" s="29">
        <v>112</v>
      </c>
      <c r="G70" s="31">
        <v>-118</v>
      </c>
    </row>
    <row r="71" spans="1:7" x14ac:dyDescent="0.25">
      <c r="A71" s="2" t="s">
        <v>100</v>
      </c>
      <c r="B71" s="42">
        <v>3500</v>
      </c>
      <c r="C71" s="2" t="s">
        <v>26</v>
      </c>
      <c r="D71" s="29">
        <v>20</v>
      </c>
      <c r="E71" s="30"/>
      <c r="F71" s="29">
        <v>20</v>
      </c>
      <c r="G71" s="31">
        <v>0</v>
      </c>
    </row>
    <row r="72" spans="1:7" x14ac:dyDescent="0.25">
      <c r="A72" s="2" t="s">
        <v>101</v>
      </c>
      <c r="B72" s="42">
        <v>5000</v>
      </c>
      <c r="C72" s="2" t="s">
        <v>26</v>
      </c>
      <c r="D72" s="29">
        <v>84</v>
      </c>
      <c r="E72" s="30"/>
      <c r="F72" s="29">
        <v>30</v>
      </c>
      <c r="G72" s="31">
        <v>-54</v>
      </c>
    </row>
    <row r="73" spans="1:7" x14ac:dyDescent="0.25">
      <c r="A73" s="2" t="s">
        <v>102</v>
      </c>
      <c r="B73" s="42">
        <v>12000</v>
      </c>
      <c r="C73" s="2" t="s">
        <v>36</v>
      </c>
      <c r="D73" s="29">
        <v>18</v>
      </c>
      <c r="E73" s="30"/>
      <c r="F73" s="29">
        <v>0</v>
      </c>
      <c r="G73" s="31">
        <v>-18</v>
      </c>
    </row>
    <row r="74" spans="1:7" x14ac:dyDescent="0.25">
      <c r="A74" s="4" t="s">
        <v>102</v>
      </c>
      <c r="B74" s="42">
        <v>85000</v>
      </c>
      <c r="C74" s="2" t="s">
        <v>36</v>
      </c>
      <c r="D74" s="29">
        <v>0</v>
      </c>
      <c r="E74" s="30"/>
      <c r="F74" s="29">
        <v>12</v>
      </c>
      <c r="G74" s="31">
        <v>12</v>
      </c>
    </row>
    <row r="75" spans="1:7" x14ac:dyDescent="0.25">
      <c r="A75" s="2" t="s">
        <v>103</v>
      </c>
      <c r="B75" s="42">
        <v>4250</v>
      </c>
      <c r="C75" s="2" t="s">
        <v>49</v>
      </c>
      <c r="D75" s="29">
        <v>473</v>
      </c>
      <c r="E75" s="30"/>
      <c r="F75" s="29">
        <v>0</v>
      </c>
      <c r="G75" s="31">
        <v>-473</v>
      </c>
    </row>
    <row r="76" spans="1:7" x14ac:dyDescent="0.25">
      <c r="A76" s="2" t="s">
        <v>104</v>
      </c>
      <c r="B76" s="42">
        <v>4950</v>
      </c>
      <c r="C76" s="2" t="s">
        <v>49</v>
      </c>
      <c r="D76" s="29">
        <v>461</v>
      </c>
      <c r="E76" s="30"/>
      <c r="F76" s="29">
        <v>0</v>
      </c>
      <c r="G76" s="31">
        <v>-461</v>
      </c>
    </row>
    <row r="77" spans="1:7" x14ac:dyDescent="0.25">
      <c r="A77" s="2" t="s">
        <v>105</v>
      </c>
      <c r="B77" s="42">
        <v>4250</v>
      </c>
      <c r="C77" s="2" t="s">
        <v>49</v>
      </c>
      <c r="D77" s="29">
        <v>329</v>
      </c>
      <c r="E77" s="30"/>
      <c r="F77" s="29">
        <v>0</v>
      </c>
      <c r="G77" s="31">
        <v>-329</v>
      </c>
    </row>
    <row r="78" spans="1:7" x14ac:dyDescent="0.25">
      <c r="A78" s="2" t="s">
        <v>106</v>
      </c>
      <c r="B78" s="42">
        <v>4950</v>
      </c>
      <c r="C78" s="2" t="s">
        <v>49</v>
      </c>
      <c r="D78" s="29">
        <v>329</v>
      </c>
      <c r="E78" s="30"/>
      <c r="F78" s="29">
        <v>0</v>
      </c>
      <c r="G78" s="31">
        <v>-329</v>
      </c>
    </row>
    <row r="79" spans="1:7" x14ac:dyDescent="0.25">
      <c r="A79" s="2" t="s">
        <v>107</v>
      </c>
      <c r="B79" s="42">
        <v>4950</v>
      </c>
      <c r="C79" s="2" t="s">
        <v>49</v>
      </c>
      <c r="D79" s="29">
        <v>269</v>
      </c>
      <c r="E79" s="30"/>
      <c r="F79" s="29">
        <v>0</v>
      </c>
      <c r="G79" s="31">
        <v>-269</v>
      </c>
    </row>
    <row r="80" spans="1:7" x14ac:dyDescent="0.25">
      <c r="A80" s="2" t="s">
        <v>108</v>
      </c>
      <c r="B80" s="42">
        <v>5650</v>
      </c>
      <c r="C80" s="2" t="s">
        <v>49</v>
      </c>
      <c r="D80" s="29">
        <v>269</v>
      </c>
      <c r="E80" s="30"/>
      <c r="F80" s="29">
        <v>0</v>
      </c>
      <c r="G80" s="31">
        <v>-269</v>
      </c>
    </row>
    <row r="81" spans="1:7" x14ac:dyDescent="0.25">
      <c r="A81" s="2" t="s">
        <v>109</v>
      </c>
      <c r="B81" s="42">
        <v>4250</v>
      </c>
      <c r="C81" s="2" t="s">
        <v>49</v>
      </c>
      <c r="D81" s="29">
        <v>137</v>
      </c>
      <c r="E81" s="30"/>
      <c r="F81" s="29">
        <v>0</v>
      </c>
      <c r="G81" s="31">
        <v>-137</v>
      </c>
    </row>
    <row r="82" spans="1:7" x14ac:dyDescent="0.25">
      <c r="A82" s="2" t="s">
        <v>110</v>
      </c>
      <c r="B82" s="42">
        <v>3200</v>
      </c>
      <c r="C82" s="2" t="s">
        <v>49</v>
      </c>
      <c r="D82" s="29">
        <v>647</v>
      </c>
      <c r="E82" s="30"/>
      <c r="F82" s="29">
        <v>0</v>
      </c>
      <c r="G82" s="31">
        <v>-647</v>
      </c>
    </row>
    <row r="83" spans="1:7" x14ac:dyDescent="0.25">
      <c r="A83" s="2" t="s">
        <v>111</v>
      </c>
      <c r="B83" s="42">
        <v>2500</v>
      </c>
      <c r="C83" s="2" t="s">
        <v>49</v>
      </c>
      <c r="D83" s="29">
        <v>331</v>
      </c>
      <c r="E83" s="30"/>
      <c r="F83" s="29">
        <v>0</v>
      </c>
      <c r="G83" s="31">
        <v>-331</v>
      </c>
    </row>
    <row r="84" spans="1:7" x14ac:dyDescent="0.25">
      <c r="A84" s="2" t="s">
        <v>112</v>
      </c>
      <c r="B84" s="42">
        <v>6700</v>
      </c>
      <c r="C84" s="2" t="s">
        <v>64</v>
      </c>
      <c r="D84" s="29">
        <v>5</v>
      </c>
      <c r="E84" s="30"/>
      <c r="F84" s="29">
        <v>0</v>
      </c>
      <c r="G84" s="31">
        <v>-5</v>
      </c>
    </row>
    <row r="85" spans="1:7" x14ac:dyDescent="0.25">
      <c r="A85" s="2" t="s">
        <v>113</v>
      </c>
      <c r="B85" s="42">
        <v>5800</v>
      </c>
      <c r="C85" s="2" t="s">
        <v>64</v>
      </c>
      <c r="D85" s="29">
        <v>6</v>
      </c>
      <c r="E85" s="30"/>
      <c r="F85" s="29">
        <v>0</v>
      </c>
      <c r="G85" s="31">
        <v>-6</v>
      </c>
    </row>
    <row r="86" spans="1:7" x14ac:dyDescent="0.25">
      <c r="A86" s="2" t="s">
        <v>114</v>
      </c>
      <c r="B86" s="42">
        <v>2850</v>
      </c>
      <c r="C86" s="2" t="s">
        <v>49</v>
      </c>
      <c r="D86" s="29">
        <v>12</v>
      </c>
      <c r="E86" s="30"/>
      <c r="F86" s="29">
        <v>0</v>
      </c>
      <c r="G86" s="31">
        <v>-12</v>
      </c>
    </row>
    <row r="87" spans="1:7" x14ac:dyDescent="0.25">
      <c r="A87" s="2" t="s">
        <v>115</v>
      </c>
      <c r="B87" s="42">
        <v>3200</v>
      </c>
      <c r="C87" s="2" t="s">
        <v>49</v>
      </c>
      <c r="D87" s="29">
        <v>91</v>
      </c>
      <c r="E87" s="30"/>
      <c r="F87" s="29">
        <v>0</v>
      </c>
      <c r="G87" s="31">
        <v>-91</v>
      </c>
    </row>
    <row r="88" spans="1:7" x14ac:dyDescent="0.25">
      <c r="A88" s="2" t="s">
        <v>116</v>
      </c>
      <c r="B88" s="42">
        <v>2850</v>
      </c>
      <c r="C88" s="2" t="s">
        <v>49</v>
      </c>
      <c r="D88" s="29">
        <v>117</v>
      </c>
      <c r="E88" s="30"/>
      <c r="F88" s="29">
        <v>0</v>
      </c>
      <c r="G88" s="31">
        <v>-117</v>
      </c>
    </row>
    <row r="89" spans="1:7" x14ac:dyDescent="0.25">
      <c r="A89" s="2" t="s">
        <v>117</v>
      </c>
      <c r="B89" s="42">
        <v>2850</v>
      </c>
      <c r="C89" s="2" t="s">
        <v>49</v>
      </c>
      <c r="D89" s="29">
        <v>41</v>
      </c>
      <c r="E89" s="30"/>
      <c r="F89" s="29">
        <v>0</v>
      </c>
      <c r="G89" s="31">
        <v>-41</v>
      </c>
    </row>
    <row r="90" spans="1:7" x14ac:dyDescent="0.25">
      <c r="A90" s="2" t="s">
        <v>118</v>
      </c>
      <c r="B90" s="42">
        <v>2850</v>
      </c>
      <c r="C90" s="2" t="s">
        <v>49</v>
      </c>
      <c r="D90" s="29">
        <v>63</v>
      </c>
      <c r="E90" s="30"/>
      <c r="F90" s="29">
        <v>0</v>
      </c>
      <c r="G90" s="31">
        <v>-63</v>
      </c>
    </row>
    <row r="91" spans="1:7" x14ac:dyDescent="0.25">
      <c r="A91" s="2" t="s">
        <v>119</v>
      </c>
      <c r="B91" s="42">
        <v>2850</v>
      </c>
      <c r="C91" s="2" t="s">
        <v>49</v>
      </c>
      <c r="D91" s="29">
        <v>41</v>
      </c>
      <c r="E91" s="30"/>
      <c r="F91" s="29">
        <v>0</v>
      </c>
      <c r="G91" s="31">
        <v>-41</v>
      </c>
    </row>
    <row r="92" spans="1:7" x14ac:dyDescent="0.25">
      <c r="A92" s="2" t="s">
        <v>120</v>
      </c>
      <c r="B92" s="42">
        <v>2850</v>
      </c>
      <c r="C92" s="2" t="s">
        <v>49</v>
      </c>
      <c r="D92" s="29">
        <v>15</v>
      </c>
      <c r="E92" s="30"/>
      <c r="F92" s="29">
        <v>0</v>
      </c>
      <c r="G92" s="31">
        <v>-15</v>
      </c>
    </row>
    <row r="93" spans="1:7" x14ac:dyDescent="0.25">
      <c r="A93" s="2" t="s">
        <v>121</v>
      </c>
      <c r="B93" s="42">
        <v>2850</v>
      </c>
      <c r="C93" s="2" t="s">
        <v>49</v>
      </c>
      <c r="D93" s="29">
        <v>80</v>
      </c>
      <c r="E93" s="30"/>
      <c r="F93" s="29">
        <v>0</v>
      </c>
      <c r="G93" s="31">
        <v>-80</v>
      </c>
    </row>
    <row r="94" spans="1:7" x14ac:dyDescent="0.25">
      <c r="A94" s="2" t="s">
        <v>122</v>
      </c>
      <c r="B94" s="42">
        <v>1300</v>
      </c>
      <c r="C94" s="2" t="s">
        <v>64</v>
      </c>
      <c r="D94" s="29">
        <v>2</v>
      </c>
      <c r="E94" s="30"/>
      <c r="F94" s="29">
        <v>0</v>
      </c>
      <c r="G94" s="31">
        <v>-2</v>
      </c>
    </row>
    <row r="95" spans="1:7" x14ac:dyDescent="0.25">
      <c r="A95" s="2" t="s">
        <v>123</v>
      </c>
      <c r="B95" s="42">
        <v>1520</v>
      </c>
      <c r="C95" s="2" t="s">
        <v>64</v>
      </c>
      <c r="D95" s="29">
        <v>64</v>
      </c>
      <c r="E95" s="30"/>
      <c r="F95" s="29">
        <v>0</v>
      </c>
      <c r="G95" s="31">
        <v>-64</v>
      </c>
    </row>
    <row r="96" spans="1:7" x14ac:dyDescent="0.25">
      <c r="A96" s="2" t="s">
        <v>124</v>
      </c>
      <c r="B96" s="42">
        <v>1120</v>
      </c>
      <c r="C96" s="2" t="s">
        <v>64</v>
      </c>
      <c r="D96" s="29">
        <v>96</v>
      </c>
      <c r="E96" s="30"/>
      <c r="F96" s="29">
        <v>0</v>
      </c>
      <c r="G96" s="31">
        <v>-96</v>
      </c>
    </row>
    <row r="97" spans="1:7" x14ac:dyDescent="0.25">
      <c r="A97" s="2" t="s">
        <v>125</v>
      </c>
      <c r="B97" s="42">
        <v>5850</v>
      </c>
      <c r="C97" s="2" t="s">
        <v>49</v>
      </c>
      <c r="D97" s="29">
        <v>55</v>
      </c>
      <c r="E97" s="30"/>
      <c r="F97" s="29">
        <v>0</v>
      </c>
      <c r="G97" s="31">
        <v>-55</v>
      </c>
    </row>
    <row r="98" spans="1:7" x14ac:dyDescent="0.25">
      <c r="A98" s="2" t="s">
        <v>126</v>
      </c>
      <c r="B98" s="42">
        <v>9600</v>
      </c>
      <c r="C98" s="2" t="s">
        <v>49</v>
      </c>
      <c r="D98" s="29">
        <v>55</v>
      </c>
      <c r="E98" s="30"/>
      <c r="F98" s="29">
        <v>0</v>
      </c>
      <c r="G98" s="31">
        <v>-55</v>
      </c>
    </row>
    <row r="99" spans="1:7" x14ac:dyDescent="0.25">
      <c r="A99" s="2" t="s">
        <v>127</v>
      </c>
      <c r="B99" s="42">
        <v>7400</v>
      </c>
      <c r="C99" s="2" t="s">
        <v>64</v>
      </c>
      <c r="D99" s="29">
        <v>2</v>
      </c>
      <c r="E99" s="30"/>
      <c r="F99" s="29">
        <v>0</v>
      </c>
      <c r="G99" s="31">
        <v>-2</v>
      </c>
    </row>
    <row r="100" spans="1:7" x14ac:dyDescent="0.25">
      <c r="A100" s="2" t="s">
        <v>128</v>
      </c>
      <c r="B100" s="42">
        <v>7400</v>
      </c>
      <c r="C100" s="2" t="s">
        <v>64</v>
      </c>
      <c r="D100" s="29">
        <v>2</v>
      </c>
      <c r="E100" s="30"/>
      <c r="F100" s="29">
        <v>0</v>
      </c>
      <c r="G100" s="31">
        <v>-2</v>
      </c>
    </row>
    <row r="101" spans="1:7" x14ac:dyDescent="0.25">
      <c r="A101" s="2" t="s">
        <v>129</v>
      </c>
      <c r="B101" s="42">
        <v>7400</v>
      </c>
      <c r="C101" s="2" t="s">
        <v>64</v>
      </c>
      <c r="D101" s="29">
        <v>2</v>
      </c>
      <c r="E101" s="30"/>
      <c r="F101" s="29">
        <v>0</v>
      </c>
      <c r="G101" s="31">
        <v>-2</v>
      </c>
    </row>
    <row r="102" spans="1:7" x14ac:dyDescent="0.25">
      <c r="A102" s="2" t="s">
        <v>130</v>
      </c>
      <c r="B102" s="42">
        <v>7400</v>
      </c>
      <c r="C102" s="2" t="s">
        <v>64</v>
      </c>
      <c r="D102" s="29">
        <v>2</v>
      </c>
      <c r="E102" s="30"/>
      <c r="F102" s="29">
        <v>0</v>
      </c>
      <c r="G102" s="31">
        <v>-2</v>
      </c>
    </row>
    <row r="103" spans="1:7" x14ac:dyDescent="0.25">
      <c r="A103" s="2" t="s">
        <v>131</v>
      </c>
      <c r="B103" s="42">
        <v>10000</v>
      </c>
      <c r="C103" s="2" t="s">
        <v>64</v>
      </c>
      <c r="D103" s="29">
        <v>2</v>
      </c>
      <c r="E103" s="30"/>
      <c r="F103" s="29">
        <v>0</v>
      </c>
      <c r="G103" s="31">
        <v>-2</v>
      </c>
    </row>
    <row r="104" spans="1:7" x14ac:dyDescent="0.25">
      <c r="A104" s="2" t="s">
        <v>132</v>
      </c>
      <c r="B104" s="42">
        <v>38975</v>
      </c>
      <c r="C104" s="2" t="s">
        <v>36</v>
      </c>
      <c r="D104" s="29">
        <v>16</v>
      </c>
      <c r="E104" s="30"/>
      <c r="F104" s="29">
        <v>7</v>
      </c>
      <c r="G104" s="31">
        <v>-9</v>
      </c>
    </row>
    <row r="105" spans="1:7" x14ac:dyDescent="0.25">
      <c r="A105" s="2" t="s">
        <v>133</v>
      </c>
      <c r="B105" s="42">
        <v>85000</v>
      </c>
      <c r="C105" s="2" t="s">
        <v>36</v>
      </c>
      <c r="D105" s="29">
        <v>2</v>
      </c>
      <c r="E105" s="30"/>
      <c r="F105" s="29">
        <v>1</v>
      </c>
      <c r="G105" s="31">
        <v>-1</v>
      </c>
    </row>
    <row r="106" spans="1:7" x14ac:dyDescent="0.25">
      <c r="A106" s="2" t="s">
        <v>134</v>
      </c>
      <c r="B106" s="42">
        <v>128000</v>
      </c>
      <c r="C106" s="2" t="s">
        <v>36</v>
      </c>
      <c r="D106" s="29">
        <v>1</v>
      </c>
      <c r="E106" s="30"/>
      <c r="F106" s="29">
        <v>1</v>
      </c>
      <c r="G106" s="31">
        <v>0</v>
      </c>
    </row>
    <row r="107" spans="1:7" x14ac:dyDescent="0.25">
      <c r="A107" s="2" t="s">
        <v>135</v>
      </c>
      <c r="B107" s="42">
        <v>121000</v>
      </c>
      <c r="C107" s="2" t="s">
        <v>36</v>
      </c>
      <c r="D107" s="29">
        <v>4</v>
      </c>
      <c r="E107" s="30"/>
      <c r="F107" s="29">
        <v>4</v>
      </c>
      <c r="G107" s="31">
        <v>0</v>
      </c>
    </row>
    <row r="108" spans="1:7" x14ac:dyDescent="0.25">
      <c r="A108" s="2" t="s">
        <v>136</v>
      </c>
      <c r="B108" s="42">
        <v>17900</v>
      </c>
      <c r="C108" s="2" t="s">
        <v>36</v>
      </c>
      <c r="D108" s="29">
        <v>6</v>
      </c>
      <c r="E108" s="30"/>
      <c r="F108" s="29">
        <v>6</v>
      </c>
      <c r="G108" s="31">
        <v>0</v>
      </c>
    </row>
    <row r="109" spans="1:7" x14ac:dyDescent="0.25">
      <c r="A109" s="2" t="s">
        <v>137</v>
      </c>
      <c r="B109" s="42">
        <v>49000</v>
      </c>
      <c r="C109" s="2" t="s">
        <v>36</v>
      </c>
      <c r="D109" s="29">
        <v>8</v>
      </c>
      <c r="E109" s="30"/>
      <c r="F109" s="29">
        <v>8</v>
      </c>
      <c r="G109" s="31">
        <v>0</v>
      </c>
    </row>
    <row r="110" spans="1:7" x14ac:dyDescent="0.25">
      <c r="A110" s="2" t="s">
        <v>138</v>
      </c>
      <c r="B110" s="42">
        <v>25571.794871794871</v>
      </c>
      <c r="C110" s="2" t="s">
        <v>36</v>
      </c>
      <c r="D110" s="29">
        <v>39</v>
      </c>
      <c r="E110" s="30"/>
      <c r="F110" s="29">
        <v>39</v>
      </c>
      <c r="G110" s="31">
        <v>0</v>
      </c>
    </row>
    <row r="111" spans="1:7" x14ac:dyDescent="0.25">
      <c r="A111" s="2" t="s">
        <v>139</v>
      </c>
      <c r="B111" s="42">
        <v>26750</v>
      </c>
      <c r="C111" s="2" t="s">
        <v>36</v>
      </c>
      <c r="D111" s="29">
        <v>24</v>
      </c>
      <c r="E111" s="30"/>
      <c r="F111" s="29">
        <v>24</v>
      </c>
      <c r="G111" s="31">
        <v>0</v>
      </c>
    </row>
    <row r="112" spans="1:7" x14ac:dyDescent="0.25">
      <c r="A112" s="2" t="s">
        <v>140</v>
      </c>
      <c r="B112" s="42">
        <v>18500</v>
      </c>
      <c r="C112" s="2" t="s">
        <v>36</v>
      </c>
      <c r="D112" s="29">
        <v>2</v>
      </c>
      <c r="E112" s="30"/>
      <c r="F112" s="29">
        <v>0</v>
      </c>
      <c r="G112" s="31">
        <v>-2</v>
      </c>
    </row>
    <row r="113" spans="1:7" x14ac:dyDescent="0.25">
      <c r="A113" s="2" t="s">
        <v>141</v>
      </c>
      <c r="B113" s="42">
        <v>45000</v>
      </c>
      <c r="C113" s="2" t="s">
        <v>36</v>
      </c>
      <c r="D113" s="29">
        <v>24</v>
      </c>
      <c r="E113" s="30"/>
      <c r="F113" s="29">
        <v>15</v>
      </c>
      <c r="G113" s="31">
        <v>-9</v>
      </c>
    </row>
    <row r="114" spans="1:7" x14ac:dyDescent="0.25">
      <c r="A114" s="2" t="s">
        <v>142</v>
      </c>
      <c r="B114" s="42">
        <v>9000</v>
      </c>
      <c r="C114" s="2" t="s">
        <v>36</v>
      </c>
      <c r="D114" s="29">
        <v>5</v>
      </c>
      <c r="E114" s="30"/>
      <c r="F114" s="29">
        <v>5</v>
      </c>
      <c r="G114" s="31">
        <v>0</v>
      </c>
    </row>
    <row r="115" spans="1:7" x14ac:dyDescent="0.25">
      <c r="A115" s="2" t="s">
        <v>11</v>
      </c>
      <c r="B115" s="42">
        <v>5800</v>
      </c>
      <c r="C115" s="2" t="s">
        <v>36</v>
      </c>
      <c r="D115" s="29">
        <v>901</v>
      </c>
      <c r="E115" s="30"/>
      <c r="F115" s="29">
        <v>518</v>
      </c>
      <c r="G115" s="31">
        <v>-383</v>
      </c>
    </row>
    <row r="116" spans="1:7" x14ac:dyDescent="0.25">
      <c r="A116" s="2" t="s">
        <v>143</v>
      </c>
      <c r="B116" s="42">
        <v>6650</v>
      </c>
      <c r="C116" s="2" t="s">
        <v>36</v>
      </c>
      <c r="D116" s="29">
        <v>200</v>
      </c>
      <c r="E116" s="30"/>
      <c r="F116" s="29">
        <v>200</v>
      </c>
      <c r="G116" s="31">
        <v>0</v>
      </c>
    </row>
    <row r="117" spans="1:7" x14ac:dyDescent="0.25">
      <c r="A117" s="2" t="s">
        <v>144</v>
      </c>
      <c r="B117" s="42">
        <v>35000</v>
      </c>
      <c r="C117" s="2" t="s">
        <v>36</v>
      </c>
      <c r="D117" s="29">
        <v>0</v>
      </c>
      <c r="E117" s="30"/>
      <c r="F117" s="29">
        <v>8</v>
      </c>
      <c r="G117" s="31">
        <v>8</v>
      </c>
    </row>
    <row r="118" spans="1:7" x14ac:dyDescent="0.25">
      <c r="A118" s="2" t="s">
        <v>145</v>
      </c>
      <c r="B118" s="42">
        <v>35000</v>
      </c>
      <c r="C118" s="2" t="s">
        <v>36</v>
      </c>
      <c r="D118" s="29">
        <v>8</v>
      </c>
      <c r="E118" s="30"/>
      <c r="F118" s="29">
        <v>0</v>
      </c>
      <c r="G118" s="31">
        <v>-8</v>
      </c>
    </row>
    <row r="119" spans="1:7" x14ac:dyDescent="0.25">
      <c r="A119" s="2" t="s">
        <v>146</v>
      </c>
      <c r="B119" s="42">
        <v>25000</v>
      </c>
      <c r="C119" s="2" t="s">
        <v>36</v>
      </c>
      <c r="D119" s="29">
        <v>0</v>
      </c>
      <c r="E119" s="30"/>
      <c r="F119" s="29">
        <v>40</v>
      </c>
      <c r="G119" s="31">
        <v>40</v>
      </c>
    </row>
    <row r="120" spans="1:7" x14ac:dyDescent="0.25">
      <c r="A120" s="2" t="s">
        <v>147</v>
      </c>
      <c r="B120" s="42">
        <v>25000</v>
      </c>
      <c r="C120" s="2" t="s">
        <v>36</v>
      </c>
      <c r="D120" s="29">
        <v>40</v>
      </c>
      <c r="E120" s="30"/>
      <c r="F120" s="29">
        <v>0</v>
      </c>
      <c r="G120" s="31">
        <v>-40</v>
      </c>
    </row>
    <row r="121" spans="1:7" x14ac:dyDescent="0.25">
      <c r="A121" s="2" t="s">
        <v>148</v>
      </c>
      <c r="B121" s="42">
        <v>31300</v>
      </c>
      <c r="C121" s="2" t="s">
        <v>49</v>
      </c>
      <c r="D121" s="29">
        <v>18</v>
      </c>
      <c r="E121" s="30"/>
      <c r="F121" s="29">
        <v>0</v>
      </c>
      <c r="G121" s="31">
        <v>-18</v>
      </c>
    </row>
    <row r="122" spans="1:7" x14ac:dyDescent="0.25">
      <c r="A122" s="2" t="s">
        <v>149</v>
      </c>
      <c r="B122" s="42">
        <v>18000</v>
      </c>
      <c r="C122" s="2" t="s">
        <v>49</v>
      </c>
      <c r="D122" s="29">
        <v>17</v>
      </c>
      <c r="E122" s="30"/>
      <c r="F122" s="29">
        <v>0</v>
      </c>
      <c r="G122" s="31">
        <v>-17</v>
      </c>
    </row>
    <row r="123" spans="1:7" x14ac:dyDescent="0.25">
      <c r="A123" s="2" t="s">
        <v>150</v>
      </c>
      <c r="B123" s="42">
        <v>39350</v>
      </c>
      <c r="C123" s="2" t="s">
        <v>49</v>
      </c>
      <c r="D123" s="29">
        <v>26</v>
      </c>
      <c r="E123" s="30"/>
      <c r="F123" s="29">
        <v>0</v>
      </c>
      <c r="G123" s="31">
        <v>-26</v>
      </c>
    </row>
    <row r="124" spans="1:7" x14ac:dyDescent="0.25">
      <c r="A124" s="2" t="s">
        <v>151</v>
      </c>
      <c r="B124" s="42">
        <v>20100</v>
      </c>
      <c r="C124" s="2" t="s">
        <v>49</v>
      </c>
      <c r="D124" s="29">
        <v>31</v>
      </c>
      <c r="E124" s="30"/>
      <c r="F124" s="29">
        <v>0</v>
      </c>
      <c r="G124" s="31">
        <v>-31</v>
      </c>
    </row>
    <row r="125" spans="1:7" x14ac:dyDescent="0.25">
      <c r="A125" s="2" t="s">
        <v>152</v>
      </c>
      <c r="B125" s="42">
        <v>94076.470588235301</v>
      </c>
      <c r="C125" s="2" t="s">
        <v>36</v>
      </c>
      <c r="D125" s="29">
        <v>17</v>
      </c>
      <c r="E125" s="30"/>
      <c r="F125" s="29">
        <v>14</v>
      </c>
      <c r="G125" s="31">
        <v>-3</v>
      </c>
    </row>
    <row r="126" spans="1:7" x14ac:dyDescent="0.25">
      <c r="A126" s="2" t="s">
        <v>153</v>
      </c>
      <c r="B126" s="42">
        <v>10896.551724137931</v>
      </c>
      <c r="C126" s="2" t="s">
        <v>57</v>
      </c>
      <c r="D126" s="29">
        <v>29</v>
      </c>
      <c r="E126" s="30"/>
      <c r="F126" s="29">
        <v>27</v>
      </c>
      <c r="G126" s="31">
        <v>-2</v>
      </c>
    </row>
    <row r="127" spans="1:7" x14ac:dyDescent="0.25">
      <c r="A127" s="2" t="s">
        <v>154</v>
      </c>
      <c r="B127" s="42">
        <v>156045</v>
      </c>
      <c r="C127" s="2" t="s">
        <v>155</v>
      </c>
      <c r="D127" s="29">
        <v>3</v>
      </c>
      <c r="E127" s="30"/>
      <c r="F127" s="29">
        <v>0</v>
      </c>
      <c r="G127" s="31">
        <v>-3</v>
      </c>
    </row>
    <row r="128" spans="1:7" x14ac:dyDescent="0.25">
      <c r="A128" s="2" t="s">
        <v>156</v>
      </c>
      <c r="B128" s="42">
        <v>156045</v>
      </c>
      <c r="C128" s="2" t="s">
        <v>155</v>
      </c>
      <c r="D128" s="29">
        <v>2</v>
      </c>
      <c r="E128" s="30"/>
      <c r="F128" s="29">
        <v>0</v>
      </c>
      <c r="G128" s="31">
        <v>-2</v>
      </c>
    </row>
    <row r="129" spans="1:7" x14ac:dyDescent="0.25">
      <c r="A129" s="2" t="s">
        <v>157</v>
      </c>
      <c r="B129" s="42">
        <v>1425</v>
      </c>
      <c r="C129" s="2" t="s">
        <v>36</v>
      </c>
      <c r="D129" s="29">
        <v>94</v>
      </c>
      <c r="E129" s="30"/>
      <c r="F129" s="29">
        <v>56</v>
      </c>
      <c r="G129" s="31">
        <v>-38</v>
      </c>
    </row>
    <row r="130" spans="1:7" x14ac:dyDescent="0.25">
      <c r="A130" s="2" t="s">
        <v>158</v>
      </c>
      <c r="B130" s="42">
        <v>1983.3333333333333</v>
      </c>
      <c r="C130" s="2" t="s">
        <v>36</v>
      </c>
      <c r="D130" s="29">
        <v>36</v>
      </c>
      <c r="E130" s="30"/>
      <c r="F130" s="29">
        <v>34</v>
      </c>
      <c r="G130" s="31">
        <v>-2</v>
      </c>
    </row>
    <row r="131" spans="1:7" x14ac:dyDescent="0.25">
      <c r="A131" s="2" t="s">
        <v>159</v>
      </c>
      <c r="B131" s="42">
        <v>2491.7127071823206</v>
      </c>
      <c r="C131" s="2" t="s">
        <v>36</v>
      </c>
      <c r="D131" s="29">
        <v>181</v>
      </c>
      <c r="E131" s="30"/>
      <c r="F131" s="29">
        <v>181</v>
      </c>
      <c r="G131" s="31">
        <v>0</v>
      </c>
    </row>
    <row r="132" spans="1:7" x14ac:dyDescent="0.25">
      <c r="A132" s="4" t="s">
        <v>159</v>
      </c>
      <c r="B132" s="42">
        <v>3000</v>
      </c>
      <c r="C132" s="2" t="s">
        <v>36</v>
      </c>
      <c r="D132" s="29">
        <v>77</v>
      </c>
      <c r="E132" s="30"/>
      <c r="F132" s="29">
        <v>14</v>
      </c>
      <c r="G132" s="31">
        <v>-63</v>
      </c>
    </row>
    <row r="133" spans="1:7" x14ac:dyDescent="0.25">
      <c r="A133" s="2" t="s">
        <v>160</v>
      </c>
      <c r="B133" s="42">
        <v>15000</v>
      </c>
      <c r="C133" s="2" t="s">
        <v>36</v>
      </c>
      <c r="D133" s="29">
        <v>41</v>
      </c>
      <c r="E133" s="30"/>
      <c r="F133" s="29">
        <v>18</v>
      </c>
      <c r="G133" s="31">
        <v>-23</v>
      </c>
    </row>
    <row r="134" spans="1:7" x14ac:dyDescent="0.25">
      <c r="A134" s="2" t="s">
        <v>161</v>
      </c>
      <c r="B134" s="42">
        <v>41000</v>
      </c>
      <c r="C134" s="2" t="s">
        <v>63</v>
      </c>
      <c r="D134" s="29">
        <v>20</v>
      </c>
      <c r="E134" s="30"/>
      <c r="F134" s="29">
        <v>13</v>
      </c>
      <c r="G134" s="31">
        <v>-7</v>
      </c>
    </row>
    <row r="135" spans="1:7" x14ac:dyDescent="0.25">
      <c r="A135" s="2" t="s">
        <v>162</v>
      </c>
      <c r="B135" s="42">
        <v>34000</v>
      </c>
      <c r="C135" s="2" t="s">
        <v>63</v>
      </c>
      <c r="D135" s="29">
        <v>10</v>
      </c>
      <c r="E135" s="30"/>
      <c r="F135" s="29">
        <v>5</v>
      </c>
      <c r="G135" s="31">
        <v>-5</v>
      </c>
    </row>
    <row r="136" spans="1:7" x14ac:dyDescent="0.25">
      <c r="A136" s="2" t="s">
        <v>163</v>
      </c>
      <c r="B136" s="42">
        <v>3750</v>
      </c>
      <c r="C136" s="2" t="s">
        <v>36</v>
      </c>
      <c r="D136" s="29">
        <v>120</v>
      </c>
      <c r="E136" s="30"/>
      <c r="F136" s="29">
        <v>120</v>
      </c>
      <c r="G136" s="31">
        <v>0</v>
      </c>
    </row>
    <row r="137" spans="1:7" x14ac:dyDescent="0.25">
      <c r="A137" s="2" t="s">
        <v>164</v>
      </c>
      <c r="B137" s="42">
        <v>1500</v>
      </c>
      <c r="C137" s="2" t="s">
        <v>36</v>
      </c>
      <c r="D137" s="29">
        <v>7</v>
      </c>
      <c r="E137" s="30"/>
      <c r="F137" s="29">
        <v>7</v>
      </c>
      <c r="G137" s="31">
        <v>0</v>
      </c>
    </row>
    <row r="138" spans="1:7" x14ac:dyDescent="0.25">
      <c r="A138" s="2" t="s">
        <v>165</v>
      </c>
      <c r="B138" s="42">
        <v>21000</v>
      </c>
      <c r="C138" s="2" t="s">
        <v>36</v>
      </c>
      <c r="D138" s="29">
        <v>0</v>
      </c>
      <c r="E138" s="30"/>
      <c r="F138" s="29">
        <v>3</v>
      </c>
      <c r="G138" s="31">
        <v>3</v>
      </c>
    </row>
    <row r="139" spans="1:7" x14ac:dyDescent="0.25">
      <c r="A139" s="4" t="s">
        <v>165</v>
      </c>
      <c r="B139" s="42">
        <v>45000</v>
      </c>
      <c r="C139" s="2" t="s">
        <v>36</v>
      </c>
      <c r="D139" s="29">
        <v>5</v>
      </c>
      <c r="E139" s="30"/>
      <c r="F139" s="29">
        <v>0</v>
      </c>
      <c r="G139" s="31">
        <v>-5</v>
      </c>
    </row>
    <row r="140" spans="1:7" x14ac:dyDescent="0.25">
      <c r="A140" s="2" t="s">
        <v>166</v>
      </c>
      <c r="B140" s="42">
        <v>38600</v>
      </c>
      <c r="C140" s="2" t="s">
        <v>57</v>
      </c>
      <c r="D140" s="29">
        <v>5</v>
      </c>
      <c r="E140" s="30"/>
      <c r="F140" s="29">
        <v>5</v>
      </c>
      <c r="G140" s="31">
        <v>0</v>
      </c>
    </row>
    <row r="141" spans="1:7" x14ac:dyDescent="0.25">
      <c r="A141" s="2" t="s">
        <v>167</v>
      </c>
      <c r="B141" s="42">
        <v>11000</v>
      </c>
      <c r="C141" s="2" t="s">
        <v>36</v>
      </c>
      <c r="D141" s="29">
        <v>12</v>
      </c>
      <c r="E141" s="30"/>
      <c r="F141" s="29">
        <v>7</v>
      </c>
      <c r="G141" s="31">
        <v>-5</v>
      </c>
    </row>
    <row r="142" spans="1:7" x14ac:dyDescent="0.25">
      <c r="A142" s="2" t="s">
        <v>168</v>
      </c>
      <c r="B142" s="42">
        <v>638944.4444444445</v>
      </c>
      <c r="C142" s="2" t="s">
        <v>64</v>
      </c>
      <c r="D142" s="29">
        <v>9</v>
      </c>
      <c r="E142" s="30"/>
      <c r="F142" s="29">
        <v>7</v>
      </c>
      <c r="G142" s="31">
        <v>-2</v>
      </c>
    </row>
    <row r="143" spans="1:7" x14ac:dyDescent="0.25">
      <c r="A143" s="2" t="s">
        <v>169</v>
      </c>
      <c r="B143" s="42">
        <v>54000</v>
      </c>
      <c r="C143" s="2" t="s">
        <v>170</v>
      </c>
      <c r="D143" s="29">
        <v>8</v>
      </c>
      <c r="E143" s="30"/>
      <c r="F143" s="29">
        <v>7</v>
      </c>
      <c r="G143" s="31">
        <v>-1</v>
      </c>
    </row>
    <row r="144" spans="1:7" x14ac:dyDescent="0.25">
      <c r="A144" s="2" t="s">
        <v>171</v>
      </c>
      <c r="B144" s="42">
        <v>4000</v>
      </c>
      <c r="C144" s="2" t="s">
        <v>36</v>
      </c>
      <c r="D144" s="29">
        <v>38</v>
      </c>
      <c r="E144" s="30"/>
      <c r="F144" s="29">
        <v>0</v>
      </c>
      <c r="G144" s="31">
        <v>-38</v>
      </c>
    </row>
    <row r="145" spans="1:7" x14ac:dyDescent="0.25">
      <c r="A145" s="4" t="s">
        <v>171</v>
      </c>
      <c r="B145" s="42">
        <v>8913.7931034482754</v>
      </c>
      <c r="C145" s="2" t="s">
        <v>36</v>
      </c>
      <c r="D145" s="29">
        <v>0</v>
      </c>
      <c r="E145" s="30"/>
      <c r="F145" s="29">
        <v>37</v>
      </c>
      <c r="G145" s="31">
        <v>37</v>
      </c>
    </row>
    <row r="146" spans="1:7" x14ac:dyDescent="0.25">
      <c r="A146" s="2" t="s">
        <v>172</v>
      </c>
      <c r="B146" s="42">
        <v>500</v>
      </c>
      <c r="C146" s="2" t="s">
        <v>36</v>
      </c>
      <c r="D146" s="29">
        <v>9</v>
      </c>
      <c r="E146" s="30"/>
      <c r="F146" s="29">
        <v>9</v>
      </c>
      <c r="G146" s="31">
        <v>0</v>
      </c>
    </row>
    <row r="147" spans="1:7" x14ac:dyDescent="0.25">
      <c r="A147" s="2" t="s">
        <v>173</v>
      </c>
      <c r="B147" s="42">
        <v>28500</v>
      </c>
      <c r="C147" s="2" t="s">
        <v>174</v>
      </c>
      <c r="D147" s="29">
        <v>21</v>
      </c>
      <c r="E147" s="30"/>
      <c r="F147" s="29">
        <v>0</v>
      </c>
      <c r="G147" s="31">
        <v>-21</v>
      </c>
    </row>
    <row r="148" spans="1:7" x14ac:dyDescent="0.25">
      <c r="A148" s="2" t="s">
        <v>175</v>
      </c>
      <c r="B148" s="42">
        <v>50300</v>
      </c>
      <c r="C148" s="2" t="s">
        <v>36</v>
      </c>
      <c r="D148" s="29">
        <v>2</v>
      </c>
      <c r="E148" s="30"/>
      <c r="F148" s="29">
        <v>2</v>
      </c>
      <c r="G148" s="31">
        <v>0</v>
      </c>
    </row>
    <row r="149" spans="1:7" x14ac:dyDescent="0.25">
      <c r="A149" s="2" t="s">
        <v>176</v>
      </c>
      <c r="B149" s="42">
        <v>5100</v>
      </c>
      <c r="C149" s="2" t="s">
        <v>36</v>
      </c>
      <c r="D149" s="29">
        <v>10</v>
      </c>
      <c r="E149" s="30"/>
      <c r="F149" s="29">
        <v>10</v>
      </c>
      <c r="G149" s="31">
        <v>0</v>
      </c>
    </row>
    <row r="150" spans="1:7" x14ac:dyDescent="0.25">
      <c r="A150" s="2" t="s">
        <v>177</v>
      </c>
      <c r="B150" s="42">
        <v>34200</v>
      </c>
      <c r="C150" s="2" t="s">
        <v>36</v>
      </c>
      <c r="D150" s="29">
        <v>4</v>
      </c>
      <c r="E150" s="30"/>
      <c r="F150" s="29">
        <v>4</v>
      </c>
      <c r="G150" s="31">
        <v>0</v>
      </c>
    </row>
    <row r="151" spans="1:7" x14ac:dyDescent="0.25">
      <c r="A151" s="2" t="s">
        <v>178</v>
      </c>
      <c r="B151" s="42">
        <v>8350</v>
      </c>
      <c r="C151" s="2" t="s">
        <v>36</v>
      </c>
      <c r="D151" s="29">
        <v>9</v>
      </c>
      <c r="E151" s="30"/>
      <c r="F151" s="29">
        <v>0</v>
      </c>
      <c r="G151" s="31">
        <v>-9</v>
      </c>
    </row>
    <row r="152" spans="1:7" x14ac:dyDescent="0.25">
      <c r="A152" s="4" t="s">
        <v>178</v>
      </c>
      <c r="B152" s="42">
        <v>27500</v>
      </c>
      <c r="C152" s="2" t="s">
        <v>36</v>
      </c>
      <c r="D152" s="29">
        <v>0</v>
      </c>
      <c r="E152" s="30"/>
      <c r="F152" s="29">
        <v>9</v>
      </c>
      <c r="G152" s="31">
        <v>9</v>
      </c>
    </row>
    <row r="153" spans="1:7" x14ac:dyDescent="0.25">
      <c r="A153" s="2" t="s">
        <v>179</v>
      </c>
      <c r="B153" s="42">
        <v>8000</v>
      </c>
      <c r="C153" s="2" t="s">
        <v>36</v>
      </c>
      <c r="D153" s="29">
        <v>4</v>
      </c>
      <c r="E153" s="30"/>
      <c r="F153" s="29">
        <v>4</v>
      </c>
      <c r="G153" s="31">
        <v>0</v>
      </c>
    </row>
    <row r="154" spans="1:7" x14ac:dyDescent="0.25">
      <c r="A154" s="2" t="s">
        <v>180</v>
      </c>
      <c r="B154" s="42">
        <v>81500</v>
      </c>
      <c r="C154" s="2" t="s">
        <v>36</v>
      </c>
      <c r="D154" s="29">
        <v>6</v>
      </c>
      <c r="E154" s="30"/>
      <c r="F154" s="29">
        <v>6</v>
      </c>
      <c r="G154" s="31">
        <v>0</v>
      </c>
    </row>
    <row r="155" spans="1:7" x14ac:dyDescent="0.25">
      <c r="A155" s="2" t="s">
        <v>181</v>
      </c>
      <c r="B155" s="42">
        <v>156000</v>
      </c>
      <c r="C155" s="2" t="s">
        <v>36</v>
      </c>
      <c r="D155" s="29">
        <v>10</v>
      </c>
      <c r="E155" s="30"/>
      <c r="F155" s="29">
        <v>9</v>
      </c>
      <c r="G155" s="31">
        <v>-1</v>
      </c>
    </row>
    <row r="156" spans="1:7" x14ac:dyDescent="0.25">
      <c r="A156" s="2" t="s">
        <v>182</v>
      </c>
      <c r="B156" s="42">
        <v>68000</v>
      </c>
      <c r="C156" s="2" t="s">
        <v>36</v>
      </c>
      <c r="D156" s="29">
        <v>4</v>
      </c>
      <c r="E156" s="30"/>
      <c r="F156" s="29">
        <v>3</v>
      </c>
      <c r="G156" s="31">
        <v>-1</v>
      </c>
    </row>
    <row r="157" spans="1:7" x14ac:dyDescent="0.25">
      <c r="A157" s="2" t="s">
        <v>183</v>
      </c>
      <c r="B157" s="42">
        <v>38500</v>
      </c>
      <c r="C157" s="2" t="s">
        <v>36</v>
      </c>
      <c r="D157" s="29">
        <v>11</v>
      </c>
      <c r="E157" s="30"/>
      <c r="F157" s="29">
        <v>11</v>
      </c>
      <c r="G157" s="31">
        <v>0</v>
      </c>
    </row>
    <row r="158" spans="1:7" x14ac:dyDescent="0.25">
      <c r="A158" s="2" t="s">
        <v>184</v>
      </c>
      <c r="B158" s="42">
        <v>12000</v>
      </c>
      <c r="C158" s="2" t="s">
        <v>36</v>
      </c>
      <c r="D158" s="29">
        <v>0</v>
      </c>
      <c r="E158" s="30"/>
      <c r="F158" s="29">
        <v>2</v>
      </c>
      <c r="G158" s="31">
        <v>2</v>
      </c>
    </row>
    <row r="159" spans="1:7" x14ac:dyDescent="0.25">
      <c r="A159" s="4" t="s">
        <v>184</v>
      </c>
      <c r="B159" s="42">
        <v>35500</v>
      </c>
      <c r="C159" s="2" t="s">
        <v>36</v>
      </c>
      <c r="D159" s="29">
        <v>2</v>
      </c>
      <c r="E159" s="30"/>
      <c r="F159" s="29">
        <v>0</v>
      </c>
      <c r="G159" s="31">
        <v>-2</v>
      </c>
    </row>
    <row r="160" spans="1:7" x14ac:dyDescent="0.25">
      <c r="A160" s="2" t="s">
        <v>185</v>
      </c>
      <c r="B160" s="42">
        <v>4500</v>
      </c>
      <c r="C160" s="2" t="s">
        <v>64</v>
      </c>
      <c r="D160" s="29">
        <v>69</v>
      </c>
      <c r="E160" s="30"/>
      <c r="F160" s="29">
        <v>0</v>
      </c>
      <c r="G160" s="31">
        <v>-69</v>
      </c>
    </row>
    <row r="161" spans="1:7" x14ac:dyDescent="0.25">
      <c r="A161" s="2" t="s">
        <v>186</v>
      </c>
      <c r="B161" s="42">
        <v>3400</v>
      </c>
      <c r="C161" s="2" t="s">
        <v>64</v>
      </c>
      <c r="D161" s="29">
        <v>24</v>
      </c>
      <c r="E161" s="30"/>
      <c r="F161" s="29">
        <v>0</v>
      </c>
      <c r="G161" s="31">
        <v>-24</v>
      </c>
    </row>
    <row r="162" spans="1:7" x14ac:dyDescent="0.25">
      <c r="A162" s="2" t="s">
        <v>187</v>
      </c>
      <c r="B162" s="42">
        <v>5000</v>
      </c>
      <c r="C162" s="2" t="s">
        <v>64</v>
      </c>
      <c r="D162" s="29">
        <v>24</v>
      </c>
      <c r="E162" s="30"/>
      <c r="F162" s="29">
        <v>0</v>
      </c>
      <c r="G162" s="31">
        <v>-24</v>
      </c>
    </row>
    <row r="163" spans="1:7" x14ac:dyDescent="0.25">
      <c r="A163" s="2" t="s">
        <v>188</v>
      </c>
      <c r="B163" s="42">
        <v>2200</v>
      </c>
      <c r="C163" s="2" t="s">
        <v>64</v>
      </c>
      <c r="D163" s="29">
        <v>12</v>
      </c>
      <c r="E163" s="30"/>
      <c r="F163" s="29">
        <v>0</v>
      </c>
      <c r="G163" s="31">
        <v>-12</v>
      </c>
    </row>
    <row r="164" spans="1:7" x14ac:dyDescent="0.25">
      <c r="A164" s="2" t="s">
        <v>189</v>
      </c>
      <c r="B164" s="42">
        <v>2200</v>
      </c>
      <c r="C164" s="2" t="s">
        <v>64</v>
      </c>
      <c r="D164" s="29">
        <v>12</v>
      </c>
      <c r="E164" s="30"/>
      <c r="F164" s="29">
        <v>0</v>
      </c>
      <c r="G164" s="31">
        <v>-12</v>
      </c>
    </row>
    <row r="165" spans="1:7" x14ac:dyDescent="0.25">
      <c r="A165" s="2" t="s">
        <v>190</v>
      </c>
      <c r="B165" s="42">
        <v>1800</v>
      </c>
      <c r="C165" s="2" t="s">
        <v>64</v>
      </c>
      <c r="D165" s="29">
        <v>684</v>
      </c>
      <c r="E165" s="30"/>
      <c r="F165" s="29">
        <v>0</v>
      </c>
      <c r="G165" s="31">
        <v>-684</v>
      </c>
    </row>
    <row r="166" spans="1:7" x14ac:dyDescent="0.25">
      <c r="A166" s="2" t="s">
        <v>191</v>
      </c>
      <c r="B166" s="42">
        <v>2200</v>
      </c>
      <c r="C166" s="2" t="s">
        <v>64</v>
      </c>
      <c r="D166" s="29">
        <v>24</v>
      </c>
      <c r="E166" s="30"/>
      <c r="F166" s="29">
        <v>0</v>
      </c>
      <c r="G166" s="31">
        <v>-24</v>
      </c>
    </row>
    <row r="167" spans="1:7" x14ac:dyDescent="0.25">
      <c r="A167" s="2" t="s">
        <v>192</v>
      </c>
      <c r="B167" s="42">
        <v>5000</v>
      </c>
      <c r="C167" s="2" t="s">
        <v>64</v>
      </c>
      <c r="D167" s="29">
        <v>12</v>
      </c>
      <c r="E167" s="30"/>
      <c r="F167" s="29">
        <v>0</v>
      </c>
      <c r="G167" s="31">
        <v>-12</v>
      </c>
    </row>
    <row r="168" spans="1:7" x14ac:dyDescent="0.25">
      <c r="A168" s="2" t="s">
        <v>193</v>
      </c>
      <c r="B168" s="42">
        <v>2200</v>
      </c>
      <c r="C168" s="2" t="s">
        <v>64</v>
      </c>
      <c r="D168" s="29">
        <v>36</v>
      </c>
      <c r="E168" s="30"/>
      <c r="F168" s="29">
        <v>0</v>
      </c>
      <c r="G168" s="31">
        <v>-36</v>
      </c>
    </row>
    <row r="169" spans="1:7" x14ac:dyDescent="0.25">
      <c r="A169" s="2" t="s">
        <v>194</v>
      </c>
      <c r="B169" s="42">
        <v>6000</v>
      </c>
      <c r="C169" s="2" t="s">
        <v>36</v>
      </c>
      <c r="D169" s="29">
        <v>26</v>
      </c>
      <c r="E169" s="30"/>
      <c r="F169" s="29">
        <v>26</v>
      </c>
      <c r="G169" s="31">
        <v>0</v>
      </c>
    </row>
    <row r="170" spans="1:7" x14ac:dyDescent="0.25">
      <c r="A170" s="2" t="s">
        <v>195</v>
      </c>
      <c r="B170" s="42">
        <v>7058.8235294117649</v>
      </c>
      <c r="C170" s="2" t="s">
        <v>36</v>
      </c>
      <c r="D170" s="29">
        <v>17</v>
      </c>
      <c r="E170" s="30"/>
      <c r="F170" s="29">
        <v>17</v>
      </c>
      <c r="G170" s="31">
        <v>0</v>
      </c>
    </row>
    <row r="171" spans="1:7" x14ac:dyDescent="0.25">
      <c r="A171" s="2" t="s">
        <v>196</v>
      </c>
      <c r="B171" s="42">
        <v>6250</v>
      </c>
      <c r="C171" s="2" t="s">
        <v>36</v>
      </c>
      <c r="D171" s="29">
        <v>12</v>
      </c>
      <c r="E171" s="30"/>
      <c r="F171" s="29">
        <v>11</v>
      </c>
      <c r="G171" s="31">
        <v>-1</v>
      </c>
    </row>
    <row r="172" spans="1:7" x14ac:dyDescent="0.25">
      <c r="A172" s="2" t="s">
        <v>197</v>
      </c>
      <c r="B172" s="42">
        <v>8000</v>
      </c>
      <c r="C172" s="2" t="s">
        <v>36</v>
      </c>
      <c r="D172" s="29">
        <v>26</v>
      </c>
      <c r="E172" s="30"/>
      <c r="F172" s="29">
        <v>26</v>
      </c>
      <c r="G172" s="31">
        <v>0</v>
      </c>
    </row>
    <row r="173" spans="1:7" x14ac:dyDescent="0.25">
      <c r="A173" s="2" t="s">
        <v>198</v>
      </c>
      <c r="B173" s="42">
        <v>9000</v>
      </c>
      <c r="C173" s="2" t="s">
        <v>36</v>
      </c>
      <c r="D173" s="29">
        <v>18</v>
      </c>
      <c r="E173" s="30"/>
      <c r="F173" s="29">
        <v>16</v>
      </c>
      <c r="G173" s="31">
        <v>-2</v>
      </c>
    </row>
    <row r="174" spans="1:7" x14ac:dyDescent="0.25">
      <c r="A174" s="2" t="s">
        <v>199</v>
      </c>
      <c r="B174" s="42">
        <v>8600</v>
      </c>
      <c r="C174" s="2" t="s">
        <v>36</v>
      </c>
      <c r="D174" s="29">
        <v>24</v>
      </c>
      <c r="E174" s="30"/>
      <c r="F174" s="29">
        <v>16</v>
      </c>
      <c r="G174" s="31">
        <v>-8</v>
      </c>
    </row>
    <row r="175" spans="1:7" x14ac:dyDescent="0.25">
      <c r="A175" s="2" t="s">
        <v>200</v>
      </c>
      <c r="B175" s="42">
        <v>8350</v>
      </c>
      <c r="C175" s="2" t="s">
        <v>36</v>
      </c>
      <c r="D175" s="29">
        <v>0</v>
      </c>
      <c r="E175" s="30"/>
      <c r="F175" s="29">
        <v>72</v>
      </c>
      <c r="G175" s="31">
        <v>72</v>
      </c>
    </row>
    <row r="176" spans="1:7" x14ac:dyDescent="0.25">
      <c r="A176" s="4" t="s">
        <v>200</v>
      </c>
      <c r="B176" s="42">
        <v>8913.7931034482754</v>
      </c>
      <c r="C176" s="2" t="s">
        <v>36</v>
      </c>
      <c r="D176" s="29">
        <v>87</v>
      </c>
      <c r="E176" s="30"/>
      <c r="F176" s="29">
        <v>0</v>
      </c>
      <c r="G176" s="31">
        <v>-87</v>
      </c>
    </row>
    <row r="177" spans="1:7" x14ac:dyDescent="0.25">
      <c r="A177" s="2" t="s">
        <v>201</v>
      </c>
      <c r="B177" s="42">
        <v>4000</v>
      </c>
      <c r="C177" s="2" t="s">
        <v>36</v>
      </c>
      <c r="D177" s="29">
        <v>0</v>
      </c>
      <c r="E177" s="30"/>
      <c r="F177" s="29">
        <v>5</v>
      </c>
      <c r="G177" s="31">
        <v>5</v>
      </c>
    </row>
    <row r="178" spans="1:7" x14ac:dyDescent="0.25">
      <c r="A178" s="4" t="s">
        <v>201</v>
      </c>
      <c r="B178" s="42">
        <v>30000</v>
      </c>
      <c r="C178" s="2" t="s">
        <v>36</v>
      </c>
      <c r="D178" s="29">
        <v>6</v>
      </c>
      <c r="E178" s="30"/>
      <c r="F178" s="29">
        <v>0</v>
      </c>
      <c r="G178" s="31">
        <v>-6</v>
      </c>
    </row>
    <row r="179" spans="1:7" x14ac:dyDescent="0.25">
      <c r="A179" s="2" t="s">
        <v>202</v>
      </c>
      <c r="B179" s="42">
        <v>5800</v>
      </c>
      <c r="C179" s="2" t="s">
        <v>36</v>
      </c>
      <c r="D179" s="29">
        <v>200</v>
      </c>
      <c r="E179" s="30"/>
      <c r="F179" s="29">
        <v>57</v>
      </c>
      <c r="G179" s="31">
        <v>-143</v>
      </c>
    </row>
    <row r="180" spans="1:7" x14ac:dyDescent="0.25">
      <c r="A180" s="2" t="s">
        <v>203</v>
      </c>
      <c r="B180" s="42">
        <v>21500</v>
      </c>
      <c r="C180" s="2" t="s">
        <v>36</v>
      </c>
      <c r="D180" s="29">
        <v>65</v>
      </c>
      <c r="E180" s="30"/>
      <c r="F180" s="29">
        <v>56</v>
      </c>
      <c r="G180" s="31">
        <v>-9</v>
      </c>
    </row>
    <row r="181" spans="1:7" x14ac:dyDescent="0.25">
      <c r="A181" s="2" t="s">
        <v>204</v>
      </c>
      <c r="B181" s="42">
        <v>52000</v>
      </c>
      <c r="C181" s="2" t="s">
        <v>57</v>
      </c>
      <c r="D181" s="29">
        <v>8</v>
      </c>
      <c r="E181" s="30"/>
      <c r="F181" s="29">
        <v>8</v>
      </c>
      <c r="G181" s="31">
        <v>0</v>
      </c>
    </row>
    <row r="182" spans="1:7" x14ac:dyDescent="0.25">
      <c r="A182" s="2" t="s">
        <v>205</v>
      </c>
      <c r="B182" s="42">
        <v>15275</v>
      </c>
      <c r="C182" s="2" t="s">
        <v>59</v>
      </c>
      <c r="D182" s="29">
        <v>4</v>
      </c>
      <c r="E182" s="30"/>
      <c r="F182" s="29">
        <v>0</v>
      </c>
      <c r="G182" s="31">
        <v>-4</v>
      </c>
    </row>
    <row r="183" spans="1:7" x14ac:dyDescent="0.25">
      <c r="A183" s="2" t="s">
        <v>206</v>
      </c>
      <c r="B183" s="42">
        <v>23700</v>
      </c>
      <c r="C183" s="2" t="s">
        <v>36</v>
      </c>
      <c r="D183" s="29">
        <v>70</v>
      </c>
      <c r="E183" s="30"/>
      <c r="F183" s="29">
        <v>62</v>
      </c>
      <c r="G183" s="31">
        <v>-8</v>
      </c>
    </row>
    <row r="184" spans="1:7" x14ac:dyDescent="0.25">
      <c r="A184" s="2" t="s">
        <v>207</v>
      </c>
      <c r="B184" s="42">
        <v>3550</v>
      </c>
      <c r="C184" s="2" t="s">
        <v>49</v>
      </c>
      <c r="D184" s="29">
        <v>118</v>
      </c>
      <c r="E184" s="30"/>
      <c r="F184" s="29">
        <v>0</v>
      </c>
      <c r="G184" s="31">
        <v>-118</v>
      </c>
    </row>
    <row r="185" spans="1:7" x14ac:dyDescent="0.25">
      <c r="A185" s="2" t="s">
        <v>208</v>
      </c>
      <c r="B185" s="42">
        <v>19500</v>
      </c>
      <c r="C185" s="2" t="s">
        <v>209</v>
      </c>
      <c r="D185" s="29">
        <v>8</v>
      </c>
      <c r="E185" s="30"/>
      <c r="F185" s="29">
        <v>6</v>
      </c>
      <c r="G185" s="31">
        <v>-2</v>
      </c>
    </row>
    <row r="186" spans="1:7" x14ac:dyDescent="0.25">
      <c r="A186" s="2" t="s">
        <v>210</v>
      </c>
      <c r="B186" s="42">
        <v>30000</v>
      </c>
      <c r="C186" s="2" t="s">
        <v>36</v>
      </c>
      <c r="D186" s="29">
        <v>2</v>
      </c>
      <c r="E186" s="30"/>
      <c r="F186" s="29">
        <v>0</v>
      </c>
      <c r="G186" s="31">
        <v>-2</v>
      </c>
    </row>
    <row r="187" spans="1:7" x14ac:dyDescent="0.25">
      <c r="A187" s="2" t="s">
        <v>211</v>
      </c>
      <c r="B187" s="42">
        <v>27500</v>
      </c>
      <c r="C187" s="2" t="s">
        <v>36</v>
      </c>
      <c r="D187" s="29">
        <v>2</v>
      </c>
      <c r="E187" s="30"/>
      <c r="F187" s="29">
        <v>0</v>
      </c>
      <c r="G187" s="31">
        <v>-2</v>
      </c>
    </row>
    <row r="188" spans="1:7" x14ac:dyDescent="0.25">
      <c r="A188" s="4" t="s">
        <v>211</v>
      </c>
      <c r="B188" s="42">
        <v>45000</v>
      </c>
      <c r="C188" s="2" t="s">
        <v>36</v>
      </c>
      <c r="D188" s="29">
        <v>0</v>
      </c>
      <c r="E188" s="30"/>
      <c r="F188" s="29">
        <v>2</v>
      </c>
      <c r="G188" s="31">
        <v>2</v>
      </c>
    </row>
    <row r="189" spans="1:7" x14ac:dyDescent="0.25">
      <c r="A189" s="2" t="s">
        <v>212</v>
      </c>
      <c r="B189" s="42">
        <v>275000</v>
      </c>
      <c r="C189" s="2" t="s">
        <v>36</v>
      </c>
      <c r="D189" s="29">
        <v>2</v>
      </c>
      <c r="E189" s="30"/>
      <c r="F189" s="29">
        <v>4</v>
      </c>
      <c r="G189" s="31">
        <v>2</v>
      </c>
    </row>
    <row r="190" spans="1:7" x14ac:dyDescent="0.25">
      <c r="A190" s="2" t="s">
        <v>213</v>
      </c>
      <c r="B190" s="42">
        <v>215000</v>
      </c>
      <c r="C190" s="2" t="s">
        <v>36</v>
      </c>
      <c r="D190" s="29">
        <v>1</v>
      </c>
      <c r="E190" s="30"/>
      <c r="F190" s="29">
        <v>3</v>
      </c>
      <c r="G190" s="31">
        <v>2</v>
      </c>
    </row>
    <row r="191" spans="1:7" x14ac:dyDescent="0.25">
      <c r="A191" s="2" t="s">
        <v>214</v>
      </c>
      <c r="B191" s="42">
        <v>215000</v>
      </c>
      <c r="C191" s="2" t="s">
        <v>36</v>
      </c>
      <c r="D191" s="29">
        <v>1</v>
      </c>
      <c r="E191" s="30"/>
      <c r="F191" s="29">
        <v>3</v>
      </c>
      <c r="G191" s="31">
        <v>2</v>
      </c>
    </row>
    <row r="192" spans="1:7" x14ac:dyDescent="0.25">
      <c r="A192" s="2" t="s">
        <v>215</v>
      </c>
      <c r="B192" s="42">
        <v>215000</v>
      </c>
      <c r="C192" s="2" t="s">
        <v>36</v>
      </c>
      <c r="D192" s="29">
        <v>1</v>
      </c>
      <c r="E192" s="30"/>
      <c r="F192" s="29">
        <v>3</v>
      </c>
      <c r="G192" s="31">
        <v>2</v>
      </c>
    </row>
    <row r="193" spans="1:7" x14ac:dyDescent="0.25">
      <c r="A193" s="2" t="s">
        <v>216</v>
      </c>
      <c r="B193" s="42">
        <v>65000</v>
      </c>
      <c r="C193" s="2" t="s">
        <v>57</v>
      </c>
      <c r="D193" s="29">
        <v>4</v>
      </c>
      <c r="E193" s="30"/>
      <c r="F193" s="29">
        <v>3</v>
      </c>
      <c r="G193" s="31">
        <v>-1</v>
      </c>
    </row>
    <row r="194" spans="1:7" x14ac:dyDescent="0.25">
      <c r="A194" s="2" t="s">
        <v>217</v>
      </c>
      <c r="B194" s="42">
        <v>65000</v>
      </c>
      <c r="C194" s="2" t="s">
        <v>57</v>
      </c>
      <c r="D194" s="29">
        <v>2</v>
      </c>
      <c r="E194" s="30"/>
      <c r="F194" s="29">
        <v>3</v>
      </c>
      <c r="G194" s="31">
        <v>1</v>
      </c>
    </row>
    <row r="195" spans="1:7" x14ac:dyDescent="0.25">
      <c r="A195" s="2" t="s">
        <v>218</v>
      </c>
      <c r="B195" s="42">
        <v>65000</v>
      </c>
      <c r="C195" s="2" t="s">
        <v>57</v>
      </c>
      <c r="D195" s="29">
        <v>2</v>
      </c>
      <c r="E195" s="30"/>
      <c r="F195" s="29">
        <v>3</v>
      </c>
      <c r="G195" s="31">
        <v>1</v>
      </c>
    </row>
    <row r="196" spans="1:7" x14ac:dyDescent="0.25">
      <c r="A196" s="2" t="s">
        <v>219</v>
      </c>
      <c r="B196" s="42">
        <v>65000</v>
      </c>
      <c r="C196" s="2" t="s">
        <v>57</v>
      </c>
      <c r="D196" s="29">
        <v>4</v>
      </c>
      <c r="E196" s="30"/>
      <c r="F196" s="29">
        <v>4</v>
      </c>
      <c r="G196" s="31">
        <v>0</v>
      </c>
    </row>
    <row r="197" spans="1:7" x14ac:dyDescent="0.25">
      <c r="A197" s="2" t="s">
        <v>220</v>
      </c>
      <c r="B197" s="42">
        <v>65000</v>
      </c>
      <c r="C197" s="2" t="s">
        <v>36</v>
      </c>
      <c r="D197" s="29">
        <v>3</v>
      </c>
      <c r="E197" s="30"/>
      <c r="F197" s="29">
        <v>3</v>
      </c>
      <c r="G197" s="31">
        <v>0</v>
      </c>
    </row>
    <row r="198" spans="1:7" x14ac:dyDescent="0.25">
      <c r="A198" s="2" t="s">
        <v>221</v>
      </c>
      <c r="B198" s="42">
        <v>65000</v>
      </c>
      <c r="C198" s="2" t="s">
        <v>57</v>
      </c>
      <c r="D198" s="29">
        <v>3</v>
      </c>
      <c r="E198" s="30"/>
      <c r="F198" s="29">
        <v>3</v>
      </c>
      <c r="G198" s="31">
        <v>0</v>
      </c>
    </row>
    <row r="199" spans="1:7" x14ac:dyDescent="0.25">
      <c r="A199" s="2" t="s">
        <v>222</v>
      </c>
      <c r="B199" s="42">
        <v>150000</v>
      </c>
      <c r="C199" s="2" t="s">
        <v>36</v>
      </c>
      <c r="D199" s="29">
        <v>1</v>
      </c>
      <c r="E199" s="30"/>
      <c r="F199" s="29">
        <v>1</v>
      </c>
      <c r="G199" s="31">
        <v>0</v>
      </c>
    </row>
    <row r="200" spans="1:7" x14ac:dyDescent="0.25">
      <c r="A200" s="2" t="s">
        <v>223</v>
      </c>
      <c r="B200" s="42">
        <v>150000</v>
      </c>
      <c r="C200" s="2" t="s">
        <v>36</v>
      </c>
      <c r="D200" s="29">
        <v>1</v>
      </c>
      <c r="E200" s="30"/>
      <c r="F200" s="29">
        <v>1</v>
      </c>
      <c r="G200" s="31">
        <v>0</v>
      </c>
    </row>
    <row r="201" spans="1:7" x14ac:dyDescent="0.25">
      <c r="A201" s="2" t="s">
        <v>224</v>
      </c>
      <c r="B201" s="42">
        <v>65000</v>
      </c>
      <c r="C201" s="2" t="s">
        <v>36</v>
      </c>
      <c r="D201" s="29">
        <v>1</v>
      </c>
      <c r="E201" s="30"/>
      <c r="F201" s="29">
        <v>1</v>
      </c>
      <c r="G201" s="31">
        <v>0</v>
      </c>
    </row>
    <row r="202" spans="1:7" x14ac:dyDescent="0.25">
      <c r="A202" s="2" t="s">
        <v>225</v>
      </c>
      <c r="B202" s="42">
        <v>4742.8571428571431</v>
      </c>
      <c r="C202" s="2" t="s">
        <v>36</v>
      </c>
      <c r="D202" s="29">
        <v>35</v>
      </c>
      <c r="E202" s="30"/>
      <c r="F202" s="29">
        <v>31</v>
      </c>
      <c r="G202" s="31">
        <v>-4</v>
      </c>
    </row>
    <row r="203" spans="1:7" x14ac:dyDescent="0.25">
      <c r="A203" s="2" t="s">
        <v>226</v>
      </c>
      <c r="B203" s="42">
        <v>9000</v>
      </c>
      <c r="C203" s="2" t="s">
        <v>36</v>
      </c>
      <c r="D203" s="29">
        <v>6</v>
      </c>
      <c r="E203" s="30"/>
      <c r="F203" s="29">
        <v>6</v>
      </c>
      <c r="G203" s="31">
        <v>0</v>
      </c>
    </row>
    <row r="204" spans="1:7" x14ac:dyDescent="0.25">
      <c r="A204" s="2" t="s">
        <v>227</v>
      </c>
      <c r="B204" s="42">
        <v>12500</v>
      </c>
      <c r="C204" s="2" t="s">
        <v>59</v>
      </c>
      <c r="D204" s="29">
        <v>57</v>
      </c>
      <c r="E204" s="30"/>
      <c r="F204" s="29">
        <v>22</v>
      </c>
      <c r="G204" s="31">
        <v>-35</v>
      </c>
    </row>
    <row r="205" spans="1:7" x14ac:dyDescent="0.25">
      <c r="A205" s="2" t="s">
        <v>228</v>
      </c>
      <c r="B205" s="42">
        <v>28000</v>
      </c>
      <c r="C205" s="2" t="s">
        <v>59</v>
      </c>
      <c r="D205" s="29">
        <v>2</v>
      </c>
      <c r="E205" s="30"/>
      <c r="F205" s="29">
        <v>2</v>
      </c>
      <c r="G205" s="31">
        <v>0</v>
      </c>
    </row>
    <row r="206" spans="1:7" x14ac:dyDescent="0.25">
      <c r="A206" s="2" t="s">
        <v>229</v>
      </c>
      <c r="B206" s="42">
        <v>14700</v>
      </c>
      <c r="C206" s="2" t="s">
        <v>36</v>
      </c>
      <c r="D206" s="29">
        <v>215</v>
      </c>
      <c r="E206" s="30"/>
      <c r="F206" s="29">
        <v>68</v>
      </c>
      <c r="G206" s="31">
        <v>-147</v>
      </c>
    </row>
    <row r="207" spans="1:7" x14ac:dyDescent="0.25">
      <c r="A207" s="2" t="s">
        <v>230</v>
      </c>
      <c r="B207" s="42">
        <v>150000</v>
      </c>
      <c r="C207" s="2" t="s">
        <v>36</v>
      </c>
      <c r="D207" s="29">
        <v>1</v>
      </c>
      <c r="E207" s="30"/>
      <c r="F207" s="29">
        <v>0</v>
      </c>
      <c r="G207" s="31">
        <v>-1</v>
      </c>
    </row>
    <row r="208" spans="1:7" x14ac:dyDescent="0.25">
      <c r="A208" s="2" t="s">
        <v>231</v>
      </c>
      <c r="B208" s="42">
        <v>800000</v>
      </c>
      <c r="C208" s="2" t="s">
        <v>36</v>
      </c>
      <c r="D208" s="29">
        <v>1</v>
      </c>
      <c r="E208" s="30"/>
      <c r="F208" s="29">
        <v>0</v>
      </c>
      <c r="G208" s="31">
        <v>-1</v>
      </c>
    </row>
    <row r="209" spans="1:7" x14ac:dyDescent="0.25">
      <c r="A209" s="2" t="s">
        <v>232</v>
      </c>
      <c r="B209" s="42">
        <v>1140000</v>
      </c>
      <c r="C209" s="2" t="s">
        <v>233</v>
      </c>
      <c r="D209" s="29">
        <v>5</v>
      </c>
      <c r="E209" s="30"/>
      <c r="F209" s="29">
        <v>0</v>
      </c>
      <c r="G209" s="31">
        <v>-5</v>
      </c>
    </row>
    <row r="210" spans="1:7" x14ac:dyDescent="0.25">
      <c r="A210" s="2" t="s">
        <v>234</v>
      </c>
      <c r="B210" s="42">
        <v>1287500</v>
      </c>
      <c r="C210" s="2" t="s">
        <v>233</v>
      </c>
      <c r="D210" s="29">
        <v>2</v>
      </c>
      <c r="E210" s="30"/>
      <c r="F210" s="29">
        <v>0</v>
      </c>
      <c r="G210" s="31">
        <v>-2</v>
      </c>
    </row>
    <row r="211" spans="1:7" x14ac:dyDescent="0.25">
      <c r="A211" s="2" t="s">
        <v>235</v>
      </c>
      <c r="B211" s="42">
        <v>1287500</v>
      </c>
      <c r="C211" s="2" t="s">
        <v>233</v>
      </c>
      <c r="D211" s="29">
        <v>2</v>
      </c>
      <c r="E211" s="30"/>
      <c r="F211" s="29">
        <v>0</v>
      </c>
      <c r="G211" s="31">
        <v>-2</v>
      </c>
    </row>
    <row r="212" spans="1:7" x14ac:dyDescent="0.25">
      <c r="A212" s="2" t="s">
        <v>236</v>
      </c>
      <c r="B212" s="42">
        <v>1287500</v>
      </c>
      <c r="C212" s="2" t="s">
        <v>233</v>
      </c>
      <c r="D212" s="29">
        <v>2</v>
      </c>
      <c r="E212" s="30"/>
      <c r="F212" s="29">
        <v>0</v>
      </c>
      <c r="G212" s="31">
        <v>-2</v>
      </c>
    </row>
    <row r="213" spans="1:7" x14ac:dyDescent="0.25">
      <c r="A213" s="2" t="s">
        <v>237</v>
      </c>
      <c r="B213" s="42">
        <v>1140000</v>
      </c>
      <c r="C213" s="2" t="s">
        <v>233</v>
      </c>
      <c r="D213" s="29">
        <v>0</v>
      </c>
      <c r="E213" s="30"/>
      <c r="F213" s="29">
        <v>4</v>
      </c>
      <c r="G213" s="31">
        <v>4</v>
      </c>
    </row>
    <row r="214" spans="1:7" x14ac:dyDescent="0.25">
      <c r="A214" s="2" t="s">
        <v>238</v>
      </c>
      <c r="B214" s="42">
        <v>1287500</v>
      </c>
      <c r="C214" s="2" t="s">
        <v>233</v>
      </c>
      <c r="D214" s="29">
        <v>0</v>
      </c>
      <c r="E214" s="30"/>
      <c r="F214" s="29">
        <v>1</v>
      </c>
      <c r="G214" s="31">
        <v>1</v>
      </c>
    </row>
    <row r="215" spans="1:7" x14ac:dyDescent="0.25">
      <c r="A215" s="2" t="s">
        <v>239</v>
      </c>
      <c r="B215" s="42">
        <v>1287500</v>
      </c>
      <c r="C215" s="2" t="s">
        <v>233</v>
      </c>
      <c r="D215" s="29">
        <v>0</v>
      </c>
      <c r="E215" s="30"/>
      <c r="F215" s="29">
        <v>1</v>
      </c>
      <c r="G215" s="31">
        <v>1</v>
      </c>
    </row>
    <row r="216" spans="1:7" x14ac:dyDescent="0.25">
      <c r="A216" s="2" t="s">
        <v>240</v>
      </c>
      <c r="B216" s="42">
        <v>800000</v>
      </c>
      <c r="C216" s="2" t="s">
        <v>36</v>
      </c>
      <c r="D216" s="29">
        <v>0</v>
      </c>
      <c r="E216" s="30"/>
      <c r="F216" s="29">
        <v>1</v>
      </c>
      <c r="G216" s="31">
        <v>1</v>
      </c>
    </row>
    <row r="217" spans="1:7" x14ac:dyDescent="0.25">
      <c r="A217" s="4" t="s">
        <v>240</v>
      </c>
      <c r="B217" s="42">
        <v>1287500</v>
      </c>
      <c r="C217" s="2" t="s">
        <v>233</v>
      </c>
      <c r="D217" s="29">
        <v>0</v>
      </c>
      <c r="E217" s="30"/>
      <c r="F217" s="29">
        <v>2</v>
      </c>
      <c r="G217" s="31">
        <v>2</v>
      </c>
    </row>
    <row r="218" spans="1:7" x14ac:dyDescent="0.25">
      <c r="A218" s="2" t="s">
        <v>241</v>
      </c>
      <c r="B218" s="42">
        <v>973333.33333333337</v>
      </c>
      <c r="C218" s="2" t="s">
        <v>36</v>
      </c>
      <c r="D218" s="29">
        <v>0</v>
      </c>
      <c r="E218" s="30"/>
      <c r="F218" s="29">
        <v>11</v>
      </c>
      <c r="G218" s="31">
        <v>11</v>
      </c>
    </row>
    <row r="219" spans="1:7" x14ac:dyDescent="0.25">
      <c r="A219" s="2" t="s">
        <v>242</v>
      </c>
      <c r="B219" s="42">
        <v>1057142.857142857</v>
      </c>
      <c r="C219" s="2" t="s">
        <v>36</v>
      </c>
      <c r="D219" s="29">
        <v>0</v>
      </c>
      <c r="E219" s="30"/>
      <c r="F219" s="29">
        <v>4</v>
      </c>
      <c r="G219" s="31">
        <v>4</v>
      </c>
    </row>
    <row r="220" spans="1:7" x14ac:dyDescent="0.25">
      <c r="A220" s="2" t="s">
        <v>243</v>
      </c>
      <c r="B220" s="42">
        <v>1040000</v>
      </c>
      <c r="C220" s="2" t="s">
        <v>36</v>
      </c>
      <c r="D220" s="29">
        <v>0</v>
      </c>
      <c r="E220" s="30"/>
      <c r="F220" s="29">
        <v>2</v>
      </c>
      <c r="G220" s="31">
        <v>2</v>
      </c>
    </row>
    <row r="221" spans="1:7" x14ac:dyDescent="0.25">
      <c r="A221" s="2" t="s">
        <v>244</v>
      </c>
      <c r="B221" s="42">
        <v>973333.33333333337</v>
      </c>
      <c r="C221" s="2" t="s">
        <v>36</v>
      </c>
      <c r="D221" s="29">
        <v>15</v>
      </c>
      <c r="E221" s="30"/>
      <c r="F221" s="29">
        <v>0</v>
      </c>
      <c r="G221" s="31">
        <v>-15</v>
      </c>
    </row>
    <row r="222" spans="1:7" x14ac:dyDescent="0.25">
      <c r="A222" s="2" t="s">
        <v>245</v>
      </c>
      <c r="B222" s="42">
        <v>1057142.857142857</v>
      </c>
      <c r="C222" s="2" t="s">
        <v>36</v>
      </c>
      <c r="D222" s="29">
        <v>7</v>
      </c>
      <c r="E222" s="30"/>
      <c r="F222" s="29">
        <v>0</v>
      </c>
      <c r="G222" s="31">
        <v>-7</v>
      </c>
    </row>
    <row r="223" spans="1:7" x14ac:dyDescent="0.25">
      <c r="A223" s="2" t="s">
        <v>246</v>
      </c>
      <c r="B223" s="42">
        <v>1040000</v>
      </c>
      <c r="C223" s="2" t="s">
        <v>36</v>
      </c>
      <c r="D223" s="29">
        <v>5</v>
      </c>
      <c r="E223" s="30"/>
      <c r="F223" s="29">
        <v>0</v>
      </c>
      <c r="G223" s="31">
        <v>-5</v>
      </c>
    </row>
    <row r="224" spans="1:7" x14ac:dyDescent="0.25">
      <c r="A224" s="2" t="s">
        <v>247</v>
      </c>
      <c r="B224" s="42">
        <v>1040000</v>
      </c>
      <c r="C224" s="2" t="s">
        <v>36</v>
      </c>
      <c r="D224" s="29">
        <v>5</v>
      </c>
      <c r="E224" s="30"/>
      <c r="F224" s="29">
        <v>0</v>
      </c>
      <c r="G224" s="31">
        <v>-5</v>
      </c>
    </row>
    <row r="225" spans="1:7" x14ac:dyDescent="0.25">
      <c r="A225" s="2" t="s">
        <v>248</v>
      </c>
      <c r="B225" s="42">
        <v>1040000</v>
      </c>
      <c r="C225" s="2" t="s">
        <v>36</v>
      </c>
      <c r="D225" s="29">
        <v>0</v>
      </c>
      <c r="E225" s="30"/>
      <c r="F225" s="29">
        <v>2</v>
      </c>
      <c r="G225" s="31">
        <v>2</v>
      </c>
    </row>
    <row r="226" spans="1:7" x14ac:dyDescent="0.25">
      <c r="A226" s="2" t="s">
        <v>249</v>
      </c>
      <c r="B226" s="42">
        <v>1100000</v>
      </c>
      <c r="C226" s="2" t="s">
        <v>233</v>
      </c>
      <c r="D226" s="29">
        <v>0</v>
      </c>
      <c r="E226" s="30"/>
      <c r="F226" s="29">
        <v>6</v>
      </c>
      <c r="G226" s="31">
        <v>6</v>
      </c>
    </row>
    <row r="227" spans="1:7" x14ac:dyDescent="0.25">
      <c r="A227" s="2" t="s">
        <v>250</v>
      </c>
      <c r="B227" s="42">
        <v>1100000</v>
      </c>
      <c r="C227" s="2" t="s">
        <v>233</v>
      </c>
      <c r="D227" s="29">
        <v>0</v>
      </c>
      <c r="E227" s="30"/>
      <c r="F227" s="29">
        <v>1</v>
      </c>
      <c r="G227" s="31">
        <v>1</v>
      </c>
    </row>
    <row r="228" spans="1:7" x14ac:dyDescent="0.25">
      <c r="A228" s="2" t="s">
        <v>251</v>
      </c>
      <c r="B228" s="42">
        <v>1100000</v>
      </c>
      <c r="C228" s="2" t="s">
        <v>233</v>
      </c>
      <c r="D228" s="29">
        <v>0</v>
      </c>
      <c r="E228" s="30"/>
      <c r="F228" s="29">
        <v>1</v>
      </c>
      <c r="G228" s="31">
        <v>1</v>
      </c>
    </row>
    <row r="229" spans="1:7" x14ac:dyDescent="0.25">
      <c r="A229" s="2" t="s">
        <v>252</v>
      </c>
      <c r="B229" s="42">
        <v>250000</v>
      </c>
      <c r="C229" s="2" t="s">
        <v>36</v>
      </c>
      <c r="D229" s="29">
        <v>9</v>
      </c>
      <c r="E229" s="30"/>
      <c r="F229" s="29">
        <v>5</v>
      </c>
      <c r="G229" s="31">
        <v>-4</v>
      </c>
    </row>
    <row r="230" spans="1:7" x14ac:dyDescent="0.25">
      <c r="A230" s="2" t="s">
        <v>253</v>
      </c>
      <c r="B230" s="42">
        <v>250000</v>
      </c>
      <c r="C230" s="2" t="s">
        <v>36</v>
      </c>
      <c r="D230" s="29">
        <v>12</v>
      </c>
      <c r="E230" s="30"/>
      <c r="F230" s="29">
        <v>6</v>
      </c>
      <c r="G230" s="31">
        <v>-6</v>
      </c>
    </row>
    <row r="231" spans="1:7" x14ac:dyDescent="0.25">
      <c r="A231" s="2" t="s">
        <v>254</v>
      </c>
      <c r="B231" s="42">
        <v>3500000</v>
      </c>
      <c r="C231" s="2" t="s">
        <v>36</v>
      </c>
      <c r="D231" s="29">
        <v>2</v>
      </c>
      <c r="E231" s="30"/>
      <c r="F231" s="29">
        <v>0</v>
      </c>
      <c r="G231" s="31">
        <v>-2</v>
      </c>
    </row>
    <row r="232" spans="1:7" x14ac:dyDescent="0.25">
      <c r="A232" s="2" t="s">
        <v>255</v>
      </c>
      <c r="B232" s="42">
        <v>3500000</v>
      </c>
      <c r="C232" s="2" t="s">
        <v>36</v>
      </c>
      <c r="D232" s="29">
        <v>2</v>
      </c>
      <c r="E232" s="30"/>
      <c r="F232" s="29">
        <v>1</v>
      </c>
      <c r="G232" s="31">
        <v>-1</v>
      </c>
    </row>
    <row r="233" spans="1:7" x14ac:dyDescent="0.25">
      <c r="A233" s="2" t="s">
        <v>256</v>
      </c>
      <c r="B233" s="42">
        <v>3500000</v>
      </c>
      <c r="C233" s="2" t="s">
        <v>36</v>
      </c>
      <c r="D233" s="29">
        <v>2</v>
      </c>
      <c r="E233" s="30"/>
      <c r="F233" s="29">
        <v>1</v>
      </c>
      <c r="G233" s="31">
        <v>-1</v>
      </c>
    </row>
    <row r="234" spans="1:7" x14ac:dyDescent="0.25">
      <c r="A234" s="2" t="s">
        <v>257</v>
      </c>
      <c r="B234" s="42">
        <v>3500000</v>
      </c>
      <c r="C234" s="2" t="s">
        <v>36</v>
      </c>
      <c r="D234" s="29">
        <v>1</v>
      </c>
      <c r="E234" s="30"/>
      <c r="F234" s="29">
        <v>0</v>
      </c>
      <c r="G234" s="31">
        <v>-1</v>
      </c>
    </row>
    <row r="235" spans="1:7" x14ac:dyDescent="0.25">
      <c r="A235" s="2" t="s">
        <v>258</v>
      </c>
      <c r="B235" s="42">
        <v>1100000</v>
      </c>
      <c r="C235" s="2" t="s">
        <v>36</v>
      </c>
      <c r="D235" s="29">
        <v>3</v>
      </c>
      <c r="E235" s="30"/>
      <c r="F235" s="29">
        <v>0</v>
      </c>
      <c r="G235" s="31">
        <v>-3</v>
      </c>
    </row>
    <row r="236" spans="1:7" x14ac:dyDescent="0.25">
      <c r="A236" s="2" t="s">
        <v>259</v>
      </c>
      <c r="B236" s="42">
        <v>1200000</v>
      </c>
      <c r="C236" s="2" t="s">
        <v>36</v>
      </c>
      <c r="D236" s="29">
        <v>4</v>
      </c>
      <c r="E236" s="30"/>
      <c r="F236" s="29">
        <v>0</v>
      </c>
      <c r="G236" s="31">
        <v>-4</v>
      </c>
    </row>
    <row r="237" spans="1:7" x14ac:dyDescent="0.25">
      <c r="A237" s="2" t="s">
        <v>260</v>
      </c>
      <c r="B237" s="42">
        <v>1200000</v>
      </c>
      <c r="C237" s="2" t="s">
        <v>36</v>
      </c>
      <c r="D237" s="29">
        <v>4</v>
      </c>
      <c r="E237" s="30"/>
      <c r="F237" s="29">
        <v>0</v>
      </c>
      <c r="G237" s="31">
        <v>-4</v>
      </c>
    </row>
    <row r="238" spans="1:7" x14ac:dyDescent="0.25">
      <c r="A238" s="2" t="s">
        <v>261</v>
      </c>
      <c r="B238" s="42">
        <v>1200000</v>
      </c>
      <c r="C238" s="2" t="s">
        <v>36</v>
      </c>
      <c r="D238" s="29">
        <v>4</v>
      </c>
      <c r="E238" s="30"/>
      <c r="F238" s="29">
        <v>0</v>
      </c>
      <c r="G238" s="31">
        <v>-4</v>
      </c>
    </row>
    <row r="239" spans="1:7" x14ac:dyDescent="0.25">
      <c r="A239" s="2" t="s">
        <v>262</v>
      </c>
      <c r="B239" s="42">
        <v>1100000</v>
      </c>
      <c r="C239" s="2" t="s">
        <v>233</v>
      </c>
      <c r="D239" s="29">
        <v>5</v>
      </c>
      <c r="E239" s="30"/>
      <c r="F239" s="29">
        <v>0</v>
      </c>
      <c r="G239" s="31">
        <v>-5</v>
      </c>
    </row>
    <row r="240" spans="1:7" x14ac:dyDescent="0.25">
      <c r="A240" s="2" t="s">
        <v>263</v>
      </c>
      <c r="B240" s="42">
        <v>1100000</v>
      </c>
      <c r="C240" s="2" t="s">
        <v>233</v>
      </c>
      <c r="D240" s="29">
        <v>2</v>
      </c>
      <c r="E240" s="30"/>
      <c r="F240" s="29">
        <v>0</v>
      </c>
      <c r="G240" s="31">
        <v>-2</v>
      </c>
    </row>
    <row r="241" spans="1:7" x14ac:dyDescent="0.25">
      <c r="A241" s="2" t="s">
        <v>264</v>
      </c>
      <c r="B241" s="42">
        <v>1100000</v>
      </c>
      <c r="C241" s="2" t="s">
        <v>233</v>
      </c>
      <c r="D241" s="29">
        <v>2</v>
      </c>
      <c r="E241" s="30"/>
      <c r="F241" s="29">
        <v>0</v>
      </c>
      <c r="G241" s="31">
        <v>-2</v>
      </c>
    </row>
    <row r="242" spans="1:7" x14ac:dyDescent="0.25">
      <c r="A242" s="2" t="s">
        <v>265</v>
      </c>
      <c r="B242" s="42">
        <v>1100000</v>
      </c>
      <c r="C242" s="2" t="s">
        <v>233</v>
      </c>
      <c r="D242" s="29">
        <v>2</v>
      </c>
      <c r="E242" s="30"/>
      <c r="F242" s="29">
        <v>0</v>
      </c>
      <c r="G242" s="31">
        <v>-2</v>
      </c>
    </row>
    <row r="243" spans="1:7" x14ac:dyDescent="0.25">
      <c r="A243" s="2" t="s">
        <v>266</v>
      </c>
      <c r="B243" s="42">
        <v>2500</v>
      </c>
      <c r="C243" s="2" t="s">
        <v>31</v>
      </c>
      <c r="D243" s="29">
        <v>23</v>
      </c>
      <c r="E243" s="30"/>
      <c r="F243" s="29">
        <v>6</v>
      </c>
      <c r="G243" s="31">
        <v>-17</v>
      </c>
    </row>
    <row r="244" spans="1:7" x14ac:dyDescent="0.25">
      <c r="A244" s="2" t="s">
        <v>267</v>
      </c>
      <c r="B244" s="42">
        <v>28000</v>
      </c>
      <c r="C244" s="2" t="s">
        <v>36</v>
      </c>
      <c r="D244" s="29">
        <v>0</v>
      </c>
      <c r="E244" s="30"/>
      <c r="F244" s="29">
        <v>5</v>
      </c>
      <c r="G244" s="31">
        <v>5</v>
      </c>
    </row>
    <row r="245" spans="1:7" x14ac:dyDescent="0.25">
      <c r="A245" s="4" t="s">
        <v>267</v>
      </c>
      <c r="B245" s="42">
        <v>139900</v>
      </c>
      <c r="C245" s="2" t="s">
        <v>36</v>
      </c>
      <c r="D245" s="29">
        <v>5</v>
      </c>
      <c r="E245" s="30"/>
      <c r="F245" s="29">
        <v>0</v>
      </c>
      <c r="G245" s="31">
        <v>-5</v>
      </c>
    </row>
    <row r="246" spans="1:7" x14ac:dyDescent="0.25">
      <c r="A246" s="2" t="s">
        <v>268</v>
      </c>
      <c r="B246" s="42">
        <v>51900</v>
      </c>
      <c r="C246" s="2" t="s">
        <v>36</v>
      </c>
      <c r="D246" s="29">
        <v>6</v>
      </c>
      <c r="E246" s="30"/>
      <c r="F246" s="29">
        <v>6</v>
      </c>
      <c r="G246" s="31">
        <v>0</v>
      </c>
    </row>
    <row r="247" spans="1:7" x14ac:dyDescent="0.25">
      <c r="A247" s="6" t="s">
        <v>269</v>
      </c>
      <c r="B247" s="44">
        <v>30700</v>
      </c>
      <c r="C247" s="6" t="s">
        <v>36</v>
      </c>
      <c r="D247" s="36">
        <v>39</v>
      </c>
      <c r="E247" s="37"/>
      <c r="F247" s="36">
        <v>27</v>
      </c>
      <c r="G247" s="38">
        <v>-12</v>
      </c>
    </row>
    <row r="248" spans="1:7" x14ac:dyDescent="0.25">
      <c r="C248"/>
      <c r="D248"/>
      <c r="E248"/>
    </row>
    <row r="249" spans="1:7" x14ac:dyDescent="0.25">
      <c r="C249"/>
      <c r="D249"/>
      <c r="E249"/>
    </row>
    <row r="250" spans="1:7" x14ac:dyDescent="0.25">
      <c r="A250" t="s">
        <v>21</v>
      </c>
      <c r="B250" s="12" t="s">
        <v>22</v>
      </c>
      <c r="C250" t="s">
        <v>9</v>
      </c>
      <c r="D250" t="s">
        <v>23</v>
      </c>
      <c r="E250" t="s">
        <v>24</v>
      </c>
      <c r="F250" t="s">
        <v>270</v>
      </c>
      <c r="G250" t="s">
        <v>271</v>
      </c>
    </row>
    <row r="251" spans="1:7" x14ac:dyDescent="0.25">
      <c r="A251" t="s">
        <v>33</v>
      </c>
      <c r="B251" s="12">
        <v>2000</v>
      </c>
      <c r="C251" t="s">
        <v>26</v>
      </c>
      <c r="D251">
        <v>0</v>
      </c>
      <c r="E251"/>
      <c r="F251">
        <v>76</v>
      </c>
      <c r="G251">
        <v>76</v>
      </c>
    </row>
    <row r="252" spans="1:7" x14ac:dyDescent="0.25">
      <c r="A252" t="s">
        <v>27</v>
      </c>
      <c r="B252" s="12">
        <v>35000</v>
      </c>
      <c r="C252" t="s">
        <v>28</v>
      </c>
      <c r="D252">
        <v>19</v>
      </c>
      <c r="E252"/>
      <c r="F252">
        <v>18</v>
      </c>
      <c r="G252">
        <v>-1</v>
      </c>
    </row>
    <row r="253" spans="1:7" x14ac:dyDescent="0.25">
      <c r="A253" t="s">
        <v>29</v>
      </c>
      <c r="B253" s="12">
        <v>1800</v>
      </c>
      <c r="C253" t="s">
        <v>26</v>
      </c>
      <c r="D253">
        <v>270</v>
      </c>
      <c r="E253"/>
      <c r="F253">
        <v>268</v>
      </c>
      <c r="G253">
        <v>-2</v>
      </c>
    </row>
    <row r="254" spans="1:7" x14ac:dyDescent="0.25">
      <c r="A254" t="s">
        <v>30</v>
      </c>
      <c r="B254" s="12">
        <v>66000</v>
      </c>
      <c r="C254" t="s">
        <v>31</v>
      </c>
      <c r="D254">
        <v>5</v>
      </c>
      <c r="E254"/>
      <c r="F254">
        <v>5</v>
      </c>
      <c r="G254">
        <v>0</v>
      </c>
    </row>
    <row r="255" spans="1:7" x14ac:dyDescent="0.25">
      <c r="A255" t="s">
        <v>32</v>
      </c>
      <c r="B255" s="12">
        <v>1800</v>
      </c>
      <c r="C255" t="s">
        <v>26</v>
      </c>
      <c r="D255">
        <v>125</v>
      </c>
      <c r="E255"/>
      <c r="F255">
        <v>125</v>
      </c>
      <c r="G255">
        <v>0</v>
      </c>
    </row>
    <row r="256" spans="1:7" x14ac:dyDescent="0.25">
      <c r="A256" t="s">
        <v>35</v>
      </c>
      <c r="B256" s="12">
        <v>3200</v>
      </c>
      <c r="C256" t="s">
        <v>36</v>
      </c>
      <c r="D256">
        <v>50</v>
      </c>
      <c r="E256"/>
      <c r="F256">
        <v>6</v>
      </c>
      <c r="G256">
        <v>-44</v>
      </c>
    </row>
    <row r="257" spans="1:7" x14ac:dyDescent="0.25">
      <c r="A257" t="s">
        <v>37</v>
      </c>
      <c r="B257" s="12">
        <v>3350</v>
      </c>
      <c r="C257" t="s">
        <v>36</v>
      </c>
      <c r="D257">
        <v>38</v>
      </c>
      <c r="E257"/>
      <c r="F257">
        <v>14</v>
      </c>
      <c r="G257">
        <v>-24</v>
      </c>
    </row>
    <row r="258" spans="1:7" x14ac:dyDescent="0.25">
      <c r="A258" t="s">
        <v>38</v>
      </c>
      <c r="B258" s="12">
        <v>5928.5714285714284</v>
      </c>
      <c r="C258" t="s">
        <v>36</v>
      </c>
      <c r="D258">
        <v>14</v>
      </c>
      <c r="E258"/>
      <c r="F258">
        <v>14</v>
      </c>
      <c r="G258">
        <v>0</v>
      </c>
    </row>
    <row r="259" spans="1:7" x14ac:dyDescent="0.25">
      <c r="A259" t="s">
        <v>41</v>
      </c>
      <c r="B259" s="12">
        <v>4050</v>
      </c>
      <c r="C259" t="s">
        <v>31</v>
      </c>
      <c r="D259">
        <v>40</v>
      </c>
      <c r="E259"/>
      <c r="F259">
        <v>35</v>
      </c>
      <c r="G259">
        <v>-5</v>
      </c>
    </row>
    <row r="260" spans="1:7" x14ac:dyDescent="0.25">
      <c r="A260" t="s">
        <v>42</v>
      </c>
      <c r="B260" s="12">
        <v>5041.666666666667</v>
      </c>
      <c r="C260" t="s">
        <v>31</v>
      </c>
      <c r="D260">
        <v>24</v>
      </c>
      <c r="E260"/>
      <c r="F260">
        <v>11</v>
      </c>
      <c r="G260">
        <v>-13</v>
      </c>
    </row>
    <row r="261" spans="1:7" x14ac:dyDescent="0.25">
      <c r="A261" t="s">
        <v>43</v>
      </c>
      <c r="B261" s="12">
        <v>9111.1111111111113</v>
      </c>
      <c r="C261" t="s">
        <v>31</v>
      </c>
      <c r="D261">
        <v>45</v>
      </c>
      <c r="E261"/>
      <c r="F261">
        <v>43</v>
      </c>
      <c r="G261">
        <v>-2</v>
      </c>
    </row>
    <row r="262" spans="1:7" x14ac:dyDescent="0.25">
      <c r="A262" t="s">
        <v>44</v>
      </c>
      <c r="B262" s="12">
        <v>8500</v>
      </c>
      <c r="C262" t="s">
        <v>31</v>
      </c>
      <c r="D262">
        <v>50</v>
      </c>
      <c r="E262"/>
      <c r="F262">
        <v>47</v>
      </c>
      <c r="G262">
        <v>-3</v>
      </c>
    </row>
    <row r="263" spans="1:7" x14ac:dyDescent="0.25">
      <c r="A263" t="s">
        <v>45</v>
      </c>
      <c r="B263" s="12">
        <v>14666.666666666666</v>
      </c>
      <c r="C263" t="s">
        <v>31</v>
      </c>
      <c r="D263">
        <v>24</v>
      </c>
      <c r="E263"/>
      <c r="F263">
        <v>22</v>
      </c>
      <c r="G263">
        <v>-2</v>
      </c>
    </row>
    <row r="264" spans="1:7" x14ac:dyDescent="0.25">
      <c r="A264" t="s">
        <v>46</v>
      </c>
      <c r="B264" s="12">
        <v>22000</v>
      </c>
      <c r="C264" t="s">
        <v>31</v>
      </c>
      <c r="D264">
        <v>12</v>
      </c>
      <c r="E264"/>
      <c r="F264">
        <v>15</v>
      </c>
      <c r="G264">
        <v>3</v>
      </c>
    </row>
    <row r="265" spans="1:7" x14ac:dyDescent="0.25">
      <c r="A265" t="s">
        <v>54</v>
      </c>
      <c r="B265" s="12">
        <v>10000</v>
      </c>
      <c r="C265" t="s">
        <v>36</v>
      </c>
      <c r="D265">
        <v>5</v>
      </c>
      <c r="E265"/>
      <c r="F265">
        <v>4</v>
      </c>
      <c r="G265">
        <v>-1</v>
      </c>
    </row>
    <row r="266" spans="1:7" x14ac:dyDescent="0.25">
      <c r="A266" t="s">
        <v>55</v>
      </c>
      <c r="B266" s="12">
        <v>10000</v>
      </c>
      <c r="C266" t="s">
        <v>36</v>
      </c>
      <c r="D266">
        <v>23</v>
      </c>
      <c r="E266"/>
      <c r="F266">
        <v>21</v>
      </c>
      <c r="G266">
        <v>-2</v>
      </c>
    </row>
    <row r="267" spans="1:7" x14ac:dyDescent="0.25">
      <c r="A267" t="s">
        <v>56</v>
      </c>
      <c r="B267" s="12">
        <v>29000</v>
      </c>
      <c r="C267" t="s">
        <v>57</v>
      </c>
      <c r="D267">
        <v>5</v>
      </c>
      <c r="E267"/>
      <c r="F267">
        <v>5</v>
      </c>
      <c r="G267">
        <v>0</v>
      </c>
    </row>
    <row r="268" spans="1:7" x14ac:dyDescent="0.25">
      <c r="A268" t="s">
        <v>58</v>
      </c>
      <c r="B268" s="12">
        <v>3800</v>
      </c>
      <c r="C268" t="s">
        <v>59</v>
      </c>
      <c r="D268">
        <v>19</v>
      </c>
      <c r="E268"/>
      <c r="F268">
        <v>19</v>
      </c>
      <c r="G268">
        <v>0</v>
      </c>
    </row>
    <row r="269" spans="1:7" x14ac:dyDescent="0.25">
      <c r="A269" t="s">
        <v>60</v>
      </c>
      <c r="B269" s="12">
        <v>30700</v>
      </c>
      <c r="C269" t="s">
        <v>61</v>
      </c>
      <c r="D269">
        <v>1</v>
      </c>
      <c r="E269"/>
      <c r="F269">
        <v>1</v>
      </c>
      <c r="G269">
        <v>0</v>
      </c>
    </row>
    <row r="270" spans="1:7" x14ac:dyDescent="0.25">
      <c r="A270" t="s">
        <v>62</v>
      </c>
      <c r="B270" s="12">
        <v>28000</v>
      </c>
      <c r="C270" t="s">
        <v>64</v>
      </c>
      <c r="D270">
        <v>0</v>
      </c>
      <c r="E270"/>
      <c r="F270">
        <v>2</v>
      </c>
      <c r="G270">
        <v>2</v>
      </c>
    </row>
    <row r="271" spans="1:7" x14ac:dyDescent="0.25">
      <c r="A271" t="s">
        <v>72</v>
      </c>
      <c r="B271" s="12">
        <v>17500</v>
      </c>
      <c r="C271" t="s">
        <v>36</v>
      </c>
      <c r="D271">
        <v>0</v>
      </c>
      <c r="E271"/>
      <c r="F271">
        <v>2</v>
      </c>
      <c r="G271">
        <v>2</v>
      </c>
    </row>
    <row r="272" spans="1:7" x14ac:dyDescent="0.25">
      <c r="A272" t="s">
        <v>73</v>
      </c>
      <c r="B272" s="12">
        <v>139900</v>
      </c>
      <c r="C272" t="s">
        <v>36</v>
      </c>
      <c r="D272">
        <v>0</v>
      </c>
      <c r="E272"/>
      <c r="F272">
        <v>4</v>
      </c>
      <c r="G272">
        <v>4</v>
      </c>
    </row>
    <row r="273" spans="1:7" x14ac:dyDescent="0.25">
      <c r="A273" t="s">
        <v>74</v>
      </c>
      <c r="B273" s="12">
        <v>26100</v>
      </c>
      <c r="C273" t="s">
        <v>36</v>
      </c>
      <c r="D273">
        <v>6</v>
      </c>
      <c r="E273"/>
      <c r="F273">
        <v>6</v>
      </c>
      <c r="G273">
        <v>0</v>
      </c>
    </row>
    <row r="274" spans="1:7" x14ac:dyDescent="0.25">
      <c r="A274" t="s">
        <v>76</v>
      </c>
      <c r="B274" s="12">
        <v>4100</v>
      </c>
      <c r="C274" t="s">
        <v>36</v>
      </c>
      <c r="D274">
        <v>24</v>
      </c>
      <c r="E274"/>
      <c r="F274">
        <v>24</v>
      </c>
      <c r="G274">
        <v>0</v>
      </c>
    </row>
    <row r="275" spans="1:7" x14ac:dyDescent="0.25">
      <c r="A275" t="s">
        <v>77</v>
      </c>
      <c r="B275" s="12">
        <v>30000</v>
      </c>
      <c r="C275" t="s">
        <v>57</v>
      </c>
      <c r="D275">
        <v>10</v>
      </c>
      <c r="E275"/>
      <c r="F275">
        <v>10</v>
      </c>
      <c r="G275">
        <v>0</v>
      </c>
    </row>
    <row r="276" spans="1:7" x14ac:dyDescent="0.25">
      <c r="A276" t="s">
        <v>78</v>
      </c>
      <c r="B276" s="12">
        <v>21500</v>
      </c>
      <c r="C276" t="s">
        <v>36</v>
      </c>
      <c r="D276">
        <v>101</v>
      </c>
      <c r="E276"/>
      <c r="F276">
        <v>73</v>
      </c>
      <c r="G276">
        <v>-28</v>
      </c>
    </row>
    <row r="277" spans="1:7" x14ac:dyDescent="0.25">
      <c r="A277" t="s">
        <v>79</v>
      </c>
      <c r="B277" s="12">
        <v>3000</v>
      </c>
      <c r="C277" t="s">
        <v>31</v>
      </c>
      <c r="D277">
        <v>25</v>
      </c>
      <c r="E277"/>
      <c r="F277">
        <v>10</v>
      </c>
      <c r="G277">
        <v>-15</v>
      </c>
    </row>
    <row r="278" spans="1:7" x14ac:dyDescent="0.25">
      <c r="A278" t="s">
        <v>80</v>
      </c>
      <c r="B278" s="12">
        <v>14466.666666666666</v>
      </c>
      <c r="C278" t="s">
        <v>36</v>
      </c>
      <c r="D278">
        <v>3</v>
      </c>
      <c r="E278"/>
      <c r="F278">
        <v>3</v>
      </c>
      <c r="G278">
        <v>0</v>
      </c>
    </row>
    <row r="279" spans="1:7" x14ac:dyDescent="0.25">
      <c r="A279" t="s">
        <v>81</v>
      </c>
      <c r="B279" s="12">
        <v>5000</v>
      </c>
      <c r="C279" t="s">
        <v>31</v>
      </c>
      <c r="D279">
        <v>15</v>
      </c>
      <c r="E279"/>
      <c r="F279">
        <v>12</v>
      </c>
      <c r="G279">
        <v>-3</v>
      </c>
    </row>
    <row r="280" spans="1:7" x14ac:dyDescent="0.25">
      <c r="A280" t="s">
        <v>82</v>
      </c>
      <c r="B280" s="12">
        <v>2600</v>
      </c>
      <c r="C280" t="s">
        <v>31</v>
      </c>
      <c r="D280">
        <v>20</v>
      </c>
      <c r="E280"/>
      <c r="F280">
        <v>20</v>
      </c>
      <c r="G280">
        <v>0</v>
      </c>
    </row>
    <row r="281" spans="1:7" x14ac:dyDescent="0.25">
      <c r="A281" t="s">
        <v>83</v>
      </c>
      <c r="B281" s="12">
        <v>10000</v>
      </c>
      <c r="C281" t="s">
        <v>36</v>
      </c>
      <c r="D281">
        <v>20</v>
      </c>
      <c r="E281"/>
      <c r="F281">
        <v>13</v>
      </c>
      <c r="G281">
        <v>-7</v>
      </c>
    </row>
    <row r="282" spans="1:7" x14ac:dyDescent="0.25">
      <c r="A282" t="s">
        <v>84</v>
      </c>
      <c r="B282" s="12">
        <v>6000</v>
      </c>
      <c r="C282" t="s">
        <v>36</v>
      </c>
      <c r="D282">
        <v>24</v>
      </c>
      <c r="E282"/>
      <c r="F282">
        <v>20</v>
      </c>
      <c r="G282">
        <v>-4</v>
      </c>
    </row>
    <row r="283" spans="1:7" x14ac:dyDescent="0.25">
      <c r="A283" t="s">
        <v>85</v>
      </c>
      <c r="B283" s="12">
        <v>10000</v>
      </c>
      <c r="C283" t="s">
        <v>36</v>
      </c>
      <c r="D283">
        <v>22</v>
      </c>
      <c r="E283"/>
      <c r="F283">
        <v>9</v>
      </c>
      <c r="G283">
        <v>-13</v>
      </c>
    </row>
    <row r="284" spans="1:7" x14ac:dyDescent="0.25">
      <c r="A284" t="s">
        <v>86</v>
      </c>
      <c r="B284" s="12">
        <v>40900</v>
      </c>
      <c r="C284" t="s">
        <v>36</v>
      </c>
      <c r="D284">
        <v>20</v>
      </c>
      <c r="E284"/>
      <c r="F284">
        <v>19</v>
      </c>
      <c r="G284">
        <v>-1</v>
      </c>
    </row>
    <row r="285" spans="1:7" x14ac:dyDescent="0.25">
      <c r="A285" t="s">
        <v>87</v>
      </c>
      <c r="B285" s="12">
        <v>30000</v>
      </c>
      <c r="C285" t="s">
        <v>36</v>
      </c>
      <c r="D285">
        <v>6</v>
      </c>
      <c r="E285"/>
      <c r="F285">
        <v>5</v>
      </c>
      <c r="G285">
        <v>-1</v>
      </c>
    </row>
    <row r="286" spans="1:7" x14ac:dyDescent="0.25">
      <c r="A286" t="s">
        <v>89</v>
      </c>
      <c r="B286" s="12">
        <v>26000</v>
      </c>
      <c r="C286" t="s">
        <v>36</v>
      </c>
      <c r="D286">
        <v>0</v>
      </c>
      <c r="E286"/>
      <c r="F286">
        <v>77</v>
      </c>
      <c r="G286">
        <v>77</v>
      </c>
    </row>
    <row r="287" spans="1:7" x14ac:dyDescent="0.25">
      <c r="A287" t="s">
        <v>92</v>
      </c>
      <c r="B287" s="12">
        <v>32500</v>
      </c>
      <c r="C287" t="s">
        <v>36</v>
      </c>
      <c r="D287">
        <v>6</v>
      </c>
      <c r="E287"/>
      <c r="F287">
        <v>6</v>
      </c>
      <c r="G287">
        <v>0</v>
      </c>
    </row>
    <row r="288" spans="1:7" x14ac:dyDescent="0.25">
      <c r="A288" t="s">
        <v>93</v>
      </c>
      <c r="B288" s="12">
        <v>284</v>
      </c>
      <c r="C288" t="s">
        <v>26</v>
      </c>
      <c r="D288">
        <v>7200</v>
      </c>
      <c r="E288"/>
      <c r="F288">
        <v>7200</v>
      </c>
      <c r="G288">
        <v>0</v>
      </c>
    </row>
    <row r="289" spans="1:7" x14ac:dyDescent="0.25">
      <c r="A289" t="s">
        <v>96</v>
      </c>
      <c r="B289" s="12">
        <v>600</v>
      </c>
      <c r="C289" t="s">
        <v>26</v>
      </c>
      <c r="D289">
        <v>100</v>
      </c>
      <c r="E289"/>
      <c r="F289">
        <v>50</v>
      </c>
      <c r="G289">
        <v>-50</v>
      </c>
    </row>
    <row r="290" spans="1:7" x14ac:dyDescent="0.25">
      <c r="A290" t="s">
        <v>99</v>
      </c>
      <c r="B290" s="12">
        <v>47500</v>
      </c>
      <c r="C290" t="s">
        <v>95</v>
      </c>
      <c r="D290">
        <v>230</v>
      </c>
      <c r="E290"/>
      <c r="F290">
        <v>112</v>
      </c>
      <c r="G290">
        <v>-118</v>
      </c>
    </row>
    <row r="291" spans="1:7" x14ac:dyDescent="0.25">
      <c r="A291" t="s">
        <v>100</v>
      </c>
      <c r="B291" s="12">
        <v>3500</v>
      </c>
      <c r="C291" t="s">
        <v>26</v>
      </c>
      <c r="D291">
        <v>20</v>
      </c>
      <c r="E291"/>
      <c r="F291">
        <v>20</v>
      </c>
      <c r="G291">
        <v>0</v>
      </c>
    </row>
    <row r="292" spans="1:7" x14ac:dyDescent="0.25">
      <c r="A292" t="s">
        <v>101</v>
      </c>
      <c r="B292" s="12">
        <v>5000</v>
      </c>
      <c r="C292" t="s">
        <v>26</v>
      </c>
      <c r="D292">
        <v>84</v>
      </c>
      <c r="E292"/>
      <c r="F292">
        <v>30</v>
      </c>
      <c r="G292">
        <v>-54</v>
      </c>
    </row>
    <row r="293" spans="1:7" x14ac:dyDescent="0.25">
      <c r="A293" t="s">
        <v>102</v>
      </c>
      <c r="B293" s="12">
        <v>85000</v>
      </c>
      <c r="C293" t="s">
        <v>36</v>
      </c>
      <c r="D293">
        <v>0</v>
      </c>
      <c r="E293"/>
      <c r="F293">
        <v>12</v>
      </c>
      <c r="G293">
        <v>12</v>
      </c>
    </row>
    <row r="294" spans="1:7" x14ac:dyDescent="0.25">
      <c r="A294" t="s">
        <v>132</v>
      </c>
      <c r="B294" s="12">
        <v>38975</v>
      </c>
      <c r="C294" t="s">
        <v>36</v>
      </c>
      <c r="D294">
        <v>16</v>
      </c>
      <c r="E294"/>
      <c r="F294">
        <v>7</v>
      </c>
      <c r="G294">
        <v>-9</v>
      </c>
    </row>
    <row r="295" spans="1:7" x14ac:dyDescent="0.25">
      <c r="A295" t="s">
        <v>133</v>
      </c>
      <c r="B295" s="12">
        <v>85000</v>
      </c>
      <c r="C295" t="s">
        <v>36</v>
      </c>
      <c r="D295">
        <v>2</v>
      </c>
      <c r="E295"/>
      <c r="F295">
        <v>1</v>
      </c>
      <c r="G295">
        <v>-1</v>
      </c>
    </row>
    <row r="296" spans="1:7" x14ac:dyDescent="0.25">
      <c r="A296" t="s">
        <v>134</v>
      </c>
      <c r="B296" s="12">
        <v>128000</v>
      </c>
      <c r="C296" t="s">
        <v>36</v>
      </c>
      <c r="D296">
        <v>1</v>
      </c>
      <c r="E296"/>
      <c r="F296">
        <v>1</v>
      </c>
      <c r="G296">
        <v>0</v>
      </c>
    </row>
    <row r="297" spans="1:7" x14ac:dyDescent="0.25">
      <c r="A297" t="s">
        <v>135</v>
      </c>
      <c r="B297" s="12">
        <v>121000</v>
      </c>
      <c r="C297" t="s">
        <v>36</v>
      </c>
      <c r="D297">
        <v>4</v>
      </c>
      <c r="E297"/>
      <c r="F297">
        <v>4</v>
      </c>
      <c r="G297">
        <v>0</v>
      </c>
    </row>
    <row r="298" spans="1:7" x14ac:dyDescent="0.25">
      <c r="A298" t="s">
        <v>136</v>
      </c>
      <c r="B298" s="12">
        <v>17900</v>
      </c>
      <c r="C298" t="s">
        <v>36</v>
      </c>
      <c r="D298">
        <v>6</v>
      </c>
      <c r="E298"/>
      <c r="F298">
        <v>6</v>
      </c>
      <c r="G298">
        <v>0</v>
      </c>
    </row>
    <row r="299" spans="1:7" x14ac:dyDescent="0.25">
      <c r="A299" t="s">
        <v>137</v>
      </c>
      <c r="B299" s="12">
        <v>49000</v>
      </c>
      <c r="C299" t="s">
        <v>36</v>
      </c>
      <c r="D299">
        <v>8</v>
      </c>
      <c r="E299"/>
      <c r="F299">
        <v>8</v>
      </c>
      <c r="G299">
        <v>0</v>
      </c>
    </row>
    <row r="300" spans="1:7" x14ac:dyDescent="0.25">
      <c r="A300" t="s">
        <v>138</v>
      </c>
      <c r="B300" s="12">
        <v>25571.794871794871</v>
      </c>
      <c r="C300" t="s">
        <v>36</v>
      </c>
      <c r="D300">
        <v>39</v>
      </c>
      <c r="E300"/>
      <c r="F300">
        <v>39</v>
      </c>
      <c r="G300">
        <v>0</v>
      </c>
    </row>
    <row r="301" spans="1:7" x14ac:dyDescent="0.25">
      <c r="A301" t="s">
        <v>139</v>
      </c>
      <c r="B301" s="12">
        <v>26750</v>
      </c>
      <c r="C301" t="s">
        <v>36</v>
      </c>
      <c r="D301">
        <v>24</v>
      </c>
      <c r="E301"/>
      <c r="F301">
        <v>24</v>
      </c>
      <c r="G301">
        <v>0</v>
      </c>
    </row>
    <row r="302" spans="1:7" x14ac:dyDescent="0.25">
      <c r="A302" t="s">
        <v>141</v>
      </c>
      <c r="B302" s="12">
        <v>45000</v>
      </c>
      <c r="C302" t="s">
        <v>36</v>
      </c>
      <c r="D302">
        <v>24</v>
      </c>
      <c r="E302"/>
      <c r="F302">
        <v>15</v>
      </c>
      <c r="G302">
        <v>-9</v>
      </c>
    </row>
    <row r="303" spans="1:7" x14ac:dyDescent="0.25">
      <c r="A303" t="s">
        <v>142</v>
      </c>
      <c r="B303" s="12">
        <v>9000</v>
      </c>
      <c r="C303" t="s">
        <v>36</v>
      </c>
      <c r="D303">
        <v>5</v>
      </c>
      <c r="E303"/>
      <c r="F303">
        <v>5</v>
      </c>
      <c r="G303">
        <v>0</v>
      </c>
    </row>
    <row r="304" spans="1:7" x14ac:dyDescent="0.25">
      <c r="A304" t="s">
        <v>11</v>
      </c>
      <c r="B304" s="12">
        <v>5800</v>
      </c>
      <c r="C304" t="s">
        <v>36</v>
      </c>
      <c r="D304">
        <v>901</v>
      </c>
      <c r="E304"/>
      <c r="F304">
        <v>518</v>
      </c>
      <c r="G304">
        <v>-383</v>
      </c>
    </row>
    <row r="305" spans="1:7" x14ac:dyDescent="0.25">
      <c r="A305" t="s">
        <v>143</v>
      </c>
      <c r="B305" s="12">
        <v>6650</v>
      </c>
      <c r="C305" t="s">
        <v>36</v>
      </c>
      <c r="D305">
        <v>200</v>
      </c>
      <c r="E305"/>
      <c r="F305">
        <v>200</v>
      </c>
      <c r="G305">
        <v>0</v>
      </c>
    </row>
    <row r="306" spans="1:7" x14ac:dyDescent="0.25">
      <c r="A306" t="s">
        <v>145</v>
      </c>
      <c r="B306" s="12">
        <v>35000</v>
      </c>
      <c r="C306" t="s">
        <v>36</v>
      </c>
      <c r="D306">
        <v>0</v>
      </c>
      <c r="E306"/>
      <c r="F306">
        <v>8</v>
      </c>
      <c r="G306">
        <v>8</v>
      </c>
    </row>
    <row r="307" spans="1:7" x14ac:dyDescent="0.25">
      <c r="A307" t="s">
        <v>147</v>
      </c>
      <c r="B307" s="12">
        <v>25000</v>
      </c>
      <c r="C307" t="s">
        <v>36</v>
      </c>
      <c r="D307">
        <v>0</v>
      </c>
      <c r="E307"/>
      <c r="F307">
        <v>40</v>
      </c>
      <c r="G307">
        <v>40</v>
      </c>
    </row>
    <row r="308" spans="1:7" x14ac:dyDescent="0.25">
      <c r="A308" t="s">
        <v>152</v>
      </c>
      <c r="B308" s="12">
        <v>94076.470588235301</v>
      </c>
      <c r="C308" t="s">
        <v>36</v>
      </c>
      <c r="D308">
        <v>17</v>
      </c>
      <c r="E308"/>
      <c r="F308">
        <v>14</v>
      </c>
      <c r="G308">
        <v>-3</v>
      </c>
    </row>
    <row r="309" spans="1:7" x14ac:dyDescent="0.25">
      <c r="A309" t="s">
        <v>153</v>
      </c>
      <c r="B309" s="12">
        <v>10896.551724137931</v>
      </c>
      <c r="C309" t="s">
        <v>57</v>
      </c>
      <c r="D309">
        <v>29</v>
      </c>
      <c r="E309"/>
      <c r="F309">
        <v>27</v>
      </c>
      <c r="G309">
        <v>-2</v>
      </c>
    </row>
    <row r="310" spans="1:7" x14ac:dyDescent="0.25">
      <c r="A310" t="s">
        <v>157</v>
      </c>
      <c r="B310" s="12">
        <v>1425</v>
      </c>
      <c r="C310" t="s">
        <v>36</v>
      </c>
      <c r="D310">
        <v>94</v>
      </c>
      <c r="E310"/>
      <c r="F310">
        <v>56</v>
      </c>
      <c r="G310">
        <v>-38</v>
      </c>
    </row>
    <row r="311" spans="1:7" x14ac:dyDescent="0.25">
      <c r="A311" t="s">
        <v>158</v>
      </c>
      <c r="B311" s="12">
        <v>1983.3333333333333</v>
      </c>
      <c r="C311" t="s">
        <v>36</v>
      </c>
      <c r="D311">
        <v>36</v>
      </c>
      <c r="E311"/>
      <c r="F311">
        <v>34</v>
      </c>
      <c r="G311">
        <v>-2</v>
      </c>
    </row>
    <row r="312" spans="1:7" s="49" customFormat="1" x14ac:dyDescent="0.25">
      <c r="A312" s="49" t="s">
        <v>159</v>
      </c>
      <c r="B312" s="50">
        <v>3000</v>
      </c>
      <c r="C312" s="49" t="s">
        <v>36</v>
      </c>
      <c r="D312" s="49">
        <v>77</v>
      </c>
      <c r="F312" s="49">
        <v>14</v>
      </c>
      <c r="G312" s="49">
        <v>-63</v>
      </c>
    </row>
    <row r="313" spans="1:7" s="49" customFormat="1" x14ac:dyDescent="0.25">
      <c r="A313" s="49" t="s">
        <v>159</v>
      </c>
      <c r="B313" s="50">
        <v>2491.7127071823206</v>
      </c>
      <c r="C313" s="49" t="s">
        <v>36</v>
      </c>
      <c r="D313" s="49">
        <v>181</v>
      </c>
      <c r="F313" s="49">
        <v>181</v>
      </c>
      <c r="G313" s="49">
        <v>0</v>
      </c>
    </row>
    <row r="314" spans="1:7" x14ac:dyDescent="0.25">
      <c r="A314" t="s">
        <v>160</v>
      </c>
      <c r="B314" s="12">
        <v>15000</v>
      </c>
      <c r="C314" t="s">
        <v>36</v>
      </c>
      <c r="D314">
        <v>41</v>
      </c>
      <c r="E314"/>
      <c r="F314">
        <v>18</v>
      </c>
      <c r="G314">
        <v>-23</v>
      </c>
    </row>
    <row r="315" spans="1:7" x14ac:dyDescent="0.25">
      <c r="A315" t="s">
        <v>161</v>
      </c>
      <c r="B315" s="12">
        <v>41000</v>
      </c>
      <c r="C315" t="s">
        <v>63</v>
      </c>
      <c r="D315">
        <v>20</v>
      </c>
      <c r="E315"/>
      <c r="F315">
        <v>13</v>
      </c>
      <c r="G315">
        <v>-7</v>
      </c>
    </row>
    <row r="316" spans="1:7" x14ac:dyDescent="0.25">
      <c r="A316" t="s">
        <v>162</v>
      </c>
      <c r="B316" s="12">
        <v>34000</v>
      </c>
      <c r="C316" t="s">
        <v>63</v>
      </c>
      <c r="D316">
        <v>10</v>
      </c>
      <c r="E316"/>
      <c r="F316">
        <v>5</v>
      </c>
      <c r="G316">
        <v>-5</v>
      </c>
    </row>
    <row r="317" spans="1:7" x14ac:dyDescent="0.25">
      <c r="A317" t="s">
        <v>163</v>
      </c>
      <c r="B317" s="12">
        <v>3750</v>
      </c>
      <c r="C317" t="s">
        <v>36</v>
      </c>
      <c r="D317">
        <v>120</v>
      </c>
      <c r="E317"/>
      <c r="F317">
        <v>120</v>
      </c>
      <c r="G317">
        <v>0</v>
      </c>
    </row>
    <row r="318" spans="1:7" x14ac:dyDescent="0.25">
      <c r="A318" t="s">
        <v>164</v>
      </c>
      <c r="B318" s="12">
        <v>1500</v>
      </c>
      <c r="C318" t="s">
        <v>36</v>
      </c>
      <c r="D318">
        <v>7</v>
      </c>
      <c r="E318"/>
      <c r="F318">
        <v>7</v>
      </c>
      <c r="G318">
        <v>0</v>
      </c>
    </row>
    <row r="319" spans="1:7" x14ac:dyDescent="0.25">
      <c r="A319" t="s">
        <v>165</v>
      </c>
      <c r="B319" s="12">
        <v>21000</v>
      </c>
      <c r="C319" t="s">
        <v>36</v>
      </c>
      <c r="D319">
        <v>0</v>
      </c>
      <c r="E319"/>
      <c r="F319">
        <v>3</v>
      </c>
      <c r="G319">
        <v>3</v>
      </c>
    </row>
    <row r="320" spans="1:7" x14ac:dyDescent="0.25">
      <c r="A320" t="s">
        <v>166</v>
      </c>
      <c r="B320" s="12">
        <v>38600</v>
      </c>
      <c r="C320" t="s">
        <v>57</v>
      </c>
      <c r="D320">
        <v>5</v>
      </c>
      <c r="E320"/>
      <c r="F320">
        <v>5</v>
      </c>
      <c r="G320">
        <v>0</v>
      </c>
    </row>
    <row r="321" spans="1:7" x14ac:dyDescent="0.25">
      <c r="A321" t="s">
        <v>167</v>
      </c>
      <c r="B321" s="12">
        <v>11000</v>
      </c>
      <c r="C321" t="s">
        <v>36</v>
      </c>
      <c r="D321">
        <v>12</v>
      </c>
      <c r="E321"/>
      <c r="F321">
        <v>7</v>
      </c>
      <c r="G321">
        <v>-5</v>
      </c>
    </row>
    <row r="322" spans="1:7" x14ac:dyDescent="0.25">
      <c r="A322" t="s">
        <v>168</v>
      </c>
      <c r="B322" s="12">
        <v>638944.4444444445</v>
      </c>
      <c r="C322" t="s">
        <v>64</v>
      </c>
      <c r="D322">
        <v>9</v>
      </c>
      <c r="E322"/>
      <c r="F322">
        <v>7</v>
      </c>
      <c r="G322">
        <v>-2</v>
      </c>
    </row>
    <row r="323" spans="1:7" x14ac:dyDescent="0.25">
      <c r="A323" t="s">
        <v>169</v>
      </c>
      <c r="B323" s="12">
        <v>54000</v>
      </c>
      <c r="C323" t="s">
        <v>170</v>
      </c>
      <c r="D323">
        <v>8</v>
      </c>
      <c r="E323"/>
      <c r="F323">
        <v>7</v>
      </c>
      <c r="G323">
        <v>-1</v>
      </c>
    </row>
    <row r="324" spans="1:7" x14ac:dyDescent="0.25">
      <c r="A324" t="s">
        <v>171</v>
      </c>
      <c r="B324" s="12">
        <v>8913.7931034482754</v>
      </c>
      <c r="C324" t="s">
        <v>36</v>
      </c>
      <c r="D324">
        <v>0</v>
      </c>
      <c r="E324"/>
      <c r="F324">
        <v>37</v>
      </c>
      <c r="G324">
        <v>37</v>
      </c>
    </row>
    <row r="325" spans="1:7" x14ac:dyDescent="0.25">
      <c r="A325" t="s">
        <v>172</v>
      </c>
      <c r="B325" s="12">
        <v>500</v>
      </c>
      <c r="C325" t="s">
        <v>36</v>
      </c>
      <c r="D325">
        <v>9</v>
      </c>
      <c r="E325"/>
      <c r="F325">
        <v>9</v>
      </c>
      <c r="G325">
        <v>0</v>
      </c>
    </row>
    <row r="326" spans="1:7" x14ac:dyDescent="0.25">
      <c r="A326" t="s">
        <v>175</v>
      </c>
      <c r="B326" s="12">
        <v>50300</v>
      </c>
      <c r="C326" t="s">
        <v>36</v>
      </c>
      <c r="D326">
        <v>2</v>
      </c>
      <c r="E326"/>
      <c r="F326">
        <v>2</v>
      </c>
      <c r="G326">
        <v>0</v>
      </c>
    </row>
    <row r="327" spans="1:7" x14ac:dyDescent="0.25">
      <c r="A327" t="s">
        <v>176</v>
      </c>
      <c r="B327" s="12">
        <v>5100</v>
      </c>
      <c r="C327" t="s">
        <v>36</v>
      </c>
      <c r="D327">
        <v>10</v>
      </c>
      <c r="E327"/>
      <c r="F327">
        <v>10</v>
      </c>
      <c r="G327">
        <v>0</v>
      </c>
    </row>
    <row r="328" spans="1:7" x14ac:dyDescent="0.25">
      <c r="A328" t="s">
        <v>177</v>
      </c>
      <c r="B328" s="12">
        <v>34200</v>
      </c>
      <c r="C328" t="s">
        <v>36</v>
      </c>
      <c r="D328">
        <v>4</v>
      </c>
      <c r="E328"/>
      <c r="F328">
        <v>4</v>
      </c>
      <c r="G328">
        <v>0</v>
      </c>
    </row>
    <row r="329" spans="1:7" x14ac:dyDescent="0.25">
      <c r="A329" t="s">
        <v>178</v>
      </c>
      <c r="B329" s="12">
        <v>27500</v>
      </c>
      <c r="C329" t="s">
        <v>36</v>
      </c>
      <c r="D329">
        <v>0</v>
      </c>
      <c r="E329"/>
      <c r="F329">
        <v>9</v>
      </c>
      <c r="G329">
        <v>9</v>
      </c>
    </row>
    <row r="330" spans="1:7" x14ac:dyDescent="0.25">
      <c r="A330" t="s">
        <v>179</v>
      </c>
      <c r="B330" s="12">
        <v>8000</v>
      </c>
      <c r="C330" t="s">
        <v>36</v>
      </c>
      <c r="D330">
        <v>4</v>
      </c>
      <c r="E330"/>
      <c r="F330">
        <v>4</v>
      </c>
      <c r="G330">
        <v>0</v>
      </c>
    </row>
    <row r="331" spans="1:7" x14ac:dyDescent="0.25">
      <c r="A331" t="s">
        <v>180</v>
      </c>
      <c r="B331" s="12">
        <v>81500</v>
      </c>
      <c r="C331" t="s">
        <v>36</v>
      </c>
      <c r="D331">
        <v>6</v>
      </c>
      <c r="E331"/>
      <c r="F331">
        <v>6</v>
      </c>
      <c r="G331">
        <v>0</v>
      </c>
    </row>
    <row r="332" spans="1:7" x14ac:dyDescent="0.25">
      <c r="A332" t="s">
        <v>181</v>
      </c>
      <c r="B332" s="12">
        <v>156000</v>
      </c>
      <c r="C332" t="s">
        <v>36</v>
      </c>
      <c r="D332">
        <v>10</v>
      </c>
      <c r="E332"/>
      <c r="F332">
        <v>9</v>
      </c>
      <c r="G332">
        <v>-1</v>
      </c>
    </row>
    <row r="333" spans="1:7" x14ac:dyDescent="0.25">
      <c r="A333" t="s">
        <v>182</v>
      </c>
      <c r="B333" s="12">
        <v>68000</v>
      </c>
      <c r="C333" t="s">
        <v>36</v>
      </c>
      <c r="D333">
        <v>4</v>
      </c>
      <c r="E333"/>
      <c r="F333">
        <v>3</v>
      </c>
      <c r="G333">
        <v>-1</v>
      </c>
    </row>
    <row r="334" spans="1:7" x14ac:dyDescent="0.25">
      <c r="A334" t="s">
        <v>183</v>
      </c>
      <c r="B334" s="12">
        <v>38500</v>
      </c>
      <c r="C334" t="s">
        <v>36</v>
      </c>
      <c r="D334">
        <v>11</v>
      </c>
      <c r="E334"/>
      <c r="F334">
        <v>11</v>
      </c>
      <c r="G334">
        <v>0</v>
      </c>
    </row>
    <row r="335" spans="1:7" x14ac:dyDescent="0.25">
      <c r="A335" t="s">
        <v>184</v>
      </c>
      <c r="B335" s="12">
        <v>12000</v>
      </c>
      <c r="C335" t="s">
        <v>36</v>
      </c>
      <c r="D335">
        <v>0</v>
      </c>
      <c r="E335"/>
      <c r="F335">
        <v>2</v>
      </c>
      <c r="G335">
        <v>2</v>
      </c>
    </row>
    <row r="336" spans="1:7" x14ac:dyDescent="0.25">
      <c r="A336" t="s">
        <v>194</v>
      </c>
      <c r="B336" s="12">
        <v>6000</v>
      </c>
      <c r="C336" t="s">
        <v>36</v>
      </c>
      <c r="D336">
        <v>26</v>
      </c>
      <c r="E336"/>
      <c r="F336">
        <v>26</v>
      </c>
      <c r="G336">
        <v>0</v>
      </c>
    </row>
    <row r="337" spans="1:7" x14ac:dyDescent="0.25">
      <c r="A337" t="s">
        <v>195</v>
      </c>
      <c r="B337" s="12">
        <v>7058.8235294117649</v>
      </c>
      <c r="C337" t="s">
        <v>36</v>
      </c>
      <c r="D337">
        <v>17</v>
      </c>
      <c r="E337"/>
      <c r="F337">
        <v>17</v>
      </c>
      <c r="G337">
        <v>0</v>
      </c>
    </row>
    <row r="338" spans="1:7" x14ac:dyDescent="0.25">
      <c r="A338" t="s">
        <v>196</v>
      </c>
      <c r="B338" s="12">
        <v>6250</v>
      </c>
      <c r="C338" t="s">
        <v>36</v>
      </c>
      <c r="D338">
        <v>12</v>
      </c>
      <c r="E338"/>
      <c r="F338">
        <v>11</v>
      </c>
      <c r="G338">
        <v>-1</v>
      </c>
    </row>
    <row r="339" spans="1:7" x14ac:dyDescent="0.25">
      <c r="A339" t="s">
        <v>197</v>
      </c>
      <c r="B339" s="12">
        <v>8000</v>
      </c>
      <c r="C339" t="s">
        <v>36</v>
      </c>
      <c r="D339">
        <v>26</v>
      </c>
      <c r="E339"/>
      <c r="F339">
        <v>26</v>
      </c>
      <c r="G339">
        <v>0</v>
      </c>
    </row>
    <row r="340" spans="1:7" x14ac:dyDescent="0.25">
      <c r="A340" t="s">
        <v>198</v>
      </c>
      <c r="B340" s="12">
        <v>9000</v>
      </c>
      <c r="C340" t="s">
        <v>36</v>
      </c>
      <c r="D340">
        <v>18</v>
      </c>
      <c r="E340"/>
      <c r="F340">
        <v>16</v>
      </c>
      <c r="G340">
        <v>-2</v>
      </c>
    </row>
    <row r="341" spans="1:7" x14ac:dyDescent="0.25">
      <c r="A341" t="s">
        <v>199</v>
      </c>
      <c r="B341" s="12">
        <v>8600</v>
      </c>
      <c r="C341" t="s">
        <v>36</v>
      </c>
      <c r="D341">
        <v>24</v>
      </c>
      <c r="E341"/>
      <c r="F341">
        <v>16</v>
      </c>
      <c r="G341">
        <v>-8</v>
      </c>
    </row>
    <row r="342" spans="1:7" x14ac:dyDescent="0.25">
      <c r="A342" t="s">
        <v>200</v>
      </c>
      <c r="B342" s="12">
        <v>8350</v>
      </c>
      <c r="C342" t="s">
        <v>36</v>
      </c>
      <c r="D342">
        <v>0</v>
      </c>
      <c r="E342"/>
      <c r="F342">
        <v>72</v>
      </c>
      <c r="G342">
        <v>72</v>
      </c>
    </row>
    <row r="343" spans="1:7" x14ac:dyDescent="0.25">
      <c r="A343" t="s">
        <v>201</v>
      </c>
      <c r="B343" s="12">
        <v>4000</v>
      </c>
      <c r="C343" t="s">
        <v>36</v>
      </c>
      <c r="D343">
        <v>0</v>
      </c>
      <c r="E343"/>
      <c r="F343">
        <v>5</v>
      </c>
      <c r="G343">
        <v>5</v>
      </c>
    </row>
    <row r="344" spans="1:7" x14ac:dyDescent="0.25">
      <c r="A344" t="s">
        <v>202</v>
      </c>
      <c r="B344" s="12">
        <v>5800</v>
      </c>
      <c r="C344" t="s">
        <v>36</v>
      </c>
      <c r="D344">
        <v>200</v>
      </c>
      <c r="E344"/>
      <c r="F344">
        <v>57</v>
      </c>
      <c r="G344">
        <v>-143</v>
      </c>
    </row>
    <row r="345" spans="1:7" x14ac:dyDescent="0.25">
      <c r="A345" t="s">
        <v>203</v>
      </c>
      <c r="B345" s="12">
        <v>21500</v>
      </c>
      <c r="C345" t="s">
        <v>36</v>
      </c>
      <c r="D345">
        <v>65</v>
      </c>
      <c r="E345"/>
      <c r="F345">
        <v>56</v>
      </c>
      <c r="G345">
        <v>-9</v>
      </c>
    </row>
    <row r="346" spans="1:7" x14ac:dyDescent="0.25">
      <c r="A346" t="s">
        <v>204</v>
      </c>
      <c r="B346" s="12">
        <v>52000</v>
      </c>
      <c r="C346" t="s">
        <v>57</v>
      </c>
      <c r="D346">
        <v>8</v>
      </c>
      <c r="E346"/>
      <c r="F346">
        <v>8</v>
      </c>
      <c r="G346">
        <v>0</v>
      </c>
    </row>
    <row r="347" spans="1:7" x14ac:dyDescent="0.25">
      <c r="A347" t="s">
        <v>206</v>
      </c>
      <c r="B347" s="12">
        <v>23700</v>
      </c>
      <c r="C347" t="s">
        <v>36</v>
      </c>
      <c r="D347">
        <v>70</v>
      </c>
      <c r="E347"/>
      <c r="F347">
        <v>62</v>
      </c>
      <c r="G347">
        <v>-8</v>
      </c>
    </row>
    <row r="348" spans="1:7" x14ac:dyDescent="0.25">
      <c r="A348" t="s">
        <v>208</v>
      </c>
      <c r="B348" s="12">
        <v>19500</v>
      </c>
      <c r="C348" t="s">
        <v>209</v>
      </c>
      <c r="D348">
        <v>8</v>
      </c>
      <c r="E348"/>
      <c r="F348">
        <v>6</v>
      </c>
      <c r="G348">
        <v>-2</v>
      </c>
    </row>
    <row r="349" spans="1:7" x14ac:dyDescent="0.25">
      <c r="A349" t="s">
        <v>211</v>
      </c>
      <c r="B349" s="12">
        <v>45000</v>
      </c>
      <c r="C349" t="s">
        <v>36</v>
      </c>
      <c r="D349">
        <v>0</v>
      </c>
      <c r="E349"/>
      <c r="F349">
        <v>2</v>
      </c>
      <c r="G349">
        <v>2</v>
      </c>
    </row>
    <row r="350" spans="1:7" x14ac:dyDescent="0.25">
      <c r="A350" t="s">
        <v>212</v>
      </c>
      <c r="B350" s="12">
        <v>275000</v>
      </c>
      <c r="C350" t="s">
        <v>36</v>
      </c>
      <c r="D350">
        <v>2</v>
      </c>
      <c r="E350"/>
      <c r="F350">
        <v>4</v>
      </c>
      <c r="G350">
        <v>2</v>
      </c>
    </row>
    <row r="351" spans="1:7" x14ac:dyDescent="0.25">
      <c r="A351" t="s">
        <v>213</v>
      </c>
      <c r="B351" s="12">
        <v>215000</v>
      </c>
      <c r="C351" t="s">
        <v>36</v>
      </c>
      <c r="D351">
        <v>1</v>
      </c>
      <c r="E351"/>
      <c r="F351">
        <v>3</v>
      </c>
      <c r="G351">
        <v>2</v>
      </c>
    </row>
    <row r="352" spans="1:7" x14ac:dyDescent="0.25">
      <c r="A352" t="s">
        <v>214</v>
      </c>
      <c r="B352" s="12">
        <v>215000</v>
      </c>
      <c r="C352" t="s">
        <v>36</v>
      </c>
      <c r="D352">
        <v>1</v>
      </c>
      <c r="E352"/>
      <c r="F352">
        <v>3</v>
      </c>
      <c r="G352">
        <v>2</v>
      </c>
    </row>
    <row r="353" spans="1:7" x14ac:dyDescent="0.25">
      <c r="A353" t="s">
        <v>215</v>
      </c>
      <c r="B353" s="12">
        <v>215000</v>
      </c>
      <c r="C353" t="s">
        <v>36</v>
      </c>
      <c r="D353">
        <v>1</v>
      </c>
      <c r="E353"/>
      <c r="F353">
        <v>3</v>
      </c>
      <c r="G353">
        <v>2</v>
      </c>
    </row>
    <row r="354" spans="1:7" x14ac:dyDescent="0.25">
      <c r="A354" t="s">
        <v>216</v>
      </c>
      <c r="B354" s="12">
        <v>65000</v>
      </c>
      <c r="C354" t="s">
        <v>57</v>
      </c>
      <c r="D354">
        <v>4</v>
      </c>
      <c r="E354"/>
      <c r="F354">
        <v>3</v>
      </c>
      <c r="G354">
        <v>-1</v>
      </c>
    </row>
    <row r="355" spans="1:7" x14ac:dyDescent="0.25">
      <c r="A355" t="s">
        <v>217</v>
      </c>
      <c r="B355" s="12">
        <v>65000</v>
      </c>
      <c r="C355" t="s">
        <v>57</v>
      </c>
      <c r="D355">
        <v>2</v>
      </c>
      <c r="E355"/>
      <c r="F355">
        <v>3</v>
      </c>
      <c r="G355">
        <v>1</v>
      </c>
    </row>
    <row r="356" spans="1:7" x14ac:dyDescent="0.25">
      <c r="A356" t="s">
        <v>218</v>
      </c>
      <c r="B356" s="12">
        <v>65000</v>
      </c>
      <c r="C356" t="s">
        <v>57</v>
      </c>
      <c r="D356">
        <v>2</v>
      </c>
      <c r="E356"/>
      <c r="F356">
        <v>3</v>
      </c>
      <c r="G356">
        <v>1</v>
      </c>
    </row>
    <row r="357" spans="1:7" x14ac:dyDescent="0.25">
      <c r="A357" t="s">
        <v>219</v>
      </c>
      <c r="B357" s="12">
        <v>65000</v>
      </c>
      <c r="C357" t="s">
        <v>57</v>
      </c>
      <c r="D357">
        <v>4</v>
      </c>
      <c r="E357"/>
      <c r="F357">
        <v>4</v>
      </c>
      <c r="G357">
        <v>0</v>
      </c>
    </row>
    <row r="358" spans="1:7" x14ac:dyDescent="0.25">
      <c r="A358" t="s">
        <v>220</v>
      </c>
      <c r="B358" s="12">
        <v>65000</v>
      </c>
      <c r="C358" t="s">
        <v>36</v>
      </c>
      <c r="D358">
        <v>3</v>
      </c>
      <c r="E358"/>
      <c r="F358">
        <v>3</v>
      </c>
      <c r="G358">
        <v>0</v>
      </c>
    </row>
    <row r="359" spans="1:7" x14ac:dyDescent="0.25">
      <c r="A359" t="s">
        <v>221</v>
      </c>
      <c r="B359" s="12">
        <v>65000</v>
      </c>
      <c r="C359" t="s">
        <v>57</v>
      </c>
      <c r="D359">
        <v>3</v>
      </c>
      <c r="E359"/>
      <c r="F359">
        <v>3</v>
      </c>
      <c r="G359">
        <v>0</v>
      </c>
    </row>
    <row r="360" spans="1:7" x14ac:dyDescent="0.25">
      <c r="A360" t="s">
        <v>222</v>
      </c>
      <c r="B360" s="12">
        <v>150000</v>
      </c>
      <c r="C360" t="s">
        <v>36</v>
      </c>
      <c r="D360">
        <v>1</v>
      </c>
      <c r="E360"/>
      <c r="F360">
        <v>1</v>
      </c>
      <c r="G360">
        <v>0</v>
      </c>
    </row>
    <row r="361" spans="1:7" x14ac:dyDescent="0.25">
      <c r="A361" t="s">
        <v>223</v>
      </c>
      <c r="B361" s="12">
        <v>150000</v>
      </c>
      <c r="C361" t="s">
        <v>36</v>
      </c>
      <c r="D361">
        <v>1</v>
      </c>
      <c r="E361"/>
      <c r="F361">
        <v>1</v>
      </c>
      <c r="G361">
        <v>0</v>
      </c>
    </row>
    <row r="362" spans="1:7" x14ac:dyDescent="0.25">
      <c r="A362" t="s">
        <v>224</v>
      </c>
      <c r="B362" s="12">
        <v>65000</v>
      </c>
      <c r="C362" t="s">
        <v>36</v>
      </c>
      <c r="D362">
        <v>1</v>
      </c>
      <c r="E362"/>
      <c r="F362">
        <v>1</v>
      </c>
      <c r="G362">
        <v>0</v>
      </c>
    </row>
    <row r="363" spans="1:7" x14ac:dyDescent="0.25">
      <c r="A363" t="s">
        <v>225</v>
      </c>
      <c r="B363" s="12">
        <v>4742.8571428571431</v>
      </c>
      <c r="C363" t="s">
        <v>36</v>
      </c>
      <c r="D363">
        <v>35</v>
      </c>
      <c r="E363"/>
      <c r="F363">
        <v>31</v>
      </c>
      <c r="G363">
        <v>-4</v>
      </c>
    </row>
    <row r="364" spans="1:7" x14ac:dyDescent="0.25">
      <c r="A364" t="s">
        <v>226</v>
      </c>
      <c r="B364" s="12">
        <v>9000</v>
      </c>
      <c r="C364" t="s">
        <v>36</v>
      </c>
      <c r="D364">
        <v>6</v>
      </c>
      <c r="E364"/>
      <c r="F364">
        <v>6</v>
      </c>
      <c r="G364">
        <v>0</v>
      </c>
    </row>
    <row r="365" spans="1:7" x14ac:dyDescent="0.25">
      <c r="A365" t="s">
        <v>227</v>
      </c>
      <c r="B365" s="12">
        <v>12500</v>
      </c>
      <c r="C365" t="s">
        <v>59</v>
      </c>
      <c r="D365">
        <v>57</v>
      </c>
      <c r="E365"/>
      <c r="F365">
        <v>22</v>
      </c>
      <c r="G365">
        <v>-35</v>
      </c>
    </row>
    <row r="366" spans="1:7" x14ac:dyDescent="0.25">
      <c r="A366" t="s">
        <v>228</v>
      </c>
      <c r="B366" s="12">
        <v>28000</v>
      </c>
      <c r="C366" t="s">
        <v>59</v>
      </c>
      <c r="D366">
        <v>2</v>
      </c>
      <c r="E366"/>
      <c r="F366">
        <v>2</v>
      </c>
      <c r="G366">
        <v>0</v>
      </c>
    </row>
    <row r="367" spans="1:7" x14ac:dyDescent="0.25">
      <c r="A367" t="s">
        <v>229</v>
      </c>
      <c r="B367" s="12">
        <v>14700</v>
      </c>
      <c r="C367" t="s">
        <v>36</v>
      </c>
      <c r="D367">
        <v>215</v>
      </c>
      <c r="E367"/>
      <c r="F367">
        <v>68</v>
      </c>
      <c r="G367">
        <v>-147</v>
      </c>
    </row>
    <row r="368" spans="1:7" x14ac:dyDescent="0.25">
      <c r="A368" t="s">
        <v>232</v>
      </c>
      <c r="B368" s="12">
        <v>1140000</v>
      </c>
      <c r="C368" t="s">
        <v>233</v>
      </c>
      <c r="D368">
        <v>0</v>
      </c>
      <c r="E368"/>
      <c r="F368">
        <v>4</v>
      </c>
      <c r="G368">
        <v>4</v>
      </c>
    </row>
    <row r="369" spans="1:7" x14ac:dyDescent="0.25">
      <c r="A369" t="s">
        <v>234</v>
      </c>
      <c r="B369" s="12">
        <v>1287500</v>
      </c>
      <c r="C369" t="s">
        <v>233</v>
      </c>
      <c r="D369">
        <v>0</v>
      </c>
      <c r="E369"/>
      <c r="F369">
        <v>1</v>
      </c>
      <c r="G369">
        <v>1</v>
      </c>
    </row>
    <row r="370" spans="1:7" x14ac:dyDescent="0.25">
      <c r="A370" t="s">
        <v>235</v>
      </c>
      <c r="B370" s="12">
        <v>1287500</v>
      </c>
      <c r="C370" t="s">
        <v>233</v>
      </c>
      <c r="D370">
        <v>0</v>
      </c>
      <c r="E370"/>
      <c r="F370">
        <v>1</v>
      </c>
      <c r="G370">
        <v>1</v>
      </c>
    </row>
    <row r="371" spans="1:7" x14ac:dyDescent="0.25">
      <c r="A371" t="s">
        <v>231</v>
      </c>
      <c r="B371" s="12">
        <v>800000</v>
      </c>
      <c r="C371" t="s">
        <v>36</v>
      </c>
      <c r="D371">
        <v>0</v>
      </c>
      <c r="E371"/>
      <c r="F371">
        <v>1</v>
      </c>
      <c r="G371">
        <v>1</v>
      </c>
    </row>
    <row r="372" spans="1:7" x14ac:dyDescent="0.25">
      <c r="A372" t="s">
        <v>236</v>
      </c>
      <c r="B372" s="12">
        <v>1287500</v>
      </c>
      <c r="C372" t="s">
        <v>233</v>
      </c>
      <c r="D372">
        <v>0</v>
      </c>
      <c r="E372"/>
      <c r="F372">
        <v>2</v>
      </c>
      <c r="G372">
        <v>2</v>
      </c>
    </row>
    <row r="373" spans="1:7" x14ac:dyDescent="0.25">
      <c r="A373" t="s">
        <v>244</v>
      </c>
      <c r="B373" s="12">
        <v>973333.33333333337</v>
      </c>
      <c r="C373" t="s">
        <v>36</v>
      </c>
      <c r="D373">
        <v>0</v>
      </c>
      <c r="E373"/>
      <c r="F373">
        <v>11</v>
      </c>
      <c r="G373">
        <v>11</v>
      </c>
    </row>
    <row r="374" spans="1:7" x14ac:dyDescent="0.25">
      <c r="A374" t="s">
        <v>245</v>
      </c>
      <c r="B374" s="12">
        <v>1057142.857142857</v>
      </c>
      <c r="C374" t="s">
        <v>36</v>
      </c>
      <c r="D374">
        <v>0</v>
      </c>
      <c r="E374"/>
      <c r="F374">
        <v>4</v>
      </c>
      <c r="G374">
        <v>4</v>
      </c>
    </row>
    <row r="375" spans="1:7" x14ac:dyDescent="0.25">
      <c r="A375" t="s">
        <v>246</v>
      </c>
      <c r="B375" s="12">
        <v>1040000</v>
      </c>
      <c r="C375" t="s">
        <v>36</v>
      </c>
      <c r="D375">
        <v>0</v>
      </c>
      <c r="E375"/>
      <c r="F375">
        <v>2</v>
      </c>
      <c r="G375">
        <v>2</v>
      </c>
    </row>
    <row r="376" spans="1:7" x14ac:dyDescent="0.25">
      <c r="A376" t="s">
        <v>247</v>
      </c>
      <c r="B376" s="12">
        <v>1040000</v>
      </c>
      <c r="C376" t="s">
        <v>36</v>
      </c>
      <c r="D376">
        <v>0</v>
      </c>
      <c r="E376"/>
      <c r="F376">
        <v>2</v>
      </c>
      <c r="G376">
        <v>2</v>
      </c>
    </row>
    <row r="377" spans="1:7" x14ac:dyDescent="0.25">
      <c r="A377" t="s">
        <v>262</v>
      </c>
      <c r="B377" s="12">
        <v>1100000</v>
      </c>
      <c r="C377" t="s">
        <v>233</v>
      </c>
      <c r="D377">
        <v>0</v>
      </c>
      <c r="E377"/>
      <c r="F377">
        <v>6</v>
      </c>
      <c r="G377">
        <v>6</v>
      </c>
    </row>
    <row r="378" spans="1:7" x14ac:dyDescent="0.25">
      <c r="A378" t="s">
        <v>263</v>
      </c>
      <c r="B378" s="12">
        <v>1100000</v>
      </c>
      <c r="C378" t="s">
        <v>233</v>
      </c>
      <c r="D378">
        <v>0</v>
      </c>
      <c r="E378"/>
      <c r="F378">
        <v>1</v>
      </c>
      <c r="G378">
        <v>1</v>
      </c>
    </row>
    <row r="379" spans="1:7" x14ac:dyDescent="0.25">
      <c r="A379" t="s">
        <v>265</v>
      </c>
      <c r="B379" s="12">
        <v>1100000</v>
      </c>
      <c r="C379" t="s">
        <v>233</v>
      </c>
      <c r="D379">
        <v>0</v>
      </c>
      <c r="E379"/>
      <c r="F379">
        <v>1</v>
      </c>
      <c r="G379">
        <v>1</v>
      </c>
    </row>
    <row r="380" spans="1:7" x14ac:dyDescent="0.25">
      <c r="A380" t="s">
        <v>252</v>
      </c>
      <c r="B380" s="12">
        <v>250000</v>
      </c>
      <c r="C380" t="s">
        <v>36</v>
      </c>
      <c r="D380">
        <v>9</v>
      </c>
      <c r="E380"/>
      <c r="F380">
        <v>5</v>
      </c>
      <c r="G380">
        <v>-4</v>
      </c>
    </row>
    <row r="381" spans="1:7" x14ac:dyDescent="0.25">
      <c r="A381" t="s">
        <v>253</v>
      </c>
      <c r="B381" s="12">
        <v>250000</v>
      </c>
      <c r="C381" t="s">
        <v>36</v>
      </c>
      <c r="D381">
        <v>12</v>
      </c>
      <c r="E381"/>
      <c r="F381">
        <v>6</v>
      </c>
      <c r="G381">
        <v>-6</v>
      </c>
    </row>
    <row r="382" spans="1:7" x14ac:dyDescent="0.25">
      <c r="A382" t="s">
        <v>255</v>
      </c>
      <c r="B382" s="12">
        <v>3500000</v>
      </c>
      <c r="C382" t="s">
        <v>36</v>
      </c>
      <c r="D382">
        <v>2</v>
      </c>
      <c r="E382"/>
      <c r="F382">
        <v>1</v>
      </c>
      <c r="G382">
        <v>-1</v>
      </c>
    </row>
    <row r="383" spans="1:7" x14ac:dyDescent="0.25">
      <c r="A383" t="s">
        <v>256</v>
      </c>
      <c r="B383" s="12">
        <v>3500000</v>
      </c>
      <c r="C383" t="s">
        <v>36</v>
      </c>
      <c r="D383">
        <v>2</v>
      </c>
      <c r="E383"/>
      <c r="F383">
        <v>1</v>
      </c>
      <c r="G383">
        <v>-1</v>
      </c>
    </row>
    <row r="384" spans="1:7" x14ac:dyDescent="0.25">
      <c r="A384" t="s">
        <v>266</v>
      </c>
      <c r="B384" s="12">
        <v>2500</v>
      </c>
      <c r="C384" t="s">
        <v>31</v>
      </c>
      <c r="D384">
        <v>23</v>
      </c>
      <c r="E384"/>
      <c r="F384">
        <v>6</v>
      </c>
      <c r="G384">
        <v>-17</v>
      </c>
    </row>
    <row r="385" spans="1:7" x14ac:dyDescent="0.25">
      <c r="A385" t="s">
        <v>267</v>
      </c>
      <c r="B385" s="12">
        <v>28000</v>
      </c>
      <c r="C385" s="35" t="s">
        <v>36</v>
      </c>
      <c r="D385" s="35">
        <v>0</v>
      </c>
      <c r="F385">
        <v>5</v>
      </c>
      <c r="G385">
        <v>5</v>
      </c>
    </row>
    <row r="386" spans="1:7" x14ac:dyDescent="0.25">
      <c r="A386" t="s">
        <v>268</v>
      </c>
      <c r="B386" s="12">
        <v>51900</v>
      </c>
      <c r="C386" s="35" t="s">
        <v>36</v>
      </c>
      <c r="D386" s="35">
        <v>6</v>
      </c>
      <c r="F386">
        <v>6</v>
      </c>
      <c r="G386">
        <v>0</v>
      </c>
    </row>
    <row r="387" spans="1:7" x14ac:dyDescent="0.25">
      <c r="A387" t="s">
        <v>269</v>
      </c>
      <c r="B387" s="12">
        <v>30700</v>
      </c>
      <c r="C387" s="35" t="s">
        <v>36</v>
      </c>
      <c r="D387" s="35">
        <v>39</v>
      </c>
      <c r="F387">
        <v>27</v>
      </c>
      <c r="G387">
        <v>-12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  <pageSetUpPr fitToPage="1"/>
  </sheetPr>
  <dimension ref="A1:H354"/>
  <sheetViews>
    <sheetView workbookViewId="0">
      <pane xSplit="4" ySplit="1" topLeftCell="E116" activePane="bottomRight" state="frozen"/>
      <selection pane="topRight" activeCell="D1" sqref="D1"/>
      <selection pane="bottomLeft" activeCell="A2" sqref="A2"/>
      <selection pane="bottomRight" activeCell="G119" sqref="G119:G122"/>
    </sheetView>
  </sheetViews>
  <sheetFormatPr defaultColWidth="10.08984375" defaultRowHeight="13.8" x14ac:dyDescent="0.25"/>
  <cols>
    <col min="1" max="1" width="7.08984375" style="13" bestFit="1" customWidth="1"/>
    <col min="2" max="2" width="16.90625" style="13" bestFit="1" customWidth="1"/>
    <col min="3" max="3" width="14.90625" style="13" bestFit="1" customWidth="1"/>
    <col min="4" max="4" width="68.90625" style="13" bestFit="1" customWidth="1"/>
    <col min="5" max="5" width="9.08984375" style="14" customWidth="1"/>
    <col min="6" max="6" width="10.08984375" style="13" customWidth="1"/>
    <col min="7" max="7" width="12.90625" style="14" customWidth="1"/>
    <col min="8" max="8" width="13.08984375" style="14" customWidth="1"/>
    <col min="9" max="28" width="7.90625" style="13" customWidth="1"/>
    <col min="29" max="16384" width="10.08984375" style="13"/>
  </cols>
  <sheetData>
    <row r="1" spans="1:8" ht="41.4" x14ac:dyDescent="0.25">
      <c r="A1" s="15" t="s">
        <v>5</v>
      </c>
      <c r="B1" s="15" t="s">
        <v>17</v>
      </c>
      <c r="C1" s="15" t="s">
        <v>272</v>
      </c>
      <c r="D1" s="16" t="s">
        <v>21</v>
      </c>
      <c r="E1" s="17" t="s">
        <v>273</v>
      </c>
      <c r="F1" s="15" t="s">
        <v>9</v>
      </c>
      <c r="G1" s="17" t="s">
        <v>22</v>
      </c>
      <c r="H1" s="17" t="s">
        <v>274</v>
      </c>
    </row>
    <row r="2" spans="1:8" x14ac:dyDescent="0.25">
      <c r="A2" s="18">
        <f>IF(D2&lt;&gt;"",COUNTA($D$2:D2),"")</f>
        <v>1</v>
      </c>
      <c r="B2" s="19" t="s">
        <v>20</v>
      </c>
      <c r="C2" s="241"/>
      <c r="D2" s="241" t="s">
        <v>25</v>
      </c>
      <c r="E2" s="242">
        <v>76</v>
      </c>
      <c r="F2" s="241" t="s">
        <v>26</v>
      </c>
      <c r="G2" s="242">
        <v>2000</v>
      </c>
      <c r="H2" s="22">
        <f t="shared" ref="H2:H65" si="0">G2*E2</f>
        <v>152000</v>
      </c>
    </row>
    <row r="3" spans="1:8" x14ac:dyDescent="0.25">
      <c r="A3" s="18">
        <f>IF(D3&lt;&gt;"",COUNTA($D$2:D3),"")</f>
        <v>2</v>
      </c>
      <c r="B3" s="19" t="s">
        <v>20</v>
      </c>
      <c r="C3" s="241"/>
      <c r="D3" s="241" t="s">
        <v>27</v>
      </c>
      <c r="E3" s="242">
        <v>18</v>
      </c>
      <c r="F3" s="241" t="s">
        <v>28</v>
      </c>
      <c r="G3" s="242">
        <v>35000</v>
      </c>
      <c r="H3" s="22">
        <f t="shared" si="0"/>
        <v>630000</v>
      </c>
    </row>
    <row r="4" spans="1:8" x14ac:dyDescent="0.25">
      <c r="A4" s="18">
        <f>IF(D4&lt;&gt;"",COUNTA($D$2:D4),"")</f>
        <v>3</v>
      </c>
      <c r="B4" s="19" t="s">
        <v>20</v>
      </c>
      <c r="C4" s="241"/>
      <c r="D4" s="241" t="s">
        <v>29</v>
      </c>
      <c r="E4" s="242">
        <v>268</v>
      </c>
      <c r="F4" s="241" t="s">
        <v>275</v>
      </c>
      <c r="G4" s="242">
        <v>1800</v>
      </c>
      <c r="H4" s="22">
        <f t="shared" si="0"/>
        <v>482400</v>
      </c>
    </row>
    <row r="5" spans="1:8" x14ac:dyDescent="0.25">
      <c r="A5" s="18">
        <f>IF(D5&lt;&gt;"",COUNTA($D$2:D5),"")</f>
        <v>4</v>
      </c>
      <c r="B5" s="19" t="s">
        <v>20</v>
      </c>
      <c r="C5" s="241"/>
      <c r="D5" s="241" t="s">
        <v>30</v>
      </c>
      <c r="E5" s="242">
        <v>5</v>
      </c>
      <c r="F5" s="241" t="s">
        <v>31</v>
      </c>
      <c r="G5" s="242">
        <v>66000</v>
      </c>
      <c r="H5" s="22">
        <f t="shared" si="0"/>
        <v>330000</v>
      </c>
    </row>
    <row r="6" spans="1:8" x14ac:dyDescent="0.25">
      <c r="A6" s="18">
        <f>IF(D6&lt;&gt;"",COUNTA($D$2:D6),"")</f>
        <v>5</v>
      </c>
      <c r="B6" s="19" t="s">
        <v>20</v>
      </c>
      <c r="C6" s="241"/>
      <c r="D6" s="241" t="s">
        <v>32</v>
      </c>
      <c r="E6" s="242">
        <v>125</v>
      </c>
      <c r="F6" s="241" t="s">
        <v>275</v>
      </c>
      <c r="G6" s="242">
        <v>1800</v>
      </c>
      <c r="H6" s="22">
        <f t="shared" si="0"/>
        <v>225000</v>
      </c>
    </row>
    <row r="7" spans="1:8" x14ac:dyDescent="0.25">
      <c r="A7" s="18">
        <f>IF(D7&lt;&gt;"",COUNTA($D$2:D7),"")</f>
        <v>6</v>
      </c>
      <c r="B7" s="19" t="s">
        <v>20</v>
      </c>
      <c r="C7" s="241"/>
      <c r="D7" s="241" t="s">
        <v>35</v>
      </c>
      <c r="E7" s="242">
        <v>6</v>
      </c>
      <c r="F7" s="241" t="s">
        <v>36</v>
      </c>
      <c r="G7" s="242">
        <v>3200</v>
      </c>
      <c r="H7" s="22">
        <f t="shared" si="0"/>
        <v>19200</v>
      </c>
    </row>
    <row r="8" spans="1:8" x14ac:dyDescent="0.25">
      <c r="A8" s="18">
        <f>IF(D8&lt;&gt;"",COUNTA($D$2:D8),"")</f>
        <v>7</v>
      </c>
      <c r="B8" s="19" t="s">
        <v>20</v>
      </c>
      <c r="C8" s="241"/>
      <c r="D8" s="241" t="s">
        <v>37</v>
      </c>
      <c r="E8" s="242">
        <v>14</v>
      </c>
      <c r="F8" s="241" t="s">
        <v>36</v>
      </c>
      <c r="G8" s="242">
        <v>3350</v>
      </c>
      <c r="H8" s="22">
        <f t="shared" si="0"/>
        <v>46900</v>
      </c>
    </row>
    <row r="9" spans="1:8" x14ac:dyDescent="0.25">
      <c r="A9" s="18">
        <f>IF(D9&lt;&gt;"",COUNTA($D$2:D9),"")</f>
        <v>8</v>
      </c>
      <c r="B9" s="19" t="s">
        <v>20</v>
      </c>
      <c r="C9" s="241"/>
      <c r="D9" s="241" t="s">
        <v>38</v>
      </c>
      <c r="E9" s="242">
        <v>14</v>
      </c>
      <c r="F9" s="241" t="s">
        <v>36</v>
      </c>
      <c r="G9" s="242">
        <v>5928.5714285714284</v>
      </c>
      <c r="H9" s="22">
        <f t="shared" si="0"/>
        <v>83000</v>
      </c>
    </row>
    <row r="10" spans="1:8" x14ac:dyDescent="0.25">
      <c r="A10" s="18">
        <f>IF(D10&lt;&gt;"",COUNTA($D$2:D10),"")</f>
        <v>9</v>
      </c>
      <c r="B10" s="19" t="s">
        <v>20</v>
      </c>
      <c r="C10" s="241"/>
      <c r="D10" s="241" t="s">
        <v>41</v>
      </c>
      <c r="E10" s="242">
        <v>35</v>
      </c>
      <c r="F10" s="241" t="s">
        <v>31</v>
      </c>
      <c r="G10" s="242">
        <v>4050</v>
      </c>
      <c r="H10" s="22">
        <f t="shared" si="0"/>
        <v>141750</v>
      </c>
    </row>
    <row r="11" spans="1:8" x14ac:dyDescent="0.25">
      <c r="A11" s="18">
        <f>IF(D11&lt;&gt;"",COUNTA($D$2:D11),"")</f>
        <v>10</v>
      </c>
      <c r="B11" s="19" t="s">
        <v>20</v>
      </c>
      <c r="C11" s="241"/>
      <c r="D11" s="241" t="s">
        <v>42</v>
      </c>
      <c r="E11" s="242">
        <v>11</v>
      </c>
      <c r="F11" s="241" t="s">
        <v>31</v>
      </c>
      <c r="G11" s="242">
        <v>5041.666666666667</v>
      </c>
      <c r="H11" s="22">
        <f t="shared" si="0"/>
        <v>55458.333333333336</v>
      </c>
    </row>
    <row r="12" spans="1:8" x14ac:dyDescent="0.25">
      <c r="A12" s="18">
        <f>IF(D12&lt;&gt;"",COUNTA($D$2:D12),"")</f>
        <v>11</v>
      </c>
      <c r="B12" s="19" t="s">
        <v>20</v>
      </c>
      <c r="C12" s="241"/>
      <c r="D12" s="241" t="s">
        <v>43</v>
      </c>
      <c r="E12" s="242">
        <v>43</v>
      </c>
      <c r="F12" s="241" t="s">
        <v>31</v>
      </c>
      <c r="G12" s="242">
        <v>9111.1111111111113</v>
      </c>
      <c r="H12" s="22">
        <f t="shared" si="0"/>
        <v>391777.77777777781</v>
      </c>
    </row>
    <row r="13" spans="1:8" x14ac:dyDescent="0.25">
      <c r="A13" s="18">
        <f>IF(D13&lt;&gt;"",COUNTA($D$2:D13),"")</f>
        <v>12</v>
      </c>
      <c r="B13" s="19" t="s">
        <v>20</v>
      </c>
      <c r="C13" s="241"/>
      <c r="D13" s="241" t="s">
        <v>44</v>
      </c>
      <c r="E13" s="242">
        <v>47</v>
      </c>
      <c r="F13" s="241" t="s">
        <v>31</v>
      </c>
      <c r="G13" s="242">
        <v>8500</v>
      </c>
      <c r="H13" s="22">
        <f t="shared" si="0"/>
        <v>399500</v>
      </c>
    </row>
    <row r="14" spans="1:8" x14ac:dyDescent="0.25">
      <c r="A14" s="18">
        <f>IF(D14&lt;&gt;"",COUNTA($D$2:D14),"")</f>
        <v>13</v>
      </c>
      <c r="B14" s="19" t="s">
        <v>20</v>
      </c>
      <c r="C14" s="241"/>
      <c r="D14" s="241" t="s">
        <v>45</v>
      </c>
      <c r="E14" s="242">
        <v>22</v>
      </c>
      <c r="F14" s="241" t="s">
        <v>31</v>
      </c>
      <c r="G14" s="242">
        <v>14666.666666666666</v>
      </c>
      <c r="H14" s="22">
        <f t="shared" si="0"/>
        <v>322666.66666666663</v>
      </c>
    </row>
    <row r="15" spans="1:8" x14ac:dyDescent="0.25">
      <c r="A15" s="18">
        <f>IF(D15&lt;&gt;"",COUNTA($D$2:D15),"")</f>
        <v>14</v>
      </c>
      <c r="B15" s="19" t="s">
        <v>20</v>
      </c>
      <c r="C15" s="241"/>
      <c r="D15" s="241" t="s">
        <v>46</v>
      </c>
      <c r="E15" s="242">
        <v>15</v>
      </c>
      <c r="F15" s="241" t="s">
        <v>31</v>
      </c>
      <c r="G15" s="242">
        <v>22000</v>
      </c>
      <c r="H15" s="22">
        <f t="shared" si="0"/>
        <v>330000</v>
      </c>
    </row>
    <row r="16" spans="1:8" x14ac:dyDescent="0.25">
      <c r="A16" s="18">
        <f>IF(D16&lt;&gt;"",COUNTA($D$2:D16),"")</f>
        <v>15</v>
      </c>
      <c r="B16" s="19" t="s">
        <v>20</v>
      </c>
      <c r="C16" s="241"/>
      <c r="D16" s="241" t="s">
        <v>54</v>
      </c>
      <c r="E16" s="242">
        <v>4</v>
      </c>
      <c r="F16" s="241" t="s">
        <v>36</v>
      </c>
      <c r="G16" s="242">
        <v>10000</v>
      </c>
      <c r="H16" s="22">
        <f t="shared" si="0"/>
        <v>40000</v>
      </c>
    </row>
    <row r="17" spans="1:8" x14ac:dyDescent="0.25">
      <c r="A17" s="18">
        <f>IF(D17&lt;&gt;"",COUNTA($D$2:D17),"")</f>
        <v>16</v>
      </c>
      <c r="B17" s="19" t="s">
        <v>20</v>
      </c>
      <c r="C17" s="241"/>
      <c r="D17" s="241" t="s">
        <v>55</v>
      </c>
      <c r="E17" s="242">
        <v>21</v>
      </c>
      <c r="F17" s="241" t="s">
        <v>36</v>
      </c>
      <c r="G17" s="242">
        <v>10000</v>
      </c>
      <c r="H17" s="22">
        <f t="shared" si="0"/>
        <v>210000</v>
      </c>
    </row>
    <row r="18" spans="1:8" x14ac:dyDescent="0.25">
      <c r="A18" s="18">
        <f>IF(D18&lt;&gt;"",COUNTA($D$2:D18),"")</f>
        <v>17</v>
      </c>
      <c r="B18" s="19" t="s">
        <v>20</v>
      </c>
      <c r="C18" s="241"/>
      <c r="D18" s="241" t="s">
        <v>56</v>
      </c>
      <c r="E18" s="242">
        <v>5</v>
      </c>
      <c r="F18" s="241" t="s">
        <v>57</v>
      </c>
      <c r="G18" s="242">
        <v>29000</v>
      </c>
      <c r="H18" s="22">
        <f t="shared" si="0"/>
        <v>145000</v>
      </c>
    </row>
    <row r="19" spans="1:8" x14ac:dyDescent="0.25">
      <c r="A19" s="18">
        <f>IF(D19&lt;&gt;"",COUNTA($D$2:D19),"")</f>
        <v>18</v>
      </c>
      <c r="B19" s="19" t="s">
        <v>20</v>
      </c>
      <c r="C19" s="241"/>
      <c r="D19" s="241" t="s">
        <v>58</v>
      </c>
      <c r="E19" s="242">
        <v>19</v>
      </c>
      <c r="F19" s="241" t="s">
        <v>59</v>
      </c>
      <c r="G19" s="242">
        <v>3800</v>
      </c>
      <c r="H19" s="22">
        <f t="shared" si="0"/>
        <v>72200</v>
      </c>
    </row>
    <row r="20" spans="1:8" x14ac:dyDescent="0.25">
      <c r="A20" s="18">
        <f>IF(D20&lt;&gt;"",COUNTA($D$2:D20),"")</f>
        <v>19</v>
      </c>
      <c r="B20" s="19" t="s">
        <v>20</v>
      </c>
      <c r="C20" s="241"/>
      <c r="D20" s="241" t="s">
        <v>60</v>
      </c>
      <c r="E20" s="242">
        <v>1</v>
      </c>
      <c r="F20" s="241" t="s">
        <v>61</v>
      </c>
      <c r="G20" s="242">
        <v>30700</v>
      </c>
      <c r="H20" s="22">
        <f t="shared" si="0"/>
        <v>30700</v>
      </c>
    </row>
    <row r="21" spans="1:8" x14ac:dyDescent="0.25">
      <c r="A21" s="18">
        <f>IF(D21&lt;&gt;"",COUNTA($D$2:D21),"")</f>
        <v>20</v>
      </c>
      <c r="B21" s="19" t="s">
        <v>20</v>
      </c>
      <c r="C21" s="241"/>
      <c r="D21" s="241" t="s">
        <v>276</v>
      </c>
      <c r="E21" s="242">
        <v>2</v>
      </c>
      <c r="F21" s="241" t="s">
        <v>64</v>
      </c>
      <c r="G21" s="242">
        <v>28000</v>
      </c>
      <c r="H21" s="22">
        <f t="shared" si="0"/>
        <v>56000</v>
      </c>
    </row>
    <row r="22" spans="1:8" x14ac:dyDescent="0.25">
      <c r="A22" s="18">
        <f>IF(D22&lt;&gt;"",COUNTA($D$2:D22),"")</f>
        <v>21</v>
      </c>
      <c r="B22" s="19" t="s">
        <v>20</v>
      </c>
      <c r="C22" s="241"/>
      <c r="D22" s="241" t="s">
        <v>72</v>
      </c>
      <c r="E22" s="242">
        <v>2</v>
      </c>
      <c r="F22" s="241" t="s">
        <v>277</v>
      </c>
      <c r="G22" s="242">
        <v>17500</v>
      </c>
      <c r="H22" s="22">
        <f t="shared" si="0"/>
        <v>35000</v>
      </c>
    </row>
    <row r="23" spans="1:8" x14ac:dyDescent="0.25">
      <c r="A23" s="18">
        <f>IF(D23&lt;&gt;"",COUNTA($D$2:D23),"")</f>
        <v>22</v>
      </c>
      <c r="B23" s="19" t="s">
        <v>20</v>
      </c>
      <c r="C23" s="241"/>
      <c r="D23" s="241" t="s">
        <v>73</v>
      </c>
      <c r="E23" s="242">
        <v>4</v>
      </c>
      <c r="F23" s="241" t="s">
        <v>36</v>
      </c>
      <c r="G23" s="242">
        <v>139900</v>
      </c>
      <c r="H23" s="22">
        <f t="shared" si="0"/>
        <v>559600</v>
      </c>
    </row>
    <row r="24" spans="1:8" x14ac:dyDescent="0.25">
      <c r="A24" s="18">
        <f>IF(D24&lt;&gt;"",COUNTA($D$2:D24),"")</f>
        <v>23</v>
      </c>
      <c r="B24" s="19" t="s">
        <v>20</v>
      </c>
      <c r="C24" s="241"/>
      <c r="D24" s="241" t="s">
        <v>74</v>
      </c>
      <c r="E24" s="242">
        <v>6</v>
      </c>
      <c r="F24" s="241" t="s">
        <v>36</v>
      </c>
      <c r="G24" s="242">
        <v>26100</v>
      </c>
      <c r="H24" s="22">
        <f t="shared" si="0"/>
        <v>156600</v>
      </c>
    </row>
    <row r="25" spans="1:8" x14ac:dyDescent="0.25">
      <c r="A25" s="18">
        <f>IF(D25&lt;&gt;"",COUNTA($D$2:D25),"")</f>
        <v>24</v>
      </c>
      <c r="B25" s="19" t="s">
        <v>20</v>
      </c>
      <c r="C25" s="241"/>
      <c r="D25" s="241" t="s">
        <v>76</v>
      </c>
      <c r="E25" s="242">
        <v>24</v>
      </c>
      <c r="F25" s="241" t="s">
        <v>36</v>
      </c>
      <c r="G25" s="242">
        <v>4100</v>
      </c>
      <c r="H25" s="22">
        <f t="shared" si="0"/>
        <v>98400</v>
      </c>
    </row>
    <row r="26" spans="1:8" x14ac:dyDescent="0.25">
      <c r="A26" s="18">
        <f>IF(D26&lt;&gt;"",COUNTA($D$2:D26),"")</f>
        <v>25</v>
      </c>
      <c r="B26" s="19" t="s">
        <v>20</v>
      </c>
      <c r="C26" s="241"/>
      <c r="D26" s="241" t="s">
        <v>77</v>
      </c>
      <c r="E26" s="242">
        <v>10</v>
      </c>
      <c r="F26" s="241" t="s">
        <v>57</v>
      </c>
      <c r="G26" s="242">
        <v>30000</v>
      </c>
      <c r="H26" s="22">
        <f t="shared" si="0"/>
        <v>300000</v>
      </c>
    </row>
    <row r="27" spans="1:8" x14ac:dyDescent="0.25">
      <c r="A27" s="18">
        <f>IF(D27&lt;&gt;"",COUNTA($D$2:D27),"")</f>
        <v>26</v>
      </c>
      <c r="B27" s="19" t="s">
        <v>20</v>
      </c>
      <c r="C27" s="241"/>
      <c r="D27" s="241" t="s">
        <v>78</v>
      </c>
      <c r="E27" s="242">
        <v>73</v>
      </c>
      <c r="F27" s="241" t="s">
        <v>277</v>
      </c>
      <c r="G27" s="242">
        <v>21500</v>
      </c>
      <c r="H27" s="22">
        <f t="shared" si="0"/>
        <v>1569500</v>
      </c>
    </row>
    <row r="28" spans="1:8" x14ac:dyDescent="0.25">
      <c r="A28" s="18">
        <f>IF(D28&lt;&gt;"",COUNTA($D$2:D28),"")</f>
        <v>27</v>
      </c>
      <c r="B28" s="19" t="s">
        <v>20</v>
      </c>
      <c r="C28" s="241"/>
      <c r="D28" s="241" t="s">
        <v>79</v>
      </c>
      <c r="E28" s="242">
        <v>10</v>
      </c>
      <c r="F28" s="241" t="s">
        <v>278</v>
      </c>
      <c r="G28" s="242">
        <v>3000</v>
      </c>
      <c r="H28" s="22">
        <f t="shared" si="0"/>
        <v>30000</v>
      </c>
    </row>
    <row r="29" spans="1:8" x14ac:dyDescent="0.25">
      <c r="A29" s="18">
        <f>IF(D29&lt;&gt;"",COUNTA($D$2:D29),"")</f>
        <v>28</v>
      </c>
      <c r="B29" s="19" t="s">
        <v>20</v>
      </c>
      <c r="C29" s="241"/>
      <c r="D29" s="241" t="s">
        <v>80</v>
      </c>
      <c r="E29" s="242">
        <v>3</v>
      </c>
      <c r="F29" s="241" t="s">
        <v>277</v>
      </c>
      <c r="G29" s="242">
        <v>14466.666666666666</v>
      </c>
      <c r="H29" s="22">
        <f t="shared" si="0"/>
        <v>43400</v>
      </c>
    </row>
    <row r="30" spans="1:8" x14ac:dyDescent="0.25">
      <c r="A30" s="18">
        <f>IF(D30&lt;&gt;"",COUNTA($D$2:D30),"")</f>
        <v>29</v>
      </c>
      <c r="B30" s="19" t="s">
        <v>20</v>
      </c>
      <c r="C30" s="241"/>
      <c r="D30" s="241" t="s">
        <v>81</v>
      </c>
      <c r="E30" s="242">
        <v>12</v>
      </c>
      <c r="F30" s="241" t="s">
        <v>31</v>
      </c>
      <c r="G30" s="242">
        <v>5000</v>
      </c>
      <c r="H30" s="22">
        <f t="shared" si="0"/>
        <v>60000</v>
      </c>
    </row>
    <row r="31" spans="1:8" x14ac:dyDescent="0.25">
      <c r="A31" s="18">
        <f>IF(D31&lt;&gt;"",COUNTA($D$2:D31),"")</f>
        <v>30</v>
      </c>
      <c r="B31" s="19" t="s">
        <v>20</v>
      </c>
      <c r="C31" s="241"/>
      <c r="D31" s="241" t="s">
        <v>82</v>
      </c>
      <c r="E31" s="242">
        <v>20</v>
      </c>
      <c r="F31" s="241" t="s">
        <v>278</v>
      </c>
      <c r="G31" s="242">
        <v>2600</v>
      </c>
      <c r="H31" s="22">
        <f t="shared" si="0"/>
        <v>52000</v>
      </c>
    </row>
    <row r="32" spans="1:8" x14ac:dyDescent="0.25">
      <c r="A32" s="18">
        <f>IF(D32&lt;&gt;"",COUNTA($D$2:D32),"")</f>
        <v>31</v>
      </c>
      <c r="B32" s="19" t="s">
        <v>20</v>
      </c>
      <c r="C32" s="241"/>
      <c r="D32" s="241" t="s">
        <v>83</v>
      </c>
      <c r="E32" s="242">
        <v>13</v>
      </c>
      <c r="F32" s="241" t="s">
        <v>36</v>
      </c>
      <c r="G32" s="242">
        <v>10000</v>
      </c>
      <c r="H32" s="22">
        <f t="shared" si="0"/>
        <v>130000</v>
      </c>
    </row>
    <row r="33" spans="1:8" x14ac:dyDescent="0.25">
      <c r="A33" s="18">
        <f>IF(D33&lt;&gt;"",COUNTA($D$2:D33),"")</f>
        <v>32</v>
      </c>
      <c r="B33" s="19" t="s">
        <v>20</v>
      </c>
      <c r="C33" s="241"/>
      <c r="D33" s="241" t="s">
        <v>84</v>
      </c>
      <c r="E33" s="242">
        <v>20</v>
      </c>
      <c r="F33" s="241" t="s">
        <v>36</v>
      </c>
      <c r="G33" s="242">
        <v>6000</v>
      </c>
      <c r="H33" s="22">
        <f t="shared" si="0"/>
        <v>120000</v>
      </c>
    </row>
    <row r="34" spans="1:8" x14ac:dyDescent="0.25">
      <c r="A34" s="18">
        <f>IF(D34&lt;&gt;"",COUNTA($D$2:D34),"")</f>
        <v>33</v>
      </c>
      <c r="B34" s="19" t="s">
        <v>20</v>
      </c>
      <c r="C34" s="241"/>
      <c r="D34" s="241" t="s">
        <v>85</v>
      </c>
      <c r="E34" s="242">
        <v>9</v>
      </c>
      <c r="F34" s="241" t="s">
        <v>36</v>
      </c>
      <c r="G34" s="242">
        <v>10000</v>
      </c>
      <c r="H34" s="22">
        <f t="shared" si="0"/>
        <v>90000</v>
      </c>
    </row>
    <row r="35" spans="1:8" x14ac:dyDescent="0.25">
      <c r="A35" s="18">
        <f>IF(D35&lt;&gt;"",COUNTA($D$2:D35),"")</f>
        <v>34</v>
      </c>
      <c r="B35" s="19" t="s">
        <v>20</v>
      </c>
      <c r="C35" s="241"/>
      <c r="D35" s="241" t="s">
        <v>86</v>
      </c>
      <c r="E35" s="242">
        <v>19</v>
      </c>
      <c r="F35" s="241" t="s">
        <v>36</v>
      </c>
      <c r="G35" s="242">
        <v>40900</v>
      </c>
      <c r="H35" s="22">
        <f t="shared" si="0"/>
        <v>777100</v>
      </c>
    </row>
    <row r="36" spans="1:8" x14ac:dyDescent="0.25">
      <c r="A36" s="18">
        <f>IF(D36&lt;&gt;"",COUNTA($D$2:D36),"")</f>
        <v>35</v>
      </c>
      <c r="B36" s="19" t="s">
        <v>20</v>
      </c>
      <c r="C36" s="241"/>
      <c r="D36" s="241" t="s">
        <v>87</v>
      </c>
      <c r="E36" s="242">
        <v>5</v>
      </c>
      <c r="F36" s="241" t="s">
        <v>36</v>
      </c>
      <c r="G36" s="242">
        <v>30000</v>
      </c>
      <c r="H36" s="22">
        <f t="shared" si="0"/>
        <v>150000</v>
      </c>
    </row>
    <row r="37" spans="1:8" x14ac:dyDescent="0.25">
      <c r="A37" s="18">
        <f>IF(D37&lt;&gt;"",COUNTA($D$2:D37),"")</f>
        <v>36</v>
      </c>
      <c r="B37" s="19" t="s">
        <v>20</v>
      </c>
      <c r="C37" s="241"/>
      <c r="D37" s="241" t="s">
        <v>89</v>
      </c>
      <c r="E37" s="242">
        <v>77</v>
      </c>
      <c r="F37" s="241" t="s">
        <v>36</v>
      </c>
      <c r="G37" s="242">
        <v>26000</v>
      </c>
      <c r="H37" s="22">
        <f t="shared" si="0"/>
        <v>2002000</v>
      </c>
    </row>
    <row r="38" spans="1:8" x14ac:dyDescent="0.25">
      <c r="A38" s="18">
        <f>IF(D38&lt;&gt;"",COUNTA($D$2:D38),"")</f>
        <v>37</v>
      </c>
      <c r="B38" s="19" t="s">
        <v>20</v>
      </c>
      <c r="C38" s="241"/>
      <c r="D38" s="241" t="s">
        <v>92</v>
      </c>
      <c r="E38" s="242">
        <v>6</v>
      </c>
      <c r="F38" s="241" t="s">
        <v>36</v>
      </c>
      <c r="G38" s="242">
        <v>32500</v>
      </c>
      <c r="H38" s="22">
        <f t="shared" si="0"/>
        <v>195000</v>
      </c>
    </row>
    <row r="39" spans="1:8" x14ac:dyDescent="0.25">
      <c r="A39" s="18">
        <f>IF(D39&lt;&gt;"",COUNTA($D$2:D39),"")</f>
        <v>38</v>
      </c>
      <c r="B39" s="19" t="s">
        <v>20</v>
      </c>
      <c r="C39" s="241"/>
      <c r="D39" s="241" t="s">
        <v>93</v>
      </c>
      <c r="E39" s="242">
        <v>7200</v>
      </c>
      <c r="F39" s="241" t="s">
        <v>275</v>
      </c>
      <c r="G39" s="242">
        <v>284</v>
      </c>
      <c r="H39" s="22">
        <f t="shared" si="0"/>
        <v>2044800</v>
      </c>
    </row>
    <row r="40" spans="1:8" x14ac:dyDescent="0.25">
      <c r="A40" s="18">
        <f>IF(D40&lt;&gt;"",COUNTA($D$2:D40),"")</f>
        <v>39</v>
      </c>
      <c r="B40" s="19" t="s">
        <v>20</v>
      </c>
      <c r="C40" s="241"/>
      <c r="D40" s="241" t="s">
        <v>96</v>
      </c>
      <c r="E40" s="242">
        <v>50</v>
      </c>
      <c r="F40" s="241" t="s">
        <v>26</v>
      </c>
      <c r="G40" s="242">
        <v>600</v>
      </c>
      <c r="H40" s="22">
        <f t="shared" si="0"/>
        <v>30000</v>
      </c>
    </row>
    <row r="41" spans="1:8" x14ac:dyDescent="0.25">
      <c r="A41" s="18">
        <f>IF(D41&lt;&gt;"",COUNTA($D$2:D41),"")</f>
        <v>40</v>
      </c>
      <c r="B41" s="19" t="s">
        <v>20</v>
      </c>
      <c r="C41" s="241"/>
      <c r="D41" s="241" t="s">
        <v>99</v>
      </c>
      <c r="E41" s="242">
        <v>112</v>
      </c>
      <c r="F41" s="241" t="s">
        <v>95</v>
      </c>
      <c r="G41" s="242">
        <v>47500</v>
      </c>
      <c r="H41" s="22">
        <f t="shared" si="0"/>
        <v>5320000</v>
      </c>
    </row>
    <row r="42" spans="1:8" x14ac:dyDescent="0.25">
      <c r="A42" s="18">
        <f>IF(D42&lt;&gt;"",COUNTA($D$2:D42),"")</f>
        <v>41</v>
      </c>
      <c r="B42" s="19" t="s">
        <v>20</v>
      </c>
      <c r="C42" s="241"/>
      <c r="D42" s="241" t="s">
        <v>100</v>
      </c>
      <c r="E42" s="242">
        <v>20</v>
      </c>
      <c r="F42" s="241" t="s">
        <v>275</v>
      </c>
      <c r="G42" s="242">
        <v>3500</v>
      </c>
      <c r="H42" s="22">
        <f t="shared" si="0"/>
        <v>70000</v>
      </c>
    </row>
    <row r="43" spans="1:8" x14ac:dyDescent="0.25">
      <c r="A43" s="18">
        <f>IF(D43&lt;&gt;"",COUNTA($D$2:D43),"")</f>
        <v>42</v>
      </c>
      <c r="B43" s="19" t="s">
        <v>20</v>
      </c>
      <c r="C43" s="241"/>
      <c r="D43" s="241" t="s">
        <v>101</v>
      </c>
      <c r="E43" s="242">
        <v>30</v>
      </c>
      <c r="F43" s="241" t="s">
        <v>26</v>
      </c>
      <c r="G43" s="242">
        <v>5000</v>
      </c>
      <c r="H43" s="22">
        <f t="shared" si="0"/>
        <v>150000</v>
      </c>
    </row>
    <row r="44" spans="1:8" x14ac:dyDescent="0.25">
      <c r="A44" s="18">
        <f>IF(D44&lt;&gt;"",COUNTA($D$2:D44),"")</f>
        <v>43</v>
      </c>
      <c r="B44" s="19" t="s">
        <v>20</v>
      </c>
      <c r="C44" s="241"/>
      <c r="D44" s="241" t="s">
        <v>102</v>
      </c>
      <c r="E44" s="242">
        <v>12</v>
      </c>
      <c r="F44" s="241" t="s">
        <v>36</v>
      </c>
      <c r="G44" s="242">
        <v>85000</v>
      </c>
      <c r="H44" s="22">
        <f t="shared" si="0"/>
        <v>1020000</v>
      </c>
    </row>
    <row r="45" spans="1:8" x14ac:dyDescent="0.25">
      <c r="A45" s="18">
        <f>IF(D45&lt;&gt;"",COUNTA($D$2:D45),"")</f>
        <v>44</v>
      </c>
      <c r="B45" s="19" t="s">
        <v>20</v>
      </c>
      <c r="C45" s="241"/>
      <c r="D45" s="241" t="s">
        <v>132</v>
      </c>
      <c r="E45" s="242">
        <v>7</v>
      </c>
      <c r="F45" s="241" t="s">
        <v>36</v>
      </c>
      <c r="G45" s="242">
        <v>38975</v>
      </c>
      <c r="H45" s="22">
        <f t="shared" si="0"/>
        <v>272825</v>
      </c>
    </row>
    <row r="46" spans="1:8" x14ac:dyDescent="0.25">
      <c r="A46" s="18">
        <f>IF(D46&lt;&gt;"",COUNTA($D$2:D46),"")</f>
        <v>45</v>
      </c>
      <c r="B46" s="19" t="s">
        <v>20</v>
      </c>
      <c r="C46" s="241"/>
      <c r="D46" s="241" t="s">
        <v>133</v>
      </c>
      <c r="E46" s="242">
        <v>1</v>
      </c>
      <c r="F46" s="241" t="s">
        <v>36</v>
      </c>
      <c r="G46" s="242">
        <v>85000</v>
      </c>
      <c r="H46" s="22">
        <f t="shared" si="0"/>
        <v>85000</v>
      </c>
    </row>
    <row r="47" spans="1:8" x14ac:dyDescent="0.25">
      <c r="A47" s="18">
        <f>IF(D47&lt;&gt;"",COUNTA($D$2:D47),"")</f>
        <v>46</v>
      </c>
      <c r="B47" s="19" t="s">
        <v>20</v>
      </c>
      <c r="C47" s="241"/>
      <c r="D47" s="241" t="s">
        <v>134</v>
      </c>
      <c r="E47" s="242">
        <v>1</v>
      </c>
      <c r="F47" s="241" t="s">
        <v>36</v>
      </c>
      <c r="G47" s="242">
        <v>128000</v>
      </c>
      <c r="H47" s="22">
        <f t="shared" si="0"/>
        <v>128000</v>
      </c>
    </row>
    <row r="48" spans="1:8" x14ac:dyDescent="0.25">
      <c r="A48" s="18">
        <f>IF(D48&lt;&gt;"",COUNTA($D$2:D48),"")</f>
        <v>47</v>
      </c>
      <c r="B48" s="19" t="s">
        <v>20</v>
      </c>
      <c r="C48" s="241"/>
      <c r="D48" s="241" t="s">
        <v>135</v>
      </c>
      <c r="E48" s="242">
        <v>4</v>
      </c>
      <c r="F48" s="241" t="s">
        <v>36</v>
      </c>
      <c r="G48" s="242">
        <v>121000</v>
      </c>
      <c r="H48" s="22">
        <f t="shared" si="0"/>
        <v>484000</v>
      </c>
    </row>
    <row r="49" spans="1:8" x14ac:dyDescent="0.25">
      <c r="A49" s="18">
        <f>IF(D49&lt;&gt;"",COUNTA($D$2:D49),"")</f>
        <v>48</v>
      </c>
      <c r="B49" s="19" t="s">
        <v>20</v>
      </c>
      <c r="C49" s="241"/>
      <c r="D49" s="241" t="s">
        <v>136</v>
      </c>
      <c r="E49" s="242">
        <v>6</v>
      </c>
      <c r="F49" s="241" t="s">
        <v>36</v>
      </c>
      <c r="G49" s="242">
        <v>17900</v>
      </c>
      <c r="H49" s="22">
        <f t="shared" si="0"/>
        <v>107400</v>
      </c>
    </row>
    <row r="50" spans="1:8" x14ac:dyDescent="0.25">
      <c r="A50" s="18">
        <f>IF(D50&lt;&gt;"",COUNTA($D$2:D50),"")</f>
        <v>49</v>
      </c>
      <c r="B50" s="19" t="s">
        <v>20</v>
      </c>
      <c r="C50" s="241"/>
      <c r="D50" s="241" t="s">
        <v>137</v>
      </c>
      <c r="E50" s="242">
        <v>8</v>
      </c>
      <c r="F50" s="241" t="s">
        <v>36</v>
      </c>
      <c r="G50" s="242">
        <v>49000</v>
      </c>
      <c r="H50" s="22">
        <f t="shared" si="0"/>
        <v>392000</v>
      </c>
    </row>
    <row r="51" spans="1:8" x14ac:dyDescent="0.25">
      <c r="A51" s="18">
        <f>IF(D51&lt;&gt;"",COUNTA($D$2:D51),"")</f>
        <v>50</v>
      </c>
      <c r="B51" s="19" t="s">
        <v>20</v>
      </c>
      <c r="C51" s="241"/>
      <c r="D51" s="241" t="s">
        <v>138</v>
      </c>
      <c r="E51" s="242">
        <v>39</v>
      </c>
      <c r="F51" s="241" t="s">
        <v>36</v>
      </c>
      <c r="G51" s="242">
        <v>25571.794871794871</v>
      </c>
      <c r="H51" s="22">
        <f t="shared" si="0"/>
        <v>997300</v>
      </c>
    </row>
    <row r="52" spans="1:8" x14ac:dyDescent="0.25">
      <c r="A52" s="18">
        <f>IF(D52&lt;&gt;"",COUNTA($D$2:D52),"")</f>
        <v>51</v>
      </c>
      <c r="B52" s="19" t="s">
        <v>20</v>
      </c>
      <c r="C52" s="241"/>
      <c r="D52" s="241" t="s">
        <v>139</v>
      </c>
      <c r="E52" s="242">
        <v>24</v>
      </c>
      <c r="F52" s="241" t="s">
        <v>36</v>
      </c>
      <c r="G52" s="242">
        <v>26750</v>
      </c>
      <c r="H52" s="22">
        <f t="shared" si="0"/>
        <v>642000</v>
      </c>
    </row>
    <row r="53" spans="1:8" x14ac:dyDescent="0.25">
      <c r="A53" s="18">
        <f>IF(D53&lt;&gt;"",COUNTA($D$2:D53),"")</f>
        <v>52</v>
      </c>
      <c r="B53" s="19" t="s">
        <v>20</v>
      </c>
      <c r="C53" s="241"/>
      <c r="D53" s="241" t="s">
        <v>141</v>
      </c>
      <c r="E53" s="242">
        <v>15</v>
      </c>
      <c r="F53" s="241" t="s">
        <v>277</v>
      </c>
      <c r="G53" s="242">
        <v>45000</v>
      </c>
      <c r="H53" s="22">
        <f t="shared" si="0"/>
        <v>675000</v>
      </c>
    </row>
    <row r="54" spans="1:8" x14ac:dyDescent="0.25">
      <c r="A54" s="18">
        <f>IF(D54&lt;&gt;"",COUNTA($D$2:D54),"")</f>
        <v>53</v>
      </c>
      <c r="B54" s="19" t="s">
        <v>20</v>
      </c>
      <c r="C54" s="241"/>
      <c r="D54" s="241" t="s">
        <v>142</v>
      </c>
      <c r="E54" s="242">
        <v>5</v>
      </c>
      <c r="F54" s="241" t="s">
        <v>36</v>
      </c>
      <c r="G54" s="242">
        <v>9000</v>
      </c>
      <c r="H54" s="22">
        <f t="shared" si="0"/>
        <v>45000</v>
      </c>
    </row>
    <row r="55" spans="1:8" x14ac:dyDescent="0.25">
      <c r="A55" s="18">
        <f>IF(D55&lt;&gt;"",COUNTA($D$2:D55),"")</f>
        <v>54</v>
      </c>
      <c r="B55" s="19" t="s">
        <v>20</v>
      </c>
      <c r="C55" s="241"/>
      <c r="D55" s="241" t="s">
        <v>11</v>
      </c>
      <c r="E55" s="242">
        <v>518</v>
      </c>
      <c r="F55" s="241" t="s">
        <v>36</v>
      </c>
      <c r="G55" s="242">
        <v>5800</v>
      </c>
      <c r="H55" s="22">
        <f t="shared" si="0"/>
        <v>3004400</v>
      </c>
    </row>
    <row r="56" spans="1:8" x14ac:dyDescent="0.25">
      <c r="A56" s="18">
        <f>IF(D56&lt;&gt;"",COUNTA($D$2:D56),"")</f>
        <v>55</v>
      </c>
      <c r="B56" s="19" t="s">
        <v>20</v>
      </c>
      <c r="C56" s="241"/>
      <c r="D56" s="241" t="s">
        <v>143</v>
      </c>
      <c r="E56" s="242">
        <v>200</v>
      </c>
      <c r="F56" s="241" t="s">
        <v>36</v>
      </c>
      <c r="G56" s="242">
        <v>6650</v>
      </c>
      <c r="H56" s="22">
        <f t="shared" si="0"/>
        <v>1330000</v>
      </c>
    </row>
    <row r="57" spans="1:8" x14ac:dyDescent="0.25">
      <c r="A57" s="18">
        <f>IF(D57&lt;&gt;"",COUNTA($D$2:D57),"")</f>
        <v>56</v>
      </c>
      <c r="B57" s="19" t="s">
        <v>20</v>
      </c>
      <c r="C57" s="241"/>
      <c r="D57" s="241" t="s">
        <v>144</v>
      </c>
      <c r="E57" s="242">
        <v>8</v>
      </c>
      <c r="F57" s="241" t="s">
        <v>36</v>
      </c>
      <c r="G57" s="242">
        <v>35000</v>
      </c>
      <c r="H57" s="22">
        <f t="shared" si="0"/>
        <v>280000</v>
      </c>
    </row>
    <row r="58" spans="1:8" x14ac:dyDescent="0.25">
      <c r="A58" s="18">
        <f>IF(D58&lt;&gt;"",COUNTA($D$2:D58),"")</f>
        <v>57</v>
      </c>
      <c r="B58" s="19" t="s">
        <v>20</v>
      </c>
      <c r="C58" s="241"/>
      <c r="D58" s="241" t="s">
        <v>146</v>
      </c>
      <c r="E58" s="242">
        <v>40</v>
      </c>
      <c r="F58" s="241" t="s">
        <v>36</v>
      </c>
      <c r="G58" s="242">
        <v>25000</v>
      </c>
      <c r="H58" s="22">
        <f t="shared" si="0"/>
        <v>1000000</v>
      </c>
    </row>
    <row r="59" spans="1:8" x14ac:dyDescent="0.25">
      <c r="A59" s="18">
        <f>IF(D59&lt;&gt;"",COUNTA($D$2:D59),"")</f>
        <v>58</v>
      </c>
      <c r="B59" s="19" t="s">
        <v>20</v>
      </c>
      <c r="C59" s="241"/>
      <c r="D59" s="241" t="s">
        <v>152</v>
      </c>
      <c r="E59" s="242">
        <v>14</v>
      </c>
      <c r="F59" s="241" t="s">
        <v>36</v>
      </c>
      <c r="G59" s="242">
        <v>94076.470588235301</v>
      </c>
      <c r="H59" s="22">
        <f t="shared" si="0"/>
        <v>1317070.5882352942</v>
      </c>
    </row>
    <row r="60" spans="1:8" x14ac:dyDescent="0.25">
      <c r="A60" s="18">
        <f>IF(D60&lt;&gt;"",COUNTA($D$2:D60),"")</f>
        <v>59</v>
      </c>
      <c r="B60" s="19" t="s">
        <v>20</v>
      </c>
      <c r="C60" s="241"/>
      <c r="D60" s="241" t="s">
        <v>153</v>
      </c>
      <c r="E60" s="242">
        <v>27</v>
      </c>
      <c r="F60" s="241" t="s">
        <v>279</v>
      </c>
      <c r="G60" s="242">
        <v>10896.551724137931</v>
      </c>
      <c r="H60" s="22">
        <f t="shared" si="0"/>
        <v>294206.89655172412</v>
      </c>
    </row>
    <row r="61" spans="1:8" x14ac:dyDescent="0.25">
      <c r="A61" s="18">
        <f>IF(D61&lt;&gt;"",COUNTA($D$2:D61),"")</f>
        <v>60</v>
      </c>
      <c r="B61" s="19" t="s">
        <v>20</v>
      </c>
      <c r="C61" s="241"/>
      <c r="D61" s="241" t="s">
        <v>157</v>
      </c>
      <c r="E61" s="242">
        <v>56</v>
      </c>
      <c r="F61" s="241" t="s">
        <v>36</v>
      </c>
      <c r="G61" s="242">
        <v>1425</v>
      </c>
      <c r="H61" s="22">
        <f t="shared" si="0"/>
        <v>79800</v>
      </c>
    </row>
    <row r="62" spans="1:8" x14ac:dyDescent="0.25">
      <c r="A62" s="18">
        <f>IF(D62&lt;&gt;"",COUNTA($D$2:D62),"")</f>
        <v>61</v>
      </c>
      <c r="B62" s="19" t="s">
        <v>20</v>
      </c>
      <c r="C62" s="241"/>
      <c r="D62" s="241" t="s">
        <v>158</v>
      </c>
      <c r="E62" s="242">
        <v>34</v>
      </c>
      <c r="F62" s="241" t="s">
        <v>36</v>
      </c>
      <c r="G62" s="242">
        <v>1983.3333333333333</v>
      </c>
      <c r="H62" s="22">
        <f t="shared" si="0"/>
        <v>67433.333333333328</v>
      </c>
    </row>
    <row r="63" spans="1:8" x14ac:dyDescent="0.25">
      <c r="A63" s="18">
        <f>IF(D63&lt;&gt;"",COUNTA($D$2:D63),"")</f>
        <v>62</v>
      </c>
      <c r="B63" s="19" t="s">
        <v>20</v>
      </c>
      <c r="C63" s="241"/>
      <c r="D63" s="241" t="s">
        <v>159</v>
      </c>
      <c r="E63" s="242">
        <v>181</v>
      </c>
      <c r="F63" s="241" t="s">
        <v>36</v>
      </c>
      <c r="G63" s="242">
        <v>2491.7127071823206</v>
      </c>
      <c r="H63" s="22">
        <f t="shared" si="0"/>
        <v>451000.00000000006</v>
      </c>
    </row>
    <row r="64" spans="1:8" x14ac:dyDescent="0.25">
      <c r="A64" s="18">
        <f>IF(D64&lt;&gt;"",COUNTA($D$2:D64),"")</f>
        <v>63</v>
      </c>
      <c r="B64" s="19" t="s">
        <v>20</v>
      </c>
      <c r="C64" s="241"/>
      <c r="D64" s="241" t="s">
        <v>159</v>
      </c>
      <c r="E64" s="242">
        <v>14</v>
      </c>
      <c r="F64" s="241" t="s">
        <v>36</v>
      </c>
      <c r="G64" s="242">
        <v>3000</v>
      </c>
      <c r="H64" s="22">
        <f t="shared" si="0"/>
        <v>42000</v>
      </c>
    </row>
    <row r="65" spans="1:8" x14ac:dyDescent="0.25">
      <c r="A65" s="18">
        <f>IF(D65&lt;&gt;"",COUNTA($D$2:D65),"")</f>
        <v>64</v>
      </c>
      <c r="B65" s="19" t="s">
        <v>20</v>
      </c>
      <c r="C65" s="241"/>
      <c r="D65" s="241" t="s">
        <v>160</v>
      </c>
      <c r="E65" s="242">
        <v>18</v>
      </c>
      <c r="F65" s="241" t="s">
        <v>36</v>
      </c>
      <c r="G65" s="242">
        <v>15000</v>
      </c>
      <c r="H65" s="22">
        <f t="shared" si="0"/>
        <v>270000</v>
      </c>
    </row>
    <row r="66" spans="1:8" x14ac:dyDescent="0.25">
      <c r="A66" s="18">
        <f>IF(D66&lt;&gt;"",COUNTA($D$2:D66),"")</f>
        <v>65</v>
      </c>
      <c r="B66" s="19" t="s">
        <v>20</v>
      </c>
      <c r="C66" s="241"/>
      <c r="D66" s="241" t="s">
        <v>161</v>
      </c>
      <c r="E66" s="242">
        <v>13</v>
      </c>
      <c r="F66" s="241" t="s">
        <v>280</v>
      </c>
      <c r="G66" s="242">
        <v>41000</v>
      </c>
      <c r="H66" s="22">
        <f t="shared" ref="H66:H129" si="1">G66*E66</f>
        <v>533000</v>
      </c>
    </row>
    <row r="67" spans="1:8" x14ac:dyDescent="0.25">
      <c r="A67" s="18">
        <f>IF(D67&lt;&gt;"",COUNTA($D$2:D67),"")</f>
        <v>66</v>
      </c>
      <c r="B67" s="19" t="s">
        <v>20</v>
      </c>
      <c r="C67" s="241"/>
      <c r="D67" s="241" t="s">
        <v>162</v>
      </c>
      <c r="E67" s="242">
        <v>5</v>
      </c>
      <c r="F67" s="241" t="s">
        <v>280</v>
      </c>
      <c r="G67" s="242">
        <v>34000</v>
      </c>
      <c r="H67" s="22">
        <f t="shared" si="1"/>
        <v>170000</v>
      </c>
    </row>
    <row r="68" spans="1:8" x14ac:dyDescent="0.25">
      <c r="A68" s="18">
        <f>IF(D68&lt;&gt;"",COUNTA($D$2:D68),"")</f>
        <v>67</v>
      </c>
      <c r="B68" s="19" t="s">
        <v>20</v>
      </c>
      <c r="C68" s="241"/>
      <c r="D68" s="241" t="s">
        <v>163</v>
      </c>
      <c r="E68" s="242">
        <v>120</v>
      </c>
      <c r="F68" s="241" t="s">
        <v>36</v>
      </c>
      <c r="G68" s="242">
        <v>3750</v>
      </c>
      <c r="H68" s="22">
        <f t="shared" si="1"/>
        <v>450000</v>
      </c>
    </row>
    <row r="69" spans="1:8" x14ac:dyDescent="0.25">
      <c r="A69" s="18">
        <f>IF(D69&lt;&gt;"",COUNTA($D$2:D69),"")</f>
        <v>68</v>
      </c>
      <c r="B69" s="19" t="s">
        <v>20</v>
      </c>
      <c r="C69" s="241"/>
      <c r="D69" s="241" t="s">
        <v>164</v>
      </c>
      <c r="E69" s="242">
        <v>7</v>
      </c>
      <c r="F69" s="241" t="s">
        <v>277</v>
      </c>
      <c r="G69" s="242">
        <v>1500</v>
      </c>
      <c r="H69" s="22">
        <f t="shared" si="1"/>
        <v>10500</v>
      </c>
    </row>
    <row r="70" spans="1:8" x14ac:dyDescent="0.25">
      <c r="A70" s="18">
        <f>IF(D70&lt;&gt;"",COUNTA($D$2:D70),"")</f>
        <v>69</v>
      </c>
      <c r="B70" s="19" t="s">
        <v>20</v>
      </c>
      <c r="C70" s="241"/>
      <c r="D70" s="241" t="s">
        <v>165</v>
      </c>
      <c r="E70" s="242">
        <v>3</v>
      </c>
      <c r="F70" s="241" t="s">
        <v>36</v>
      </c>
      <c r="G70" s="242">
        <v>21000</v>
      </c>
      <c r="H70" s="22">
        <f t="shared" si="1"/>
        <v>63000</v>
      </c>
    </row>
    <row r="71" spans="1:8" x14ac:dyDescent="0.25">
      <c r="A71" s="18">
        <f>IF(D71&lt;&gt;"",COUNTA($D$2:D71),"")</f>
        <v>70</v>
      </c>
      <c r="B71" s="19" t="s">
        <v>20</v>
      </c>
      <c r="C71" s="241"/>
      <c r="D71" s="241" t="s">
        <v>166</v>
      </c>
      <c r="E71" s="242">
        <v>5</v>
      </c>
      <c r="F71" s="241" t="s">
        <v>57</v>
      </c>
      <c r="G71" s="242">
        <v>38600</v>
      </c>
      <c r="H71" s="22">
        <f t="shared" si="1"/>
        <v>193000</v>
      </c>
    </row>
    <row r="72" spans="1:8" x14ac:dyDescent="0.25">
      <c r="A72" s="18">
        <f>IF(D72&lt;&gt;"",COUNTA($D$2:D72),"")</f>
        <v>71</v>
      </c>
      <c r="B72" s="19" t="s">
        <v>20</v>
      </c>
      <c r="C72" s="241"/>
      <c r="D72" s="241" t="s">
        <v>167</v>
      </c>
      <c r="E72" s="242">
        <v>7</v>
      </c>
      <c r="F72" s="241" t="s">
        <v>36</v>
      </c>
      <c r="G72" s="242">
        <v>11000</v>
      </c>
      <c r="H72" s="22">
        <f t="shared" si="1"/>
        <v>77000</v>
      </c>
    </row>
    <row r="73" spans="1:8" x14ac:dyDescent="0.25">
      <c r="A73" s="18">
        <f>IF(D73&lt;&gt;"",COUNTA($D$2:D73),"")</f>
        <v>72</v>
      </c>
      <c r="B73" s="19" t="s">
        <v>20</v>
      </c>
      <c r="C73" s="241"/>
      <c r="D73" s="241" t="s">
        <v>168</v>
      </c>
      <c r="E73" s="242">
        <v>7</v>
      </c>
      <c r="F73" s="241" t="s">
        <v>64</v>
      </c>
      <c r="G73" s="242">
        <v>638944.4444444445</v>
      </c>
      <c r="H73" s="22">
        <f t="shared" si="1"/>
        <v>4472611.1111111119</v>
      </c>
    </row>
    <row r="74" spans="1:8" x14ac:dyDescent="0.25">
      <c r="A74" s="18">
        <f>IF(D74&lt;&gt;"",COUNTA($D$2:D74),"")</f>
        <v>73</v>
      </c>
      <c r="B74" s="19" t="s">
        <v>20</v>
      </c>
      <c r="C74" s="241"/>
      <c r="D74" s="241" t="s">
        <v>169</v>
      </c>
      <c r="E74" s="242">
        <v>7</v>
      </c>
      <c r="F74" s="241" t="s">
        <v>170</v>
      </c>
      <c r="G74" s="242">
        <v>54000</v>
      </c>
      <c r="H74" s="22">
        <f t="shared" si="1"/>
        <v>378000</v>
      </c>
    </row>
    <row r="75" spans="1:8" x14ac:dyDescent="0.25">
      <c r="A75" s="18">
        <f>IF(D75&lt;&gt;"",COUNTA($D$2:D75),"")</f>
        <v>74</v>
      </c>
      <c r="B75" s="19" t="s">
        <v>20</v>
      </c>
      <c r="C75" s="241"/>
      <c r="D75" s="241" t="s">
        <v>171</v>
      </c>
      <c r="E75" s="242">
        <v>37</v>
      </c>
      <c r="F75" s="241" t="s">
        <v>36</v>
      </c>
      <c r="G75" s="242">
        <v>8913.7931034482754</v>
      </c>
      <c r="H75" s="22">
        <f t="shared" si="1"/>
        <v>329810.3448275862</v>
      </c>
    </row>
    <row r="76" spans="1:8" x14ac:dyDescent="0.25">
      <c r="A76" s="18">
        <f>IF(D76&lt;&gt;"",COUNTA($D$2:D76),"")</f>
        <v>75</v>
      </c>
      <c r="B76" s="19" t="s">
        <v>20</v>
      </c>
      <c r="C76" s="241"/>
      <c r="D76" s="241" t="s">
        <v>172</v>
      </c>
      <c r="E76" s="242">
        <v>9</v>
      </c>
      <c r="F76" s="241" t="s">
        <v>36</v>
      </c>
      <c r="G76" s="242">
        <v>500</v>
      </c>
      <c r="H76" s="22">
        <f t="shared" si="1"/>
        <v>4500</v>
      </c>
    </row>
    <row r="77" spans="1:8" x14ac:dyDescent="0.25">
      <c r="A77" s="18">
        <f>IF(D77&lt;&gt;"",COUNTA($D$2:D77),"")</f>
        <v>76</v>
      </c>
      <c r="B77" s="19" t="s">
        <v>20</v>
      </c>
      <c r="C77" s="241"/>
      <c r="D77" s="241" t="s">
        <v>175</v>
      </c>
      <c r="E77" s="242">
        <v>2</v>
      </c>
      <c r="F77" s="241" t="s">
        <v>36</v>
      </c>
      <c r="G77" s="242">
        <v>50300</v>
      </c>
      <c r="H77" s="22">
        <f t="shared" si="1"/>
        <v>100600</v>
      </c>
    </row>
    <row r="78" spans="1:8" x14ac:dyDescent="0.25">
      <c r="A78" s="18">
        <f>IF(D78&lt;&gt;"",COUNTA($D$2:D78),"")</f>
        <v>77</v>
      </c>
      <c r="B78" s="19" t="s">
        <v>20</v>
      </c>
      <c r="C78" s="241"/>
      <c r="D78" s="241" t="s">
        <v>176</v>
      </c>
      <c r="E78" s="242">
        <v>10</v>
      </c>
      <c r="F78" s="241" t="s">
        <v>36</v>
      </c>
      <c r="G78" s="242">
        <v>5100</v>
      </c>
      <c r="H78" s="22">
        <f t="shared" si="1"/>
        <v>51000</v>
      </c>
    </row>
    <row r="79" spans="1:8" x14ac:dyDescent="0.25">
      <c r="A79" s="18">
        <f>IF(D79&lt;&gt;"",COUNTA($D$2:D79),"")</f>
        <v>78</v>
      </c>
      <c r="B79" s="19" t="s">
        <v>20</v>
      </c>
      <c r="C79" s="241"/>
      <c r="D79" s="241" t="s">
        <v>177</v>
      </c>
      <c r="E79" s="242">
        <v>4</v>
      </c>
      <c r="F79" s="241" t="s">
        <v>36</v>
      </c>
      <c r="G79" s="242">
        <v>34200</v>
      </c>
      <c r="H79" s="22">
        <f t="shared" si="1"/>
        <v>136800</v>
      </c>
    </row>
    <row r="80" spans="1:8" x14ac:dyDescent="0.25">
      <c r="A80" s="18">
        <f>IF(D80&lt;&gt;"",COUNTA($D$2:D80),"")</f>
        <v>79</v>
      </c>
      <c r="B80" s="19" t="s">
        <v>20</v>
      </c>
      <c r="C80" s="241"/>
      <c r="D80" s="241" t="s">
        <v>178</v>
      </c>
      <c r="E80" s="242">
        <v>9</v>
      </c>
      <c r="F80" s="241" t="s">
        <v>36</v>
      </c>
      <c r="G80" s="242">
        <v>27500</v>
      </c>
      <c r="H80" s="22">
        <f t="shared" si="1"/>
        <v>247500</v>
      </c>
    </row>
    <row r="81" spans="1:8" x14ac:dyDescent="0.25">
      <c r="A81" s="18">
        <f>IF(D81&lt;&gt;"",COUNTA($D$2:D81),"")</f>
        <v>80</v>
      </c>
      <c r="B81" s="19" t="s">
        <v>20</v>
      </c>
      <c r="C81" s="241"/>
      <c r="D81" s="241" t="s">
        <v>179</v>
      </c>
      <c r="E81" s="242">
        <v>4</v>
      </c>
      <c r="F81" s="241" t="s">
        <v>36</v>
      </c>
      <c r="G81" s="242">
        <v>8000</v>
      </c>
      <c r="H81" s="22">
        <f t="shared" si="1"/>
        <v>32000</v>
      </c>
    </row>
    <row r="82" spans="1:8" x14ac:dyDescent="0.25">
      <c r="A82" s="18">
        <f>IF(D82&lt;&gt;"",COUNTA($D$2:D82),"")</f>
        <v>81</v>
      </c>
      <c r="B82" s="19" t="s">
        <v>20</v>
      </c>
      <c r="C82" s="241"/>
      <c r="D82" s="241" t="s">
        <v>180</v>
      </c>
      <c r="E82" s="242">
        <v>6</v>
      </c>
      <c r="F82" s="241" t="s">
        <v>36</v>
      </c>
      <c r="G82" s="242">
        <v>81500</v>
      </c>
      <c r="H82" s="22">
        <f t="shared" si="1"/>
        <v>489000</v>
      </c>
    </row>
    <row r="83" spans="1:8" x14ac:dyDescent="0.25">
      <c r="A83" s="18">
        <f>IF(D83&lt;&gt;"",COUNTA($D$2:D83),"")</f>
        <v>82</v>
      </c>
      <c r="B83" s="19" t="s">
        <v>20</v>
      </c>
      <c r="C83" s="241"/>
      <c r="D83" s="241" t="s">
        <v>181</v>
      </c>
      <c r="E83" s="242">
        <v>9</v>
      </c>
      <c r="F83" s="241" t="s">
        <v>36</v>
      </c>
      <c r="G83" s="242">
        <v>156000</v>
      </c>
      <c r="H83" s="22">
        <f t="shared" si="1"/>
        <v>1404000</v>
      </c>
    </row>
    <row r="84" spans="1:8" x14ac:dyDescent="0.25">
      <c r="A84" s="18">
        <f>IF(D84&lt;&gt;"",COUNTA($D$2:D84),"")</f>
        <v>83</v>
      </c>
      <c r="B84" s="19" t="s">
        <v>20</v>
      </c>
      <c r="C84" s="241"/>
      <c r="D84" s="241" t="s">
        <v>182</v>
      </c>
      <c r="E84" s="242">
        <v>3</v>
      </c>
      <c r="F84" s="241" t="s">
        <v>36</v>
      </c>
      <c r="G84" s="242">
        <v>68000</v>
      </c>
      <c r="H84" s="22">
        <f t="shared" si="1"/>
        <v>204000</v>
      </c>
    </row>
    <row r="85" spans="1:8" x14ac:dyDescent="0.25">
      <c r="A85" s="18">
        <f>IF(D85&lt;&gt;"",COUNTA($D$2:D85),"")</f>
        <v>84</v>
      </c>
      <c r="B85" s="19" t="s">
        <v>20</v>
      </c>
      <c r="C85" s="241"/>
      <c r="D85" s="241" t="s">
        <v>183</v>
      </c>
      <c r="E85" s="242">
        <v>11</v>
      </c>
      <c r="F85" s="241" t="s">
        <v>36</v>
      </c>
      <c r="G85" s="242">
        <v>38500</v>
      </c>
      <c r="H85" s="22">
        <f t="shared" si="1"/>
        <v>423500</v>
      </c>
    </row>
    <row r="86" spans="1:8" x14ac:dyDescent="0.25">
      <c r="A86" s="18">
        <f>IF(D86&lt;&gt;"",COUNTA($D$2:D86),"")</f>
        <v>85</v>
      </c>
      <c r="B86" s="19" t="s">
        <v>20</v>
      </c>
      <c r="C86" s="241"/>
      <c r="D86" s="241" t="s">
        <v>184</v>
      </c>
      <c r="E86" s="242">
        <v>2</v>
      </c>
      <c r="F86" s="241" t="s">
        <v>36</v>
      </c>
      <c r="G86" s="242">
        <v>12000</v>
      </c>
      <c r="H86" s="22">
        <f t="shared" si="1"/>
        <v>24000</v>
      </c>
    </row>
    <row r="87" spans="1:8" x14ac:dyDescent="0.25">
      <c r="A87" s="18">
        <f>IF(D87&lt;&gt;"",COUNTA($D$2:D87),"")</f>
        <v>86</v>
      </c>
      <c r="B87" s="19" t="s">
        <v>20</v>
      </c>
      <c r="C87" s="241"/>
      <c r="D87" s="241" t="s">
        <v>194</v>
      </c>
      <c r="E87" s="242">
        <v>26</v>
      </c>
      <c r="F87" s="241" t="s">
        <v>36</v>
      </c>
      <c r="G87" s="242">
        <v>6000</v>
      </c>
      <c r="H87" s="22">
        <f t="shared" si="1"/>
        <v>156000</v>
      </c>
    </row>
    <row r="88" spans="1:8" x14ac:dyDescent="0.25">
      <c r="A88" s="18">
        <f>IF(D88&lt;&gt;"",COUNTA($D$2:D88),"")</f>
        <v>87</v>
      </c>
      <c r="B88" s="19" t="s">
        <v>20</v>
      </c>
      <c r="C88" s="241"/>
      <c r="D88" s="241" t="s">
        <v>195</v>
      </c>
      <c r="E88" s="242">
        <v>17</v>
      </c>
      <c r="F88" s="241" t="s">
        <v>36</v>
      </c>
      <c r="G88" s="242">
        <v>7058.8235294117649</v>
      </c>
      <c r="H88" s="22">
        <f t="shared" si="1"/>
        <v>120000</v>
      </c>
    </row>
    <row r="89" spans="1:8" x14ac:dyDescent="0.25">
      <c r="A89" s="18">
        <f>IF(D89&lt;&gt;"",COUNTA($D$2:D89),"")</f>
        <v>88</v>
      </c>
      <c r="B89" s="19" t="s">
        <v>20</v>
      </c>
      <c r="C89" s="241"/>
      <c r="D89" s="241" t="s">
        <v>196</v>
      </c>
      <c r="E89" s="242">
        <v>11</v>
      </c>
      <c r="F89" s="241" t="s">
        <v>36</v>
      </c>
      <c r="G89" s="242">
        <v>6250</v>
      </c>
      <c r="H89" s="22">
        <f t="shared" si="1"/>
        <v>68750</v>
      </c>
    </row>
    <row r="90" spans="1:8" x14ac:dyDescent="0.25">
      <c r="A90" s="18">
        <f>IF(D90&lt;&gt;"",COUNTA($D$2:D90),"")</f>
        <v>89</v>
      </c>
      <c r="B90" s="19" t="s">
        <v>20</v>
      </c>
      <c r="C90" s="241"/>
      <c r="D90" s="241" t="s">
        <v>197</v>
      </c>
      <c r="E90" s="242">
        <v>26</v>
      </c>
      <c r="F90" s="241" t="s">
        <v>36</v>
      </c>
      <c r="G90" s="242">
        <v>8000</v>
      </c>
      <c r="H90" s="22">
        <f t="shared" si="1"/>
        <v>208000</v>
      </c>
    </row>
    <row r="91" spans="1:8" x14ac:dyDescent="0.25">
      <c r="A91" s="18">
        <f>IF(D91&lt;&gt;"",COUNTA($D$2:D91),"")</f>
        <v>90</v>
      </c>
      <c r="B91" s="19" t="s">
        <v>20</v>
      </c>
      <c r="C91" s="241"/>
      <c r="D91" s="241" t="s">
        <v>198</v>
      </c>
      <c r="E91" s="242">
        <v>16</v>
      </c>
      <c r="F91" s="241" t="s">
        <v>36</v>
      </c>
      <c r="G91" s="242">
        <v>9000</v>
      </c>
      <c r="H91" s="22">
        <f t="shared" si="1"/>
        <v>144000</v>
      </c>
    </row>
    <row r="92" spans="1:8" x14ac:dyDescent="0.25">
      <c r="A92" s="18">
        <f>IF(D92&lt;&gt;"",COUNTA($D$2:D92),"")</f>
        <v>91</v>
      </c>
      <c r="B92" s="19" t="s">
        <v>20</v>
      </c>
      <c r="C92" s="241"/>
      <c r="D92" s="241" t="s">
        <v>199</v>
      </c>
      <c r="E92" s="242">
        <v>16</v>
      </c>
      <c r="F92" s="241" t="s">
        <v>36</v>
      </c>
      <c r="G92" s="242">
        <v>8600</v>
      </c>
      <c r="H92" s="22">
        <f t="shared" si="1"/>
        <v>137600</v>
      </c>
    </row>
    <row r="93" spans="1:8" x14ac:dyDescent="0.25">
      <c r="A93" s="18">
        <f>IF(D93&lt;&gt;"",COUNTA($D$2:D93),"")</f>
        <v>92</v>
      </c>
      <c r="B93" s="19" t="s">
        <v>20</v>
      </c>
      <c r="C93" s="241"/>
      <c r="D93" s="241" t="s">
        <v>200</v>
      </c>
      <c r="E93" s="242">
        <v>72</v>
      </c>
      <c r="F93" s="241" t="s">
        <v>36</v>
      </c>
      <c r="G93" s="242">
        <v>8350</v>
      </c>
      <c r="H93" s="22">
        <f t="shared" si="1"/>
        <v>601200</v>
      </c>
    </row>
    <row r="94" spans="1:8" x14ac:dyDescent="0.25">
      <c r="A94" s="18">
        <f>IF(D94&lt;&gt;"",COUNTA($D$2:D94),"")</f>
        <v>93</v>
      </c>
      <c r="B94" s="19" t="s">
        <v>20</v>
      </c>
      <c r="C94" s="241"/>
      <c r="D94" s="241" t="s">
        <v>201</v>
      </c>
      <c r="E94" s="242">
        <v>5</v>
      </c>
      <c r="F94" s="241" t="s">
        <v>36</v>
      </c>
      <c r="G94" s="242">
        <v>4000</v>
      </c>
      <c r="H94" s="22">
        <f t="shared" si="1"/>
        <v>20000</v>
      </c>
    </row>
    <row r="95" spans="1:8" x14ac:dyDescent="0.25">
      <c r="A95" s="18">
        <f>IF(D95&lt;&gt;"",COUNTA($D$2:D95),"")</f>
        <v>94</v>
      </c>
      <c r="B95" s="19" t="s">
        <v>20</v>
      </c>
      <c r="C95" s="241"/>
      <c r="D95" s="241" t="s">
        <v>202</v>
      </c>
      <c r="E95" s="242">
        <v>57</v>
      </c>
      <c r="F95" s="241" t="s">
        <v>36</v>
      </c>
      <c r="G95" s="242">
        <v>5800</v>
      </c>
      <c r="H95" s="22">
        <f t="shared" si="1"/>
        <v>330600</v>
      </c>
    </row>
    <row r="96" spans="1:8" x14ac:dyDescent="0.25">
      <c r="A96" s="18">
        <f>IF(D96&lt;&gt;"",COUNTA($D$2:D96),"")</f>
        <v>95</v>
      </c>
      <c r="B96" s="19" t="s">
        <v>20</v>
      </c>
      <c r="C96" s="241"/>
      <c r="D96" s="241" t="s">
        <v>203</v>
      </c>
      <c r="E96" s="242">
        <v>56</v>
      </c>
      <c r="F96" s="241" t="s">
        <v>277</v>
      </c>
      <c r="G96" s="242">
        <v>21500</v>
      </c>
      <c r="H96" s="22">
        <f t="shared" si="1"/>
        <v>1204000</v>
      </c>
    </row>
    <row r="97" spans="1:8" x14ac:dyDescent="0.25">
      <c r="A97" s="18">
        <f>IF(D97&lt;&gt;"",COUNTA($D$2:D97),"")</f>
        <v>96</v>
      </c>
      <c r="B97" s="19" t="s">
        <v>20</v>
      </c>
      <c r="C97" s="241"/>
      <c r="D97" s="241" t="s">
        <v>204</v>
      </c>
      <c r="E97" s="242">
        <v>8</v>
      </c>
      <c r="F97" s="241" t="s">
        <v>57</v>
      </c>
      <c r="G97" s="242">
        <v>52000</v>
      </c>
      <c r="H97" s="22">
        <f t="shared" si="1"/>
        <v>416000</v>
      </c>
    </row>
    <row r="98" spans="1:8" x14ac:dyDescent="0.25">
      <c r="A98" s="18">
        <f>IF(D98&lt;&gt;"",COUNTA($D$2:D98),"")</f>
        <v>97</v>
      </c>
      <c r="B98" s="19" t="s">
        <v>20</v>
      </c>
      <c r="C98" s="241"/>
      <c r="D98" s="241" t="s">
        <v>206</v>
      </c>
      <c r="E98" s="242">
        <v>62</v>
      </c>
      <c r="F98" s="241" t="s">
        <v>277</v>
      </c>
      <c r="G98" s="242">
        <v>23700</v>
      </c>
      <c r="H98" s="22">
        <f t="shared" si="1"/>
        <v>1469400</v>
      </c>
    </row>
    <row r="99" spans="1:8" x14ac:dyDescent="0.25">
      <c r="A99" s="18">
        <f>IF(D99&lt;&gt;"",COUNTA($D$2:D99),"")</f>
        <v>98</v>
      </c>
      <c r="B99" s="19" t="s">
        <v>20</v>
      </c>
      <c r="C99" s="241"/>
      <c r="D99" s="241" t="s">
        <v>208</v>
      </c>
      <c r="E99" s="242">
        <v>6</v>
      </c>
      <c r="F99" s="241" t="s">
        <v>209</v>
      </c>
      <c r="G99" s="242">
        <v>19500</v>
      </c>
      <c r="H99" s="22">
        <f t="shared" si="1"/>
        <v>117000</v>
      </c>
    </row>
    <row r="100" spans="1:8" x14ac:dyDescent="0.25">
      <c r="A100" s="18">
        <f>IF(D100&lt;&gt;"",COUNTA($D$2:D100),"")</f>
        <v>99</v>
      </c>
      <c r="B100" s="19" t="s">
        <v>20</v>
      </c>
      <c r="C100" s="241"/>
      <c r="D100" s="241" t="s">
        <v>211</v>
      </c>
      <c r="E100" s="242">
        <v>2</v>
      </c>
      <c r="F100" s="241" t="s">
        <v>36</v>
      </c>
      <c r="G100" s="242">
        <v>45000</v>
      </c>
      <c r="H100" s="22">
        <f t="shared" si="1"/>
        <v>90000</v>
      </c>
    </row>
    <row r="101" spans="1:8" x14ac:dyDescent="0.25">
      <c r="A101" s="18">
        <f>IF(D101&lt;&gt;"",COUNTA($D$2:D101),"")</f>
        <v>100</v>
      </c>
      <c r="B101" s="19" t="s">
        <v>20</v>
      </c>
      <c r="C101" s="241"/>
      <c r="D101" s="241" t="s">
        <v>212</v>
      </c>
      <c r="E101" s="242">
        <v>4</v>
      </c>
      <c r="F101" s="241" t="s">
        <v>36</v>
      </c>
      <c r="G101" s="242">
        <v>275000</v>
      </c>
      <c r="H101" s="22">
        <f t="shared" si="1"/>
        <v>1100000</v>
      </c>
    </row>
    <row r="102" spans="1:8" x14ac:dyDescent="0.25">
      <c r="A102" s="18">
        <f>IF(D102&lt;&gt;"",COUNTA($D$2:D102),"")</f>
        <v>101</v>
      </c>
      <c r="B102" s="19" t="s">
        <v>20</v>
      </c>
      <c r="C102" s="241"/>
      <c r="D102" s="241" t="s">
        <v>213</v>
      </c>
      <c r="E102" s="242">
        <v>3</v>
      </c>
      <c r="F102" s="241" t="s">
        <v>36</v>
      </c>
      <c r="G102" s="242">
        <v>215000</v>
      </c>
      <c r="H102" s="22">
        <f t="shared" si="1"/>
        <v>645000</v>
      </c>
    </row>
    <row r="103" spans="1:8" x14ac:dyDescent="0.25">
      <c r="A103" s="18">
        <f>IF(D103&lt;&gt;"",COUNTA($D$2:D103),"")</f>
        <v>102</v>
      </c>
      <c r="B103" s="19" t="s">
        <v>20</v>
      </c>
      <c r="C103" s="241"/>
      <c r="D103" s="241" t="s">
        <v>214</v>
      </c>
      <c r="E103" s="242">
        <v>3</v>
      </c>
      <c r="F103" s="241" t="s">
        <v>36</v>
      </c>
      <c r="G103" s="242">
        <v>215000</v>
      </c>
      <c r="H103" s="22">
        <f t="shared" si="1"/>
        <v>645000</v>
      </c>
    </row>
    <row r="104" spans="1:8" x14ac:dyDescent="0.25">
      <c r="A104" s="18">
        <f>IF(D104&lt;&gt;"",COUNTA($D$2:D104),"")</f>
        <v>103</v>
      </c>
      <c r="B104" s="19" t="s">
        <v>20</v>
      </c>
      <c r="C104" s="241"/>
      <c r="D104" s="241" t="s">
        <v>215</v>
      </c>
      <c r="E104" s="242">
        <v>3</v>
      </c>
      <c r="F104" s="241" t="s">
        <v>36</v>
      </c>
      <c r="G104" s="242">
        <v>215000</v>
      </c>
      <c r="H104" s="22">
        <f t="shared" si="1"/>
        <v>645000</v>
      </c>
    </row>
    <row r="105" spans="1:8" x14ac:dyDescent="0.25">
      <c r="A105" s="18">
        <f>IF(D105&lt;&gt;"",COUNTA($D$2:D105),"")</f>
        <v>104</v>
      </c>
      <c r="B105" s="19" t="s">
        <v>20</v>
      </c>
      <c r="C105" s="241"/>
      <c r="D105" s="241" t="s">
        <v>216</v>
      </c>
      <c r="E105" s="242">
        <v>3</v>
      </c>
      <c r="F105" s="241" t="s">
        <v>57</v>
      </c>
      <c r="G105" s="242">
        <v>65000</v>
      </c>
      <c r="H105" s="22">
        <f t="shared" si="1"/>
        <v>195000</v>
      </c>
    </row>
    <row r="106" spans="1:8" x14ac:dyDescent="0.25">
      <c r="A106" s="18">
        <f>IF(D106&lt;&gt;"",COUNTA($D$2:D106),"")</f>
        <v>105</v>
      </c>
      <c r="B106" s="19" t="s">
        <v>20</v>
      </c>
      <c r="C106" s="241"/>
      <c r="D106" s="241" t="s">
        <v>217</v>
      </c>
      <c r="E106" s="242">
        <v>3</v>
      </c>
      <c r="F106" s="241" t="s">
        <v>57</v>
      </c>
      <c r="G106" s="242">
        <v>65000</v>
      </c>
      <c r="H106" s="22">
        <f t="shared" si="1"/>
        <v>195000</v>
      </c>
    </row>
    <row r="107" spans="1:8" x14ac:dyDescent="0.25">
      <c r="A107" s="18">
        <f>IF(D107&lt;&gt;"",COUNTA($D$2:D107),"")</f>
        <v>106</v>
      </c>
      <c r="B107" s="19" t="s">
        <v>20</v>
      </c>
      <c r="C107" s="241"/>
      <c r="D107" s="241" t="s">
        <v>218</v>
      </c>
      <c r="E107" s="242">
        <v>3</v>
      </c>
      <c r="F107" s="241" t="s">
        <v>57</v>
      </c>
      <c r="G107" s="242">
        <v>65000</v>
      </c>
      <c r="H107" s="22">
        <f t="shared" si="1"/>
        <v>195000</v>
      </c>
    </row>
    <row r="108" spans="1:8" x14ac:dyDescent="0.25">
      <c r="A108" s="18">
        <f>IF(D108&lt;&gt;"",COUNTA($D$2:D108),"")</f>
        <v>107</v>
      </c>
      <c r="B108" s="19" t="s">
        <v>20</v>
      </c>
      <c r="C108" s="241"/>
      <c r="D108" s="241" t="s">
        <v>219</v>
      </c>
      <c r="E108" s="242">
        <v>4</v>
      </c>
      <c r="F108" s="241" t="s">
        <v>57</v>
      </c>
      <c r="G108" s="242">
        <v>65000</v>
      </c>
      <c r="H108" s="22">
        <f t="shared" si="1"/>
        <v>260000</v>
      </c>
    </row>
    <row r="109" spans="1:8" x14ac:dyDescent="0.25">
      <c r="A109" s="18">
        <f>IF(D109&lt;&gt;"",COUNTA($D$2:D109),"")</f>
        <v>108</v>
      </c>
      <c r="B109" s="19" t="s">
        <v>20</v>
      </c>
      <c r="C109" s="241"/>
      <c r="D109" s="241" t="s">
        <v>220</v>
      </c>
      <c r="E109" s="242">
        <v>3</v>
      </c>
      <c r="F109" s="241" t="s">
        <v>36</v>
      </c>
      <c r="G109" s="242">
        <v>65000</v>
      </c>
      <c r="H109" s="22">
        <f t="shared" si="1"/>
        <v>195000</v>
      </c>
    </row>
    <row r="110" spans="1:8" x14ac:dyDescent="0.25">
      <c r="A110" s="18">
        <f>IF(D110&lt;&gt;"",COUNTA($D$2:D110),"")</f>
        <v>109</v>
      </c>
      <c r="B110" s="19" t="s">
        <v>20</v>
      </c>
      <c r="C110" s="241"/>
      <c r="D110" s="241" t="s">
        <v>221</v>
      </c>
      <c r="E110" s="242">
        <v>3</v>
      </c>
      <c r="F110" s="241" t="s">
        <v>57</v>
      </c>
      <c r="G110" s="242">
        <v>65000</v>
      </c>
      <c r="H110" s="22">
        <f t="shared" si="1"/>
        <v>195000</v>
      </c>
    </row>
    <row r="111" spans="1:8" x14ac:dyDescent="0.25">
      <c r="A111" s="18">
        <f>IF(D111&lt;&gt;"",COUNTA($D$2:D111),"")</f>
        <v>110</v>
      </c>
      <c r="B111" s="19" t="s">
        <v>20</v>
      </c>
      <c r="C111" s="241"/>
      <c r="D111" s="241" t="s">
        <v>222</v>
      </c>
      <c r="E111" s="242">
        <v>1</v>
      </c>
      <c r="F111" s="241" t="s">
        <v>277</v>
      </c>
      <c r="G111" s="242">
        <v>150000</v>
      </c>
      <c r="H111" s="22">
        <f t="shared" si="1"/>
        <v>150000</v>
      </c>
    </row>
    <row r="112" spans="1:8" x14ac:dyDescent="0.25">
      <c r="A112" s="18">
        <f>IF(D112&lt;&gt;"",COUNTA($D$2:D112),"")</f>
        <v>111</v>
      </c>
      <c r="B112" s="19" t="s">
        <v>20</v>
      </c>
      <c r="C112" s="241"/>
      <c r="D112" s="241" t="s">
        <v>223</v>
      </c>
      <c r="E112" s="242">
        <v>1</v>
      </c>
      <c r="F112" s="241" t="s">
        <v>277</v>
      </c>
      <c r="G112" s="242">
        <v>150000</v>
      </c>
      <c r="H112" s="22">
        <f t="shared" si="1"/>
        <v>150000</v>
      </c>
    </row>
    <row r="113" spans="1:8" x14ac:dyDescent="0.25">
      <c r="A113" s="18">
        <f>IF(D113&lt;&gt;"",COUNTA($D$2:D113),"")</f>
        <v>112</v>
      </c>
      <c r="B113" s="19" t="s">
        <v>20</v>
      </c>
      <c r="C113" s="241"/>
      <c r="D113" s="241" t="s">
        <v>224</v>
      </c>
      <c r="E113" s="242">
        <v>1</v>
      </c>
      <c r="F113" s="241" t="s">
        <v>277</v>
      </c>
      <c r="G113" s="242">
        <v>65000</v>
      </c>
      <c r="H113" s="22">
        <f t="shared" si="1"/>
        <v>65000</v>
      </c>
    </row>
    <row r="114" spans="1:8" x14ac:dyDescent="0.25">
      <c r="A114" s="18">
        <f>IF(D114&lt;&gt;"",COUNTA($D$2:D114),"")</f>
        <v>113</v>
      </c>
      <c r="B114" s="19" t="s">
        <v>20</v>
      </c>
      <c r="C114" s="241"/>
      <c r="D114" s="241" t="s">
        <v>225</v>
      </c>
      <c r="E114" s="242">
        <v>31</v>
      </c>
      <c r="F114" s="241" t="s">
        <v>36</v>
      </c>
      <c r="G114" s="242">
        <v>4742.8571428571431</v>
      </c>
      <c r="H114" s="22">
        <f t="shared" si="1"/>
        <v>147028.57142857145</v>
      </c>
    </row>
    <row r="115" spans="1:8" x14ac:dyDescent="0.25">
      <c r="A115" s="18">
        <f>IF(D115&lt;&gt;"",COUNTA($D$2:D115),"")</f>
        <v>114</v>
      </c>
      <c r="B115" s="19" t="s">
        <v>20</v>
      </c>
      <c r="C115" s="241"/>
      <c r="D115" s="241" t="s">
        <v>226</v>
      </c>
      <c r="E115" s="242">
        <v>6</v>
      </c>
      <c r="F115" s="241" t="s">
        <v>277</v>
      </c>
      <c r="G115" s="242">
        <v>9000</v>
      </c>
      <c r="H115" s="22">
        <f t="shared" si="1"/>
        <v>54000</v>
      </c>
    </row>
    <row r="116" spans="1:8" x14ac:dyDescent="0.25">
      <c r="A116" s="18">
        <f>IF(D116&lt;&gt;"",COUNTA($D$2:D116),"")</f>
        <v>115</v>
      </c>
      <c r="B116" s="19" t="s">
        <v>20</v>
      </c>
      <c r="C116" s="241"/>
      <c r="D116" s="241" t="s">
        <v>227</v>
      </c>
      <c r="E116" s="242">
        <v>22</v>
      </c>
      <c r="F116" s="241" t="s">
        <v>59</v>
      </c>
      <c r="G116" s="242">
        <v>12500</v>
      </c>
      <c r="H116" s="22">
        <f t="shared" si="1"/>
        <v>275000</v>
      </c>
    </row>
    <row r="117" spans="1:8" x14ac:dyDescent="0.25">
      <c r="A117" s="18">
        <f>IF(D117&lt;&gt;"",COUNTA($D$2:D117),"")</f>
        <v>116</v>
      </c>
      <c r="B117" s="19" t="s">
        <v>20</v>
      </c>
      <c r="C117" s="241"/>
      <c r="D117" s="241" t="s">
        <v>228</v>
      </c>
      <c r="E117" s="242">
        <v>2</v>
      </c>
      <c r="F117" s="241" t="s">
        <v>59</v>
      </c>
      <c r="G117" s="242">
        <v>28000</v>
      </c>
      <c r="H117" s="22">
        <f t="shared" si="1"/>
        <v>56000</v>
      </c>
    </row>
    <row r="118" spans="1:8" x14ac:dyDescent="0.25">
      <c r="A118" s="18">
        <f>IF(D118&lt;&gt;"",COUNTA($D$2:D118),"")</f>
        <v>117</v>
      </c>
      <c r="B118" s="19" t="s">
        <v>20</v>
      </c>
      <c r="C118" s="241"/>
      <c r="D118" s="241" t="s">
        <v>229</v>
      </c>
      <c r="E118" s="242">
        <v>68</v>
      </c>
      <c r="F118" s="241" t="s">
        <v>277</v>
      </c>
      <c r="G118" s="242">
        <v>14700</v>
      </c>
      <c r="H118" s="22">
        <f t="shared" si="1"/>
        <v>999600</v>
      </c>
    </row>
    <row r="119" spans="1:8" x14ac:dyDescent="0.25">
      <c r="A119" s="18">
        <f>IF(D119&lt;&gt;"",COUNTA($D$2:D119),"")</f>
        <v>118</v>
      </c>
      <c r="B119" s="19" t="s">
        <v>20</v>
      </c>
      <c r="C119" s="241"/>
      <c r="D119" s="241" t="s">
        <v>237</v>
      </c>
      <c r="E119" s="242">
        <v>4</v>
      </c>
      <c r="F119" s="241" t="s">
        <v>233</v>
      </c>
      <c r="G119" s="242">
        <v>1140000</v>
      </c>
      <c r="H119" s="22">
        <f t="shared" si="1"/>
        <v>4560000</v>
      </c>
    </row>
    <row r="120" spans="1:8" x14ac:dyDescent="0.25">
      <c r="A120" s="18">
        <f>IF(D120&lt;&gt;"",COUNTA($D$2:D120),"")</f>
        <v>119</v>
      </c>
      <c r="B120" s="19" t="s">
        <v>20</v>
      </c>
      <c r="C120" s="241"/>
      <c r="D120" s="241" t="s">
        <v>238</v>
      </c>
      <c r="E120" s="242">
        <v>1</v>
      </c>
      <c r="F120" s="241" t="s">
        <v>233</v>
      </c>
      <c r="G120" s="242">
        <v>1287500</v>
      </c>
      <c r="H120" s="22">
        <f t="shared" si="1"/>
        <v>1287500</v>
      </c>
    </row>
    <row r="121" spans="1:8" x14ac:dyDescent="0.25">
      <c r="A121" s="18">
        <f>IF(D121&lt;&gt;"",COUNTA($D$2:D121),"")</f>
        <v>120</v>
      </c>
      <c r="B121" s="19" t="s">
        <v>20</v>
      </c>
      <c r="C121" s="241"/>
      <c r="D121" s="241" t="s">
        <v>239</v>
      </c>
      <c r="E121" s="242">
        <v>1</v>
      </c>
      <c r="F121" s="241" t="s">
        <v>233</v>
      </c>
      <c r="G121" s="242">
        <v>1287500</v>
      </c>
      <c r="H121" s="22">
        <f t="shared" si="1"/>
        <v>1287500</v>
      </c>
    </row>
    <row r="122" spans="1:8" x14ac:dyDescent="0.25">
      <c r="A122" s="18">
        <f>IF(D122&lt;&gt;"",COUNTA($D$2:D122),"")</f>
        <v>121</v>
      </c>
      <c r="B122" s="19" t="s">
        <v>20</v>
      </c>
      <c r="C122" s="241"/>
      <c r="D122" s="241" t="s">
        <v>240</v>
      </c>
      <c r="E122" s="242">
        <v>2</v>
      </c>
      <c r="F122" s="241" t="s">
        <v>233</v>
      </c>
      <c r="G122" s="242">
        <v>1287500</v>
      </c>
      <c r="H122" s="22">
        <f t="shared" si="1"/>
        <v>2575000</v>
      </c>
    </row>
    <row r="123" spans="1:8" x14ac:dyDescent="0.25">
      <c r="A123" s="18">
        <f>IF(D123&lt;&gt;"",COUNTA($D$2:D123),"")</f>
        <v>122</v>
      </c>
      <c r="B123" s="19" t="s">
        <v>20</v>
      </c>
      <c r="C123" s="241"/>
      <c r="D123" s="241" t="s">
        <v>240</v>
      </c>
      <c r="E123" s="242">
        <v>1</v>
      </c>
      <c r="F123" s="241" t="s">
        <v>36</v>
      </c>
      <c r="G123" s="242">
        <v>800000</v>
      </c>
      <c r="H123" s="22">
        <f t="shared" si="1"/>
        <v>800000</v>
      </c>
    </row>
    <row r="124" spans="1:8" x14ac:dyDescent="0.25">
      <c r="A124" s="18">
        <f>IF(D124&lt;&gt;"",COUNTA($D$2:D124),"")</f>
        <v>123</v>
      </c>
      <c r="B124" s="19" t="s">
        <v>20</v>
      </c>
      <c r="C124" s="241"/>
      <c r="D124" s="241" t="s">
        <v>241</v>
      </c>
      <c r="E124" s="242">
        <v>11</v>
      </c>
      <c r="F124" s="241" t="s">
        <v>36</v>
      </c>
      <c r="G124" s="242">
        <v>973333.33333333337</v>
      </c>
      <c r="H124" s="22">
        <f t="shared" si="1"/>
        <v>10706666.666666668</v>
      </c>
    </row>
    <row r="125" spans="1:8" x14ac:dyDescent="0.25">
      <c r="A125" s="18">
        <f>IF(D125&lt;&gt;"",COUNTA($D$2:D125),"")</f>
        <v>124</v>
      </c>
      <c r="B125" s="19" t="s">
        <v>20</v>
      </c>
      <c r="C125" s="241"/>
      <c r="D125" s="241" t="s">
        <v>242</v>
      </c>
      <c r="E125" s="242">
        <v>4</v>
      </c>
      <c r="F125" s="241" t="s">
        <v>36</v>
      </c>
      <c r="G125" s="242">
        <v>1057142.857142857</v>
      </c>
      <c r="H125" s="22">
        <f t="shared" si="1"/>
        <v>4228571.4285714282</v>
      </c>
    </row>
    <row r="126" spans="1:8" x14ac:dyDescent="0.25">
      <c r="A126" s="18">
        <f>IF(D126&lt;&gt;"",COUNTA($D$2:D126),"")</f>
        <v>125</v>
      </c>
      <c r="B126" s="19" t="s">
        <v>20</v>
      </c>
      <c r="C126" s="241"/>
      <c r="D126" s="241" t="s">
        <v>243</v>
      </c>
      <c r="E126" s="242">
        <v>2</v>
      </c>
      <c r="F126" s="241" t="s">
        <v>36</v>
      </c>
      <c r="G126" s="242">
        <v>1040000</v>
      </c>
      <c r="H126" s="22">
        <f t="shared" si="1"/>
        <v>2080000</v>
      </c>
    </row>
    <row r="127" spans="1:8" x14ac:dyDescent="0.25">
      <c r="A127" s="18">
        <f>IF(D127&lt;&gt;"",COUNTA($D$2:D127),"")</f>
        <v>126</v>
      </c>
      <c r="B127" s="19" t="s">
        <v>20</v>
      </c>
      <c r="C127" s="241"/>
      <c r="D127" s="241" t="s">
        <v>248</v>
      </c>
      <c r="E127" s="242">
        <v>2</v>
      </c>
      <c r="F127" s="241" t="s">
        <v>36</v>
      </c>
      <c r="G127" s="242">
        <v>1040000</v>
      </c>
      <c r="H127" s="22">
        <f t="shared" si="1"/>
        <v>2080000</v>
      </c>
    </row>
    <row r="128" spans="1:8" x14ac:dyDescent="0.25">
      <c r="A128" s="18">
        <f>IF(D128&lt;&gt;"",COUNTA($D$2:D128),"")</f>
        <v>127</v>
      </c>
      <c r="B128" s="19" t="s">
        <v>20</v>
      </c>
      <c r="C128" s="241"/>
      <c r="D128" s="241" t="s">
        <v>249</v>
      </c>
      <c r="E128" s="242">
        <v>6</v>
      </c>
      <c r="F128" s="241" t="s">
        <v>281</v>
      </c>
      <c r="G128" s="242">
        <v>1100000</v>
      </c>
      <c r="H128" s="22">
        <f t="shared" si="1"/>
        <v>6600000</v>
      </c>
    </row>
    <row r="129" spans="1:8" x14ac:dyDescent="0.25">
      <c r="A129" s="18">
        <f>IF(D129&lt;&gt;"",COUNTA($D$2:D129),"")</f>
        <v>128</v>
      </c>
      <c r="B129" s="19" t="s">
        <v>20</v>
      </c>
      <c r="C129" s="241"/>
      <c r="D129" s="241" t="s">
        <v>250</v>
      </c>
      <c r="E129" s="242">
        <v>1</v>
      </c>
      <c r="F129" s="241" t="s">
        <v>281</v>
      </c>
      <c r="G129" s="242">
        <v>1100000</v>
      </c>
      <c r="H129" s="22">
        <f t="shared" si="1"/>
        <v>1100000</v>
      </c>
    </row>
    <row r="130" spans="1:8" x14ac:dyDescent="0.25">
      <c r="A130" s="18">
        <f>IF(D130&lt;&gt;"",COUNTA($D$2:D130),"")</f>
        <v>129</v>
      </c>
      <c r="B130" s="19" t="s">
        <v>20</v>
      </c>
      <c r="C130" s="241"/>
      <c r="D130" s="241" t="s">
        <v>251</v>
      </c>
      <c r="E130" s="242">
        <v>1</v>
      </c>
      <c r="F130" s="241" t="s">
        <v>281</v>
      </c>
      <c r="G130" s="242">
        <v>1100000</v>
      </c>
      <c r="H130" s="22">
        <f t="shared" ref="H130:H193" si="2">G130*E130</f>
        <v>1100000</v>
      </c>
    </row>
    <row r="131" spans="1:8" x14ac:dyDescent="0.25">
      <c r="A131" s="18">
        <f>IF(D131&lt;&gt;"",COUNTA($D$2:D131),"")</f>
        <v>130</v>
      </c>
      <c r="B131" s="19" t="s">
        <v>20</v>
      </c>
      <c r="C131" s="241"/>
      <c r="D131" s="241" t="s">
        <v>252</v>
      </c>
      <c r="E131" s="242">
        <v>5</v>
      </c>
      <c r="F131" s="241" t="s">
        <v>36</v>
      </c>
      <c r="G131" s="242">
        <v>250000</v>
      </c>
      <c r="H131" s="22">
        <f t="shared" si="2"/>
        <v>1250000</v>
      </c>
    </row>
    <row r="132" spans="1:8" x14ac:dyDescent="0.25">
      <c r="A132" s="18">
        <f>IF(D132&lt;&gt;"",COUNTA($D$2:D132),"")</f>
        <v>131</v>
      </c>
      <c r="B132" s="19" t="s">
        <v>20</v>
      </c>
      <c r="C132" s="241"/>
      <c r="D132" s="241" t="s">
        <v>253</v>
      </c>
      <c r="E132" s="242">
        <v>6</v>
      </c>
      <c r="F132" s="241" t="s">
        <v>36</v>
      </c>
      <c r="G132" s="242">
        <v>250000</v>
      </c>
      <c r="H132" s="22">
        <f t="shared" si="2"/>
        <v>1500000</v>
      </c>
    </row>
    <row r="133" spans="1:8" x14ac:dyDescent="0.25">
      <c r="A133" s="18">
        <f>IF(D133&lt;&gt;"",COUNTA($D$2:D133),"")</f>
        <v>132</v>
      </c>
      <c r="B133" s="19" t="s">
        <v>20</v>
      </c>
      <c r="C133" s="241"/>
      <c r="D133" s="241" t="s">
        <v>255</v>
      </c>
      <c r="E133" s="242">
        <v>1</v>
      </c>
      <c r="F133" s="241" t="s">
        <v>36</v>
      </c>
      <c r="G133" s="242">
        <v>3500000</v>
      </c>
      <c r="H133" s="22">
        <f t="shared" si="2"/>
        <v>3500000</v>
      </c>
    </row>
    <row r="134" spans="1:8" x14ac:dyDescent="0.25">
      <c r="A134" s="18">
        <f>IF(D134&lt;&gt;"",COUNTA($D$2:D134),"")</f>
        <v>133</v>
      </c>
      <c r="B134" s="19" t="s">
        <v>20</v>
      </c>
      <c r="C134" s="241"/>
      <c r="D134" s="241" t="s">
        <v>256</v>
      </c>
      <c r="E134" s="242">
        <v>1</v>
      </c>
      <c r="F134" s="241" t="s">
        <v>36</v>
      </c>
      <c r="G134" s="242">
        <v>3500000</v>
      </c>
      <c r="H134" s="22">
        <f t="shared" si="2"/>
        <v>3500000</v>
      </c>
    </row>
    <row r="135" spans="1:8" x14ac:dyDescent="0.25">
      <c r="A135" s="18">
        <f>IF(D135&lt;&gt;"",COUNTA($D$2:D135),"")</f>
        <v>134</v>
      </c>
      <c r="B135" s="19" t="s">
        <v>20</v>
      </c>
      <c r="C135" s="241"/>
      <c r="D135" s="241" t="s">
        <v>266</v>
      </c>
      <c r="E135" s="242">
        <v>6</v>
      </c>
      <c r="F135" s="241" t="s">
        <v>278</v>
      </c>
      <c r="G135" s="242">
        <v>2500</v>
      </c>
      <c r="H135" s="22">
        <f t="shared" si="2"/>
        <v>15000</v>
      </c>
    </row>
    <row r="136" spans="1:8" x14ac:dyDescent="0.25">
      <c r="A136" s="18">
        <f>IF(D136&lt;&gt;"",COUNTA($D$2:D136),"")</f>
        <v>135</v>
      </c>
      <c r="B136" s="19" t="s">
        <v>20</v>
      </c>
      <c r="C136" s="241"/>
      <c r="D136" s="241" t="s">
        <v>267</v>
      </c>
      <c r="E136" s="242">
        <v>5</v>
      </c>
      <c r="F136" s="241" t="s">
        <v>36</v>
      </c>
      <c r="G136" s="242">
        <v>28000</v>
      </c>
      <c r="H136" s="22">
        <f t="shared" si="2"/>
        <v>140000</v>
      </c>
    </row>
    <row r="137" spans="1:8" x14ac:dyDescent="0.25">
      <c r="A137" s="18">
        <f>IF(D137&lt;&gt;"",COUNTA($D$2:D137),"")</f>
        <v>136</v>
      </c>
      <c r="B137" s="19" t="s">
        <v>20</v>
      </c>
      <c r="C137" s="241"/>
      <c r="D137" s="241" t="s">
        <v>268</v>
      </c>
      <c r="E137" s="242">
        <v>6</v>
      </c>
      <c r="F137" s="241" t="s">
        <v>277</v>
      </c>
      <c r="G137" s="242">
        <v>51900</v>
      </c>
      <c r="H137" s="22">
        <f t="shared" si="2"/>
        <v>311400</v>
      </c>
    </row>
    <row r="138" spans="1:8" x14ac:dyDescent="0.25">
      <c r="A138" s="18">
        <f>IF(D138&lt;&gt;"",COUNTA($D$2:D138),"")</f>
        <v>137</v>
      </c>
      <c r="B138" s="19" t="s">
        <v>20</v>
      </c>
      <c r="C138" s="241"/>
      <c r="D138" s="241" t="s">
        <v>269</v>
      </c>
      <c r="E138" s="242">
        <v>27</v>
      </c>
      <c r="F138" s="241" t="s">
        <v>277</v>
      </c>
      <c r="G138" s="242">
        <v>30700</v>
      </c>
      <c r="H138" s="22">
        <f t="shared" si="2"/>
        <v>828900</v>
      </c>
    </row>
    <row r="139" spans="1:8" x14ac:dyDescent="0.25">
      <c r="A139" s="18">
        <f>IF(D139&lt;&gt;"",COUNTA($D$2:D139),"")</f>
        <v>138</v>
      </c>
      <c r="B139" s="19" t="s">
        <v>19</v>
      </c>
      <c r="C139" s="20" t="s">
        <v>282</v>
      </c>
      <c r="D139" s="21" t="s">
        <v>27</v>
      </c>
      <c r="E139" s="22">
        <v>19</v>
      </c>
      <c r="F139" s="23" t="s">
        <v>28</v>
      </c>
      <c r="G139" s="22">
        <v>35000</v>
      </c>
      <c r="H139" s="22">
        <f t="shared" si="2"/>
        <v>665000</v>
      </c>
    </row>
    <row r="140" spans="1:8" x14ac:dyDescent="0.25">
      <c r="A140" s="18">
        <f>IF(D140&lt;&gt;"",COUNTA($D$2:D140),"")</f>
        <v>139</v>
      </c>
      <c r="B140" s="19" t="s">
        <v>19</v>
      </c>
      <c r="C140" s="20" t="s">
        <v>282</v>
      </c>
      <c r="D140" s="21" t="s">
        <v>29</v>
      </c>
      <c r="E140" s="22">
        <v>270</v>
      </c>
      <c r="F140" s="23" t="s">
        <v>275</v>
      </c>
      <c r="G140" s="22">
        <v>1800</v>
      </c>
      <c r="H140" s="22">
        <f t="shared" si="2"/>
        <v>486000</v>
      </c>
    </row>
    <row r="141" spans="1:8" x14ac:dyDescent="0.25">
      <c r="A141" s="18">
        <f>IF(D141&lt;&gt;"",COUNTA($D$2:D141),"")</f>
        <v>140</v>
      </c>
      <c r="B141" s="19" t="s">
        <v>19</v>
      </c>
      <c r="C141" s="20" t="s">
        <v>282</v>
      </c>
      <c r="D141" s="21" t="s">
        <v>30</v>
      </c>
      <c r="E141" s="22">
        <v>5</v>
      </c>
      <c r="F141" s="23" t="s">
        <v>31</v>
      </c>
      <c r="G141" s="22">
        <v>66000</v>
      </c>
      <c r="H141" s="22">
        <f t="shared" si="2"/>
        <v>330000</v>
      </c>
    </row>
    <row r="142" spans="1:8" x14ac:dyDescent="0.25">
      <c r="A142" s="18">
        <f>IF(D142&lt;&gt;"",COUNTA($D$2:D142),"")</f>
        <v>141</v>
      </c>
      <c r="B142" s="19" t="s">
        <v>19</v>
      </c>
      <c r="C142" s="20" t="s">
        <v>282</v>
      </c>
      <c r="D142" s="21" t="s">
        <v>32</v>
      </c>
      <c r="E142" s="22">
        <v>125</v>
      </c>
      <c r="F142" s="23" t="s">
        <v>275</v>
      </c>
      <c r="G142" s="22">
        <v>1800</v>
      </c>
      <c r="H142" s="22">
        <f t="shared" si="2"/>
        <v>225000</v>
      </c>
    </row>
    <row r="143" spans="1:8" x14ac:dyDescent="0.25">
      <c r="A143" s="18">
        <f>IF(D143&lt;&gt;"",COUNTA($D$2:D143),"")</f>
        <v>142</v>
      </c>
      <c r="B143" s="19" t="s">
        <v>19</v>
      </c>
      <c r="C143" s="20" t="s">
        <v>282</v>
      </c>
      <c r="D143" s="21" t="s">
        <v>33</v>
      </c>
      <c r="E143" s="22">
        <v>89</v>
      </c>
      <c r="F143" s="23" t="s">
        <v>26</v>
      </c>
      <c r="G143" s="22">
        <v>2000</v>
      </c>
      <c r="H143" s="22">
        <f t="shared" si="2"/>
        <v>178000</v>
      </c>
    </row>
    <row r="144" spans="1:8" x14ac:dyDescent="0.25">
      <c r="A144" s="18">
        <f>IF(D144&lt;&gt;"",COUNTA($D$2:D144),"")</f>
        <v>143</v>
      </c>
      <c r="B144" s="19" t="s">
        <v>19</v>
      </c>
      <c r="C144" s="20" t="s">
        <v>282</v>
      </c>
      <c r="D144" s="21" t="s">
        <v>34</v>
      </c>
      <c r="E144" s="22">
        <v>10</v>
      </c>
      <c r="F144" s="23" t="s">
        <v>26</v>
      </c>
      <c r="G144" s="22">
        <v>3500</v>
      </c>
      <c r="H144" s="22">
        <f t="shared" si="2"/>
        <v>35000</v>
      </c>
    </row>
    <row r="145" spans="1:8" x14ac:dyDescent="0.25">
      <c r="A145" s="18">
        <f>IF(D145&lt;&gt;"",COUNTA($D$2:D145),"")</f>
        <v>144</v>
      </c>
      <c r="B145" s="19" t="s">
        <v>19</v>
      </c>
      <c r="C145" s="20" t="s">
        <v>283</v>
      </c>
      <c r="D145" s="21" t="s">
        <v>35</v>
      </c>
      <c r="E145" s="22">
        <v>50</v>
      </c>
      <c r="F145" s="23" t="s">
        <v>36</v>
      </c>
      <c r="G145" s="22">
        <v>3200</v>
      </c>
      <c r="H145" s="22">
        <f t="shared" si="2"/>
        <v>160000</v>
      </c>
    </row>
    <row r="146" spans="1:8" x14ac:dyDescent="0.25">
      <c r="A146" s="18">
        <f>IF(D146&lt;&gt;"",COUNTA($D$2:D146),"")</f>
        <v>145</v>
      </c>
      <c r="B146" s="19" t="s">
        <v>19</v>
      </c>
      <c r="C146" s="20" t="s">
        <v>283</v>
      </c>
      <c r="D146" s="21" t="s">
        <v>37</v>
      </c>
      <c r="E146" s="22">
        <v>38</v>
      </c>
      <c r="F146" s="23" t="s">
        <v>36</v>
      </c>
      <c r="G146" s="22">
        <v>3350</v>
      </c>
      <c r="H146" s="22">
        <f t="shared" si="2"/>
        <v>127300</v>
      </c>
    </row>
    <row r="147" spans="1:8" x14ac:dyDescent="0.25">
      <c r="A147" s="18">
        <f>IF(D147&lt;&gt;"",COUNTA($D$2:D147),"")</f>
        <v>146</v>
      </c>
      <c r="B147" s="19" t="s">
        <v>19</v>
      </c>
      <c r="C147" s="20" t="s">
        <v>283</v>
      </c>
      <c r="D147" s="21" t="s">
        <v>38</v>
      </c>
      <c r="E147" s="22">
        <v>14</v>
      </c>
      <c r="F147" s="23" t="s">
        <v>36</v>
      </c>
      <c r="G147" s="22">
        <v>5928.5714285714284</v>
      </c>
      <c r="H147" s="22">
        <f t="shared" si="2"/>
        <v>83000</v>
      </c>
    </row>
    <row r="148" spans="1:8" x14ac:dyDescent="0.25">
      <c r="A148" s="18">
        <f>IF(D148&lt;&gt;"",COUNTA($D$2:D148),"")</f>
        <v>147</v>
      </c>
      <c r="B148" s="19" t="s">
        <v>19</v>
      </c>
      <c r="C148" s="20" t="s">
        <v>284</v>
      </c>
      <c r="D148" s="21" t="s">
        <v>39</v>
      </c>
      <c r="E148" s="22">
        <v>309</v>
      </c>
      <c r="F148" s="23" t="s">
        <v>40</v>
      </c>
      <c r="G148" s="22">
        <v>33.980582524271846</v>
      </c>
      <c r="H148" s="22">
        <f t="shared" si="2"/>
        <v>10500</v>
      </c>
    </row>
    <row r="149" spans="1:8" x14ac:dyDescent="0.25">
      <c r="A149" s="18">
        <f>IF(D149&lt;&gt;"",COUNTA($D$2:D149),"")</f>
        <v>148</v>
      </c>
      <c r="B149" s="19" t="s">
        <v>19</v>
      </c>
      <c r="C149" s="20" t="s">
        <v>285</v>
      </c>
      <c r="D149" s="21" t="s">
        <v>41</v>
      </c>
      <c r="E149" s="22">
        <v>40</v>
      </c>
      <c r="F149" s="23" t="s">
        <v>31</v>
      </c>
      <c r="G149" s="22">
        <v>4050</v>
      </c>
      <c r="H149" s="22">
        <f t="shared" si="2"/>
        <v>162000</v>
      </c>
    </row>
    <row r="150" spans="1:8" x14ac:dyDescent="0.25">
      <c r="A150" s="18">
        <f>IF(D150&lt;&gt;"",COUNTA($D$2:D150),"")</f>
        <v>149</v>
      </c>
      <c r="B150" s="19" t="s">
        <v>19</v>
      </c>
      <c r="C150" s="20" t="s">
        <v>285</v>
      </c>
      <c r="D150" s="21" t="s">
        <v>42</v>
      </c>
      <c r="E150" s="22">
        <v>24</v>
      </c>
      <c r="F150" s="23" t="s">
        <v>31</v>
      </c>
      <c r="G150" s="22">
        <v>5041.666666666667</v>
      </c>
      <c r="H150" s="22">
        <f t="shared" si="2"/>
        <v>121000</v>
      </c>
    </row>
    <row r="151" spans="1:8" x14ac:dyDescent="0.25">
      <c r="A151" s="18">
        <f>IF(D151&lt;&gt;"",COUNTA($D$2:D151),"")</f>
        <v>150</v>
      </c>
      <c r="B151" s="19" t="s">
        <v>19</v>
      </c>
      <c r="C151" s="20" t="s">
        <v>285</v>
      </c>
      <c r="D151" s="21" t="s">
        <v>43</v>
      </c>
      <c r="E151" s="22">
        <v>45</v>
      </c>
      <c r="F151" s="23" t="s">
        <v>31</v>
      </c>
      <c r="G151" s="22">
        <v>9111.1111111111113</v>
      </c>
      <c r="H151" s="22">
        <f t="shared" si="2"/>
        <v>410000</v>
      </c>
    </row>
    <row r="152" spans="1:8" x14ac:dyDescent="0.25">
      <c r="A152" s="18">
        <f>IF(D152&lt;&gt;"",COUNTA($D$2:D152),"")</f>
        <v>151</v>
      </c>
      <c r="B152" s="19" t="s">
        <v>19</v>
      </c>
      <c r="C152" s="20" t="s">
        <v>285</v>
      </c>
      <c r="D152" s="21" t="s">
        <v>44</v>
      </c>
      <c r="E152" s="22">
        <v>50</v>
      </c>
      <c r="F152" s="23" t="s">
        <v>31</v>
      </c>
      <c r="G152" s="22">
        <v>8500</v>
      </c>
      <c r="H152" s="22">
        <f t="shared" si="2"/>
        <v>425000</v>
      </c>
    </row>
    <row r="153" spans="1:8" x14ac:dyDescent="0.25">
      <c r="A153" s="18">
        <f>IF(D153&lt;&gt;"",COUNTA($D$2:D153),"")</f>
        <v>152</v>
      </c>
      <c r="B153" s="19" t="s">
        <v>19</v>
      </c>
      <c r="C153" s="20" t="s">
        <v>285</v>
      </c>
      <c r="D153" s="21" t="s">
        <v>45</v>
      </c>
      <c r="E153" s="22">
        <v>24</v>
      </c>
      <c r="F153" s="23" t="s">
        <v>31</v>
      </c>
      <c r="G153" s="22">
        <v>14666.666666666666</v>
      </c>
      <c r="H153" s="22">
        <f t="shared" si="2"/>
        <v>352000</v>
      </c>
    </row>
    <row r="154" spans="1:8" x14ac:dyDescent="0.25">
      <c r="A154" s="18">
        <f>IF(D154&lt;&gt;"",COUNTA($D$2:D154),"")</f>
        <v>153</v>
      </c>
      <c r="B154" s="19" t="s">
        <v>19</v>
      </c>
      <c r="C154" s="20" t="s">
        <v>285</v>
      </c>
      <c r="D154" s="21" t="s">
        <v>46</v>
      </c>
      <c r="E154" s="22">
        <v>12</v>
      </c>
      <c r="F154" s="23" t="s">
        <v>31</v>
      </c>
      <c r="G154" s="22">
        <v>22000</v>
      </c>
      <c r="H154" s="22">
        <f t="shared" si="2"/>
        <v>264000</v>
      </c>
    </row>
    <row r="155" spans="1:8" x14ac:dyDescent="0.25">
      <c r="A155" s="18">
        <f>IF(D155&lt;&gt;"",COUNTA($D$2:D155),"")</f>
        <v>154</v>
      </c>
      <c r="B155" s="19" t="s">
        <v>19</v>
      </c>
      <c r="C155" s="20" t="s">
        <v>286</v>
      </c>
      <c r="D155" s="21" t="s">
        <v>47</v>
      </c>
      <c r="E155" s="22">
        <v>5</v>
      </c>
      <c r="F155" s="23" t="s">
        <v>36</v>
      </c>
      <c r="G155" s="22">
        <v>21000</v>
      </c>
      <c r="H155" s="22">
        <f t="shared" si="2"/>
        <v>105000</v>
      </c>
    </row>
    <row r="156" spans="1:8" x14ac:dyDescent="0.25">
      <c r="A156" s="18">
        <f>IF(D156&lt;&gt;"",COUNTA($D$2:D156),"")</f>
        <v>155</v>
      </c>
      <c r="B156" s="19" t="s">
        <v>19</v>
      </c>
      <c r="C156" s="20" t="s">
        <v>287</v>
      </c>
      <c r="D156" s="21" t="s">
        <v>48</v>
      </c>
      <c r="E156" s="22">
        <v>91</v>
      </c>
      <c r="F156" s="23" t="s">
        <v>49</v>
      </c>
      <c r="G156" s="22">
        <v>32350</v>
      </c>
      <c r="H156" s="22">
        <f t="shared" si="2"/>
        <v>2943850</v>
      </c>
    </row>
    <row r="157" spans="1:8" x14ac:dyDescent="0.25">
      <c r="A157" s="18">
        <f>IF(D157&lt;&gt;"",COUNTA($D$2:D157),"")</f>
        <v>156</v>
      </c>
      <c r="B157" s="19" t="s">
        <v>19</v>
      </c>
      <c r="C157" s="20" t="s">
        <v>287</v>
      </c>
      <c r="D157" s="21" t="s">
        <v>50</v>
      </c>
      <c r="E157" s="22">
        <v>75</v>
      </c>
      <c r="F157" s="23" t="s">
        <v>49</v>
      </c>
      <c r="G157" s="22">
        <v>29550</v>
      </c>
      <c r="H157" s="22">
        <f t="shared" si="2"/>
        <v>2216250</v>
      </c>
    </row>
    <row r="158" spans="1:8" x14ac:dyDescent="0.25">
      <c r="A158" s="18">
        <f>IF(D158&lt;&gt;"",COUNTA($D$2:D158),"")</f>
        <v>157</v>
      </c>
      <c r="B158" s="19" t="s">
        <v>19</v>
      </c>
      <c r="C158" s="20" t="s">
        <v>287</v>
      </c>
      <c r="D158" s="21" t="s">
        <v>51</v>
      </c>
      <c r="E158" s="22">
        <v>24</v>
      </c>
      <c r="F158" s="23" t="s">
        <v>49</v>
      </c>
      <c r="G158" s="22">
        <v>19050</v>
      </c>
      <c r="H158" s="22">
        <f t="shared" si="2"/>
        <v>457200</v>
      </c>
    </row>
    <row r="159" spans="1:8" x14ac:dyDescent="0.25">
      <c r="A159" s="18">
        <f>IF(D159&lt;&gt;"",COUNTA($D$2:D159),"")</f>
        <v>158</v>
      </c>
      <c r="B159" s="19" t="s">
        <v>19</v>
      </c>
      <c r="C159" s="20" t="s">
        <v>287</v>
      </c>
      <c r="D159" s="21" t="s">
        <v>52</v>
      </c>
      <c r="E159" s="22">
        <v>33</v>
      </c>
      <c r="F159" s="23" t="s">
        <v>49</v>
      </c>
      <c r="G159" s="22">
        <v>25000</v>
      </c>
      <c r="H159" s="22">
        <f t="shared" si="2"/>
        <v>825000</v>
      </c>
    </row>
    <row r="160" spans="1:8" x14ac:dyDescent="0.25">
      <c r="A160" s="18">
        <f>IF(D160&lt;&gt;"",COUNTA($D$2:D160),"")</f>
        <v>159</v>
      </c>
      <c r="B160" s="19" t="s">
        <v>19</v>
      </c>
      <c r="C160" s="20" t="s">
        <v>287</v>
      </c>
      <c r="D160" s="21" t="s">
        <v>53</v>
      </c>
      <c r="E160" s="22">
        <v>17</v>
      </c>
      <c r="F160" s="23" t="s">
        <v>49</v>
      </c>
      <c r="G160" s="22">
        <v>19750</v>
      </c>
      <c r="H160" s="22">
        <f t="shared" si="2"/>
        <v>335750</v>
      </c>
    </row>
    <row r="161" spans="1:8" x14ac:dyDescent="0.25">
      <c r="A161" s="18">
        <f>IF(D161&lt;&gt;"",COUNTA($D$2:D161),"")</f>
        <v>160</v>
      </c>
      <c r="B161" s="19" t="s">
        <v>19</v>
      </c>
      <c r="C161" s="20" t="s">
        <v>288</v>
      </c>
      <c r="D161" s="21" t="s">
        <v>54</v>
      </c>
      <c r="E161" s="22">
        <v>5</v>
      </c>
      <c r="F161" s="23" t="s">
        <v>36</v>
      </c>
      <c r="G161" s="22">
        <v>10000</v>
      </c>
      <c r="H161" s="22">
        <f t="shared" si="2"/>
        <v>50000</v>
      </c>
    </row>
    <row r="162" spans="1:8" x14ac:dyDescent="0.25">
      <c r="A162" s="18">
        <f>IF(D162&lt;&gt;"",COUNTA($D$2:D162),"")</f>
        <v>161</v>
      </c>
      <c r="B162" s="19" t="s">
        <v>19</v>
      </c>
      <c r="C162" s="20" t="s">
        <v>288</v>
      </c>
      <c r="D162" s="21" t="s">
        <v>55</v>
      </c>
      <c r="E162" s="22">
        <v>23</v>
      </c>
      <c r="F162" s="23" t="s">
        <v>36</v>
      </c>
      <c r="G162" s="22">
        <v>10000</v>
      </c>
      <c r="H162" s="22">
        <f t="shared" si="2"/>
        <v>230000</v>
      </c>
    </row>
    <row r="163" spans="1:8" x14ac:dyDescent="0.25">
      <c r="A163" s="18">
        <f>IF(D163&lt;&gt;"",COUNTA($D$2:D163),"")</f>
        <v>162</v>
      </c>
      <c r="B163" s="19" t="s">
        <v>19</v>
      </c>
      <c r="C163" s="20" t="s">
        <v>289</v>
      </c>
      <c r="D163" s="21" t="s">
        <v>56</v>
      </c>
      <c r="E163" s="22">
        <v>5</v>
      </c>
      <c r="F163" s="23" t="s">
        <v>57</v>
      </c>
      <c r="G163" s="22">
        <v>29000</v>
      </c>
      <c r="H163" s="22">
        <f t="shared" si="2"/>
        <v>145000</v>
      </c>
    </row>
    <row r="164" spans="1:8" x14ac:dyDescent="0.25">
      <c r="A164" s="18">
        <f>IF(D164&lt;&gt;"",COUNTA($D$2:D164),"")</f>
        <v>163</v>
      </c>
      <c r="B164" s="19" t="s">
        <v>19</v>
      </c>
      <c r="C164" s="20" t="s">
        <v>289</v>
      </c>
      <c r="D164" s="21" t="s">
        <v>58</v>
      </c>
      <c r="E164" s="22">
        <v>19</v>
      </c>
      <c r="F164" s="23" t="s">
        <v>59</v>
      </c>
      <c r="G164" s="22">
        <v>3800</v>
      </c>
      <c r="H164" s="22">
        <f t="shared" si="2"/>
        <v>72200</v>
      </c>
    </row>
    <row r="165" spans="1:8" x14ac:dyDescent="0.25">
      <c r="A165" s="18">
        <f>IF(D165&lt;&gt;"",COUNTA($D$2:D165),"")</f>
        <v>164</v>
      </c>
      <c r="B165" s="19" t="s">
        <v>19</v>
      </c>
      <c r="C165" s="20" t="s">
        <v>289</v>
      </c>
      <c r="D165" s="21" t="s">
        <v>60</v>
      </c>
      <c r="E165" s="22">
        <v>1</v>
      </c>
      <c r="F165" s="23" t="s">
        <v>61</v>
      </c>
      <c r="G165" s="22">
        <v>30700</v>
      </c>
      <c r="H165" s="22">
        <f t="shared" si="2"/>
        <v>30700</v>
      </c>
    </row>
    <row r="166" spans="1:8" x14ac:dyDescent="0.25">
      <c r="A166" s="18">
        <f>IF(D166&lt;&gt;"",COUNTA($D$2:D166),"")</f>
        <v>165</v>
      </c>
      <c r="B166" s="19" t="s">
        <v>19</v>
      </c>
      <c r="C166" s="20">
        <v>1010399999</v>
      </c>
      <c r="D166" s="21" t="s">
        <v>62</v>
      </c>
      <c r="E166" s="22">
        <v>2</v>
      </c>
      <c r="F166" s="23" t="s">
        <v>63</v>
      </c>
      <c r="G166" s="22">
        <v>28000</v>
      </c>
      <c r="H166" s="22">
        <f t="shared" si="2"/>
        <v>56000</v>
      </c>
    </row>
    <row r="167" spans="1:8" x14ac:dyDescent="0.25">
      <c r="A167" s="18">
        <f>IF(D167&lt;&gt;"",COUNTA($D$2:D167),"")</f>
        <v>166</v>
      </c>
      <c r="B167" s="19" t="s">
        <v>19</v>
      </c>
      <c r="C167" s="20" t="s">
        <v>287</v>
      </c>
      <c r="D167" s="21" t="s">
        <v>65</v>
      </c>
      <c r="E167" s="22">
        <v>18</v>
      </c>
      <c r="F167" s="23" t="s">
        <v>290</v>
      </c>
      <c r="G167" s="22">
        <v>3350</v>
      </c>
      <c r="H167" s="22">
        <f t="shared" si="2"/>
        <v>60300</v>
      </c>
    </row>
    <row r="168" spans="1:8" x14ac:dyDescent="0.25">
      <c r="A168" s="18">
        <f>IF(D168&lt;&gt;"",COUNTA($D$2:D168),"")</f>
        <v>167</v>
      </c>
      <c r="B168" s="19" t="s">
        <v>19</v>
      </c>
      <c r="C168" s="20" t="s">
        <v>287</v>
      </c>
      <c r="D168" s="21" t="s">
        <v>66</v>
      </c>
      <c r="E168" s="22">
        <v>14</v>
      </c>
      <c r="F168" s="23" t="s">
        <v>290</v>
      </c>
      <c r="G168" s="22">
        <v>1600</v>
      </c>
      <c r="H168" s="22">
        <f t="shared" si="2"/>
        <v>22400</v>
      </c>
    </row>
    <row r="169" spans="1:8" x14ac:dyDescent="0.25">
      <c r="A169" s="18">
        <f>IF(D169&lt;&gt;"",COUNTA($D$2:D169),"")</f>
        <v>168</v>
      </c>
      <c r="B169" s="19" t="s">
        <v>19</v>
      </c>
      <c r="C169" s="20" t="s">
        <v>287</v>
      </c>
      <c r="D169" s="21" t="s">
        <v>67</v>
      </c>
      <c r="E169" s="22">
        <v>34</v>
      </c>
      <c r="F169" s="23" t="s">
        <v>290</v>
      </c>
      <c r="G169" s="22">
        <v>1160</v>
      </c>
      <c r="H169" s="22">
        <f t="shared" si="2"/>
        <v>39440</v>
      </c>
    </row>
    <row r="170" spans="1:8" x14ac:dyDescent="0.25">
      <c r="A170" s="18">
        <f>IF(D170&lt;&gt;"",COUNTA($D$2:D170),"")</f>
        <v>169</v>
      </c>
      <c r="B170" s="19" t="s">
        <v>19</v>
      </c>
      <c r="C170" s="20" t="s">
        <v>287</v>
      </c>
      <c r="D170" s="21" t="s">
        <v>68</v>
      </c>
      <c r="E170" s="22">
        <v>220</v>
      </c>
      <c r="F170" s="23" t="s">
        <v>290</v>
      </c>
      <c r="G170" s="22">
        <v>5250</v>
      </c>
      <c r="H170" s="22">
        <f t="shared" si="2"/>
        <v>1155000</v>
      </c>
    </row>
    <row r="171" spans="1:8" x14ac:dyDescent="0.25">
      <c r="A171" s="18">
        <f>IF(D171&lt;&gt;"",COUNTA($D$2:D171),"")</f>
        <v>170</v>
      </c>
      <c r="B171" s="19" t="s">
        <v>19</v>
      </c>
      <c r="C171" s="20" t="s">
        <v>287</v>
      </c>
      <c r="D171" s="21" t="s">
        <v>69</v>
      </c>
      <c r="E171" s="22">
        <v>218</v>
      </c>
      <c r="F171" s="23" t="s">
        <v>290</v>
      </c>
      <c r="G171" s="22">
        <v>14100</v>
      </c>
      <c r="H171" s="22">
        <f t="shared" si="2"/>
        <v>3073800</v>
      </c>
    </row>
    <row r="172" spans="1:8" x14ac:dyDescent="0.25">
      <c r="A172" s="18">
        <f>IF(D172&lt;&gt;"",COUNTA($D$2:D172),"")</f>
        <v>171</v>
      </c>
      <c r="B172" s="19" t="s">
        <v>19</v>
      </c>
      <c r="C172" s="20" t="s">
        <v>287</v>
      </c>
      <c r="D172" s="21" t="s">
        <v>70</v>
      </c>
      <c r="E172" s="22">
        <v>3669</v>
      </c>
      <c r="F172" s="23" t="s">
        <v>290</v>
      </c>
      <c r="G172" s="22">
        <v>555</v>
      </c>
      <c r="H172" s="22">
        <f t="shared" si="2"/>
        <v>2036295</v>
      </c>
    </row>
    <row r="173" spans="1:8" x14ac:dyDescent="0.25">
      <c r="A173" s="18">
        <f>IF(D173&lt;&gt;"",COUNTA($D$2:D173),"")</f>
        <v>172</v>
      </c>
      <c r="B173" s="19" t="s">
        <v>19</v>
      </c>
      <c r="C173" s="20" t="s">
        <v>291</v>
      </c>
      <c r="D173" s="21" t="s">
        <v>71</v>
      </c>
      <c r="E173" s="22">
        <v>3</v>
      </c>
      <c r="F173" s="23" t="s">
        <v>36</v>
      </c>
      <c r="G173" s="22">
        <v>28000</v>
      </c>
      <c r="H173" s="22">
        <f t="shared" si="2"/>
        <v>84000</v>
      </c>
    </row>
    <row r="174" spans="1:8" x14ac:dyDescent="0.25">
      <c r="A174" s="18">
        <f>IF(D174&lt;&gt;"",COUNTA($D$2:D174),"")</f>
        <v>173</v>
      </c>
      <c r="B174" s="19" t="s">
        <v>19</v>
      </c>
      <c r="C174" s="20" t="s">
        <v>292</v>
      </c>
      <c r="D174" s="21" t="s">
        <v>72</v>
      </c>
      <c r="E174" s="22">
        <v>2</v>
      </c>
      <c r="F174" s="23" t="s">
        <v>277</v>
      </c>
      <c r="G174" s="22">
        <v>85000</v>
      </c>
      <c r="H174" s="22">
        <f t="shared" si="2"/>
        <v>170000</v>
      </c>
    </row>
    <row r="175" spans="1:8" x14ac:dyDescent="0.25">
      <c r="A175" s="18">
        <f>IF(D175&lt;&gt;"",COUNTA($D$2:D175),"")</f>
        <v>174</v>
      </c>
      <c r="B175" s="19" t="s">
        <v>19</v>
      </c>
      <c r="C175" s="20" t="s">
        <v>292</v>
      </c>
      <c r="D175" s="21" t="s">
        <v>73</v>
      </c>
      <c r="E175" s="22">
        <v>4</v>
      </c>
      <c r="F175" s="23" t="s">
        <v>36</v>
      </c>
      <c r="G175" s="22">
        <v>17500</v>
      </c>
      <c r="H175" s="22">
        <f t="shared" si="2"/>
        <v>70000</v>
      </c>
    </row>
    <row r="176" spans="1:8" x14ac:dyDescent="0.25">
      <c r="A176" s="18">
        <f>IF(D176&lt;&gt;"",COUNTA($D$2:D176),"")</f>
        <v>175</v>
      </c>
      <c r="B176" s="19" t="s">
        <v>19</v>
      </c>
      <c r="C176" s="20" t="s">
        <v>293</v>
      </c>
      <c r="D176" s="21" t="s">
        <v>74</v>
      </c>
      <c r="E176" s="22">
        <v>6</v>
      </c>
      <c r="F176" s="23" t="s">
        <v>36</v>
      </c>
      <c r="G176" s="22">
        <v>26100</v>
      </c>
      <c r="H176" s="22">
        <f t="shared" si="2"/>
        <v>156600</v>
      </c>
    </row>
    <row r="177" spans="1:8" x14ac:dyDescent="0.25">
      <c r="A177" s="18">
        <f>IF(D177&lt;&gt;"",COUNTA($D$2:D177),"")</f>
        <v>176</v>
      </c>
      <c r="B177" s="19" t="s">
        <v>19</v>
      </c>
      <c r="C177" s="20" t="s">
        <v>294</v>
      </c>
      <c r="D177" s="21" t="s">
        <v>75</v>
      </c>
      <c r="E177" s="22">
        <v>12</v>
      </c>
      <c r="F177" s="23" t="s">
        <v>277</v>
      </c>
      <c r="G177" s="22">
        <v>7500</v>
      </c>
      <c r="H177" s="22">
        <f t="shared" si="2"/>
        <v>90000</v>
      </c>
    </row>
    <row r="178" spans="1:8" x14ac:dyDescent="0.25">
      <c r="A178" s="18">
        <f>IF(D178&lt;&gt;"",COUNTA($D$2:D178),"")</f>
        <v>177</v>
      </c>
      <c r="B178" s="19" t="s">
        <v>19</v>
      </c>
      <c r="C178" s="20" t="s">
        <v>294</v>
      </c>
      <c r="D178" s="21" t="s">
        <v>76</v>
      </c>
      <c r="E178" s="22">
        <v>24</v>
      </c>
      <c r="F178" s="23" t="s">
        <v>36</v>
      </c>
      <c r="G178" s="22">
        <v>4100</v>
      </c>
      <c r="H178" s="22">
        <f t="shared" si="2"/>
        <v>98400</v>
      </c>
    </row>
    <row r="179" spans="1:8" x14ac:dyDescent="0.25">
      <c r="A179" s="18">
        <f>IF(D179&lt;&gt;"",COUNTA($D$2:D179),"")</f>
        <v>178</v>
      </c>
      <c r="B179" s="19" t="s">
        <v>19</v>
      </c>
      <c r="C179" s="20" t="s">
        <v>289</v>
      </c>
      <c r="D179" s="21" t="s">
        <v>77</v>
      </c>
      <c r="E179" s="22">
        <v>10</v>
      </c>
      <c r="F179" s="23" t="s">
        <v>57</v>
      </c>
      <c r="G179" s="22">
        <v>30000</v>
      </c>
      <c r="H179" s="22">
        <f t="shared" si="2"/>
        <v>300000</v>
      </c>
    </row>
    <row r="180" spans="1:8" x14ac:dyDescent="0.25">
      <c r="A180" s="18">
        <f>IF(D180&lt;&gt;"",COUNTA($D$2:D180),"")</f>
        <v>179</v>
      </c>
      <c r="B180" s="19" t="s">
        <v>19</v>
      </c>
      <c r="C180" s="20" t="s">
        <v>289</v>
      </c>
      <c r="D180" s="21" t="s">
        <v>78</v>
      </c>
      <c r="E180" s="22">
        <v>101</v>
      </c>
      <c r="F180" s="23" t="s">
        <v>277</v>
      </c>
      <c r="G180" s="22">
        <v>21500</v>
      </c>
      <c r="H180" s="22">
        <f t="shared" si="2"/>
        <v>2171500</v>
      </c>
    </row>
    <row r="181" spans="1:8" x14ac:dyDescent="0.25">
      <c r="A181" s="18">
        <f>IF(D181&lt;&gt;"",COUNTA($D$2:D181),"")</f>
        <v>180</v>
      </c>
      <c r="B181" s="19" t="s">
        <v>19</v>
      </c>
      <c r="C181" s="20" t="s">
        <v>285</v>
      </c>
      <c r="D181" s="21" t="s">
        <v>79</v>
      </c>
      <c r="E181" s="22">
        <v>25</v>
      </c>
      <c r="F181" s="23" t="s">
        <v>278</v>
      </c>
      <c r="G181" s="22">
        <v>3000</v>
      </c>
      <c r="H181" s="22">
        <f t="shared" si="2"/>
        <v>75000</v>
      </c>
    </row>
    <row r="182" spans="1:8" x14ac:dyDescent="0.25">
      <c r="A182" s="18">
        <f>IF(D182&lt;&gt;"",COUNTA($D$2:D182),"")</f>
        <v>181</v>
      </c>
      <c r="B182" s="19" t="s">
        <v>19</v>
      </c>
      <c r="C182" s="20" t="s">
        <v>285</v>
      </c>
      <c r="D182" s="21" t="s">
        <v>80</v>
      </c>
      <c r="E182" s="22">
        <v>3</v>
      </c>
      <c r="F182" s="23" t="s">
        <v>277</v>
      </c>
      <c r="G182" s="22">
        <v>14466.666666666666</v>
      </c>
      <c r="H182" s="22">
        <f t="shared" si="2"/>
        <v>43400</v>
      </c>
    </row>
    <row r="183" spans="1:8" x14ac:dyDescent="0.25">
      <c r="A183" s="18">
        <f>IF(D183&lt;&gt;"",COUNTA($D$2:D183),"")</f>
        <v>182</v>
      </c>
      <c r="B183" s="19" t="s">
        <v>19</v>
      </c>
      <c r="C183" s="20" t="s">
        <v>295</v>
      </c>
      <c r="D183" s="21" t="s">
        <v>81</v>
      </c>
      <c r="E183" s="22">
        <v>15</v>
      </c>
      <c r="F183" s="23" t="s">
        <v>31</v>
      </c>
      <c r="G183" s="22">
        <v>5000</v>
      </c>
      <c r="H183" s="22">
        <f t="shared" si="2"/>
        <v>75000</v>
      </c>
    </row>
    <row r="184" spans="1:8" x14ac:dyDescent="0.25">
      <c r="A184" s="18">
        <f>IF(D184&lt;&gt;"",COUNTA($D$2:D184),"")</f>
        <v>183</v>
      </c>
      <c r="B184" s="19" t="s">
        <v>19</v>
      </c>
      <c r="C184" s="20" t="s">
        <v>295</v>
      </c>
      <c r="D184" s="21" t="s">
        <v>81</v>
      </c>
      <c r="E184" s="22">
        <v>12</v>
      </c>
      <c r="F184" s="23" t="s">
        <v>31</v>
      </c>
      <c r="G184" s="22">
        <v>5500</v>
      </c>
      <c r="H184" s="22">
        <f t="shared" si="2"/>
        <v>66000</v>
      </c>
    </row>
    <row r="185" spans="1:8" x14ac:dyDescent="0.25">
      <c r="A185" s="18">
        <f>IF(D185&lt;&gt;"",COUNTA($D$2:D185),"")</f>
        <v>184</v>
      </c>
      <c r="B185" s="19" t="s">
        <v>19</v>
      </c>
      <c r="C185" s="20" t="s">
        <v>296</v>
      </c>
      <c r="D185" s="21" t="s">
        <v>82</v>
      </c>
      <c r="E185" s="22">
        <v>20</v>
      </c>
      <c r="F185" s="23" t="s">
        <v>278</v>
      </c>
      <c r="G185" s="22">
        <v>2600</v>
      </c>
      <c r="H185" s="22">
        <f t="shared" si="2"/>
        <v>52000</v>
      </c>
    </row>
    <row r="186" spans="1:8" x14ac:dyDescent="0.25">
      <c r="A186" s="18">
        <f>IF(D186&lt;&gt;"",COUNTA($D$2:D186),"")</f>
        <v>185</v>
      </c>
      <c r="B186" s="19" t="s">
        <v>19</v>
      </c>
      <c r="C186" s="20" t="s">
        <v>297</v>
      </c>
      <c r="D186" s="21" t="s">
        <v>83</v>
      </c>
      <c r="E186" s="22">
        <v>20</v>
      </c>
      <c r="F186" s="23" t="s">
        <v>36</v>
      </c>
      <c r="G186" s="22">
        <v>10000</v>
      </c>
      <c r="H186" s="22">
        <f t="shared" si="2"/>
        <v>200000</v>
      </c>
    </row>
    <row r="187" spans="1:8" x14ac:dyDescent="0.25">
      <c r="A187" s="18">
        <f>IF(D187&lt;&gt;"",COUNTA($D$2:D187),"")</f>
        <v>186</v>
      </c>
      <c r="B187" s="19" t="s">
        <v>19</v>
      </c>
      <c r="C187" s="20" t="s">
        <v>297</v>
      </c>
      <c r="D187" s="21" t="s">
        <v>84</v>
      </c>
      <c r="E187" s="22">
        <v>24</v>
      </c>
      <c r="F187" s="23" t="s">
        <v>36</v>
      </c>
      <c r="G187" s="22">
        <v>6000</v>
      </c>
      <c r="H187" s="22">
        <f t="shared" si="2"/>
        <v>144000</v>
      </c>
    </row>
    <row r="188" spans="1:8" x14ac:dyDescent="0.25">
      <c r="A188" s="18">
        <f>IF(D188&lt;&gt;"",COUNTA($D$2:D188),"")</f>
        <v>187</v>
      </c>
      <c r="B188" s="19" t="s">
        <v>19</v>
      </c>
      <c r="C188" s="20" t="s">
        <v>297</v>
      </c>
      <c r="D188" s="21" t="s">
        <v>85</v>
      </c>
      <c r="E188" s="22">
        <v>22</v>
      </c>
      <c r="F188" s="23" t="s">
        <v>36</v>
      </c>
      <c r="G188" s="22">
        <v>10000</v>
      </c>
      <c r="H188" s="22">
        <f t="shared" si="2"/>
        <v>220000</v>
      </c>
    </row>
    <row r="189" spans="1:8" x14ac:dyDescent="0.25">
      <c r="A189" s="18">
        <f>IF(D189&lt;&gt;"",COUNTA($D$2:D189),"")</f>
        <v>188</v>
      </c>
      <c r="B189" s="19" t="s">
        <v>19</v>
      </c>
      <c r="C189" s="20" t="s">
        <v>291</v>
      </c>
      <c r="D189" s="21" t="s">
        <v>86</v>
      </c>
      <c r="E189" s="22">
        <v>20</v>
      </c>
      <c r="F189" s="23" t="s">
        <v>36</v>
      </c>
      <c r="G189" s="22">
        <v>40900</v>
      </c>
      <c r="H189" s="22">
        <f t="shared" si="2"/>
        <v>818000</v>
      </c>
    </row>
    <row r="190" spans="1:8" x14ac:dyDescent="0.25">
      <c r="A190" s="18">
        <f>IF(D190&lt;&gt;"",COUNTA($D$2:D190),"")</f>
        <v>189</v>
      </c>
      <c r="B190" s="19" t="s">
        <v>19</v>
      </c>
      <c r="C190" s="20" t="s">
        <v>291</v>
      </c>
      <c r="D190" s="21" t="s">
        <v>87</v>
      </c>
      <c r="E190" s="22">
        <v>6</v>
      </c>
      <c r="F190" s="23" t="s">
        <v>36</v>
      </c>
      <c r="G190" s="22">
        <v>30000</v>
      </c>
      <c r="H190" s="22">
        <f t="shared" si="2"/>
        <v>180000</v>
      </c>
    </row>
    <row r="191" spans="1:8" x14ac:dyDescent="0.25">
      <c r="A191" s="18">
        <f>IF(D191&lt;&gt;"",COUNTA($D$2:D191),"")</f>
        <v>190</v>
      </c>
      <c r="B191" s="19" t="s">
        <v>19</v>
      </c>
      <c r="C191" s="20" t="s">
        <v>298</v>
      </c>
      <c r="D191" s="21" t="s">
        <v>88</v>
      </c>
      <c r="E191" s="22">
        <v>35</v>
      </c>
      <c r="F191" s="23" t="s">
        <v>275</v>
      </c>
      <c r="G191" s="22">
        <v>2300</v>
      </c>
      <c r="H191" s="22">
        <f t="shared" si="2"/>
        <v>80500</v>
      </c>
    </row>
    <row r="192" spans="1:8" x14ac:dyDescent="0.25">
      <c r="A192" s="18">
        <f>IF(D192&lt;&gt;"",COUNTA($D$2:D192),"")</f>
        <v>191</v>
      </c>
      <c r="B192" s="19" t="s">
        <v>19</v>
      </c>
      <c r="C192" s="20" t="s">
        <v>289</v>
      </c>
      <c r="D192" s="21" t="s">
        <v>89</v>
      </c>
      <c r="E192" s="22">
        <v>90</v>
      </c>
      <c r="F192" s="23" t="s">
        <v>36</v>
      </c>
      <c r="G192" s="22">
        <v>19113.333333333332</v>
      </c>
      <c r="H192" s="22">
        <f t="shared" si="2"/>
        <v>1720200</v>
      </c>
    </row>
    <row r="193" spans="1:8" x14ac:dyDescent="0.25">
      <c r="A193" s="18">
        <f>IF(D193&lt;&gt;"",COUNTA($D$2:D193),"")</f>
        <v>192</v>
      </c>
      <c r="B193" s="19" t="s">
        <v>19</v>
      </c>
      <c r="C193" s="20" t="s">
        <v>289</v>
      </c>
      <c r="D193" s="21" t="s">
        <v>90</v>
      </c>
      <c r="E193" s="22">
        <v>1</v>
      </c>
      <c r="F193" s="23" t="s">
        <v>36</v>
      </c>
      <c r="G193" s="22">
        <v>15600</v>
      </c>
      <c r="H193" s="22">
        <f t="shared" si="2"/>
        <v>15600</v>
      </c>
    </row>
    <row r="194" spans="1:8" x14ac:dyDescent="0.25">
      <c r="A194" s="18">
        <f>IF(D194&lt;&gt;"",COUNTA($D$2:D194),"")</f>
        <v>193</v>
      </c>
      <c r="B194" s="19" t="s">
        <v>19</v>
      </c>
      <c r="C194" s="20" t="s">
        <v>289</v>
      </c>
      <c r="D194" s="21" t="s">
        <v>91</v>
      </c>
      <c r="E194" s="22">
        <v>10</v>
      </c>
      <c r="F194" s="23" t="s">
        <v>36</v>
      </c>
      <c r="G194" s="22">
        <v>26000</v>
      </c>
      <c r="H194" s="22">
        <f t="shared" ref="H194:H257" si="3">G194*E194</f>
        <v>260000</v>
      </c>
    </row>
    <row r="195" spans="1:8" x14ac:dyDescent="0.25">
      <c r="A195" s="18">
        <f>IF(D195&lt;&gt;"",COUNTA($D$2:D195),"")</f>
        <v>194</v>
      </c>
      <c r="B195" s="19" t="s">
        <v>19</v>
      </c>
      <c r="C195" s="20" t="s">
        <v>291</v>
      </c>
      <c r="D195" s="21" t="s">
        <v>92</v>
      </c>
      <c r="E195" s="22">
        <v>6</v>
      </c>
      <c r="F195" s="23" t="s">
        <v>36</v>
      </c>
      <c r="G195" s="22">
        <v>32500</v>
      </c>
      <c r="H195" s="22">
        <f t="shared" si="3"/>
        <v>195000</v>
      </c>
    </row>
    <row r="196" spans="1:8" x14ac:dyDescent="0.25">
      <c r="A196" s="18">
        <f>IF(D196&lt;&gt;"",COUNTA($D$2:D196),"")</f>
        <v>195</v>
      </c>
      <c r="B196" s="19" t="s">
        <v>19</v>
      </c>
      <c r="C196" s="20" t="s">
        <v>299</v>
      </c>
      <c r="D196" s="21" t="s">
        <v>93</v>
      </c>
      <c r="E196" s="22">
        <v>7200</v>
      </c>
      <c r="F196" s="23" t="s">
        <v>275</v>
      </c>
      <c r="G196" s="22">
        <v>284</v>
      </c>
      <c r="H196" s="22">
        <f t="shared" si="3"/>
        <v>2044800</v>
      </c>
    </row>
    <row r="197" spans="1:8" x14ac:dyDescent="0.25">
      <c r="A197" s="18">
        <f>IF(D197&lt;&gt;"",COUNTA($D$2:D197),"")</f>
        <v>196</v>
      </c>
      <c r="B197" s="19" t="s">
        <v>19</v>
      </c>
      <c r="C197" s="20" t="s">
        <v>299</v>
      </c>
      <c r="D197" s="21" t="s">
        <v>94</v>
      </c>
      <c r="E197" s="22">
        <v>13</v>
      </c>
      <c r="F197" s="23" t="s">
        <v>95</v>
      </c>
      <c r="G197" s="22">
        <v>54560</v>
      </c>
      <c r="H197" s="22">
        <f t="shared" si="3"/>
        <v>709280</v>
      </c>
    </row>
    <row r="198" spans="1:8" x14ac:dyDescent="0.25">
      <c r="A198" s="18">
        <f>IF(D198&lt;&gt;"",COUNTA($D$2:D198),"")</f>
        <v>197</v>
      </c>
      <c r="B198" s="19" t="s">
        <v>19</v>
      </c>
      <c r="C198" s="20" t="s">
        <v>300</v>
      </c>
      <c r="D198" s="21" t="s">
        <v>96</v>
      </c>
      <c r="E198" s="22">
        <v>100</v>
      </c>
      <c r="F198" s="23" t="s">
        <v>26</v>
      </c>
      <c r="G198" s="22">
        <v>600</v>
      </c>
      <c r="H198" s="22">
        <f t="shared" si="3"/>
        <v>60000</v>
      </c>
    </row>
    <row r="199" spans="1:8" x14ac:dyDescent="0.25">
      <c r="A199" s="18">
        <f>IF(D199&lt;&gt;"",COUNTA($D$2:D199),"")</f>
        <v>198</v>
      </c>
      <c r="B199" s="19" t="s">
        <v>19</v>
      </c>
      <c r="C199" s="20" t="s">
        <v>301</v>
      </c>
      <c r="D199" s="21" t="s">
        <v>97</v>
      </c>
      <c r="E199" s="22">
        <v>5</v>
      </c>
      <c r="F199" s="23" t="s">
        <v>98</v>
      </c>
      <c r="G199" s="22">
        <v>15700</v>
      </c>
      <c r="H199" s="22">
        <f t="shared" si="3"/>
        <v>78500</v>
      </c>
    </row>
    <row r="200" spans="1:8" x14ac:dyDescent="0.25">
      <c r="A200" s="18">
        <f>IF(D200&lt;&gt;"",COUNTA($D$2:D200),"")</f>
        <v>199</v>
      </c>
      <c r="B200" s="19" t="s">
        <v>19</v>
      </c>
      <c r="C200" s="20" t="s">
        <v>299</v>
      </c>
      <c r="D200" s="21" t="s">
        <v>99</v>
      </c>
      <c r="E200" s="22">
        <v>230</v>
      </c>
      <c r="F200" s="23" t="s">
        <v>95</v>
      </c>
      <c r="G200" s="22">
        <v>47500</v>
      </c>
      <c r="H200" s="22">
        <f t="shared" si="3"/>
        <v>10925000</v>
      </c>
    </row>
    <row r="201" spans="1:8" x14ac:dyDescent="0.25">
      <c r="A201" s="18">
        <f>IF(D201&lt;&gt;"",COUNTA($D$2:D201),"")</f>
        <v>200</v>
      </c>
      <c r="B201" s="19" t="s">
        <v>19</v>
      </c>
      <c r="C201" s="20" t="s">
        <v>301</v>
      </c>
      <c r="D201" s="21" t="s">
        <v>100</v>
      </c>
      <c r="E201" s="22">
        <v>20</v>
      </c>
      <c r="F201" s="23" t="s">
        <v>275</v>
      </c>
      <c r="G201" s="22">
        <v>3500</v>
      </c>
      <c r="H201" s="22">
        <f t="shared" si="3"/>
        <v>70000</v>
      </c>
    </row>
    <row r="202" spans="1:8" x14ac:dyDescent="0.25">
      <c r="A202" s="18">
        <f>IF(D202&lt;&gt;"",COUNTA($D$2:D202),"")</f>
        <v>201</v>
      </c>
      <c r="B202" s="19" t="s">
        <v>19</v>
      </c>
      <c r="C202" s="20" t="s">
        <v>302</v>
      </c>
      <c r="D202" s="21" t="s">
        <v>101</v>
      </c>
      <c r="E202" s="22">
        <v>84</v>
      </c>
      <c r="F202" s="23" t="s">
        <v>26</v>
      </c>
      <c r="G202" s="22">
        <v>5000</v>
      </c>
      <c r="H202" s="22">
        <f t="shared" si="3"/>
        <v>420000</v>
      </c>
    </row>
    <row r="203" spans="1:8" x14ac:dyDescent="0.25">
      <c r="A203" s="18">
        <f>IF(D203&lt;&gt;"",COUNTA($D$2:D203),"")</f>
        <v>202</v>
      </c>
      <c r="B203" s="19" t="s">
        <v>19</v>
      </c>
      <c r="C203" s="20" t="s">
        <v>298</v>
      </c>
      <c r="D203" s="21" t="s">
        <v>102</v>
      </c>
      <c r="E203" s="22">
        <v>18</v>
      </c>
      <c r="F203" s="23" t="s">
        <v>36</v>
      </c>
      <c r="G203" s="22">
        <v>12000</v>
      </c>
      <c r="H203" s="22">
        <f t="shared" si="3"/>
        <v>216000</v>
      </c>
    </row>
    <row r="204" spans="1:8" x14ac:dyDescent="0.25">
      <c r="A204" s="18">
        <f>IF(D204&lt;&gt;"",COUNTA($D$2:D204),"")</f>
        <v>203</v>
      </c>
      <c r="B204" s="19" t="s">
        <v>19</v>
      </c>
      <c r="C204" s="20" t="s">
        <v>287</v>
      </c>
      <c r="D204" s="21" t="s">
        <v>103</v>
      </c>
      <c r="E204" s="22">
        <v>473</v>
      </c>
      <c r="F204" s="23" t="s">
        <v>49</v>
      </c>
      <c r="G204" s="22">
        <v>4250</v>
      </c>
      <c r="H204" s="22">
        <f t="shared" si="3"/>
        <v>2010250</v>
      </c>
    </row>
    <row r="205" spans="1:8" x14ac:dyDescent="0.25">
      <c r="A205" s="18">
        <f>IF(D205&lt;&gt;"",COUNTA($D$2:D205),"")</f>
        <v>204</v>
      </c>
      <c r="B205" s="19" t="s">
        <v>19</v>
      </c>
      <c r="C205" s="20" t="s">
        <v>287</v>
      </c>
      <c r="D205" s="21" t="s">
        <v>104</v>
      </c>
      <c r="E205" s="22">
        <v>461</v>
      </c>
      <c r="F205" s="23" t="s">
        <v>49</v>
      </c>
      <c r="G205" s="22">
        <v>4950</v>
      </c>
      <c r="H205" s="22">
        <f t="shared" si="3"/>
        <v>2281950</v>
      </c>
    </row>
    <row r="206" spans="1:8" x14ac:dyDescent="0.25">
      <c r="A206" s="18">
        <f>IF(D206&lt;&gt;"",COUNTA($D$2:D206),"")</f>
        <v>205</v>
      </c>
      <c r="B206" s="19" t="s">
        <v>19</v>
      </c>
      <c r="C206" s="20" t="s">
        <v>287</v>
      </c>
      <c r="D206" s="21" t="s">
        <v>105</v>
      </c>
      <c r="E206" s="22">
        <v>329</v>
      </c>
      <c r="F206" s="23" t="s">
        <v>49</v>
      </c>
      <c r="G206" s="22">
        <v>4250</v>
      </c>
      <c r="H206" s="22">
        <f t="shared" si="3"/>
        <v>1398250</v>
      </c>
    </row>
    <row r="207" spans="1:8" x14ac:dyDescent="0.25">
      <c r="A207" s="18">
        <f>IF(D207&lt;&gt;"",COUNTA($D$2:D207),"")</f>
        <v>206</v>
      </c>
      <c r="B207" s="19" t="s">
        <v>19</v>
      </c>
      <c r="C207" s="20" t="s">
        <v>287</v>
      </c>
      <c r="D207" s="21" t="s">
        <v>106</v>
      </c>
      <c r="E207" s="22">
        <v>329</v>
      </c>
      <c r="F207" s="23" t="s">
        <v>49</v>
      </c>
      <c r="G207" s="22">
        <v>4950</v>
      </c>
      <c r="H207" s="22">
        <f t="shared" si="3"/>
        <v>1628550</v>
      </c>
    </row>
    <row r="208" spans="1:8" x14ac:dyDescent="0.25">
      <c r="A208" s="18">
        <f>IF(D208&lt;&gt;"",COUNTA($D$2:D208),"")</f>
        <v>207</v>
      </c>
      <c r="B208" s="19" t="s">
        <v>19</v>
      </c>
      <c r="C208" s="20" t="s">
        <v>287</v>
      </c>
      <c r="D208" s="21" t="s">
        <v>107</v>
      </c>
      <c r="E208" s="22">
        <v>269</v>
      </c>
      <c r="F208" s="23" t="s">
        <v>49</v>
      </c>
      <c r="G208" s="22">
        <v>4950</v>
      </c>
      <c r="H208" s="22">
        <f t="shared" si="3"/>
        <v>1331550</v>
      </c>
    </row>
    <row r="209" spans="1:8" x14ac:dyDescent="0.25">
      <c r="A209" s="18">
        <f>IF(D209&lt;&gt;"",COUNTA($D$2:D209),"")</f>
        <v>208</v>
      </c>
      <c r="B209" s="19" t="s">
        <v>19</v>
      </c>
      <c r="C209" s="20" t="s">
        <v>287</v>
      </c>
      <c r="D209" s="21" t="s">
        <v>108</v>
      </c>
      <c r="E209" s="22">
        <v>269</v>
      </c>
      <c r="F209" s="23" t="s">
        <v>49</v>
      </c>
      <c r="G209" s="22">
        <v>5650</v>
      </c>
      <c r="H209" s="22">
        <f t="shared" si="3"/>
        <v>1519850</v>
      </c>
    </row>
    <row r="210" spans="1:8" x14ac:dyDescent="0.25">
      <c r="A210" s="18">
        <f>IF(D210&lt;&gt;"",COUNTA($D$2:D210),"")</f>
        <v>209</v>
      </c>
      <c r="B210" s="19" t="s">
        <v>19</v>
      </c>
      <c r="C210" s="20" t="s">
        <v>287</v>
      </c>
      <c r="D210" s="21" t="s">
        <v>109</v>
      </c>
      <c r="E210" s="22">
        <v>137</v>
      </c>
      <c r="F210" s="23" t="s">
        <v>49</v>
      </c>
      <c r="G210" s="22">
        <v>4250</v>
      </c>
      <c r="H210" s="22">
        <f t="shared" si="3"/>
        <v>582250</v>
      </c>
    </row>
    <row r="211" spans="1:8" x14ac:dyDescent="0.25">
      <c r="A211" s="18">
        <f>IF(D211&lt;&gt;"",COUNTA($D$2:D211),"")</f>
        <v>210</v>
      </c>
      <c r="B211" s="19" t="s">
        <v>19</v>
      </c>
      <c r="C211" s="20" t="s">
        <v>287</v>
      </c>
      <c r="D211" s="21" t="s">
        <v>110</v>
      </c>
      <c r="E211" s="22">
        <v>647</v>
      </c>
      <c r="F211" s="23" t="s">
        <v>49</v>
      </c>
      <c r="G211" s="22">
        <v>3200</v>
      </c>
      <c r="H211" s="22">
        <f t="shared" si="3"/>
        <v>2070400</v>
      </c>
    </row>
    <row r="212" spans="1:8" x14ac:dyDescent="0.25">
      <c r="A212" s="18">
        <f>IF(D212&lt;&gt;"",COUNTA($D$2:D212),"")</f>
        <v>211</v>
      </c>
      <c r="B212" s="19" t="s">
        <v>19</v>
      </c>
      <c r="C212" s="20" t="s">
        <v>287</v>
      </c>
      <c r="D212" s="21" t="s">
        <v>111</v>
      </c>
      <c r="E212" s="22">
        <v>331</v>
      </c>
      <c r="F212" s="23" t="s">
        <v>49</v>
      </c>
      <c r="G212" s="22">
        <v>2500</v>
      </c>
      <c r="H212" s="22">
        <f t="shared" si="3"/>
        <v>827500</v>
      </c>
    </row>
    <row r="213" spans="1:8" x14ac:dyDescent="0.25">
      <c r="A213" s="18">
        <f>IF(D213&lt;&gt;"",COUNTA($D$2:D213),"")</f>
        <v>212</v>
      </c>
      <c r="B213" s="19" t="s">
        <v>19</v>
      </c>
      <c r="C213" s="20" t="s">
        <v>287</v>
      </c>
      <c r="D213" s="21" t="s">
        <v>112</v>
      </c>
      <c r="E213" s="22">
        <v>5</v>
      </c>
      <c r="F213" s="23" t="s">
        <v>290</v>
      </c>
      <c r="G213" s="22">
        <v>6700</v>
      </c>
      <c r="H213" s="22">
        <f t="shared" si="3"/>
        <v>33500</v>
      </c>
    </row>
    <row r="214" spans="1:8" x14ac:dyDescent="0.25">
      <c r="A214" s="18">
        <f>IF(D214&lt;&gt;"",COUNTA($D$2:D214),"")</f>
        <v>213</v>
      </c>
      <c r="B214" s="19" t="s">
        <v>19</v>
      </c>
      <c r="C214" s="20" t="s">
        <v>287</v>
      </c>
      <c r="D214" s="21" t="s">
        <v>113</v>
      </c>
      <c r="E214" s="22">
        <v>6</v>
      </c>
      <c r="F214" s="23" t="s">
        <v>290</v>
      </c>
      <c r="G214" s="22">
        <v>5800</v>
      </c>
      <c r="H214" s="22">
        <f t="shared" si="3"/>
        <v>34800</v>
      </c>
    </row>
    <row r="215" spans="1:8" x14ac:dyDescent="0.25">
      <c r="A215" s="18">
        <f>IF(D215&lt;&gt;"",COUNTA($D$2:D215),"")</f>
        <v>214</v>
      </c>
      <c r="B215" s="19" t="s">
        <v>19</v>
      </c>
      <c r="C215" s="20" t="s">
        <v>287</v>
      </c>
      <c r="D215" s="21" t="s">
        <v>114</v>
      </c>
      <c r="E215" s="22">
        <v>12</v>
      </c>
      <c r="F215" s="23" t="s">
        <v>49</v>
      </c>
      <c r="G215" s="22">
        <v>2850</v>
      </c>
      <c r="H215" s="22">
        <f t="shared" si="3"/>
        <v>34200</v>
      </c>
    </row>
    <row r="216" spans="1:8" x14ac:dyDescent="0.25">
      <c r="A216" s="18">
        <f>IF(D216&lt;&gt;"",COUNTA($D$2:D216),"")</f>
        <v>215</v>
      </c>
      <c r="B216" s="19" t="s">
        <v>19</v>
      </c>
      <c r="C216" s="20" t="s">
        <v>287</v>
      </c>
      <c r="D216" s="21" t="s">
        <v>115</v>
      </c>
      <c r="E216" s="22">
        <v>91</v>
      </c>
      <c r="F216" s="23" t="s">
        <v>49</v>
      </c>
      <c r="G216" s="22">
        <v>3200</v>
      </c>
      <c r="H216" s="22">
        <f t="shared" si="3"/>
        <v>291200</v>
      </c>
    </row>
    <row r="217" spans="1:8" x14ac:dyDescent="0.25">
      <c r="A217" s="18">
        <f>IF(D217&lt;&gt;"",COUNTA($D$2:D217),"")</f>
        <v>216</v>
      </c>
      <c r="B217" s="19" t="s">
        <v>19</v>
      </c>
      <c r="C217" s="20" t="s">
        <v>287</v>
      </c>
      <c r="D217" s="21" t="s">
        <v>116</v>
      </c>
      <c r="E217" s="22">
        <v>117</v>
      </c>
      <c r="F217" s="23" t="s">
        <v>49</v>
      </c>
      <c r="G217" s="22">
        <v>2850</v>
      </c>
      <c r="H217" s="22">
        <f t="shared" si="3"/>
        <v>333450</v>
      </c>
    </row>
    <row r="218" spans="1:8" x14ac:dyDescent="0.25">
      <c r="A218" s="18">
        <f>IF(D218&lt;&gt;"",COUNTA($D$2:D218),"")</f>
        <v>217</v>
      </c>
      <c r="B218" s="19" t="s">
        <v>19</v>
      </c>
      <c r="C218" s="20" t="s">
        <v>287</v>
      </c>
      <c r="D218" s="21" t="s">
        <v>117</v>
      </c>
      <c r="E218" s="22">
        <v>41</v>
      </c>
      <c r="F218" s="23" t="s">
        <v>49</v>
      </c>
      <c r="G218" s="22">
        <v>2850</v>
      </c>
      <c r="H218" s="22">
        <f t="shared" si="3"/>
        <v>116850</v>
      </c>
    </row>
    <row r="219" spans="1:8" x14ac:dyDescent="0.25">
      <c r="A219" s="18">
        <f>IF(D219&lt;&gt;"",COUNTA($D$2:D219),"")</f>
        <v>218</v>
      </c>
      <c r="B219" s="19" t="s">
        <v>19</v>
      </c>
      <c r="C219" s="20" t="s">
        <v>287</v>
      </c>
      <c r="D219" s="21" t="s">
        <v>118</v>
      </c>
      <c r="E219" s="22">
        <v>63</v>
      </c>
      <c r="F219" s="23" t="s">
        <v>49</v>
      </c>
      <c r="G219" s="22">
        <v>2850</v>
      </c>
      <c r="H219" s="22">
        <f t="shared" si="3"/>
        <v>179550</v>
      </c>
    </row>
    <row r="220" spans="1:8" x14ac:dyDescent="0.25">
      <c r="A220" s="18">
        <f>IF(D220&lt;&gt;"",COUNTA($D$2:D220),"")</f>
        <v>219</v>
      </c>
      <c r="B220" s="19" t="s">
        <v>19</v>
      </c>
      <c r="C220" s="20" t="s">
        <v>287</v>
      </c>
      <c r="D220" s="21" t="s">
        <v>119</v>
      </c>
      <c r="E220" s="22">
        <v>41</v>
      </c>
      <c r="F220" s="23" t="s">
        <v>49</v>
      </c>
      <c r="G220" s="22">
        <v>2850</v>
      </c>
      <c r="H220" s="22">
        <f t="shared" si="3"/>
        <v>116850</v>
      </c>
    </row>
    <row r="221" spans="1:8" x14ac:dyDescent="0.25">
      <c r="A221" s="18">
        <f>IF(D221&lt;&gt;"",COUNTA($D$2:D221),"")</f>
        <v>220</v>
      </c>
      <c r="B221" s="19" t="s">
        <v>19</v>
      </c>
      <c r="C221" s="20" t="s">
        <v>287</v>
      </c>
      <c r="D221" s="21" t="s">
        <v>120</v>
      </c>
      <c r="E221" s="22">
        <v>15</v>
      </c>
      <c r="F221" s="23" t="s">
        <v>49</v>
      </c>
      <c r="G221" s="22">
        <v>2850</v>
      </c>
      <c r="H221" s="22">
        <f t="shared" si="3"/>
        <v>42750</v>
      </c>
    </row>
    <row r="222" spans="1:8" x14ac:dyDescent="0.25">
      <c r="A222" s="18">
        <f>IF(D222&lt;&gt;"",COUNTA($D$2:D222),"")</f>
        <v>221</v>
      </c>
      <c r="B222" s="19" t="s">
        <v>19</v>
      </c>
      <c r="C222" s="20" t="s">
        <v>287</v>
      </c>
      <c r="D222" s="21" t="s">
        <v>121</v>
      </c>
      <c r="E222" s="22">
        <v>80</v>
      </c>
      <c r="F222" s="23" t="s">
        <v>49</v>
      </c>
      <c r="G222" s="22">
        <v>2850</v>
      </c>
      <c r="H222" s="22">
        <f t="shared" si="3"/>
        <v>228000</v>
      </c>
    </row>
    <row r="223" spans="1:8" x14ac:dyDescent="0.25">
      <c r="A223" s="18">
        <f>IF(D223&lt;&gt;"",COUNTA($D$2:D223),"")</f>
        <v>222</v>
      </c>
      <c r="B223" s="19" t="s">
        <v>19</v>
      </c>
      <c r="C223" s="20" t="s">
        <v>287</v>
      </c>
      <c r="D223" s="21" t="s">
        <v>122</v>
      </c>
      <c r="E223" s="22">
        <v>2</v>
      </c>
      <c r="F223" s="23" t="s">
        <v>290</v>
      </c>
      <c r="G223" s="22">
        <v>1300</v>
      </c>
      <c r="H223" s="22">
        <f t="shared" si="3"/>
        <v>2600</v>
      </c>
    </row>
    <row r="224" spans="1:8" x14ac:dyDescent="0.25">
      <c r="A224" s="18">
        <f>IF(D224&lt;&gt;"",COUNTA($D$2:D224),"")</f>
        <v>223</v>
      </c>
      <c r="B224" s="19" t="s">
        <v>19</v>
      </c>
      <c r="C224" s="20" t="s">
        <v>287</v>
      </c>
      <c r="D224" s="21" t="s">
        <v>123</v>
      </c>
      <c r="E224" s="22">
        <v>64</v>
      </c>
      <c r="F224" s="23" t="s">
        <v>290</v>
      </c>
      <c r="G224" s="22">
        <v>1520</v>
      </c>
      <c r="H224" s="22">
        <f t="shared" si="3"/>
        <v>97280</v>
      </c>
    </row>
    <row r="225" spans="1:8" x14ac:dyDescent="0.25">
      <c r="A225" s="18">
        <f>IF(D225&lt;&gt;"",COUNTA($D$2:D225),"")</f>
        <v>224</v>
      </c>
      <c r="B225" s="19" t="s">
        <v>19</v>
      </c>
      <c r="C225" s="20" t="s">
        <v>287</v>
      </c>
      <c r="D225" s="21" t="s">
        <v>124</v>
      </c>
      <c r="E225" s="22">
        <v>96</v>
      </c>
      <c r="F225" s="23" t="s">
        <v>290</v>
      </c>
      <c r="G225" s="22">
        <v>1120</v>
      </c>
      <c r="H225" s="22">
        <f t="shared" si="3"/>
        <v>107520</v>
      </c>
    </row>
    <row r="226" spans="1:8" x14ac:dyDescent="0.25">
      <c r="A226" s="18">
        <f>IF(D226&lt;&gt;"",COUNTA($D$2:D226),"")</f>
        <v>225</v>
      </c>
      <c r="B226" s="19" t="s">
        <v>19</v>
      </c>
      <c r="C226" s="20" t="s">
        <v>287</v>
      </c>
      <c r="D226" s="21" t="s">
        <v>125</v>
      </c>
      <c r="E226" s="22">
        <v>55</v>
      </c>
      <c r="F226" s="23" t="s">
        <v>49</v>
      </c>
      <c r="G226" s="22">
        <v>5850</v>
      </c>
      <c r="H226" s="22">
        <f t="shared" si="3"/>
        <v>321750</v>
      </c>
    </row>
    <row r="227" spans="1:8" x14ac:dyDescent="0.25">
      <c r="A227" s="18">
        <f>IF(D227&lt;&gt;"",COUNTA($D$2:D227),"")</f>
        <v>226</v>
      </c>
      <c r="B227" s="19" t="s">
        <v>19</v>
      </c>
      <c r="C227" s="20" t="s">
        <v>287</v>
      </c>
      <c r="D227" s="21" t="s">
        <v>126</v>
      </c>
      <c r="E227" s="22">
        <v>55</v>
      </c>
      <c r="F227" s="23" t="s">
        <v>49</v>
      </c>
      <c r="G227" s="22">
        <v>9600</v>
      </c>
      <c r="H227" s="22">
        <f t="shared" si="3"/>
        <v>528000</v>
      </c>
    </row>
    <row r="228" spans="1:8" x14ac:dyDescent="0.25">
      <c r="A228" s="18">
        <f>IF(D228&lt;&gt;"",COUNTA($D$2:D228),"")</f>
        <v>227</v>
      </c>
      <c r="B228" s="19" t="s">
        <v>19</v>
      </c>
      <c r="C228" s="20" t="s">
        <v>287</v>
      </c>
      <c r="D228" s="21" t="s">
        <v>127</v>
      </c>
      <c r="E228" s="22">
        <v>2</v>
      </c>
      <c r="F228" s="23" t="s">
        <v>290</v>
      </c>
      <c r="G228" s="22">
        <v>7400</v>
      </c>
      <c r="H228" s="22">
        <f t="shared" si="3"/>
        <v>14800</v>
      </c>
    </row>
    <row r="229" spans="1:8" x14ac:dyDescent="0.25">
      <c r="A229" s="18">
        <f>IF(D229&lt;&gt;"",COUNTA($D$2:D229),"")</f>
        <v>228</v>
      </c>
      <c r="B229" s="19" t="s">
        <v>19</v>
      </c>
      <c r="C229" s="20" t="s">
        <v>287</v>
      </c>
      <c r="D229" s="21" t="s">
        <v>128</v>
      </c>
      <c r="E229" s="22">
        <v>2</v>
      </c>
      <c r="F229" s="23" t="s">
        <v>290</v>
      </c>
      <c r="G229" s="22">
        <v>7400</v>
      </c>
      <c r="H229" s="22">
        <f t="shared" si="3"/>
        <v>14800</v>
      </c>
    </row>
    <row r="230" spans="1:8" x14ac:dyDescent="0.25">
      <c r="A230" s="18">
        <f>IF(D230&lt;&gt;"",COUNTA($D$2:D230),"")</f>
        <v>229</v>
      </c>
      <c r="B230" s="19" t="s">
        <v>19</v>
      </c>
      <c r="C230" s="20" t="s">
        <v>287</v>
      </c>
      <c r="D230" s="21" t="s">
        <v>129</v>
      </c>
      <c r="E230" s="22">
        <v>2</v>
      </c>
      <c r="F230" s="23" t="s">
        <v>290</v>
      </c>
      <c r="G230" s="22">
        <v>7400</v>
      </c>
      <c r="H230" s="22">
        <f t="shared" si="3"/>
        <v>14800</v>
      </c>
    </row>
    <row r="231" spans="1:8" x14ac:dyDescent="0.25">
      <c r="A231" s="18">
        <f>IF(D231&lt;&gt;"",COUNTA($D$2:D231),"")</f>
        <v>230</v>
      </c>
      <c r="B231" s="19" t="s">
        <v>19</v>
      </c>
      <c r="C231" s="20" t="s">
        <v>287</v>
      </c>
      <c r="D231" s="21" t="s">
        <v>130</v>
      </c>
      <c r="E231" s="22">
        <v>2</v>
      </c>
      <c r="F231" s="23" t="s">
        <v>290</v>
      </c>
      <c r="G231" s="22">
        <v>7400</v>
      </c>
      <c r="H231" s="22">
        <f t="shared" si="3"/>
        <v>14800</v>
      </c>
    </row>
    <row r="232" spans="1:8" x14ac:dyDescent="0.25">
      <c r="A232" s="18">
        <f>IF(D232&lt;&gt;"",COUNTA($D$2:D232),"")</f>
        <v>231</v>
      </c>
      <c r="B232" s="19" t="s">
        <v>19</v>
      </c>
      <c r="C232" s="20" t="s">
        <v>287</v>
      </c>
      <c r="D232" s="21" t="s">
        <v>131</v>
      </c>
      <c r="E232" s="22">
        <v>2</v>
      </c>
      <c r="F232" s="23" t="s">
        <v>290</v>
      </c>
      <c r="G232" s="22">
        <v>10000</v>
      </c>
      <c r="H232" s="22">
        <f t="shared" si="3"/>
        <v>20000</v>
      </c>
    </row>
    <row r="233" spans="1:8" x14ac:dyDescent="0.25">
      <c r="A233" s="18">
        <f>IF(D233&lt;&gt;"",COUNTA($D$2:D233),"")</f>
        <v>232</v>
      </c>
      <c r="B233" s="19" t="s">
        <v>19</v>
      </c>
      <c r="C233" s="20" t="s">
        <v>303</v>
      </c>
      <c r="D233" s="21" t="s">
        <v>132</v>
      </c>
      <c r="E233" s="22">
        <v>16</v>
      </c>
      <c r="F233" s="23" t="s">
        <v>36</v>
      </c>
      <c r="G233" s="22">
        <v>38975</v>
      </c>
      <c r="H233" s="22">
        <f t="shared" si="3"/>
        <v>623600</v>
      </c>
    </row>
    <row r="234" spans="1:8" x14ac:dyDescent="0.25">
      <c r="A234" s="18">
        <f>IF(D234&lt;&gt;"",COUNTA($D$2:D234),"")</f>
        <v>233</v>
      </c>
      <c r="B234" s="19" t="s">
        <v>19</v>
      </c>
      <c r="C234" s="20" t="s">
        <v>303</v>
      </c>
      <c r="D234" s="21" t="s">
        <v>133</v>
      </c>
      <c r="E234" s="22">
        <v>2</v>
      </c>
      <c r="F234" s="23" t="s">
        <v>36</v>
      </c>
      <c r="G234" s="22">
        <v>85000</v>
      </c>
      <c r="H234" s="22">
        <f t="shared" si="3"/>
        <v>170000</v>
      </c>
    </row>
    <row r="235" spans="1:8" x14ac:dyDescent="0.25">
      <c r="A235" s="18">
        <f>IF(D235&lt;&gt;"",COUNTA($D$2:D235),"")</f>
        <v>234</v>
      </c>
      <c r="B235" s="19" t="s">
        <v>19</v>
      </c>
      <c r="C235" s="20" t="s">
        <v>303</v>
      </c>
      <c r="D235" s="21" t="s">
        <v>134</v>
      </c>
      <c r="E235" s="22">
        <v>1</v>
      </c>
      <c r="F235" s="23" t="s">
        <v>36</v>
      </c>
      <c r="G235" s="22">
        <v>128000</v>
      </c>
      <c r="H235" s="22">
        <f t="shared" si="3"/>
        <v>128000</v>
      </c>
    </row>
    <row r="236" spans="1:8" x14ac:dyDescent="0.25">
      <c r="A236" s="18">
        <f>IF(D236&lt;&gt;"",COUNTA($D$2:D236),"")</f>
        <v>235</v>
      </c>
      <c r="B236" s="19" t="s">
        <v>19</v>
      </c>
      <c r="C236" s="20" t="s">
        <v>303</v>
      </c>
      <c r="D236" s="21" t="s">
        <v>135</v>
      </c>
      <c r="E236" s="22">
        <v>4</v>
      </c>
      <c r="F236" s="23" t="s">
        <v>36</v>
      </c>
      <c r="G236" s="22">
        <v>121000</v>
      </c>
      <c r="H236" s="22">
        <f t="shared" si="3"/>
        <v>484000</v>
      </c>
    </row>
    <row r="237" spans="1:8" x14ac:dyDescent="0.25">
      <c r="A237" s="18">
        <f>IF(D237&lt;&gt;"",COUNTA($D$2:D237),"")</f>
        <v>236</v>
      </c>
      <c r="B237" s="19" t="s">
        <v>19</v>
      </c>
      <c r="C237" s="20" t="s">
        <v>303</v>
      </c>
      <c r="D237" s="21" t="s">
        <v>136</v>
      </c>
      <c r="E237" s="22">
        <v>6</v>
      </c>
      <c r="F237" s="23" t="s">
        <v>36</v>
      </c>
      <c r="G237" s="22">
        <v>17900</v>
      </c>
      <c r="H237" s="22">
        <f t="shared" si="3"/>
        <v>107400</v>
      </c>
    </row>
    <row r="238" spans="1:8" x14ac:dyDescent="0.25">
      <c r="A238" s="18">
        <f>IF(D238&lt;&gt;"",COUNTA($D$2:D238),"")</f>
        <v>237</v>
      </c>
      <c r="B238" s="19" t="s">
        <v>19</v>
      </c>
      <c r="C238" s="20" t="s">
        <v>303</v>
      </c>
      <c r="D238" s="21" t="s">
        <v>137</v>
      </c>
      <c r="E238" s="22">
        <v>8</v>
      </c>
      <c r="F238" s="23" t="s">
        <v>36</v>
      </c>
      <c r="G238" s="22">
        <v>49000</v>
      </c>
      <c r="H238" s="22">
        <f t="shared" si="3"/>
        <v>392000</v>
      </c>
    </row>
    <row r="239" spans="1:8" x14ac:dyDescent="0.25">
      <c r="A239" s="18">
        <f>IF(D239&lt;&gt;"",COUNTA($D$2:D239),"")</f>
        <v>238</v>
      </c>
      <c r="B239" s="19" t="s">
        <v>19</v>
      </c>
      <c r="C239" s="20" t="s">
        <v>303</v>
      </c>
      <c r="D239" s="21" t="s">
        <v>138</v>
      </c>
      <c r="E239" s="22">
        <v>39</v>
      </c>
      <c r="F239" s="23" t="s">
        <v>36</v>
      </c>
      <c r="G239" s="22">
        <v>25571.794871794871</v>
      </c>
      <c r="H239" s="22">
        <f t="shared" si="3"/>
        <v>997300</v>
      </c>
    </row>
    <row r="240" spans="1:8" x14ac:dyDescent="0.25">
      <c r="A240" s="18">
        <f>IF(D240&lt;&gt;"",COUNTA($D$2:D240),"")</f>
        <v>239</v>
      </c>
      <c r="B240" s="19" t="s">
        <v>19</v>
      </c>
      <c r="C240" s="20" t="s">
        <v>303</v>
      </c>
      <c r="D240" s="21" t="s">
        <v>139</v>
      </c>
      <c r="E240" s="22">
        <v>24</v>
      </c>
      <c r="F240" s="23" t="s">
        <v>36</v>
      </c>
      <c r="G240" s="22">
        <v>26750</v>
      </c>
      <c r="H240" s="22">
        <f t="shared" si="3"/>
        <v>642000</v>
      </c>
    </row>
    <row r="241" spans="1:8" x14ac:dyDescent="0.25">
      <c r="A241" s="18">
        <f>IF(D241&lt;&gt;"",COUNTA($D$2:D241),"")</f>
        <v>240</v>
      </c>
      <c r="B241" s="19" t="s">
        <v>19</v>
      </c>
      <c r="C241" s="20" t="s">
        <v>297</v>
      </c>
      <c r="D241" s="21" t="s">
        <v>140</v>
      </c>
      <c r="E241" s="22">
        <v>2</v>
      </c>
      <c r="F241" s="23" t="s">
        <v>36</v>
      </c>
      <c r="G241" s="22">
        <v>18500</v>
      </c>
      <c r="H241" s="22">
        <f t="shared" si="3"/>
        <v>37000</v>
      </c>
    </row>
    <row r="242" spans="1:8" x14ac:dyDescent="0.25">
      <c r="A242" s="18">
        <f>IF(D242&lt;&gt;"",COUNTA($D$2:D242),"")</f>
        <v>241</v>
      </c>
      <c r="B242" s="19" t="s">
        <v>19</v>
      </c>
      <c r="C242" s="20" t="s">
        <v>297</v>
      </c>
      <c r="D242" s="21" t="s">
        <v>141</v>
      </c>
      <c r="E242" s="22">
        <v>24</v>
      </c>
      <c r="F242" s="23" t="s">
        <v>277</v>
      </c>
      <c r="G242" s="22">
        <v>45000</v>
      </c>
      <c r="H242" s="22">
        <f t="shared" si="3"/>
        <v>1080000</v>
      </c>
    </row>
    <row r="243" spans="1:8" x14ac:dyDescent="0.25">
      <c r="A243" s="18">
        <f>IF(D243&lt;&gt;"",COUNTA($D$2:D243),"")</f>
        <v>242</v>
      </c>
      <c r="B243" s="19" t="s">
        <v>19</v>
      </c>
      <c r="C243" s="20" t="s">
        <v>297</v>
      </c>
      <c r="D243" s="21" t="s">
        <v>142</v>
      </c>
      <c r="E243" s="22">
        <v>5</v>
      </c>
      <c r="F243" s="23" t="s">
        <v>36</v>
      </c>
      <c r="G243" s="22">
        <v>9000</v>
      </c>
      <c r="H243" s="22">
        <f t="shared" si="3"/>
        <v>45000</v>
      </c>
    </row>
    <row r="244" spans="1:8" x14ac:dyDescent="0.25">
      <c r="A244" s="18">
        <f>IF(D244&lt;&gt;"",COUNTA($D$2:D244),"")</f>
        <v>243</v>
      </c>
      <c r="B244" s="19" t="s">
        <v>19</v>
      </c>
      <c r="C244" s="20" t="s">
        <v>286</v>
      </c>
      <c r="D244" s="21" t="s">
        <v>11</v>
      </c>
      <c r="E244" s="22">
        <v>901</v>
      </c>
      <c r="F244" s="23" t="s">
        <v>36</v>
      </c>
      <c r="G244" s="22">
        <v>5800</v>
      </c>
      <c r="H244" s="22">
        <f t="shared" si="3"/>
        <v>5225800</v>
      </c>
    </row>
    <row r="245" spans="1:8" x14ac:dyDescent="0.25">
      <c r="A245" s="18">
        <f>IF(D245&lt;&gt;"",COUNTA($D$2:D245),"")</f>
        <v>244</v>
      </c>
      <c r="B245" s="19" t="s">
        <v>19</v>
      </c>
      <c r="C245" s="20" t="s">
        <v>286</v>
      </c>
      <c r="D245" s="21" t="s">
        <v>143</v>
      </c>
      <c r="E245" s="22">
        <v>200</v>
      </c>
      <c r="F245" s="23" t="s">
        <v>36</v>
      </c>
      <c r="G245" s="22">
        <v>6650</v>
      </c>
      <c r="H245" s="22">
        <f t="shared" si="3"/>
        <v>1330000</v>
      </c>
    </row>
    <row r="246" spans="1:8" x14ac:dyDescent="0.25">
      <c r="A246" s="18">
        <f>IF(D246&lt;&gt;"",COUNTA($D$2:D246),"")</f>
        <v>245</v>
      </c>
      <c r="B246" s="19" t="s">
        <v>19</v>
      </c>
      <c r="C246" s="20" t="s">
        <v>286</v>
      </c>
      <c r="D246" s="21" t="s">
        <v>145</v>
      </c>
      <c r="E246" s="22">
        <v>8</v>
      </c>
      <c r="F246" s="23" t="s">
        <v>36</v>
      </c>
      <c r="G246" s="22">
        <v>35000</v>
      </c>
      <c r="H246" s="22">
        <f t="shared" si="3"/>
        <v>280000</v>
      </c>
    </row>
    <row r="247" spans="1:8" x14ac:dyDescent="0.25">
      <c r="A247" s="18">
        <f>IF(D247&lt;&gt;"",COUNTA($D$2:D247),"")</f>
        <v>246</v>
      </c>
      <c r="B247" s="19" t="s">
        <v>19</v>
      </c>
      <c r="C247" s="20" t="s">
        <v>286</v>
      </c>
      <c r="D247" s="21" t="s">
        <v>147</v>
      </c>
      <c r="E247" s="22">
        <v>40</v>
      </c>
      <c r="F247" s="23" t="s">
        <v>36</v>
      </c>
      <c r="G247" s="22">
        <v>25000</v>
      </c>
      <c r="H247" s="22">
        <f t="shared" si="3"/>
        <v>1000000</v>
      </c>
    </row>
    <row r="248" spans="1:8" x14ac:dyDescent="0.25">
      <c r="A248" s="18">
        <f>IF(D248&lt;&gt;"",COUNTA($D$2:D248),"")</f>
        <v>247</v>
      </c>
      <c r="B248" s="19" t="s">
        <v>19</v>
      </c>
      <c r="C248" s="20" t="s">
        <v>287</v>
      </c>
      <c r="D248" s="21" t="s">
        <v>148</v>
      </c>
      <c r="E248" s="22">
        <v>18</v>
      </c>
      <c r="F248" s="23" t="s">
        <v>49</v>
      </c>
      <c r="G248" s="22">
        <v>31300</v>
      </c>
      <c r="H248" s="22">
        <f t="shared" si="3"/>
        <v>563400</v>
      </c>
    </row>
    <row r="249" spans="1:8" x14ac:dyDescent="0.25">
      <c r="A249" s="18">
        <f>IF(D249&lt;&gt;"",COUNTA($D$2:D249),"")</f>
        <v>248</v>
      </c>
      <c r="B249" s="19" t="s">
        <v>19</v>
      </c>
      <c r="C249" s="20" t="s">
        <v>287</v>
      </c>
      <c r="D249" s="21" t="s">
        <v>149</v>
      </c>
      <c r="E249" s="22">
        <v>17</v>
      </c>
      <c r="F249" s="23" t="s">
        <v>49</v>
      </c>
      <c r="G249" s="22">
        <v>18000</v>
      </c>
      <c r="H249" s="22">
        <f t="shared" si="3"/>
        <v>306000</v>
      </c>
    </row>
    <row r="250" spans="1:8" x14ac:dyDescent="0.25">
      <c r="A250" s="18">
        <f>IF(D250&lt;&gt;"",COUNTA($D$2:D250),"")</f>
        <v>249</v>
      </c>
      <c r="B250" s="19" t="s">
        <v>19</v>
      </c>
      <c r="C250" s="20" t="s">
        <v>287</v>
      </c>
      <c r="D250" s="21" t="s">
        <v>150</v>
      </c>
      <c r="E250" s="22">
        <v>26</v>
      </c>
      <c r="F250" s="23" t="s">
        <v>49</v>
      </c>
      <c r="G250" s="22">
        <v>39350</v>
      </c>
      <c r="H250" s="22">
        <f t="shared" si="3"/>
        <v>1023100</v>
      </c>
    </row>
    <row r="251" spans="1:8" x14ac:dyDescent="0.25">
      <c r="A251" s="18">
        <f>IF(D251&lt;&gt;"",COUNTA($D$2:D251),"")</f>
        <v>250</v>
      </c>
      <c r="B251" s="19" t="s">
        <v>19</v>
      </c>
      <c r="C251" s="20" t="s">
        <v>287</v>
      </c>
      <c r="D251" s="21" t="s">
        <v>151</v>
      </c>
      <c r="E251" s="22">
        <v>31</v>
      </c>
      <c r="F251" s="23" t="s">
        <v>49</v>
      </c>
      <c r="G251" s="22">
        <v>20100</v>
      </c>
      <c r="H251" s="22">
        <f t="shared" si="3"/>
        <v>623100</v>
      </c>
    </row>
    <row r="252" spans="1:8" x14ac:dyDescent="0.25">
      <c r="A252" s="18">
        <f>IF(D252&lt;&gt;"",COUNTA($D$2:D252),"")</f>
        <v>251</v>
      </c>
      <c r="B252" s="19" t="s">
        <v>19</v>
      </c>
      <c r="C252" s="20" t="s">
        <v>291</v>
      </c>
      <c r="D252" s="21" t="s">
        <v>152</v>
      </c>
      <c r="E252" s="22">
        <v>17</v>
      </c>
      <c r="F252" s="23" t="s">
        <v>36</v>
      </c>
      <c r="G252" s="22">
        <v>94076.470588235301</v>
      </c>
      <c r="H252" s="22">
        <f t="shared" si="3"/>
        <v>1599300</v>
      </c>
    </row>
    <row r="253" spans="1:8" x14ac:dyDescent="0.25">
      <c r="A253" s="18">
        <f>IF(D253&lt;&gt;"",COUNTA($D$2:D253),"")</f>
        <v>252</v>
      </c>
      <c r="B253" s="19" t="s">
        <v>19</v>
      </c>
      <c r="C253" s="20" t="s">
        <v>289</v>
      </c>
      <c r="D253" s="21" t="s">
        <v>153</v>
      </c>
      <c r="E253" s="22">
        <v>29</v>
      </c>
      <c r="F253" s="23" t="s">
        <v>279</v>
      </c>
      <c r="G253" s="22">
        <v>10896.551724137931</v>
      </c>
      <c r="H253" s="22">
        <f t="shared" si="3"/>
        <v>316000</v>
      </c>
    </row>
    <row r="254" spans="1:8" x14ac:dyDescent="0.25">
      <c r="A254" s="18">
        <f>IF(D254&lt;&gt;"",COUNTA($D$2:D254),"")</f>
        <v>253</v>
      </c>
      <c r="B254" s="19" t="s">
        <v>19</v>
      </c>
      <c r="C254" s="20" t="s">
        <v>304</v>
      </c>
      <c r="D254" s="21" t="s">
        <v>154</v>
      </c>
      <c r="E254" s="22">
        <v>3</v>
      </c>
      <c r="F254" s="23" t="s">
        <v>155</v>
      </c>
      <c r="G254" s="22">
        <v>156045</v>
      </c>
      <c r="H254" s="22">
        <f t="shared" si="3"/>
        <v>468135</v>
      </c>
    </row>
    <row r="255" spans="1:8" x14ac:dyDescent="0.25">
      <c r="A255" s="18">
        <f>IF(D255&lt;&gt;"",COUNTA($D$2:D255),"")</f>
        <v>254</v>
      </c>
      <c r="B255" s="19" t="s">
        <v>19</v>
      </c>
      <c r="C255" s="20" t="s">
        <v>304</v>
      </c>
      <c r="D255" s="21" t="s">
        <v>156</v>
      </c>
      <c r="E255" s="22">
        <v>2</v>
      </c>
      <c r="F255" s="23" t="s">
        <v>155</v>
      </c>
      <c r="G255" s="22">
        <v>156045</v>
      </c>
      <c r="H255" s="22">
        <f t="shared" si="3"/>
        <v>312090</v>
      </c>
    </row>
    <row r="256" spans="1:8" x14ac:dyDescent="0.25">
      <c r="A256" s="18">
        <f>IF(D256&lt;&gt;"",COUNTA($D$2:D256),"")</f>
        <v>255</v>
      </c>
      <c r="B256" s="19" t="s">
        <v>19</v>
      </c>
      <c r="C256" s="20" t="s">
        <v>304</v>
      </c>
      <c r="D256" s="21" t="s">
        <v>157</v>
      </c>
      <c r="E256" s="22">
        <v>94</v>
      </c>
      <c r="F256" s="23" t="s">
        <v>36</v>
      </c>
      <c r="G256" s="22">
        <v>1425</v>
      </c>
      <c r="H256" s="22">
        <f t="shared" si="3"/>
        <v>133950</v>
      </c>
    </row>
    <row r="257" spans="1:8" x14ac:dyDescent="0.25">
      <c r="A257" s="18">
        <f>IF(D257&lt;&gt;"",COUNTA($D$2:D257),"")</f>
        <v>256</v>
      </c>
      <c r="B257" s="19" t="s">
        <v>19</v>
      </c>
      <c r="C257" s="20" t="s">
        <v>304</v>
      </c>
      <c r="D257" s="21" t="s">
        <v>158</v>
      </c>
      <c r="E257" s="22">
        <v>36</v>
      </c>
      <c r="F257" s="23" t="s">
        <v>36</v>
      </c>
      <c r="G257" s="22">
        <v>1983.3333333333333</v>
      </c>
      <c r="H257" s="22">
        <f t="shared" si="3"/>
        <v>71400</v>
      </c>
    </row>
    <row r="258" spans="1:8" x14ac:dyDescent="0.25">
      <c r="A258" s="18">
        <f>IF(D258&lt;&gt;"",COUNTA($D$2:D258),"")</f>
        <v>257</v>
      </c>
      <c r="B258" s="19" t="s">
        <v>19</v>
      </c>
      <c r="C258" s="20" t="s">
        <v>304</v>
      </c>
      <c r="D258" s="21" t="s">
        <v>159</v>
      </c>
      <c r="E258" s="22">
        <v>181</v>
      </c>
      <c r="F258" s="23" t="s">
        <v>36</v>
      </c>
      <c r="G258" s="22">
        <v>2491.7127071823206</v>
      </c>
      <c r="H258" s="22">
        <f t="shared" ref="H258:H321" si="4">G258*E258</f>
        <v>451000.00000000006</v>
      </c>
    </row>
    <row r="259" spans="1:8" x14ac:dyDescent="0.25">
      <c r="A259" s="18">
        <f>IF(D259&lt;&gt;"",COUNTA($D$2:D259),"")</f>
        <v>258</v>
      </c>
      <c r="B259" s="19" t="s">
        <v>19</v>
      </c>
      <c r="C259" s="20" t="s">
        <v>304</v>
      </c>
      <c r="D259" s="21" t="s">
        <v>159</v>
      </c>
      <c r="E259" s="22">
        <v>77</v>
      </c>
      <c r="F259" s="23" t="s">
        <v>36</v>
      </c>
      <c r="G259" s="22">
        <v>3000</v>
      </c>
      <c r="H259" s="22">
        <f t="shared" si="4"/>
        <v>231000</v>
      </c>
    </row>
    <row r="260" spans="1:8" x14ac:dyDescent="0.25">
      <c r="A260" s="18">
        <f>IF(D260&lt;&gt;"",COUNTA($D$2:D260),"")</f>
        <v>259</v>
      </c>
      <c r="B260" s="19" t="s">
        <v>19</v>
      </c>
      <c r="C260" s="20" t="s">
        <v>305</v>
      </c>
      <c r="D260" s="21" t="s">
        <v>160</v>
      </c>
      <c r="E260" s="22">
        <v>41</v>
      </c>
      <c r="F260" s="23" t="s">
        <v>36</v>
      </c>
      <c r="G260" s="22">
        <v>15000</v>
      </c>
      <c r="H260" s="22">
        <f t="shared" si="4"/>
        <v>615000</v>
      </c>
    </row>
    <row r="261" spans="1:8" x14ac:dyDescent="0.25">
      <c r="A261" s="18">
        <f>IF(D261&lt;&gt;"",COUNTA($D$2:D261),"")</f>
        <v>260</v>
      </c>
      <c r="B261" s="19" t="s">
        <v>19</v>
      </c>
      <c r="C261" s="20" t="s">
        <v>305</v>
      </c>
      <c r="D261" s="21" t="s">
        <v>161</v>
      </c>
      <c r="E261" s="22">
        <v>20</v>
      </c>
      <c r="F261" s="23" t="s">
        <v>280</v>
      </c>
      <c r="G261" s="22">
        <v>41000</v>
      </c>
      <c r="H261" s="22">
        <f t="shared" si="4"/>
        <v>820000</v>
      </c>
    </row>
    <row r="262" spans="1:8" x14ac:dyDescent="0.25">
      <c r="A262" s="18">
        <f>IF(D262&lt;&gt;"",COUNTA($D$2:D262),"")</f>
        <v>261</v>
      </c>
      <c r="B262" s="19" t="s">
        <v>19</v>
      </c>
      <c r="C262" s="20" t="s">
        <v>305</v>
      </c>
      <c r="D262" s="21" t="s">
        <v>162</v>
      </c>
      <c r="E262" s="22">
        <v>10</v>
      </c>
      <c r="F262" s="23" t="s">
        <v>280</v>
      </c>
      <c r="G262" s="22">
        <v>34000</v>
      </c>
      <c r="H262" s="22">
        <f t="shared" si="4"/>
        <v>340000</v>
      </c>
    </row>
    <row r="263" spans="1:8" x14ac:dyDescent="0.25">
      <c r="A263" s="18">
        <f>IF(D263&lt;&gt;"",COUNTA($D$2:D263),"")</f>
        <v>262</v>
      </c>
      <c r="B263" s="19" t="s">
        <v>19</v>
      </c>
      <c r="C263" s="20" t="s">
        <v>304</v>
      </c>
      <c r="D263" s="21" t="s">
        <v>163</v>
      </c>
      <c r="E263" s="22">
        <v>120</v>
      </c>
      <c r="F263" s="23" t="s">
        <v>36</v>
      </c>
      <c r="G263" s="22">
        <v>3750</v>
      </c>
      <c r="H263" s="22">
        <f t="shared" si="4"/>
        <v>450000</v>
      </c>
    </row>
    <row r="264" spans="1:8" x14ac:dyDescent="0.25">
      <c r="A264" s="18">
        <f>IF(D264&lt;&gt;"",COUNTA($D$2:D264),"")</f>
        <v>263</v>
      </c>
      <c r="B264" s="19" t="s">
        <v>19</v>
      </c>
      <c r="C264" s="20" t="s">
        <v>304</v>
      </c>
      <c r="D264" s="21" t="s">
        <v>164</v>
      </c>
      <c r="E264" s="22">
        <v>7</v>
      </c>
      <c r="F264" s="23" t="s">
        <v>277</v>
      </c>
      <c r="G264" s="22">
        <v>1500</v>
      </c>
      <c r="H264" s="22">
        <f t="shared" si="4"/>
        <v>10500</v>
      </c>
    </row>
    <row r="265" spans="1:8" x14ac:dyDescent="0.25">
      <c r="A265" s="18">
        <f>IF(D265&lt;&gt;"",COUNTA($D$2:D265),"")</f>
        <v>264</v>
      </c>
      <c r="B265" s="19" t="s">
        <v>19</v>
      </c>
      <c r="C265" s="20" t="s">
        <v>294</v>
      </c>
      <c r="D265" s="21" t="s">
        <v>165</v>
      </c>
      <c r="E265" s="22">
        <v>5</v>
      </c>
      <c r="F265" s="23" t="s">
        <v>36</v>
      </c>
      <c r="G265" s="22">
        <v>45000</v>
      </c>
      <c r="H265" s="22">
        <f t="shared" si="4"/>
        <v>225000</v>
      </c>
    </row>
    <row r="266" spans="1:8" x14ac:dyDescent="0.25">
      <c r="A266" s="18">
        <f>IF(D266&lt;&gt;"",COUNTA($D$2:D266),"")</f>
        <v>265</v>
      </c>
      <c r="B266" s="19" t="s">
        <v>19</v>
      </c>
      <c r="C266" s="20" t="s">
        <v>289</v>
      </c>
      <c r="D266" s="21" t="s">
        <v>166</v>
      </c>
      <c r="E266" s="22">
        <v>5</v>
      </c>
      <c r="F266" s="23" t="s">
        <v>57</v>
      </c>
      <c r="G266" s="22">
        <v>38600</v>
      </c>
      <c r="H266" s="22">
        <f t="shared" si="4"/>
        <v>193000</v>
      </c>
    </row>
    <row r="267" spans="1:8" x14ac:dyDescent="0.25">
      <c r="A267" s="18">
        <f>IF(D267&lt;&gt;"",COUNTA($D$2:D267),"")</f>
        <v>266</v>
      </c>
      <c r="B267" s="19" t="s">
        <v>19</v>
      </c>
      <c r="C267" s="20" t="s">
        <v>295</v>
      </c>
      <c r="D267" s="21" t="s">
        <v>167</v>
      </c>
      <c r="E267" s="22">
        <v>12</v>
      </c>
      <c r="F267" s="23" t="s">
        <v>36</v>
      </c>
      <c r="G267" s="22">
        <v>11000</v>
      </c>
      <c r="H267" s="22">
        <f t="shared" si="4"/>
        <v>132000</v>
      </c>
    </row>
    <row r="268" spans="1:8" x14ac:dyDescent="0.25">
      <c r="A268" s="18">
        <f>IF(D268&lt;&gt;"",COUNTA($D$2:D268),"")</f>
        <v>267</v>
      </c>
      <c r="B268" s="19" t="s">
        <v>19</v>
      </c>
      <c r="C268" s="20" t="s">
        <v>287</v>
      </c>
      <c r="D268" s="21" t="s">
        <v>168</v>
      </c>
      <c r="E268" s="22">
        <v>9</v>
      </c>
      <c r="F268" s="23" t="s">
        <v>64</v>
      </c>
      <c r="G268" s="22">
        <v>638944.4444444445</v>
      </c>
      <c r="H268" s="22">
        <f t="shared" si="4"/>
        <v>5750500</v>
      </c>
    </row>
    <row r="269" spans="1:8" x14ac:dyDescent="0.25">
      <c r="A269" s="18">
        <f>IF(D269&lt;&gt;"",COUNTA($D$2:D269),"")</f>
        <v>268</v>
      </c>
      <c r="B269" s="19" t="s">
        <v>19</v>
      </c>
      <c r="C269" s="20" t="s">
        <v>294</v>
      </c>
      <c r="D269" s="21" t="s">
        <v>169</v>
      </c>
      <c r="E269" s="22">
        <v>8</v>
      </c>
      <c r="F269" s="23" t="s">
        <v>170</v>
      </c>
      <c r="G269" s="22">
        <v>54000</v>
      </c>
      <c r="H269" s="22">
        <f t="shared" si="4"/>
        <v>432000</v>
      </c>
    </row>
    <row r="270" spans="1:8" x14ac:dyDescent="0.25">
      <c r="A270" s="18">
        <f>IF(D270&lt;&gt;"",COUNTA($D$2:D270),"")</f>
        <v>269</v>
      </c>
      <c r="B270" s="19" t="s">
        <v>19</v>
      </c>
      <c r="C270" s="20" t="s">
        <v>294</v>
      </c>
      <c r="D270" s="21" t="s">
        <v>171</v>
      </c>
      <c r="E270" s="22">
        <v>38</v>
      </c>
      <c r="F270" s="23" t="s">
        <v>36</v>
      </c>
      <c r="G270" s="22">
        <v>4000</v>
      </c>
      <c r="H270" s="22">
        <f t="shared" si="4"/>
        <v>152000</v>
      </c>
    </row>
    <row r="271" spans="1:8" x14ac:dyDescent="0.25">
      <c r="A271" s="18">
        <f>IF(D271&lt;&gt;"",COUNTA($D$2:D271),"")</f>
        <v>270</v>
      </c>
      <c r="B271" s="19" t="s">
        <v>19</v>
      </c>
      <c r="C271" s="20" t="s">
        <v>304</v>
      </c>
      <c r="D271" s="21" t="s">
        <v>172</v>
      </c>
      <c r="E271" s="22">
        <v>9</v>
      </c>
      <c r="F271" s="23" t="s">
        <v>36</v>
      </c>
      <c r="G271" s="22">
        <v>500</v>
      </c>
      <c r="H271" s="22">
        <f t="shared" si="4"/>
        <v>4500</v>
      </c>
    </row>
    <row r="272" spans="1:8" x14ac:dyDescent="0.25">
      <c r="A272" s="18">
        <f>IF(D272&lt;&gt;"",COUNTA($D$2:D272),"")</f>
        <v>271</v>
      </c>
      <c r="B272" s="19" t="s">
        <v>19</v>
      </c>
      <c r="C272" s="20" t="s">
        <v>287</v>
      </c>
      <c r="D272" s="21" t="s">
        <v>173</v>
      </c>
      <c r="E272" s="22">
        <v>21</v>
      </c>
      <c r="F272" s="23" t="s">
        <v>174</v>
      </c>
      <c r="G272" s="22">
        <v>28500</v>
      </c>
      <c r="H272" s="22">
        <f t="shared" si="4"/>
        <v>598500</v>
      </c>
    </row>
    <row r="273" spans="1:8" x14ac:dyDescent="0.25">
      <c r="A273" s="18">
        <f>IF(D273&lt;&gt;"",COUNTA($D$2:D273),"")</f>
        <v>272</v>
      </c>
      <c r="B273" s="19" t="s">
        <v>19</v>
      </c>
      <c r="C273" s="20" t="s">
        <v>289</v>
      </c>
      <c r="D273" s="21" t="s">
        <v>175</v>
      </c>
      <c r="E273" s="22">
        <v>2</v>
      </c>
      <c r="F273" s="23" t="s">
        <v>36</v>
      </c>
      <c r="G273" s="22">
        <v>50300</v>
      </c>
      <c r="H273" s="22">
        <f t="shared" si="4"/>
        <v>100600</v>
      </c>
    </row>
    <row r="274" spans="1:8" x14ac:dyDescent="0.25">
      <c r="A274" s="18">
        <f>IF(D274&lt;&gt;"",COUNTA($D$2:D274),"")</f>
        <v>273</v>
      </c>
      <c r="B274" s="19" t="s">
        <v>19</v>
      </c>
      <c r="C274" s="20" t="s">
        <v>289</v>
      </c>
      <c r="D274" s="21" t="s">
        <v>176</v>
      </c>
      <c r="E274" s="22">
        <v>10</v>
      </c>
      <c r="F274" s="23" t="s">
        <v>36</v>
      </c>
      <c r="G274" s="22">
        <v>5100</v>
      </c>
      <c r="H274" s="22">
        <f t="shared" si="4"/>
        <v>51000</v>
      </c>
    </row>
    <row r="275" spans="1:8" x14ac:dyDescent="0.25">
      <c r="A275" s="18">
        <f>IF(D275&lt;&gt;"",COUNTA($D$2:D275),"")</f>
        <v>274</v>
      </c>
      <c r="B275" s="19" t="s">
        <v>19</v>
      </c>
      <c r="C275" s="20" t="s">
        <v>289</v>
      </c>
      <c r="D275" s="21" t="s">
        <v>177</v>
      </c>
      <c r="E275" s="22">
        <v>4</v>
      </c>
      <c r="F275" s="23" t="s">
        <v>36</v>
      </c>
      <c r="G275" s="22">
        <v>34200</v>
      </c>
      <c r="H275" s="22">
        <f t="shared" si="4"/>
        <v>136800</v>
      </c>
    </row>
    <row r="276" spans="1:8" x14ac:dyDescent="0.25">
      <c r="A276" s="18">
        <f>IF(D276&lt;&gt;"",COUNTA($D$2:D276),"")</f>
        <v>275</v>
      </c>
      <c r="B276" s="19" t="s">
        <v>19</v>
      </c>
      <c r="C276" s="20" t="s">
        <v>294</v>
      </c>
      <c r="D276" s="21" t="s">
        <v>178</v>
      </c>
      <c r="E276" s="22">
        <v>9</v>
      </c>
      <c r="F276" s="23" t="s">
        <v>36</v>
      </c>
      <c r="G276" s="22">
        <v>8350</v>
      </c>
      <c r="H276" s="22">
        <f t="shared" si="4"/>
        <v>75150</v>
      </c>
    </row>
    <row r="277" spans="1:8" x14ac:dyDescent="0.25">
      <c r="A277" s="18">
        <f>IF(D277&lt;&gt;"",COUNTA($D$2:D277),"")</f>
        <v>276</v>
      </c>
      <c r="B277" s="19" t="s">
        <v>19</v>
      </c>
      <c r="C277" s="20" t="s">
        <v>293</v>
      </c>
      <c r="D277" s="21" t="s">
        <v>179</v>
      </c>
      <c r="E277" s="22">
        <v>4</v>
      </c>
      <c r="F277" s="23" t="s">
        <v>36</v>
      </c>
      <c r="G277" s="22">
        <v>8000</v>
      </c>
      <c r="H277" s="22">
        <f t="shared" si="4"/>
        <v>32000</v>
      </c>
    </row>
    <row r="278" spans="1:8" x14ac:dyDescent="0.25">
      <c r="A278" s="18">
        <f>IF(D278&lt;&gt;"",COUNTA($D$2:D278),"")</f>
        <v>277</v>
      </c>
      <c r="B278" s="19" t="s">
        <v>19</v>
      </c>
      <c r="C278" s="20" t="s">
        <v>293</v>
      </c>
      <c r="D278" s="21" t="s">
        <v>180</v>
      </c>
      <c r="E278" s="22">
        <v>6</v>
      </c>
      <c r="F278" s="23" t="s">
        <v>36</v>
      </c>
      <c r="G278" s="22">
        <v>81500</v>
      </c>
      <c r="H278" s="22">
        <f t="shared" si="4"/>
        <v>489000</v>
      </c>
    </row>
    <row r="279" spans="1:8" x14ac:dyDescent="0.25">
      <c r="A279" s="18">
        <f>IF(D279&lt;&gt;"",COUNTA($D$2:D279),"")</f>
        <v>278</v>
      </c>
      <c r="B279" s="19" t="s">
        <v>19</v>
      </c>
      <c r="C279" s="20" t="s">
        <v>293</v>
      </c>
      <c r="D279" s="21" t="s">
        <v>181</v>
      </c>
      <c r="E279" s="22">
        <v>10</v>
      </c>
      <c r="F279" s="23" t="s">
        <v>36</v>
      </c>
      <c r="G279" s="22">
        <v>156000</v>
      </c>
      <c r="H279" s="22">
        <f t="shared" si="4"/>
        <v>1560000</v>
      </c>
    </row>
    <row r="280" spans="1:8" x14ac:dyDescent="0.25">
      <c r="A280" s="18">
        <f>IF(D280&lt;&gt;"",COUNTA($D$2:D280),"")</f>
        <v>279</v>
      </c>
      <c r="B280" s="19" t="s">
        <v>19</v>
      </c>
      <c r="C280" s="20" t="s">
        <v>293</v>
      </c>
      <c r="D280" s="21" t="s">
        <v>182</v>
      </c>
      <c r="E280" s="22">
        <v>4</v>
      </c>
      <c r="F280" s="23" t="s">
        <v>36</v>
      </c>
      <c r="G280" s="22">
        <v>68000</v>
      </c>
      <c r="H280" s="22">
        <f t="shared" si="4"/>
        <v>272000</v>
      </c>
    </row>
    <row r="281" spans="1:8" x14ac:dyDescent="0.25">
      <c r="A281" s="18">
        <f>IF(D281&lt;&gt;"",COUNTA($D$2:D281),"")</f>
        <v>280</v>
      </c>
      <c r="B281" s="19" t="s">
        <v>19</v>
      </c>
      <c r="C281" s="20" t="s">
        <v>306</v>
      </c>
      <c r="D281" s="21" t="s">
        <v>183</v>
      </c>
      <c r="E281" s="22">
        <v>11</v>
      </c>
      <c r="F281" s="23" t="s">
        <v>36</v>
      </c>
      <c r="G281" s="22">
        <v>38500</v>
      </c>
      <c r="H281" s="22">
        <f t="shared" si="4"/>
        <v>423500</v>
      </c>
    </row>
    <row r="282" spans="1:8" x14ac:dyDescent="0.25">
      <c r="A282" s="18">
        <f>IF(D282&lt;&gt;"",COUNTA($D$2:D282),"")</f>
        <v>281</v>
      </c>
      <c r="B282" s="19" t="s">
        <v>19</v>
      </c>
      <c r="C282" s="20" t="s">
        <v>298</v>
      </c>
      <c r="D282" s="21" t="s">
        <v>184</v>
      </c>
      <c r="E282" s="22">
        <v>2</v>
      </c>
      <c r="F282" s="23" t="s">
        <v>36</v>
      </c>
      <c r="G282" s="22">
        <v>35500</v>
      </c>
      <c r="H282" s="22">
        <f t="shared" si="4"/>
        <v>71000</v>
      </c>
    </row>
    <row r="283" spans="1:8" x14ac:dyDescent="0.25">
      <c r="A283" s="18">
        <f>IF(D283&lt;&gt;"",COUNTA($D$2:D283),"")</f>
        <v>282</v>
      </c>
      <c r="B283" s="19" t="s">
        <v>19</v>
      </c>
      <c r="C283" s="20" t="s">
        <v>287</v>
      </c>
      <c r="D283" s="21" t="s">
        <v>185</v>
      </c>
      <c r="E283" s="22">
        <v>69</v>
      </c>
      <c r="F283" s="23" t="s">
        <v>290</v>
      </c>
      <c r="G283" s="22">
        <v>4500</v>
      </c>
      <c r="H283" s="22">
        <f t="shared" si="4"/>
        <v>310500</v>
      </c>
    </row>
    <row r="284" spans="1:8" x14ac:dyDescent="0.25">
      <c r="A284" s="18">
        <f>IF(D284&lt;&gt;"",COUNTA($D$2:D284),"")</f>
        <v>283</v>
      </c>
      <c r="B284" s="19" t="s">
        <v>19</v>
      </c>
      <c r="C284" s="20" t="s">
        <v>287</v>
      </c>
      <c r="D284" s="21" t="s">
        <v>186</v>
      </c>
      <c r="E284" s="22">
        <v>24</v>
      </c>
      <c r="F284" s="23" t="s">
        <v>290</v>
      </c>
      <c r="G284" s="22">
        <v>3400</v>
      </c>
      <c r="H284" s="22">
        <f t="shared" si="4"/>
        <v>81600</v>
      </c>
    </row>
    <row r="285" spans="1:8" x14ac:dyDescent="0.25">
      <c r="A285" s="18">
        <f>IF(D285&lt;&gt;"",COUNTA($D$2:D285),"")</f>
        <v>284</v>
      </c>
      <c r="B285" s="19" t="s">
        <v>19</v>
      </c>
      <c r="C285" s="20" t="s">
        <v>287</v>
      </c>
      <c r="D285" s="21" t="s">
        <v>187</v>
      </c>
      <c r="E285" s="22">
        <v>24</v>
      </c>
      <c r="F285" s="23" t="s">
        <v>290</v>
      </c>
      <c r="G285" s="22">
        <v>5000</v>
      </c>
      <c r="H285" s="22">
        <f t="shared" si="4"/>
        <v>120000</v>
      </c>
    </row>
    <row r="286" spans="1:8" x14ac:dyDescent="0.25">
      <c r="A286" s="18">
        <f>IF(D286&lt;&gt;"",COUNTA($D$2:D286),"")</f>
        <v>285</v>
      </c>
      <c r="B286" s="19" t="s">
        <v>19</v>
      </c>
      <c r="C286" s="20" t="s">
        <v>287</v>
      </c>
      <c r="D286" s="21" t="s">
        <v>188</v>
      </c>
      <c r="E286" s="22">
        <v>12</v>
      </c>
      <c r="F286" s="23" t="s">
        <v>290</v>
      </c>
      <c r="G286" s="22">
        <v>2200</v>
      </c>
      <c r="H286" s="22">
        <f t="shared" si="4"/>
        <v>26400</v>
      </c>
    </row>
    <row r="287" spans="1:8" x14ac:dyDescent="0.25">
      <c r="A287" s="18">
        <f>IF(D287&lt;&gt;"",COUNTA($D$2:D287),"")</f>
        <v>286</v>
      </c>
      <c r="B287" s="19" t="s">
        <v>19</v>
      </c>
      <c r="C287" s="20" t="s">
        <v>287</v>
      </c>
      <c r="D287" s="21" t="s">
        <v>189</v>
      </c>
      <c r="E287" s="22">
        <v>12</v>
      </c>
      <c r="F287" s="23" t="s">
        <v>290</v>
      </c>
      <c r="G287" s="22">
        <v>2200</v>
      </c>
      <c r="H287" s="22">
        <f t="shared" si="4"/>
        <v>26400</v>
      </c>
    </row>
    <row r="288" spans="1:8" x14ac:dyDescent="0.25">
      <c r="A288" s="18">
        <f>IF(D288&lt;&gt;"",COUNTA($D$2:D288),"")</f>
        <v>287</v>
      </c>
      <c r="B288" s="19" t="s">
        <v>19</v>
      </c>
      <c r="C288" s="20" t="s">
        <v>287</v>
      </c>
      <c r="D288" s="21" t="s">
        <v>190</v>
      </c>
      <c r="E288" s="22">
        <v>684</v>
      </c>
      <c r="F288" s="23" t="s">
        <v>290</v>
      </c>
      <c r="G288" s="22">
        <v>1800</v>
      </c>
      <c r="H288" s="22">
        <f t="shared" si="4"/>
        <v>1231200</v>
      </c>
    </row>
    <row r="289" spans="1:8" x14ac:dyDescent="0.25">
      <c r="A289" s="18">
        <f>IF(D289&lt;&gt;"",COUNTA($D$2:D289),"")</f>
        <v>288</v>
      </c>
      <c r="B289" s="19" t="s">
        <v>19</v>
      </c>
      <c r="C289" s="20" t="s">
        <v>287</v>
      </c>
      <c r="D289" s="21" t="s">
        <v>191</v>
      </c>
      <c r="E289" s="22">
        <v>24</v>
      </c>
      <c r="F289" s="23" t="s">
        <v>290</v>
      </c>
      <c r="G289" s="22">
        <v>2200</v>
      </c>
      <c r="H289" s="22">
        <f t="shared" si="4"/>
        <v>52800</v>
      </c>
    </row>
    <row r="290" spans="1:8" x14ac:dyDescent="0.25">
      <c r="A290" s="18">
        <f>IF(D290&lt;&gt;"",COUNTA($D$2:D290),"")</f>
        <v>289</v>
      </c>
      <c r="B290" s="19" t="s">
        <v>19</v>
      </c>
      <c r="C290" s="20" t="s">
        <v>287</v>
      </c>
      <c r="D290" s="21" t="s">
        <v>192</v>
      </c>
      <c r="E290" s="22">
        <v>12</v>
      </c>
      <c r="F290" s="23" t="s">
        <v>290</v>
      </c>
      <c r="G290" s="22">
        <v>5000</v>
      </c>
      <c r="H290" s="22">
        <f t="shared" si="4"/>
        <v>60000</v>
      </c>
    </row>
    <row r="291" spans="1:8" x14ac:dyDescent="0.25">
      <c r="A291" s="18">
        <f>IF(D291&lt;&gt;"",COUNTA($D$2:D291),"")</f>
        <v>290</v>
      </c>
      <c r="B291" s="19" t="s">
        <v>19</v>
      </c>
      <c r="C291" s="20" t="s">
        <v>287</v>
      </c>
      <c r="D291" s="21" t="s">
        <v>193</v>
      </c>
      <c r="E291" s="22">
        <v>36</v>
      </c>
      <c r="F291" s="23" t="s">
        <v>290</v>
      </c>
      <c r="G291" s="22">
        <v>2200</v>
      </c>
      <c r="H291" s="22">
        <f t="shared" si="4"/>
        <v>79200</v>
      </c>
    </row>
    <row r="292" spans="1:8" x14ac:dyDescent="0.25">
      <c r="A292" s="18">
        <f>IF(D292&lt;&gt;"",COUNTA($D$2:D292),"")</f>
        <v>291</v>
      </c>
      <c r="B292" s="19" t="s">
        <v>19</v>
      </c>
      <c r="C292" s="20" t="s">
        <v>286</v>
      </c>
      <c r="D292" s="21" t="s">
        <v>194</v>
      </c>
      <c r="E292" s="22">
        <v>26</v>
      </c>
      <c r="F292" s="23" t="s">
        <v>36</v>
      </c>
      <c r="G292" s="22">
        <v>6000</v>
      </c>
      <c r="H292" s="22">
        <f t="shared" si="4"/>
        <v>156000</v>
      </c>
    </row>
    <row r="293" spans="1:8" x14ac:dyDescent="0.25">
      <c r="A293" s="18">
        <f>IF(D293&lt;&gt;"",COUNTA($D$2:D293),"")</f>
        <v>292</v>
      </c>
      <c r="B293" s="19" t="s">
        <v>19</v>
      </c>
      <c r="C293" s="20" t="s">
        <v>304</v>
      </c>
      <c r="D293" s="21" t="s">
        <v>195</v>
      </c>
      <c r="E293" s="22">
        <v>17</v>
      </c>
      <c r="F293" s="23" t="s">
        <v>36</v>
      </c>
      <c r="G293" s="22">
        <v>7058.8235294117649</v>
      </c>
      <c r="H293" s="22">
        <f t="shared" si="4"/>
        <v>120000</v>
      </c>
    </row>
    <row r="294" spans="1:8" x14ac:dyDescent="0.25">
      <c r="A294" s="18">
        <f>IF(D294&lt;&gt;"",COUNTA($D$2:D294),"")</f>
        <v>293</v>
      </c>
      <c r="B294" s="19" t="s">
        <v>19</v>
      </c>
      <c r="C294" s="20" t="s">
        <v>304</v>
      </c>
      <c r="D294" s="21" t="s">
        <v>196</v>
      </c>
      <c r="E294" s="22">
        <v>12</v>
      </c>
      <c r="F294" s="23" t="s">
        <v>36</v>
      </c>
      <c r="G294" s="22">
        <v>6250</v>
      </c>
      <c r="H294" s="22">
        <f t="shared" si="4"/>
        <v>75000</v>
      </c>
    </row>
    <row r="295" spans="1:8" x14ac:dyDescent="0.25">
      <c r="A295" s="18">
        <f>IF(D295&lt;&gt;"",COUNTA($D$2:D295),"")</f>
        <v>294</v>
      </c>
      <c r="B295" s="19" t="s">
        <v>19</v>
      </c>
      <c r="C295" s="20" t="s">
        <v>293</v>
      </c>
      <c r="D295" s="21" t="s">
        <v>197</v>
      </c>
      <c r="E295" s="22">
        <v>26</v>
      </c>
      <c r="F295" s="23" t="s">
        <v>36</v>
      </c>
      <c r="G295" s="22">
        <v>8000</v>
      </c>
      <c r="H295" s="22">
        <f t="shared" si="4"/>
        <v>208000</v>
      </c>
    </row>
    <row r="296" spans="1:8" x14ac:dyDescent="0.25">
      <c r="A296" s="18">
        <f>IF(D296&lt;&gt;"",COUNTA($D$2:D296),"")</f>
        <v>295</v>
      </c>
      <c r="B296" s="19" t="s">
        <v>19</v>
      </c>
      <c r="C296" s="20" t="s">
        <v>304</v>
      </c>
      <c r="D296" s="21" t="s">
        <v>198</v>
      </c>
      <c r="E296" s="22">
        <v>18</v>
      </c>
      <c r="F296" s="23" t="s">
        <v>36</v>
      </c>
      <c r="G296" s="22">
        <v>9000</v>
      </c>
      <c r="H296" s="22">
        <f t="shared" si="4"/>
        <v>162000</v>
      </c>
    </row>
    <row r="297" spans="1:8" x14ac:dyDescent="0.25">
      <c r="A297" s="18">
        <f>IF(D297&lt;&gt;"",COUNTA($D$2:D297),"")</f>
        <v>296</v>
      </c>
      <c r="B297" s="19" t="s">
        <v>19</v>
      </c>
      <c r="C297" s="20" t="s">
        <v>307</v>
      </c>
      <c r="D297" s="21" t="s">
        <v>199</v>
      </c>
      <c r="E297" s="22">
        <v>24</v>
      </c>
      <c r="F297" s="23" t="s">
        <v>36</v>
      </c>
      <c r="G297" s="22">
        <v>8600</v>
      </c>
      <c r="H297" s="22">
        <f t="shared" si="4"/>
        <v>206400</v>
      </c>
    </row>
    <row r="298" spans="1:8" x14ac:dyDescent="0.25">
      <c r="A298" s="18">
        <f>IF(D298&lt;&gt;"",COUNTA($D$2:D298),"")</f>
        <v>297</v>
      </c>
      <c r="B298" s="19" t="s">
        <v>19</v>
      </c>
      <c r="C298" s="20" t="s">
        <v>294</v>
      </c>
      <c r="D298" s="21" t="s">
        <v>200</v>
      </c>
      <c r="E298" s="22">
        <v>87</v>
      </c>
      <c r="F298" s="23" t="s">
        <v>36</v>
      </c>
      <c r="G298" s="22">
        <v>8913.7931034482754</v>
      </c>
      <c r="H298" s="22">
        <f t="shared" si="4"/>
        <v>775500</v>
      </c>
    </row>
    <row r="299" spans="1:8" x14ac:dyDescent="0.25">
      <c r="A299" s="18">
        <f>IF(D299&lt;&gt;"",COUNTA($D$2:D299),"")</f>
        <v>298</v>
      </c>
      <c r="B299" s="19" t="s">
        <v>19</v>
      </c>
      <c r="C299" s="20" t="s">
        <v>294</v>
      </c>
      <c r="D299" s="21" t="s">
        <v>201</v>
      </c>
      <c r="E299" s="22">
        <v>6</v>
      </c>
      <c r="F299" s="23" t="s">
        <v>36</v>
      </c>
      <c r="G299" s="22">
        <v>30000</v>
      </c>
      <c r="H299" s="22">
        <f t="shared" si="4"/>
        <v>180000</v>
      </c>
    </row>
    <row r="300" spans="1:8" x14ac:dyDescent="0.25">
      <c r="A300" s="18">
        <f>IF(D300&lt;&gt;"",COUNTA($D$2:D300),"")</f>
        <v>299</v>
      </c>
      <c r="B300" s="19" t="s">
        <v>19</v>
      </c>
      <c r="C300" s="20" t="s">
        <v>286</v>
      </c>
      <c r="D300" s="21" t="s">
        <v>202</v>
      </c>
      <c r="E300" s="22">
        <v>200</v>
      </c>
      <c r="F300" s="23" t="s">
        <v>36</v>
      </c>
      <c r="G300" s="22">
        <v>5800</v>
      </c>
      <c r="H300" s="22">
        <f t="shared" si="4"/>
        <v>1160000</v>
      </c>
    </row>
    <row r="301" spans="1:8" x14ac:dyDescent="0.25">
      <c r="A301" s="18">
        <f>IF(D301&lt;&gt;"",COUNTA($D$2:D301),"")</f>
        <v>300</v>
      </c>
      <c r="B301" s="19" t="s">
        <v>19</v>
      </c>
      <c r="C301" s="20" t="s">
        <v>289</v>
      </c>
      <c r="D301" s="21" t="s">
        <v>203</v>
      </c>
      <c r="E301" s="22">
        <v>65</v>
      </c>
      <c r="F301" s="23" t="s">
        <v>277</v>
      </c>
      <c r="G301" s="22">
        <v>21500</v>
      </c>
      <c r="H301" s="22">
        <f t="shared" si="4"/>
        <v>1397500</v>
      </c>
    </row>
    <row r="302" spans="1:8" x14ac:dyDescent="0.25">
      <c r="A302" s="18">
        <f>IF(D302&lt;&gt;"",COUNTA($D$2:D302),"")</f>
        <v>301</v>
      </c>
      <c r="B302" s="19" t="s">
        <v>19</v>
      </c>
      <c r="C302" s="20" t="s">
        <v>289</v>
      </c>
      <c r="D302" s="21" t="s">
        <v>204</v>
      </c>
      <c r="E302" s="22">
        <v>8</v>
      </c>
      <c r="F302" s="23" t="s">
        <v>57</v>
      </c>
      <c r="G302" s="22">
        <v>52000</v>
      </c>
      <c r="H302" s="22">
        <f t="shared" si="4"/>
        <v>416000</v>
      </c>
    </row>
    <row r="303" spans="1:8" x14ac:dyDescent="0.25">
      <c r="A303" s="18">
        <f>IF(D303&lt;&gt;"",COUNTA($D$2:D303),"")</f>
        <v>302</v>
      </c>
      <c r="B303" s="19" t="s">
        <v>19</v>
      </c>
      <c r="C303" s="20" t="s">
        <v>289</v>
      </c>
      <c r="D303" s="21" t="s">
        <v>205</v>
      </c>
      <c r="E303" s="22">
        <v>4</v>
      </c>
      <c r="F303" s="23" t="s">
        <v>308</v>
      </c>
      <c r="G303" s="22">
        <v>15275</v>
      </c>
      <c r="H303" s="22">
        <f t="shared" si="4"/>
        <v>61100</v>
      </c>
    </row>
    <row r="304" spans="1:8" x14ac:dyDescent="0.25">
      <c r="A304" s="18">
        <f>IF(D304&lt;&gt;"",COUNTA($D$2:D304),"")</f>
        <v>303</v>
      </c>
      <c r="B304" s="19" t="s">
        <v>19</v>
      </c>
      <c r="C304" s="20" t="s">
        <v>289</v>
      </c>
      <c r="D304" s="21" t="s">
        <v>206</v>
      </c>
      <c r="E304" s="22">
        <v>70</v>
      </c>
      <c r="F304" s="23" t="s">
        <v>277</v>
      </c>
      <c r="G304" s="22">
        <v>23700</v>
      </c>
      <c r="H304" s="22">
        <f t="shared" si="4"/>
        <v>1659000</v>
      </c>
    </row>
    <row r="305" spans="1:8" x14ac:dyDescent="0.25">
      <c r="A305" s="18">
        <f>IF(D305&lt;&gt;"",COUNTA($D$2:D305),"")</f>
        <v>304</v>
      </c>
      <c r="B305" s="19" t="s">
        <v>19</v>
      </c>
      <c r="C305" s="20" t="s">
        <v>287</v>
      </c>
      <c r="D305" s="21" t="s">
        <v>207</v>
      </c>
      <c r="E305" s="22">
        <v>118</v>
      </c>
      <c r="F305" s="23" t="s">
        <v>49</v>
      </c>
      <c r="G305" s="22">
        <v>3550</v>
      </c>
      <c r="H305" s="22">
        <f t="shared" si="4"/>
        <v>418900</v>
      </c>
    </row>
    <row r="306" spans="1:8" x14ac:dyDescent="0.25">
      <c r="A306" s="18">
        <f>IF(D306&lt;&gt;"",COUNTA($D$2:D306),"")</f>
        <v>305</v>
      </c>
      <c r="B306" s="19" t="s">
        <v>19</v>
      </c>
      <c r="C306" s="20" t="s">
        <v>297</v>
      </c>
      <c r="D306" s="21" t="s">
        <v>208</v>
      </c>
      <c r="E306" s="22">
        <v>8</v>
      </c>
      <c r="F306" s="23" t="s">
        <v>209</v>
      </c>
      <c r="G306" s="22">
        <v>19500</v>
      </c>
      <c r="H306" s="22">
        <f t="shared" si="4"/>
        <v>156000</v>
      </c>
    </row>
    <row r="307" spans="1:8" x14ac:dyDescent="0.25">
      <c r="A307" s="18">
        <f>IF(D307&lt;&gt;"",COUNTA($D$2:D307),"")</f>
        <v>306</v>
      </c>
      <c r="B307" s="19" t="s">
        <v>19</v>
      </c>
      <c r="C307" s="20" t="s">
        <v>297</v>
      </c>
      <c r="D307" s="21" t="s">
        <v>210</v>
      </c>
      <c r="E307" s="22">
        <v>2</v>
      </c>
      <c r="F307" s="23" t="s">
        <v>277</v>
      </c>
      <c r="G307" s="22">
        <v>30000</v>
      </c>
      <c r="H307" s="22">
        <f t="shared" si="4"/>
        <v>60000</v>
      </c>
    </row>
    <row r="308" spans="1:8" x14ac:dyDescent="0.25">
      <c r="A308" s="18">
        <f>IF(D308&lt;&gt;"",COUNTA($D$2:D308),"")</f>
        <v>307</v>
      </c>
      <c r="B308" s="19" t="s">
        <v>19</v>
      </c>
      <c r="C308" s="20" t="s">
        <v>294</v>
      </c>
      <c r="D308" s="21" t="s">
        <v>211</v>
      </c>
      <c r="E308" s="22">
        <v>2</v>
      </c>
      <c r="F308" s="23" t="s">
        <v>36</v>
      </c>
      <c r="G308" s="22">
        <v>27500</v>
      </c>
      <c r="H308" s="22">
        <f t="shared" si="4"/>
        <v>55000</v>
      </c>
    </row>
    <row r="309" spans="1:8" x14ac:dyDescent="0.25">
      <c r="A309" s="18">
        <f>IF(D309&lt;&gt;"",COUNTA($D$2:D309),"")</f>
        <v>308</v>
      </c>
      <c r="B309" s="19" t="s">
        <v>19</v>
      </c>
      <c r="C309" s="20" t="s">
        <v>309</v>
      </c>
      <c r="D309" s="21" t="s">
        <v>212</v>
      </c>
      <c r="E309" s="22">
        <v>2</v>
      </c>
      <c r="F309" s="23" t="s">
        <v>36</v>
      </c>
      <c r="G309" s="22">
        <v>275000</v>
      </c>
      <c r="H309" s="22">
        <f t="shared" si="4"/>
        <v>550000</v>
      </c>
    </row>
    <row r="310" spans="1:8" x14ac:dyDescent="0.25">
      <c r="A310" s="18">
        <f>IF(D310&lt;&gt;"",COUNTA($D$2:D310),"")</f>
        <v>309</v>
      </c>
      <c r="B310" s="19" t="s">
        <v>19</v>
      </c>
      <c r="C310" s="20" t="s">
        <v>309</v>
      </c>
      <c r="D310" s="21" t="s">
        <v>213</v>
      </c>
      <c r="E310" s="22">
        <v>1</v>
      </c>
      <c r="F310" s="23" t="s">
        <v>36</v>
      </c>
      <c r="G310" s="22">
        <v>215000</v>
      </c>
      <c r="H310" s="22">
        <f t="shared" si="4"/>
        <v>215000</v>
      </c>
    </row>
    <row r="311" spans="1:8" x14ac:dyDescent="0.25">
      <c r="A311" s="18">
        <f>IF(D311&lt;&gt;"",COUNTA($D$2:D311),"")</f>
        <v>310</v>
      </c>
      <c r="B311" s="19" t="s">
        <v>19</v>
      </c>
      <c r="C311" s="20" t="s">
        <v>309</v>
      </c>
      <c r="D311" s="21" t="s">
        <v>214</v>
      </c>
      <c r="E311" s="22">
        <v>1</v>
      </c>
      <c r="F311" s="23" t="s">
        <v>36</v>
      </c>
      <c r="G311" s="22">
        <v>215000</v>
      </c>
      <c r="H311" s="22">
        <f t="shared" si="4"/>
        <v>215000</v>
      </c>
    </row>
    <row r="312" spans="1:8" x14ac:dyDescent="0.25">
      <c r="A312" s="18">
        <f>IF(D312&lt;&gt;"",COUNTA($D$2:D312),"")</f>
        <v>311</v>
      </c>
      <c r="B312" s="19" t="s">
        <v>19</v>
      </c>
      <c r="C312" s="20" t="s">
        <v>309</v>
      </c>
      <c r="D312" s="21" t="s">
        <v>215</v>
      </c>
      <c r="E312" s="22">
        <v>1</v>
      </c>
      <c r="F312" s="23" t="s">
        <v>36</v>
      </c>
      <c r="G312" s="22">
        <v>215000</v>
      </c>
      <c r="H312" s="22">
        <f t="shared" si="4"/>
        <v>215000</v>
      </c>
    </row>
    <row r="313" spans="1:8" x14ac:dyDescent="0.25">
      <c r="A313" s="18">
        <f>IF(D313&lt;&gt;"",COUNTA($D$2:D313),"")</f>
        <v>312</v>
      </c>
      <c r="B313" s="19" t="s">
        <v>19</v>
      </c>
      <c r="C313" s="20" t="s">
        <v>309</v>
      </c>
      <c r="D313" s="21" t="s">
        <v>216</v>
      </c>
      <c r="E313" s="22">
        <v>4</v>
      </c>
      <c r="F313" s="23" t="s">
        <v>57</v>
      </c>
      <c r="G313" s="22">
        <v>65000</v>
      </c>
      <c r="H313" s="22">
        <f t="shared" si="4"/>
        <v>260000</v>
      </c>
    </row>
    <row r="314" spans="1:8" x14ac:dyDescent="0.25">
      <c r="A314" s="18">
        <f>IF(D314&lt;&gt;"",COUNTA($D$2:D314),"")</f>
        <v>313</v>
      </c>
      <c r="B314" s="19" t="s">
        <v>19</v>
      </c>
      <c r="C314" s="20" t="s">
        <v>309</v>
      </c>
      <c r="D314" s="21" t="s">
        <v>217</v>
      </c>
      <c r="E314" s="22">
        <v>2</v>
      </c>
      <c r="F314" s="23" t="s">
        <v>57</v>
      </c>
      <c r="G314" s="22">
        <v>65000</v>
      </c>
      <c r="H314" s="22">
        <f t="shared" si="4"/>
        <v>130000</v>
      </c>
    </row>
    <row r="315" spans="1:8" x14ac:dyDescent="0.25">
      <c r="A315" s="18">
        <f>IF(D315&lt;&gt;"",COUNTA($D$2:D315),"")</f>
        <v>314</v>
      </c>
      <c r="B315" s="19" t="s">
        <v>19</v>
      </c>
      <c r="C315" s="20" t="s">
        <v>309</v>
      </c>
      <c r="D315" s="21" t="s">
        <v>218</v>
      </c>
      <c r="E315" s="22">
        <v>2</v>
      </c>
      <c r="F315" s="23" t="s">
        <v>57</v>
      </c>
      <c r="G315" s="22">
        <v>65000</v>
      </c>
      <c r="H315" s="22">
        <f t="shared" si="4"/>
        <v>130000</v>
      </c>
    </row>
    <row r="316" spans="1:8" x14ac:dyDescent="0.25">
      <c r="A316" s="18">
        <f>IF(D316&lt;&gt;"",COUNTA($D$2:D316),"")</f>
        <v>315</v>
      </c>
      <c r="B316" s="19" t="s">
        <v>19</v>
      </c>
      <c r="C316" s="20" t="s">
        <v>309</v>
      </c>
      <c r="D316" s="21" t="s">
        <v>219</v>
      </c>
      <c r="E316" s="22">
        <v>4</v>
      </c>
      <c r="F316" s="23" t="s">
        <v>57</v>
      </c>
      <c r="G316" s="22">
        <v>65000</v>
      </c>
      <c r="H316" s="22">
        <f t="shared" si="4"/>
        <v>260000</v>
      </c>
    </row>
    <row r="317" spans="1:8" x14ac:dyDescent="0.25">
      <c r="A317" s="18">
        <f>IF(D317&lt;&gt;"",COUNTA($D$2:D317),"")</f>
        <v>316</v>
      </c>
      <c r="B317" s="19" t="s">
        <v>19</v>
      </c>
      <c r="C317" s="20" t="s">
        <v>309</v>
      </c>
      <c r="D317" s="21" t="s">
        <v>220</v>
      </c>
      <c r="E317" s="22">
        <v>3</v>
      </c>
      <c r="F317" s="23" t="s">
        <v>36</v>
      </c>
      <c r="G317" s="22">
        <v>65000</v>
      </c>
      <c r="H317" s="22">
        <f t="shared" si="4"/>
        <v>195000</v>
      </c>
    </row>
    <row r="318" spans="1:8" x14ac:dyDescent="0.25">
      <c r="A318" s="18">
        <f>IF(D318&lt;&gt;"",COUNTA($D$2:D318),"")</f>
        <v>317</v>
      </c>
      <c r="B318" s="19" t="s">
        <v>19</v>
      </c>
      <c r="C318" s="20" t="s">
        <v>309</v>
      </c>
      <c r="D318" s="21" t="s">
        <v>221</v>
      </c>
      <c r="E318" s="22">
        <v>3</v>
      </c>
      <c r="F318" s="23" t="s">
        <v>57</v>
      </c>
      <c r="G318" s="22">
        <v>65000</v>
      </c>
      <c r="H318" s="22">
        <f t="shared" si="4"/>
        <v>195000</v>
      </c>
    </row>
    <row r="319" spans="1:8" x14ac:dyDescent="0.25">
      <c r="A319" s="18">
        <f>IF(D319&lt;&gt;"",COUNTA($D$2:D319),"")</f>
        <v>318</v>
      </c>
      <c r="B319" s="19" t="s">
        <v>19</v>
      </c>
      <c r="C319" s="20" t="s">
        <v>309</v>
      </c>
      <c r="D319" s="21" t="s">
        <v>222</v>
      </c>
      <c r="E319" s="22">
        <v>1</v>
      </c>
      <c r="F319" s="23" t="s">
        <v>277</v>
      </c>
      <c r="G319" s="22">
        <v>150000</v>
      </c>
      <c r="H319" s="22">
        <f t="shared" si="4"/>
        <v>150000</v>
      </c>
    </row>
    <row r="320" spans="1:8" x14ac:dyDescent="0.25">
      <c r="A320" s="18">
        <f>IF(D320&lt;&gt;"",COUNTA($D$2:D320),"")</f>
        <v>319</v>
      </c>
      <c r="B320" s="19" t="s">
        <v>19</v>
      </c>
      <c r="C320" s="20" t="s">
        <v>309</v>
      </c>
      <c r="D320" s="21" t="s">
        <v>223</v>
      </c>
      <c r="E320" s="22">
        <v>1</v>
      </c>
      <c r="F320" s="23" t="s">
        <v>277</v>
      </c>
      <c r="G320" s="22">
        <v>150000</v>
      </c>
      <c r="H320" s="22">
        <f t="shared" si="4"/>
        <v>150000</v>
      </c>
    </row>
    <row r="321" spans="1:8" x14ac:dyDescent="0.25">
      <c r="A321" s="18">
        <f>IF(D321&lt;&gt;"",COUNTA($D$2:D321),"")</f>
        <v>320</v>
      </c>
      <c r="B321" s="19" t="s">
        <v>19</v>
      </c>
      <c r="C321" s="20" t="s">
        <v>309</v>
      </c>
      <c r="D321" s="21" t="s">
        <v>224</v>
      </c>
      <c r="E321" s="22">
        <v>1</v>
      </c>
      <c r="F321" s="23" t="s">
        <v>277</v>
      </c>
      <c r="G321" s="22">
        <v>65000</v>
      </c>
      <c r="H321" s="22">
        <f t="shared" si="4"/>
        <v>65000</v>
      </c>
    </row>
    <row r="322" spans="1:8" x14ac:dyDescent="0.25">
      <c r="A322" s="18">
        <f>IF(D322&lt;&gt;"",COUNTA($D$2:D322),"")</f>
        <v>321</v>
      </c>
      <c r="B322" s="19" t="s">
        <v>19</v>
      </c>
      <c r="C322" s="20" t="s">
        <v>310</v>
      </c>
      <c r="D322" s="21" t="s">
        <v>225</v>
      </c>
      <c r="E322" s="22">
        <v>35</v>
      </c>
      <c r="F322" s="23" t="s">
        <v>36</v>
      </c>
      <c r="G322" s="22">
        <v>4742.8571428571431</v>
      </c>
      <c r="H322" s="22">
        <f t="shared" ref="H322:H354" si="5">G322*E322</f>
        <v>166000</v>
      </c>
    </row>
    <row r="323" spans="1:8" x14ac:dyDescent="0.25">
      <c r="A323" s="18">
        <f>IF(D323&lt;&gt;"",COUNTA($D$2:D323),"")</f>
        <v>322</v>
      </c>
      <c r="B323" s="19" t="s">
        <v>19</v>
      </c>
      <c r="C323" s="20" t="s">
        <v>310</v>
      </c>
      <c r="D323" s="21" t="s">
        <v>226</v>
      </c>
      <c r="E323" s="22">
        <v>6</v>
      </c>
      <c r="F323" s="23" t="s">
        <v>277</v>
      </c>
      <c r="G323" s="22">
        <v>9000</v>
      </c>
      <c r="H323" s="22">
        <f t="shared" si="5"/>
        <v>54000</v>
      </c>
    </row>
    <row r="324" spans="1:8" x14ac:dyDescent="0.25">
      <c r="A324" s="18">
        <f>IF(D324&lt;&gt;"",COUNTA($D$2:D324),"")</f>
        <v>323</v>
      </c>
      <c r="B324" s="19" t="s">
        <v>19</v>
      </c>
      <c r="C324" s="20" t="s">
        <v>291</v>
      </c>
      <c r="D324" s="21" t="s">
        <v>227</v>
      </c>
      <c r="E324" s="22">
        <v>57</v>
      </c>
      <c r="F324" s="23" t="s">
        <v>59</v>
      </c>
      <c r="G324" s="22">
        <v>12500</v>
      </c>
      <c r="H324" s="22">
        <f t="shared" si="5"/>
        <v>712500</v>
      </c>
    </row>
    <row r="325" spans="1:8" x14ac:dyDescent="0.25">
      <c r="A325" s="18">
        <f>IF(D325&lt;&gt;"",COUNTA($D$2:D325),"")</f>
        <v>324</v>
      </c>
      <c r="B325" s="19" t="s">
        <v>19</v>
      </c>
      <c r="C325" s="20" t="s">
        <v>291</v>
      </c>
      <c r="D325" s="21" t="s">
        <v>228</v>
      </c>
      <c r="E325" s="22">
        <v>2</v>
      </c>
      <c r="F325" s="23" t="s">
        <v>59</v>
      </c>
      <c r="G325" s="22">
        <v>28000</v>
      </c>
      <c r="H325" s="22">
        <f t="shared" si="5"/>
        <v>56000</v>
      </c>
    </row>
    <row r="326" spans="1:8" x14ac:dyDescent="0.25">
      <c r="A326" s="18">
        <f>IF(D326&lt;&gt;"",COUNTA($D$2:D326),"")</f>
        <v>325</v>
      </c>
      <c r="B326" s="19" t="s">
        <v>19</v>
      </c>
      <c r="C326" s="20" t="s">
        <v>291</v>
      </c>
      <c r="D326" s="21" t="s">
        <v>229</v>
      </c>
      <c r="E326" s="22">
        <v>215</v>
      </c>
      <c r="F326" s="23" t="s">
        <v>277</v>
      </c>
      <c r="G326" s="22">
        <v>14700</v>
      </c>
      <c r="H326" s="22">
        <f t="shared" si="5"/>
        <v>3160500</v>
      </c>
    </row>
    <row r="327" spans="1:8" x14ac:dyDescent="0.25">
      <c r="A327" s="18">
        <f>IF(D327&lt;&gt;"",COUNTA($D$2:D327),"")</f>
        <v>326</v>
      </c>
      <c r="B327" s="19" t="s">
        <v>19</v>
      </c>
      <c r="C327" s="20" t="s">
        <v>309</v>
      </c>
      <c r="D327" s="21" t="s">
        <v>230</v>
      </c>
      <c r="E327" s="22">
        <v>1</v>
      </c>
      <c r="F327" s="23" t="s">
        <v>36</v>
      </c>
      <c r="G327" s="22">
        <v>150000</v>
      </c>
      <c r="H327" s="22">
        <f t="shared" si="5"/>
        <v>150000</v>
      </c>
    </row>
    <row r="328" spans="1:8" x14ac:dyDescent="0.25">
      <c r="A328" s="18">
        <f>IF(D328&lt;&gt;"",COUNTA($D$2:D328),"")</f>
        <v>327</v>
      </c>
      <c r="B328" s="19" t="s">
        <v>19</v>
      </c>
      <c r="C328" s="20" t="s">
        <v>309</v>
      </c>
      <c r="D328" s="21" t="s">
        <v>231</v>
      </c>
      <c r="E328" s="22">
        <v>1</v>
      </c>
      <c r="F328" s="23" t="s">
        <v>36</v>
      </c>
      <c r="G328" s="22">
        <v>800000</v>
      </c>
      <c r="H328" s="22">
        <f t="shared" si="5"/>
        <v>800000</v>
      </c>
    </row>
    <row r="329" spans="1:8" x14ac:dyDescent="0.25">
      <c r="A329" s="18">
        <f>IF(D329&lt;&gt;"",COUNTA($D$2:D329),"")</f>
        <v>328</v>
      </c>
      <c r="B329" s="19" t="s">
        <v>19</v>
      </c>
      <c r="C329" s="20" t="s">
        <v>309</v>
      </c>
      <c r="D329" s="21" t="s">
        <v>232</v>
      </c>
      <c r="E329" s="22">
        <v>5</v>
      </c>
      <c r="F329" s="23" t="s">
        <v>233</v>
      </c>
      <c r="G329" s="22">
        <v>1140000</v>
      </c>
      <c r="H329" s="22">
        <f t="shared" si="5"/>
        <v>5700000</v>
      </c>
    </row>
    <row r="330" spans="1:8" x14ac:dyDescent="0.25">
      <c r="A330" s="18">
        <f>IF(D330&lt;&gt;"",COUNTA($D$2:D330),"")</f>
        <v>329</v>
      </c>
      <c r="B330" s="19" t="s">
        <v>19</v>
      </c>
      <c r="C330" s="20" t="s">
        <v>309</v>
      </c>
      <c r="D330" s="21" t="s">
        <v>234</v>
      </c>
      <c r="E330" s="22">
        <v>2</v>
      </c>
      <c r="F330" s="23" t="s">
        <v>233</v>
      </c>
      <c r="G330" s="22">
        <v>1287500</v>
      </c>
      <c r="H330" s="22">
        <f t="shared" si="5"/>
        <v>2575000</v>
      </c>
    </row>
    <row r="331" spans="1:8" x14ac:dyDescent="0.25">
      <c r="A331" s="18">
        <f>IF(D331&lt;&gt;"",COUNTA($D$2:D331),"")</f>
        <v>330</v>
      </c>
      <c r="B331" s="19" t="s">
        <v>19</v>
      </c>
      <c r="C331" s="20" t="s">
        <v>309</v>
      </c>
      <c r="D331" s="21" t="s">
        <v>235</v>
      </c>
      <c r="E331" s="22">
        <v>2</v>
      </c>
      <c r="F331" s="23" t="s">
        <v>233</v>
      </c>
      <c r="G331" s="22">
        <v>1287500</v>
      </c>
      <c r="H331" s="22">
        <f t="shared" si="5"/>
        <v>2575000</v>
      </c>
    </row>
    <row r="332" spans="1:8" x14ac:dyDescent="0.25">
      <c r="A332" s="18">
        <f>IF(D332&lt;&gt;"",COUNTA($D$2:D332),"")</f>
        <v>331</v>
      </c>
      <c r="B332" s="19" t="s">
        <v>19</v>
      </c>
      <c r="C332" s="20" t="s">
        <v>309</v>
      </c>
      <c r="D332" s="21" t="s">
        <v>236</v>
      </c>
      <c r="E332" s="22">
        <v>2</v>
      </c>
      <c r="F332" s="23" t="s">
        <v>233</v>
      </c>
      <c r="G332" s="22">
        <v>1287500</v>
      </c>
      <c r="H332" s="22">
        <f t="shared" si="5"/>
        <v>2575000</v>
      </c>
    </row>
    <row r="333" spans="1:8" x14ac:dyDescent="0.25">
      <c r="A333" s="18">
        <f>IF(D333&lt;&gt;"",COUNTA($D$2:D333),"")</f>
        <v>332</v>
      </c>
      <c r="B333" s="19" t="s">
        <v>19</v>
      </c>
      <c r="C333" s="20" t="s">
        <v>309</v>
      </c>
      <c r="D333" s="21" t="s">
        <v>244</v>
      </c>
      <c r="E333" s="22">
        <v>15</v>
      </c>
      <c r="F333" s="23" t="s">
        <v>36</v>
      </c>
      <c r="G333" s="22">
        <v>973333.33333333337</v>
      </c>
      <c r="H333" s="22">
        <f t="shared" si="5"/>
        <v>14600000</v>
      </c>
    </row>
    <row r="334" spans="1:8" x14ac:dyDescent="0.25">
      <c r="A334" s="18">
        <f>IF(D334&lt;&gt;"",COUNTA($D$2:D334),"")</f>
        <v>333</v>
      </c>
      <c r="B334" s="19" t="s">
        <v>19</v>
      </c>
      <c r="C334" s="20" t="s">
        <v>309</v>
      </c>
      <c r="D334" s="21" t="s">
        <v>245</v>
      </c>
      <c r="E334" s="22">
        <v>7</v>
      </c>
      <c r="F334" s="23" t="s">
        <v>36</v>
      </c>
      <c r="G334" s="22">
        <v>1057142.857142857</v>
      </c>
      <c r="H334" s="22">
        <f t="shared" si="5"/>
        <v>7399999.9999999991</v>
      </c>
    </row>
    <row r="335" spans="1:8" x14ac:dyDescent="0.25">
      <c r="A335" s="18">
        <f>IF(D335&lt;&gt;"",COUNTA($D$2:D335),"")</f>
        <v>334</v>
      </c>
      <c r="B335" s="19" t="s">
        <v>19</v>
      </c>
      <c r="C335" s="20" t="s">
        <v>309</v>
      </c>
      <c r="D335" s="21" t="s">
        <v>246</v>
      </c>
      <c r="E335" s="22">
        <v>5</v>
      </c>
      <c r="F335" s="23" t="s">
        <v>36</v>
      </c>
      <c r="G335" s="22">
        <v>1040000</v>
      </c>
      <c r="H335" s="22">
        <f t="shared" si="5"/>
        <v>5200000</v>
      </c>
    </row>
    <row r="336" spans="1:8" x14ac:dyDescent="0.25">
      <c r="A336" s="18">
        <f>IF(D336&lt;&gt;"",COUNTA($D$2:D336),"")</f>
        <v>335</v>
      </c>
      <c r="B336" s="19" t="s">
        <v>19</v>
      </c>
      <c r="C336" s="20" t="s">
        <v>309</v>
      </c>
      <c r="D336" s="21" t="s">
        <v>247</v>
      </c>
      <c r="E336" s="22">
        <v>5</v>
      </c>
      <c r="F336" s="23" t="s">
        <v>36</v>
      </c>
      <c r="G336" s="22">
        <v>1040000</v>
      </c>
      <c r="H336" s="22">
        <f t="shared" si="5"/>
        <v>5200000</v>
      </c>
    </row>
    <row r="337" spans="1:8" x14ac:dyDescent="0.25">
      <c r="A337" s="18">
        <f>IF(D337&lt;&gt;"",COUNTA($D$2:D337),"")</f>
        <v>336</v>
      </c>
      <c r="B337" s="19" t="s">
        <v>19</v>
      </c>
      <c r="C337" s="20" t="s">
        <v>309</v>
      </c>
      <c r="D337" s="21" t="s">
        <v>252</v>
      </c>
      <c r="E337" s="22">
        <v>9</v>
      </c>
      <c r="F337" s="23" t="s">
        <v>36</v>
      </c>
      <c r="G337" s="22">
        <v>250000</v>
      </c>
      <c r="H337" s="22">
        <f t="shared" si="5"/>
        <v>2250000</v>
      </c>
    </row>
    <row r="338" spans="1:8" x14ac:dyDescent="0.25">
      <c r="A338" s="18">
        <f>IF(D338&lt;&gt;"",COUNTA($D$2:D338),"")</f>
        <v>337</v>
      </c>
      <c r="B338" s="19" t="s">
        <v>19</v>
      </c>
      <c r="C338" s="20" t="s">
        <v>309</v>
      </c>
      <c r="D338" s="21" t="s">
        <v>253</v>
      </c>
      <c r="E338" s="22">
        <v>12</v>
      </c>
      <c r="F338" s="23" t="s">
        <v>36</v>
      </c>
      <c r="G338" s="22">
        <v>250000</v>
      </c>
      <c r="H338" s="22">
        <f t="shared" si="5"/>
        <v>3000000</v>
      </c>
    </row>
    <row r="339" spans="1:8" x14ac:dyDescent="0.25">
      <c r="A339" s="18">
        <f>IF(D339&lt;&gt;"",COUNTA($D$2:D339),"")</f>
        <v>338</v>
      </c>
      <c r="B339" s="19" t="s">
        <v>19</v>
      </c>
      <c r="C339" s="20" t="s">
        <v>309</v>
      </c>
      <c r="D339" s="21" t="s">
        <v>254</v>
      </c>
      <c r="E339" s="22">
        <v>2</v>
      </c>
      <c r="F339" s="23" t="s">
        <v>36</v>
      </c>
      <c r="G339" s="22">
        <v>3500000</v>
      </c>
      <c r="H339" s="22">
        <f t="shared" si="5"/>
        <v>7000000</v>
      </c>
    </row>
    <row r="340" spans="1:8" x14ac:dyDescent="0.25">
      <c r="A340" s="18">
        <f>IF(D340&lt;&gt;"",COUNTA($D$2:D340),"")</f>
        <v>339</v>
      </c>
      <c r="B340" s="19" t="s">
        <v>19</v>
      </c>
      <c r="C340" s="20" t="s">
        <v>309</v>
      </c>
      <c r="D340" s="21" t="s">
        <v>255</v>
      </c>
      <c r="E340" s="22">
        <v>2</v>
      </c>
      <c r="F340" s="23" t="s">
        <v>36</v>
      </c>
      <c r="G340" s="22">
        <v>3500000</v>
      </c>
      <c r="H340" s="22">
        <f t="shared" si="5"/>
        <v>7000000</v>
      </c>
    </row>
    <row r="341" spans="1:8" x14ac:dyDescent="0.25">
      <c r="A341" s="18">
        <f>IF(D341&lt;&gt;"",COUNTA($D$2:D341),"")</f>
        <v>340</v>
      </c>
      <c r="B341" s="19" t="s">
        <v>19</v>
      </c>
      <c r="C341" s="20" t="s">
        <v>309</v>
      </c>
      <c r="D341" s="21" t="s">
        <v>256</v>
      </c>
      <c r="E341" s="22">
        <v>2</v>
      </c>
      <c r="F341" s="23" t="s">
        <v>36</v>
      </c>
      <c r="G341" s="22">
        <v>3500000</v>
      </c>
      <c r="H341" s="22">
        <f t="shared" si="5"/>
        <v>7000000</v>
      </c>
    </row>
    <row r="342" spans="1:8" x14ac:dyDescent="0.25">
      <c r="A342" s="18">
        <f>IF(D342&lt;&gt;"",COUNTA($D$2:D342),"")</f>
        <v>341</v>
      </c>
      <c r="B342" s="19" t="s">
        <v>19</v>
      </c>
      <c r="C342" s="20" t="s">
        <v>309</v>
      </c>
      <c r="D342" s="21" t="s">
        <v>257</v>
      </c>
      <c r="E342" s="22">
        <v>1</v>
      </c>
      <c r="F342" s="23" t="s">
        <v>36</v>
      </c>
      <c r="G342" s="22">
        <v>3500000</v>
      </c>
      <c r="H342" s="22">
        <f t="shared" si="5"/>
        <v>3500000</v>
      </c>
    </row>
    <row r="343" spans="1:8" x14ac:dyDescent="0.25">
      <c r="A343" s="18">
        <f>IF(D343&lt;&gt;"",COUNTA($D$2:D343),"")</f>
        <v>342</v>
      </c>
      <c r="B343" s="19" t="s">
        <v>19</v>
      </c>
      <c r="C343" s="20" t="s">
        <v>309</v>
      </c>
      <c r="D343" s="21" t="s">
        <v>258</v>
      </c>
      <c r="E343" s="22">
        <v>3</v>
      </c>
      <c r="F343" s="23" t="s">
        <v>36</v>
      </c>
      <c r="G343" s="22">
        <v>1100000</v>
      </c>
      <c r="H343" s="22">
        <f t="shared" si="5"/>
        <v>3300000</v>
      </c>
    </row>
    <row r="344" spans="1:8" x14ac:dyDescent="0.25">
      <c r="A344" s="18">
        <f>IF(D344&lt;&gt;"",COUNTA($D$2:D344),"")</f>
        <v>343</v>
      </c>
      <c r="B344" s="19" t="s">
        <v>19</v>
      </c>
      <c r="C344" s="20" t="s">
        <v>309</v>
      </c>
      <c r="D344" s="21" t="s">
        <v>259</v>
      </c>
      <c r="E344" s="22">
        <v>4</v>
      </c>
      <c r="F344" s="23" t="s">
        <v>36</v>
      </c>
      <c r="G344" s="22">
        <v>1200000</v>
      </c>
      <c r="H344" s="22">
        <f t="shared" si="5"/>
        <v>4800000</v>
      </c>
    </row>
    <row r="345" spans="1:8" x14ac:dyDescent="0.25">
      <c r="A345" s="18">
        <f>IF(D345&lt;&gt;"",COUNTA($D$2:D345),"")</f>
        <v>344</v>
      </c>
      <c r="B345" s="19" t="s">
        <v>19</v>
      </c>
      <c r="C345" s="20" t="s">
        <v>309</v>
      </c>
      <c r="D345" s="21" t="s">
        <v>260</v>
      </c>
      <c r="E345" s="22">
        <v>4</v>
      </c>
      <c r="F345" s="23" t="s">
        <v>36</v>
      </c>
      <c r="G345" s="22">
        <v>1200000</v>
      </c>
      <c r="H345" s="22">
        <f t="shared" si="5"/>
        <v>4800000</v>
      </c>
    </row>
    <row r="346" spans="1:8" x14ac:dyDescent="0.25">
      <c r="A346" s="18">
        <f>IF(D346&lt;&gt;"",COUNTA($D$2:D346),"")</f>
        <v>345</v>
      </c>
      <c r="B346" s="19" t="s">
        <v>19</v>
      </c>
      <c r="C346" s="20" t="s">
        <v>309</v>
      </c>
      <c r="D346" s="21" t="s">
        <v>261</v>
      </c>
      <c r="E346" s="22">
        <v>4</v>
      </c>
      <c r="F346" s="23" t="s">
        <v>36</v>
      </c>
      <c r="G346" s="22">
        <v>1200000</v>
      </c>
      <c r="H346" s="22">
        <f t="shared" si="5"/>
        <v>4800000</v>
      </c>
    </row>
    <row r="347" spans="1:8" x14ac:dyDescent="0.25">
      <c r="A347" s="18">
        <f>IF(D347&lt;&gt;"",COUNTA($D$2:D347),"")</f>
        <v>346</v>
      </c>
      <c r="B347" s="19" t="s">
        <v>19</v>
      </c>
      <c r="C347" s="20" t="s">
        <v>309</v>
      </c>
      <c r="D347" s="21" t="s">
        <v>262</v>
      </c>
      <c r="E347" s="22">
        <v>5</v>
      </c>
      <c r="F347" s="23" t="s">
        <v>281</v>
      </c>
      <c r="G347" s="22">
        <v>1100000</v>
      </c>
      <c r="H347" s="22">
        <f t="shared" si="5"/>
        <v>5500000</v>
      </c>
    </row>
    <row r="348" spans="1:8" x14ac:dyDescent="0.25">
      <c r="A348" s="18">
        <f>IF(D348&lt;&gt;"",COUNTA($D$2:D348),"")</f>
        <v>347</v>
      </c>
      <c r="B348" s="19" t="s">
        <v>19</v>
      </c>
      <c r="C348" s="20" t="s">
        <v>309</v>
      </c>
      <c r="D348" s="21" t="s">
        <v>263</v>
      </c>
      <c r="E348" s="22">
        <v>2</v>
      </c>
      <c r="F348" s="23" t="s">
        <v>281</v>
      </c>
      <c r="G348" s="22">
        <v>1100000</v>
      </c>
      <c r="H348" s="22">
        <f t="shared" si="5"/>
        <v>2200000</v>
      </c>
    </row>
    <row r="349" spans="1:8" x14ac:dyDescent="0.25">
      <c r="A349" s="18">
        <f>IF(D349&lt;&gt;"",COUNTA($D$2:D349),"")</f>
        <v>348</v>
      </c>
      <c r="B349" s="19" t="s">
        <v>19</v>
      </c>
      <c r="C349" s="20" t="s">
        <v>309</v>
      </c>
      <c r="D349" s="21" t="s">
        <v>264</v>
      </c>
      <c r="E349" s="22">
        <v>2</v>
      </c>
      <c r="F349" s="23" t="s">
        <v>281</v>
      </c>
      <c r="G349" s="22">
        <v>1100000</v>
      </c>
      <c r="H349" s="22">
        <f t="shared" si="5"/>
        <v>2200000</v>
      </c>
    </row>
    <row r="350" spans="1:8" x14ac:dyDescent="0.25">
      <c r="A350" s="18">
        <f>IF(D350&lt;&gt;"",COUNTA($D$2:D350),"")</f>
        <v>349</v>
      </c>
      <c r="B350" s="19" t="s">
        <v>19</v>
      </c>
      <c r="C350" s="20" t="s">
        <v>309</v>
      </c>
      <c r="D350" s="21" t="s">
        <v>265</v>
      </c>
      <c r="E350" s="22">
        <v>2</v>
      </c>
      <c r="F350" s="23" t="s">
        <v>281</v>
      </c>
      <c r="G350" s="22">
        <v>1100000</v>
      </c>
      <c r="H350" s="22">
        <f t="shared" si="5"/>
        <v>2200000</v>
      </c>
    </row>
    <row r="351" spans="1:8" x14ac:dyDescent="0.25">
      <c r="A351" s="18">
        <f>IF(D351&lt;&gt;"",COUNTA($D$2:D351),"")</f>
        <v>350</v>
      </c>
      <c r="B351" s="19" t="s">
        <v>19</v>
      </c>
      <c r="C351" s="20" t="s">
        <v>285</v>
      </c>
      <c r="D351" s="21" t="s">
        <v>266</v>
      </c>
      <c r="E351" s="22">
        <v>23</v>
      </c>
      <c r="F351" s="23" t="s">
        <v>278</v>
      </c>
      <c r="G351" s="22">
        <v>2500</v>
      </c>
      <c r="H351" s="22">
        <f t="shared" si="5"/>
        <v>57500</v>
      </c>
    </row>
    <row r="352" spans="1:8" x14ac:dyDescent="0.25">
      <c r="A352" s="18">
        <f>IF(D352&lt;&gt;"",COUNTA($D$2:D352),"")</f>
        <v>351</v>
      </c>
      <c r="B352" s="19" t="s">
        <v>19</v>
      </c>
      <c r="C352" s="20" t="s">
        <v>291</v>
      </c>
      <c r="D352" s="21" t="s">
        <v>267</v>
      </c>
      <c r="E352" s="22">
        <v>5</v>
      </c>
      <c r="F352" s="23" t="s">
        <v>36</v>
      </c>
      <c r="G352" s="22">
        <v>139900</v>
      </c>
      <c r="H352" s="22">
        <f t="shared" si="5"/>
        <v>699500</v>
      </c>
    </row>
    <row r="353" spans="1:8" x14ac:dyDescent="0.25">
      <c r="A353" s="18">
        <f>IF(D353&lt;&gt;"",COUNTA($D$2:D353),"")</f>
        <v>352</v>
      </c>
      <c r="B353" s="19" t="s">
        <v>19</v>
      </c>
      <c r="C353" s="20" t="s">
        <v>291</v>
      </c>
      <c r="D353" s="21" t="s">
        <v>268</v>
      </c>
      <c r="E353" s="22">
        <v>6</v>
      </c>
      <c r="F353" s="23" t="s">
        <v>277</v>
      </c>
      <c r="G353" s="22">
        <v>51900</v>
      </c>
      <c r="H353" s="22">
        <f t="shared" si="5"/>
        <v>311400</v>
      </c>
    </row>
    <row r="354" spans="1:8" x14ac:dyDescent="0.25">
      <c r="A354" s="18">
        <f>IF(D354&lt;&gt;"",COUNTA($D$2:D354),"")</f>
        <v>353</v>
      </c>
      <c r="B354" s="19" t="s">
        <v>19</v>
      </c>
      <c r="C354" s="20" t="s">
        <v>289</v>
      </c>
      <c r="D354" s="21" t="s">
        <v>269</v>
      </c>
      <c r="E354" s="22">
        <v>39</v>
      </c>
      <c r="F354" s="23" t="s">
        <v>277</v>
      </c>
      <c r="G354" s="22">
        <v>30700</v>
      </c>
      <c r="H354" s="22">
        <f t="shared" si="5"/>
        <v>1197300</v>
      </c>
    </row>
  </sheetData>
  <autoFilter ref="A1:AB217" xr:uid="{00000000-0009-0000-0000-000000000000}">
    <sortState xmlns:xlrd2="http://schemas.microsoft.com/office/spreadsheetml/2017/richdata2" ref="A2:H354">
      <sortCondition ref="B1:B217"/>
    </sortState>
  </autoFilter>
  <phoneticPr fontId="14" type="noConversion"/>
  <conditionalFormatting sqref="B2:C217 B218:B354">
    <cfRule type="containsBlanks" dxfId="6" priority="2">
      <formula>LEN(TRIM(B2))=0</formula>
    </cfRule>
  </conditionalFormatting>
  <conditionalFormatting sqref="D1:D1048576">
    <cfRule type="duplicateValues" dxfId="5" priority="1"/>
  </conditionalFormatting>
  <conditionalFormatting sqref="F1:F217">
    <cfRule type="containsBlanks" dxfId="4" priority="4">
      <formula>LEN(TRIM(F1))=0</formula>
    </cfRule>
  </conditionalFormatting>
  <printOptions horizontalCentered="1"/>
  <pageMargins left="0.78740157480314965" right="0.39370078740157483" top="0.39370078740157483" bottom="0.3937007874015748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FCCE-5D42-47BE-801A-7FAA7602762E}">
  <dimension ref="A1:F2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5"/>
  <cols>
    <col min="1" max="1" width="48.08984375" bestFit="1" customWidth="1"/>
    <col min="2" max="2" width="12.6328125" style="62" bestFit="1" customWidth="1"/>
    <col min="3" max="4" width="9.90625" style="62" bestFit="1" customWidth="1"/>
    <col min="5" max="5" width="7.6328125" style="62" bestFit="1" customWidth="1"/>
    <col min="6" max="6" width="10.36328125" style="62" bestFit="1" customWidth="1"/>
    <col min="7" max="7" width="43.90625" bestFit="1" customWidth="1"/>
    <col min="8" max="8" width="17.453125" bestFit="1" customWidth="1"/>
    <col min="9" max="9" width="43.90625" bestFit="1" customWidth="1"/>
    <col min="10" max="10" width="22.08984375" bestFit="1" customWidth="1"/>
    <col min="11" max="11" width="48.36328125" bestFit="1" customWidth="1"/>
  </cols>
  <sheetData>
    <row r="1" spans="1:1" s="57" customFormat="1" ht="33.6" customHeight="1" x14ac:dyDescent="0.25">
      <c r="A1" s="244" t="s">
        <v>312</v>
      </c>
    </row>
    <row r="2" spans="1:1" s="57" customFormat="1" ht="24" customHeight="1" x14ac:dyDescent="0.25">
      <c r="A2" s="245" t="s">
        <v>380</v>
      </c>
    </row>
    <row r="3" spans="1:1" x14ac:dyDescent="0.25">
      <c r="A3" s="226" t="s">
        <v>381</v>
      </c>
    </row>
    <row r="4" spans="1:1" x14ac:dyDescent="0.25">
      <c r="A4" s="226" t="s">
        <v>387</v>
      </c>
    </row>
    <row r="5" spans="1:1" x14ac:dyDescent="0.25">
      <c r="A5" s="226" t="s">
        <v>407</v>
      </c>
    </row>
    <row r="6" spans="1:1" x14ac:dyDescent="0.25">
      <c r="A6" s="226" t="s">
        <v>410</v>
      </c>
    </row>
    <row r="7" spans="1:1" x14ac:dyDescent="0.25">
      <c r="A7" s="226" t="s">
        <v>388</v>
      </c>
    </row>
    <row r="8" spans="1:1" x14ac:dyDescent="0.25">
      <c r="A8" s="226" t="s">
        <v>395</v>
      </c>
    </row>
    <row r="9" spans="1:1" x14ac:dyDescent="0.25">
      <c r="A9" s="226" t="s">
        <v>408</v>
      </c>
    </row>
    <row r="10" spans="1:1" x14ac:dyDescent="0.25">
      <c r="A10" s="226" t="s">
        <v>331</v>
      </c>
    </row>
    <row r="11" spans="1:1" x14ac:dyDescent="0.25">
      <c r="A11" s="226" t="s">
        <v>332</v>
      </c>
    </row>
    <row r="12" spans="1:1" x14ac:dyDescent="0.25">
      <c r="A12" s="226" t="s">
        <v>333</v>
      </c>
    </row>
    <row r="13" spans="1:1" x14ac:dyDescent="0.25">
      <c r="A13" s="226" t="s">
        <v>348</v>
      </c>
    </row>
    <row r="14" spans="1:1" x14ac:dyDescent="0.25">
      <c r="A14" s="226" t="s">
        <v>347</v>
      </c>
    </row>
    <row r="15" spans="1:1" x14ac:dyDescent="0.25">
      <c r="A15" s="226" t="s">
        <v>329</v>
      </c>
    </row>
    <row r="16" spans="1:1" x14ac:dyDescent="0.25">
      <c r="A16" s="226" t="s">
        <v>330</v>
      </c>
    </row>
    <row r="17" spans="1:1" x14ac:dyDescent="0.25">
      <c r="A17" s="226" t="s">
        <v>334</v>
      </c>
    </row>
    <row r="18" spans="1:1" x14ac:dyDescent="0.25">
      <c r="A18" s="226" t="s">
        <v>454</v>
      </c>
    </row>
    <row r="19" spans="1:1" x14ac:dyDescent="0.25">
      <c r="A19" s="226" t="s">
        <v>382</v>
      </c>
    </row>
    <row r="20" spans="1:1" x14ac:dyDescent="0.25">
      <c r="A20" s="226" t="s">
        <v>433</v>
      </c>
    </row>
    <row r="21" spans="1:1" x14ac:dyDescent="0.25">
      <c r="A21" s="226" t="s">
        <v>434</v>
      </c>
    </row>
    <row r="22" spans="1:1" x14ac:dyDescent="0.25">
      <c r="A22" s="226" t="s">
        <v>383</v>
      </c>
    </row>
    <row r="23" spans="1:1" x14ac:dyDescent="0.25">
      <c r="A23" s="226" t="s">
        <v>335</v>
      </c>
    </row>
    <row r="24" spans="1:1" x14ac:dyDescent="0.25">
      <c r="A24" s="226" t="s">
        <v>336</v>
      </c>
    </row>
    <row r="25" spans="1:1" x14ac:dyDescent="0.25">
      <c r="A25" s="226" t="s">
        <v>376</v>
      </c>
    </row>
    <row r="26" spans="1:1" x14ac:dyDescent="0.25">
      <c r="A26" s="226" t="s">
        <v>406</v>
      </c>
    </row>
    <row r="27" spans="1:1" x14ac:dyDescent="0.25">
      <c r="A27" s="226" t="s">
        <v>414</v>
      </c>
    </row>
    <row r="28" spans="1:1" x14ac:dyDescent="0.25">
      <c r="A28" s="226" t="s">
        <v>377</v>
      </c>
    </row>
    <row r="29" spans="1:1" x14ac:dyDescent="0.25">
      <c r="A29" s="226" t="s">
        <v>374</v>
      </c>
    </row>
    <row r="30" spans="1:1" x14ac:dyDescent="0.25">
      <c r="A30" s="226" t="s">
        <v>375</v>
      </c>
    </row>
    <row r="31" spans="1:1" x14ac:dyDescent="0.25">
      <c r="A31" s="226" t="s">
        <v>391</v>
      </c>
    </row>
    <row r="32" spans="1:1" x14ac:dyDescent="0.25">
      <c r="A32" s="226" t="s">
        <v>349</v>
      </c>
    </row>
    <row r="33" spans="1:1" x14ac:dyDescent="0.25">
      <c r="A33" s="226" t="s">
        <v>351</v>
      </c>
    </row>
    <row r="34" spans="1:1" x14ac:dyDescent="0.25">
      <c r="A34" s="226" t="s">
        <v>352</v>
      </c>
    </row>
    <row r="35" spans="1:1" x14ac:dyDescent="0.25">
      <c r="A35" s="226" t="s">
        <v>418</v>
      </c>
    </row>
    <row r="36" spans="1:1" x14ac:dyDescent="0.25">
      <c r="A36" s="226" t="s">
        <v>373</v>
      </c>
    </row>
    <row r="37" spans="1:1" x14ac:dyDescent="0.25">
      <c r="A37" s="226" t="s">
        <v>353</v>
      </c>
    </row>
    <row r="38" spans="1:1" x14ac:dyDescent="0.25">
      <c r="A38" s="226" t="s">
        <v>372</v>
      </c>
    </row>
    <row r="39" spans="1:1" x14ac:dyDescent="0.25">
      <c r="A39" s="226" t="s">
        <v>411</v>
      </c>
    </row>
    <row r="40" spans="1:1" x14ac:dyDescent="0.25">
      <c r="A40" s="226" t="s">
        <v>350</v>
      </c>
    </row>
    <row r="41" spans="1:1" x14ac:dyDescent="0.25">
      <c r="A41" s="226" t="s">
        <v>389</v>
      </c>
    </row>
    <row r="42" spans="1:1" x14ac:dyDescent="0.25">
      <c r="A42" s="226" t="s">
        <v>419</v>
      </c>
    </row>
    <row r="43" spans="1:1" x14ac:dyDescent="0.25">
      <c r="A43" s="226" t="s">
        <v>399</v>
      </c>
    </row>
    <row r="44" spans="1:1" x14ac:dyDescent="0.25">
      <c r="A44" s="226" t="s">
        <v>412</v>
      </c>
    </row>
    <row r="45" spans="1:1" x14ac:dyDescent="0.25">
      <c r="A45" s="226" t="s">
        <v>394</v>
      </c>
    </row>
    <row r="46" spans="1:1" x14ac:dyDescent="0.25">
      <c r="A46" s="226" t="s">
        <v>413</v>
      </c>
    </row>
    <row r="47" spans="1:1" x14ac:dyDescent="0.25">
      <c r="A47" s="226" t="s">
        <v>393</v>
      </c>
    </row>
    <row r="48" spans="1:1" x14ac:dyDescent="0.25">
      <c r="A48" s="226" t="s">
        <v>344</v>
      </c>
    </row>
    <row r="49" spans="1:1" x14ac:dyDescent="0.25">
      <c r="A49" s="226" t="s">
        <v>360</v>
      </c>
    </row>
    <row r="50" spans="1:1" x14ac:dyDescent="0.25">
      <c r="A50" s="226" t="s">
        <v>358</v>
      </c>
    </row>
    <row r="51" spans="1:1" x14ac:dyDescent="0.25">
      <c r="A51" s="226" t="s">
        <v>362</v>
      </c>
    </row>
    <row r="52" spans="1:1" x14ac:dyDescent="0.25">
      <c r="A52" s="226" t="s">
        <v>359</v>
      </c>
    </row>
    <row r="53" spans="1:1" x14ac:dyDescent="0.25">
      <c r="A53" s="226" t="s">
        <v>324</v>
      </c>
    </row>
    <row r="54" spans="1:1" x14ac:dyDescent="0.25">
      <c r="A54" s="226" t="s">
        <v>325</v>
      </c>
    </row>
    <row r="55" spans="1:1" x14ac:dyDescent="0.25">
      <c r="A55" s="226" t="s">
        <v>323</v>
      </c>
    </row>
    <row r="56" spans="1:1" x14ac:dyDescent="0.25">
      <c r="A56" s="226" t="s">
        <v>322</v>
      </c>
    </row>
    <row r="57" spans="1:1" x14ac:dyDescent="0.25">
      <c r="A57" s="226" t="s">
        <v>321</v>
      </c>
    </row>
    <row r="58" spans="1:1" x14ac:dyDescent="0.25">
      <c r="A58" s="226" t="s">
        <v>361</v>
      </c>
    </row>
    <row r="59" spans="1:1" x14ac:dyDescent="0.25">
      <c r="A59" s="226" t="s">
        <v>424</v>
      </c>
    </row>
    <row r="60" spans="1:1" x14ac:dyDescent="0.25">
      <c r="A60" s="226" t="s">
        <v>425</v>
      </c>
    </row>
    <row r="61" spans="1:1" x14ac:dyDescent="0.25">
      <c r="A61" s="226" t="s">
        <v>426</v>
      </c>
    </row>
    <row r="62" spans="1:1" x14ac:dyDescent="0.25">
      <c r="A62" s="226" t="s">
        <v>427</v>
      </c>
    </row>
    <row r="63" spans="1:1" x14ac:dyDescent="0.25">
      <c r="A63" s="226" t="s">
        <v>428</v>
      </c>
    </row>
    <row r="64" spans="1:1" x14ac:dyDescent="0.25">
      <c r="A64" s="226" t="s">
        <v>429</v>
      </c>
    </row>
    <row r="65" spans="1:1" x14ac:dyDescent="0.25">
      <c r="A65" s="226" t="s">
        <v>451</v>
      </c>
    </row>
    <row r="66" spans="1:1" x14ac:dyDescent="0.25">
      <c r="A66" s="226" t="s">
        <v>450</v>
      </c>
    </row>
    <row r="67" spans="1:1" x14ac:dyDescent="0.25">
      <c r="A67" s="226" t="s">
        <v>443</v>
      </c>
    </row>
    <row r="68" spans="1:1" x14ac:dyDescent="0.25">
      <c r="A68" s="226" t="s">
        <v>444</v>
      </c>
    </row>
    <row r="69" spans="1:1" x14ac:dyDescent="0.25">
      <c r="A69" s="226" t="s">
        <v>446</v>
      </c>
    </row>
    <row r="70" spans="1:1" x14ac:dyDescent="0.25">
      <c r="A70" s="226" t="s">
        <v>445</v>
      </c>
    </row>
    <row r="71" spans="1:1" x14ac:dyDescent="0.25">
      <c r="A71" s="226" t="s">
        <v>438</v>
      </c>
    </row>
    <row r="72" spans="1:1" x14ac:dyDescent="0.25">
      <c r="A72" s="226" t="s">
        <v>439</v>
      </c>
    </row>
    <row r="73" spans="1:1" x14ac:dyDescent="0.25">
      <c r="A73" s="226" t="s">
        <v>442</v>
      </c>
    </row>
    <row r="74" spans="1:1" x14ac:dyDescent="0.25">
      <c r="A74" s="226" t="s">
        <v>440</v>
      </c>
    </row>
    <row r="75" spans="1:1" x14ac:dyDescent="0.25">
      <c r="A75" s="226" t="s">
        <v>453</v>
      </c>
    </row>
    <row r="76" spans="1:1" x14ac:dyDescent="0.25">
      <c r="A76" s="226" t="s">
        <v>452</v>
      </c>
    </row>
    <row r="77" spans="1:1" x14ac:dyDescent="0.25">
      <c r="A77" s="226" t="s">
        <v>441</v>
      </c>
    </row>
    <row r="78" spans="1:1" x14ac:dyDescent="0.25">
      <c r="A78" s="226" t="s">
        <v>432</v>
      </c>
    </row>
    <row r="79" spans="1:1" x14ac:dyDescent="0.25">
      <c r="A79" s="226" t="s">
        <v>431</v>
      </c>
    </row>
    <row r="80" spans="1:1" x14ac:dyDescent="0.25">
      <c r="A80" s="226" t="s">
        <v>430</v>
      </c>
    </row>
    <row r="81" spans="1:1" x14ac:dyDescent="0.25">
      <c r="A81" s="226" t="s">
        <v>447</v>
      </c>
    </row>
    <row r="82" spans="1:1" x14ac:dyDescent="0.25">
      <c r="A82" s="226" t="s">
        <v>448</v>
      </c>
    </row>
    <row r="83" spans="1:1" x14ac:dyDescent="0.25">
      <c r="A83" s="226" t="s">
        <v>449</v>
      </c>
    </row>
    <row r="84" spans="1:1" x14ac:dyDescent="0.25">
      <c r="A84" s="226" t="s">
        <v>420</v>
      </c>
    </row>
    <row r="85" spans="1:1" x14ac:dyDescent="0.25">
      <c r="A85" s="226" t="s">
        <v>421</v>
      </c>
    </row>
    <row r="86" spans="1:1" x14ac:dyDescent="0.25">
      <c r="A86" s="226" t="s">
        <v>423</v>
      </c>
    </row>
    <row r="87" spans="1:1" x14ac:dyDescent="0.25">
      <c r="A87" s="226" t="s">
        <v>422</v>
      </c>
    </row>
    <row r="88" spans="1:1" x14ac:dyDescent="0.25">
      <c r="A88" s="226" t="s">
        <v>343</v>
      </c>
    </row>
    <row r="89" spans="1:1" x14ac:dyDescent="0.25">
      <c r="A89" s="226" t="s">
        <v>403</v>
      </c>
    </row>
    <row r="90" spans="1:1" x14ac:dyDescent="0.25">
      <c r="A90" s="226" t="s">
        <v>400</v>
      </c>
    </row>
    <row r="91" spans="1:1" x14ac:dyDescent="0.25">
      <c r="A91" s="226" t="s">
        <v>402</v>
      </c>
    </row>
    <row r="92" spans="1:1" x14ac:dyDescent="0.25">
      <c r="A92" s="226" t="s">
        <v>401</v>
      </c>
    </row>
    <row r="93" spans="1:1" x14ac:dyDescent="0.25">
      <c r="A93" s="226" t="s">
        <v>409</v>
      </c>
    </row>
    <row r="94" spans="1:1" x14ac:dyDescent="0.25">
      <c r="A94" s="226" t="s">
        <v>357</v>
      </c>
    </row>
    <row r="95" spans="1:1" x14ac:dyDescent="0.25">
      <c r="A95" s="226" t="s">
        <v>435</v>
      </c>
    </row>
    <row r="96" spans="1:1" x14ac:dyDescent="0.25">
      <c r="A96" s="226" t="s">
        <v>437</v>
      </c>
    </row>
    <row r="97" spans="1:1" x14ac:dyDescent="0.25">
      <c r="A97" s="226" t="s">
        <v>378</v>
      </c>
    </row>
    <row r="98" spans="1:1" x14ac:dyDescent="0.25">
      <c r="A98" s="226" t="s">
        <v>355</v>
      </c>
    </row>
    <row r="99" spans="1:1" x14ac:dyDescent="0.25">
      <c r="A99" s="226" t="s">
        <v>354</v>
      </c>
    </row>
    <row r="100" spans="1:1" x14ac:dyDescent="0.25">
      <c r="A100" s="226" t="s">
        <v>436</v>
      </c>
    </row>
    <row r="101" spans="1:1" x14ac:dyDescent="0.25">
      <c r="A101" s="226" t="s">
        <v>456</v>
      </c>
    </row>
    <row r="102" spans="1:1" x14ac:dyDescent="0.25">
      <c r="A102" s="226" t="s">
        <v>455</v>
      </c>
    </row>
    <row r="103" spans="1:1" x14ac:dyDescent="0.25">
      <c r="A103" s="226" t="s">
        <v>342</v>
      </c>
    </row>
    <row r="104" spans="1:1" x14ac:dyDescent="0.25">
      <c r="A104" s="226" t="s">
        <v>341</v>
      </c>
    </row>
    <row r="105" spans="1:1" x14ac:dyDescent="0.25">
      <c r="A105" s="226" t="s">
        <v>363</v>
      </c>
    </row>
    <row r="106" spans="1:1" x14ac:dyDescent="0.25">
      <c r="A106" s="226" t="s">
        <v>405</v>
      </c>
    </row>
    <row r="107" spans="1:1" x14ac:dyDescent="0.25">
      <c r="A107" s="226" t="s">
        <v>345</v>
      </c>
    </row>
    <row r="108" spans="1:1" x14ac:dyDescent="0.25">
      <c r="A108" s="226" t="s">
        <v>390</v>
      </c>
    </row>
    <row r="109" spans="1:1" x14ac:dyDescent="0.25">
      <c r="A109" s="226" t="s">
        <v>398</v>
      </c>
    </row>
    <row r="110" spans="1:1" x14ac:dyDescent="0.25">
      <c r="A110" s="226" t="s">
        <v>339</v>
      </c>
    </row>
    <row r="111" spans="1:1" x14ac:dyDescent="0.25">
      <c r="A111" s="226" t="s">
        <v>356</v>
      </c>
    </row>
    <row r="112" spans="1:1" x14ac:dyDescent="0.25">
      <c r="A112" s="226" t="s">
        <v>337</v>
      </c>
    </row>
    <row r="113" spans="1:1" x14ac:dyDescent="0.25">
      <c r="A113" s="226" t="s">
        <v>346</v>
      </c>
    </row>
    <row r="114" spans="1:1" x14ac:dyDescent="0.25">
      <c r="A114" s="226" t="s">
        <v>417</v>
      </c>
    </row>
    <row r="115" spans="1:1" x14ac:dyDescent="0.25">
      <c r="A115" s="226" t="s">
        <v>457</v>
      </c>
    </row>
    <row r="116" spans="1:1" x14ac:dyDescent="0.25">
      <c r="A116" s="226" t="s">
        <v>415</v>
      </c>
    </row>
    <row r="117" spans="1:1" x14ac:dyDescent="0.25">
      <c r="A117" s="226" t="s">
        <v>338</v>
      </c>
    </row>
    <row r="118" spans="1:1" x14ac:dyDescent="0.25">
      <c r="A118" s="226" t="s">
        <v>379</v>
      </c>
    </row>
    <row r="119" spans="1:1" x14ac:dyDescent="0.25">
      <c r="A119" s="226" t="s">
        <v>396</v>
      </c>
    </row>
    <row r="120" spans="1:1" x14ac:dyDescent="0.25">
      <c r="A120" s="226" t="s">
        <v>416</v>
      </c>
    </row>
    <row r="121" spans="1:1" x14ac:dyDescent="0.25">
      <c r="A121" s="226" t="s">
        <v>397</v>
      </c>
    </row>
    <row r="122" spans="1:1" x14ac:dyDescent="0.25">
      <c r="A122" s="226" t="s">
        <v>385</v>
      </c>
    </row>
    <row r="123" spans="1:1" x14ac:dyDescent="0.25">
      <c r="A123" s="226" t="s">
        <v>386</v>
      </c>
    </row>
    <row r="124" spans="1:1" x14ac:dyDescent="0.25">
      <c r="A124" s="226" t="s">
        <v>384</v>
      </c>
    </row>
    <row r="125" spans="1:1" x14ac:dyDescent="0.25">
      <c r="A125" s="226" t="s">
        <v>404</v>
      </c>
    </row>
    <row r="126" spans="1:1" x14ac:dyDescent="0.25">
      <c r="A126" s="226" t="s">
        <v>371</v>
      </c>
    </row>
    <row r="127" spans="1:1" x14ac:dyDescent="0.25">
      <c r="A127" s="226" t="s">
        <v>370</v>
      </c>
    </row>
    <row r="128" spans="1:1" x14ac:dyDescent="0.25">
      <c r="A128" s="226" t="s">
        <v>366</v>
      </c>
    </row>
    <row r="129" spans="1:1" x14ac:dyDescent="0.25">
      <c r="A129" s="226" t="s">
        <v>368</v>
      </c>
    </row>
    <row r="130" spans="1:1" x14ac:dyDescent="0.25">
      <c r="A130" s="226" t="s">
        <v>364</v>
      </c>
    </row>
    <row r="131" spans="1:1" x14ac:dyDescent="0.25">
      <c r="A131" s="226" t="s">
        <v>369</v>
      </c>
    </row>
    <row r="132" spans="1:1" x14ac:dyDescent="0.25">
      <c r="A132" s="226" t="s">
        <v>365</v>
      </c>
    </row>
    <row r="133" spans="1:1" x14ac:dyDescent="0.25">
      <c r="A133" s="226" t="s">
        <v>367</v>
      </c>
    </row>
    <row r="134" spans="1:1" x14ac:dyDescent="0.25">
      <c r="A134" s="226" t="s">
        <v>328</v>
      </c>
    </row>
    <row r="135" spans="1:1" x14ac:dyDescent="0.25">
      <c r="A135" s="226" t="s">
        <v>327</v>
      </c>
    </row>
    <row r="136" spans="1:1" x14ac:dyDescent="0.25">
      <c r="A136" s="226" t="s">
        <v>326</v>
      </c>
    </row>
    <row r="137" spans="1:1" x14ac:dyDescent="0.25">
      <c r="A137" s="226" t="s">
        <v>392</v>
      </c>
    </row>
    <row r="138" spans="1:1" x14ac:dyDescent="0.25">
      <c r="A138" s="226" t="s">
        <v>340</v>
      </c>
    </row>
    <row r="139" spans="1:1" x14ac:dyDescent="0.25">
      <c r="A139" s="226" t="s">
        <v>574</v>
      </c>
    </row>
    <row r="140" spans="1:1" s="63" customFormat="1" ht="30" customHeight="1" x14ac:dyDescent="0.25">
      <c r="A140" s="226" t="s">
        <v>466</v>
      </c>
    </row>
    <row r="141" spans="1:1" x14ac:dyDescent="0.25">
      <c r="A141" s="226" t="s">
        <v>467</v>
      </c>
    </row>
    <row r="142" spans="1:1" x14ac:dyDescent="0.25">
      <c r="A142" s="226" t="s">
        <v>471</v>
      </c>
    </row>
    <row r="143" spans="1:1" x14ac:dyDescent="0.25">
      <c r="A143" s="226" t="s">
        <v>478</v>
      </c>
    </row>
    <row r="144" spans="1:1" x14ac:dyDescent="0.25">
      <c r="A144" s="226" t="s">
        <v>479</v>
      </c>
    </row>
    <row r="145" spans="1:1" x14ac:dyDescent="0.25">
      <c r="A145" s="226" t="s">
        <v>480</v>
      </c>
    </row>
    <row r="146" spans="1:1" x14ac:dyDescent="0.25">
      <c r="A146" s="226" t="s">
        <v>481</v>
      </c>
    </row>
    <row r="147" spans="1:1" x14ac:dyDescent="0.25">
      <c r="A147" s="226" t="s">
        <v>472</v>
      </c>
    </row>
    <row r="148" spans="1:1" x14ac:dyDescent="0.25">
      <c r="A148" s="226" t="s">
        <v>575</v>
      </c>
    </row>
    <row r="149" spans="1:1" x14ac:dyDescent="0.25">
      <c r="A149" s="226" t="s">
        <v>576</v>
      </c>
    </row>
    <row r="150" spans="1:1" x14ac:dyDescent="0.25">
      <c r="A150" s="226" t="s">
        <v>315</v>
      </c>
    </row>
    <row r="151" spans="1:1" x14ac:dyDescent="0.25">
      <c r="A151" s="226" t="s">
        <v>577</v>
      </c>
    </row>
    <row r="152" spans="1:1" x14ac:dyDescent="0.25">
      <c r="A152" s="226" t="s">
        <v>500</v>
      </c>
    </row>
    <row r="153" spans="1:1" x14ac:dyDescent="0.25">
      <c r="A153" s="226" t="s">
        <v>501</v>
      </c>
    </row>
    <row r="154" spans="1:1" x14ac:dyDescent="0.25">
      <c r="A154" s="226" t="s">
        <v>502</v>
      </c>
    </row>
    <row r="155" spans="1:1" x14ac:dyDescent="0.25">
      <c r="A155" s="226" t="s">
        <v>503</v>
      </c>
    </row>
    <row r="156" spans="1:1" x14ac:dyDescent="0.25">
      <c r="A156" s="226" t="s">
        <v>504</v>
      </c>
    </row>
    <row r="157" spans="1:1" x14ac:dyDescent="0.25">
      <c r="A157" s="226" t="s">
        <v>505</v>
      </c>
    </row>
    <row r="158" spans="1:1" x14ac:dyDescent="0.25">
      <c r="A158" s="226" t="s">
        <v>506</v>
      </c>
    </row>
    <row r="159" spans="1:1" x14ac:dyDescent="0.25">
      <c r="A159" s="226" t="s">
        <v>507</v>
      </c>
    </row>
    <row r="160" spans="1:1" x14ac:dyDescent="0.25">
      <c r="A160" s="226" t="s">
        <v>508</v>
      </c>
    </row>
    <row r="161" spans="1:1" x14ac:dyDescent="0.25">
      <c r="A161" s="226" t="s">
        <v>473</v>
      </c>
    </row>
    <row r="162" spans="1:1" x14ac:dyDescent="0.25">
      <c r="A162" s="226" t="s">
        <v>509</v>
      </c>
    </row>
    <row r="163" spans="1:1" x14ac:dyDescent="0.25">
      <c r="A163" s="226" t="s">
        <v>510</v>
      </c>
    </row>
    <row r="164" spans="1:1" x14ac:dyDescent="0.25">
      <c r="A164" s="226" t="s">
        <v>511</v>
      </c>
    </row>
    <row r="165" spans="1:1" x14ac:dyDescent="0.25">
      <c r="A165" s="226" t="s">
        <v>512</v>
      </c>
    </row>
    <row r="166" spans="1:1" x14ac:dyDescent="0.25">
      <c r="A166" s="226" t="s">
        <v>513</v>
      </c>
    </row>
    <row r="167" spans="1:1" x14ac:dyDescent="0.25">
      <c r="A167" s="226" t="s">
        <v>514</v>
      </c>
    </row>
    <row r="168" spans="1:1" x14ac:dyDescent="0.25">
      <c r="A168" s="226" t="s">
        <v>515</v>
      </c>
    </row>
    <row r="169" spans="1:1" x14ac:dyDescent="0.25">
      <c r="A169" s="226" t="s">
        <v>516</v>
      </c>
    </row>
    <row r="170" spans="1:1" x14ac:dyDescent="0.25">
      <c r="A170" s="226" t="s">
        <v>517</v>
      </c>
    </row>
    <row r="171" spans="1:1" x14ac:dyDescent="0.25">
      <c r="A171" s="226" t="s">
        <v>518</v>
      </c>
    </row>
    <row r="172" spans="1:1" x14ac:dyDescent="0.25">
      <c r="A172" s="226" t="s">
        <v>519</v>
      </c>
    </row>
    <row r="173" spans="1:1" x14ac:dyDescent="0.25">
      <c r="A173" s="226" t="s">
        <v>520</v>
      </c>
    </row>
    <row r="174" spans="1:1" x14ac:dyDescent="0.25">
      <c r="A174" s="226" t="s">
        <v>521</v>
      </c>
    </row>
    <row r="175" spans="1:1" x14ac:dyDescent="0.25">
      <c r="A175" s="226" t="s">
        <v>522</v>
      </c>
    </row>
    <row r="176" spans="1:1" x14ac:dyDescent="0.25">
      <c r="A176" s="226" t="s">
        <v>523</v>
      </c>
    </row>
    <row r="177" spans="1:1" x14ac:dyDescent="0.25">
      <c r="A177" s="226" t="s">
        <v>524</v>
      </c>
    </row>
    <row r="178" spans="1:1" x14ac:dyDescent="0.25">
      <c r="A178" s="226" t="s">
        <v>525</v>
      </c>
    </row>
    <row r="179" spans="1:1" x14ac:dyDescent="0.25">
      <c r="A179" s="226" t="s">
        <v>526</v>
      </c>
    </row>
    <row r="180" spans="1:1" x14ac:dyDescent="0.25">
      <c r="A180" s="226" t="s">
        <v>527</v>
      </c>
    </row>
    <row r="181" spans="1:1" x14ac:dyDescent="0.25">
      <c r="A181" s="226" t="s">
        <v>528</v>
      </c>
    </row>
    <row r="182" spans="1:1" x14ac:dyDescent="0.25">
      <c r="A182" s="226" t="s">
        <v>529</v>
      </c>
    </row>
    <row r="183" spans="1:1" x14ac:dyDescent="0.25">
      <c r="A183" s="226" t="s">
        <v>482</v>
      </c>
    </row>
    <row r="184" spans="1:1" x14ac:dyDescent="0.25">
      <c r="A184" s="226" t="s">
        <v>483</v>
      </c>
    </row>
    <row r="185" spans="1:1" x14ac:dyDescent="0.25">
      <c r="A185" s="226" t="s">
        <v>484</v>
      </c>
    </row>
    <row r="186" spans="1:1" x14ac:dyDescent="0.25">
      <c r="A186" s="226" t="s">
        <v>485</v>
      </c>
    </row>
    <row r="187" spans="1:1" x14ac:dyDescent="0.25">
      <c r="A187" s="226" t="s">
        <v>486</v>
      </c>
    </row>
    <row r="188" spans="1:1" x14ac:dyDescent="0.25">
      <c r="A188" s="226" t="s">
        <v>487</v>
      </c>
    </row>
    <row r="189" spans="1:1" x14ac:dyDescent="0.25">
      <c r="A189" s="226" t="s">
        <v>488</v>
      </c>
    </row>
    <row r="190" spans="1:1" x14ac:dyDescent="0.25">
      <c r="A190" s="226" t="s">
        <v>489</v>
      </c>
    </row>
    <row r="191" spans="1:1" x14ac:dyDescent="0.25">
      <c r="A191" s="226" t="s">
        <v>490</v>
      </c>
    </row>
    <row r="192" spans="1:1" x14ac:dyDescent="0.25">
      <c r="A192" s="226" t="s">
        <v>491</v>
      </c>
    </row>
    <row r="193" spans="1:1" x14ac:dyDescent="0.25">
      <c r="A193" s="226" t="s">
        <v>318</v>
      </c>
    </row>
    <row r="194" spans="1:1" x14ac:dyDescent="0.25">
      <c r="A194" s="226" t="s">
        <v>492</v>
      </c>
    </row>
    <row r="195" spans="1:1" x14ac:dyDescent="0.25">
      <c r="A195" s="226" t="s">
        <v>493</v>
      </c>
    </row>
    <row r="196" spans="1:1" x14ac:dyDescent="0.25">
      <c r="A196" s="226" t="s">
        <v>494</v>
      </c>
    </row>
    <row r="197" spans="1:1" x14ac:dyDescent="0.25">
      <c r="A197" s="226" t="s">
        <v>495</v>
      </c>
    </row>
    <row r="198" spans="1:1" x14ac:dyDescent="0.25">
      <c r="A198" s="226" t="s">
        <v>496</v>
      </c>
    </row>
    <row r="199" spans="1:1" x14ac:dyDescent="0.25">
      <c r="A199" s="226" t="s">
        <v>497</v>
      </c>
    </row>
    <row r="200" spans="1:1" ht="15.6" x14ac:dyDescent="0.25">
      <c r="A200" s="24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0"/>
  <sheetViews>
    <sheetView workbookViewId="0">
      <selection activeCell="E2" sqref="E2"/>
    </sheetView>
  </sheetViews>
  <sheetFormatPr defaultColWidth="10.08984375" defaultRowHeight="15" customHeight="1" x14ac:dyDescent="0.25"/>
  <cols>
    <col min="1" max="1" width="5.08984375" style="9" bestFit="1" customWidth="1"/>
    <col min="2" max="2" width="31" style="9" bestFit="1" customWidth="1"/>
    <col min="3" max="3" width="35.6328125" style="9" bestFit="1" customWidth="1"/>
    <col min="4" max="4" width="10.08984375" style="9"/>
    <col min="5" max="5" width="57.6328125" style="9" bestFit="1" customWidth="1"/>
    <col min="6" max="16384" width="10.08984375" style="9"/>
  </cols>
  <sheetData>
    <row r="1" spans="1:5" ht="15" customHeight="1" x14ac:dyDescent="0.3">
      <c r="A1" s="7" t="s">
        <v>578</v>
      </c>
      <c r="B1" s="7" t="s">
        <v>579</v>
      </c>
      <c r="C1" s="8" t="s">
        <v>580</v>
      </c>
      <c r="D1" s="7"/>
      <c r="E1" s="7" t="s">
        <v>581</v>
      </c>
    </row>
    <row r="2" spans="1:5" x14ac:dyDescent="0.25">
      <c r="A2" s="10" t="str">
        <f t="shared" ref="A2:A20" si="0">LEFT(C2,4)</f>
        <v>1301</v>
      </c>
      <c r="B2" s="10" t="str">
        <f t="shared" ref="B2:B20" si="1">MID(C2,6,200)</f>
        <v>BPS Kabupaten Kepulauan Mentawai</v>
      </c>
      <c r="C2" s="47" t="s">
        <v>582</v>
      </c>
      <c r="E2" s="10" t="s">
        <v>583</v>
      </c>
    </row>
    <row r="3" spans="1:5" x14ac:dyDescent="0.25">
      <c r="A3" s="10" t="str">
        <f t="shared" si="0"/>
        <v>1302</v>
      </c>
      <c r="B3" s="10" t="str">
        <f t="shared" si="1"/>
        <v>BPS Kabupaten Pesisir Selatan</v>
      </c>
      <c r="C3" s="47" t="s">
        <v>584</v>
      </c>
      <c r="E3" s="10" t="s">
        <v>585</v>
      </c>
    </row>
    <row r="4" spans="1:5" x14ac:dyDescent="0.25">
      <c r="A4" s="10" t="str">
        <f t="shared" si="0"/>
        <v>1303</v>
      </c>
      <c r="B4" s="10" t="str">
        <f t="shared" si="1"/>
        <v>BPS Kabupaten Solok</v>
      </c>
      <c r="C4" s="47" t="s">
        <v>586</v>
      </c>
      <c r="E4" s="10" t="s">
        <v>587</v>
      </c>
    </row>
    <row r="5" spans="1:5" x14ac:dyDescent="0.25">
      <c r="A5" s="10" t="str">
        <f t="shared" si="0"/>
        <v>1304</v>
      </c>
      <c r="B5" s="10" t="str">
        <f t="shared" si="1"/>
        <v>BPS Kabupaten Sijunjung</v>
      </c>
      <c r="C5" s="47" t="s">
        <v>588</v>
      </c>
      <c r="E5" s="10" t="s">
        <v>589</v>
      </c>
    </row>
    <row r="6" spans="1:5" x14ac:dyDescent="0.25">
      <c r="A6" s="10" t="str">
        <f t="shared" si="0"/>
        <v>1305</v>
      </c>
      <c r="B6" s="10" t="str">
        <f t="shared" si="1"/>
        <v>BPS Kabupaten Tanah Datar</v>
      </c>
      <c r="C6" s="47" t="s">
        <v>590</v>
      </c>
      <c r="E6" s="10" t="s">
        <v>591</v>
      </c>
    </row>
    <row r="7" spans="1:5" x14ac:dyDescent="0.25">
      <c r="A7" s="10" t="str">
        <f t="shared" si="0"/>
        <v>1306</v>
      </c>
      <c r="B7" s="10" t="str">
        <f t="shared" si="1"/>
        <v>BPS Kabupaten Padang Pariaman</v>
      </c>
      <c r="C7" s="47" t="s">
        <v>592</v>
      </c>
      <c r="E7" s="10" t="s">
        <v>593</v>
      </c>
    </row>
    <row r="8" spans="1:5" x14ac:dyDescent="0.25">
      <c r="A8" s="10" t="str">
        <f t="shared" si="0"/>
        <v>1307</v>
      </c>
      <c r="B8" s="10" t="str">
        <f t="shared" si="1"/>
        <v>BPS Kabupaten Agam</v>
      </c>
      <c r="C8" s="47" t="s">
        <v>594</v>
      </c>
      <c r="E8" s="10" t="s">
        <v>595</v>
      </c>
    </row>
    <row r="9" spans="1:5" x14ac:dyDescent="0.25">
      <c r="A9" s="10" t="str">
        <f t="shared" si="0"/>
        <v>1308</v>
      </c>
      <c r="B9" s="10" t="str">
        <f t="shared" si="1"/>
        <v>BPS Kabupaten Lima Puluh Kota</v>
      </c>
      <c r="C9" s="47" t="s">
        <v>596</v>
      </c>
      <c r="E9" s="10" t="s">
        <v>597</v>
      </c>
    </row>
    <row r="10" spans="1:5" x14ac:dyDescent="0.25">
      <c r="A10" s="10" t="str">
        <f t="shared" si="0"/>
        <v>1309</v>
      </c>
      <c r="B10" s="10" t="str">
        <f t="shared" si="1"/>
        <v>BPS Kabupaten Pasaman</v>
      </c>
      <c r="C10" s="47" t="s">
        <v>598</v>
      </c>
      <c r="E10" s="10" t="s">
        <v>599</v>
      </c>
    </row>
    <row r="11" spans="1:5" x14ac:dyDescent="0.25">
      <c r="A11" s="10" t="str">
        <f t="shared" si="0"/>
        <v>1310</v>
      </c>
      <c r="B11" s="10" t="str">
        <f t="shared" si="1"/>
        <v>BPS Kabupaten Solok Selatan</v>
      </c>
      <c r="C11" s="47" t="s">
        <v>600</v>
      </c>
      <c r="E11" s="10" t="s">
        <v>601</v>
      </c>
    </row>
    <row r="12" spans="1:5" x14ac:dyDescent="0.25">
      <c r="A12" s="10" t="str">
        <f t="shared" si="0"/>
        <v>1311</v>
      </c>
      <c r="B12" s="10" t="str">
        <f t="shared" si="1"/>
        <v>BPS Kabupaten Dharmasraya</v>
      </c>
      <c r="C12" s="47" t="s">
        <v>602</v>
      </c>
    </row>
    <row r="13" spans="1:5" x14ac:dyDescent="0.25">
      <c r="A13" s="10" t="str">
        <f t="shared" si="0"/>
        <v>1312</v>
      </c>
      <c r="B13" s="10" t="str">
        <f t="shared" si="1"/>
        <v>BPS Kabupaten Pasaman Barat</v>
      </c>
      <c r="C13" s="47" t="s">
        <v>603</v>
      </c>
    </row>
    <row r="14" spans="1:5" x14ac:dyDescent="0.25">
      <c r="A14" s="10" t="str">
        <f t="shared" si="0"/>
        <v>1371</v>
      </c>
      <c r="B14" s="10" t="str">
        <f t="shared" si="1"/>
        <v>BPS Kota Padang</v>
      </c>
      <c r="C14" s="47" t="s">
        <v>604</v>
      </c>
    </row>
    <row r="15" spans="1:5" x14ac:dyDescent="0.25">
      <c r="A15" s="10" t="str">
        <f t="shared" si="0"/>
        <v>1372</v>
      </c>
      <c r="B15" s="10" t="str">
        <f t="shared" si="1"/>
        <v>BPS Kota Solok</v>
      </c>
      <c r="C15" s="47" t="s">
        <v>605</v>
      </c>
    </row>
    <row r="16" spans="1:5" x14ac:dyDescent="0.25">
      <c r="A16" s="10" t="str">
        <f t="shared" si="0"/>
        <v>1373</v>
      </c>
      <c r="B16" s="10" t="str">
        <f t="shared" si="1"/>
        <v>BPS Kota Sawahlunto</v>
      </c>
      <c r="C16" s="47" t="s">
        <v>606</v>
      </c>
    </row>
    <row r="17" spans="1:3" x14ac:dyDescent="0.25">
      <c r="A17" s="10" t="str">
        <f t="shared" si="0"/>
        <v>1374</v>
      </c>
      <c r="B17" s="10" t="str">
        <f t="shared" si="1"/>
        <v>BPS Kota Padang Panjang</v>
      </c>
      <c r="C17" s="47" t="s">
        <v>607</v>
      </c>
    </row>
    <row r="18" spans="1:3" x14ac:dyDescent="0.25">
      <c r="A18" s="10" t="str">
        <f t="shared" si="0"/>
        <v>1375</v>
      </c>
      <c r="B18" s="10" t="str">
        <f t="shared" si="1"/>
        <v>BPS Kota Bukittinggi</v>
      </c>
      <c r="C18" s="47" t="s">
        <v>608</v>
      </c>
    </row>
    <row r="19" spans="1:3" x14ac:dyDescent="0.25">
      <c r="A19" s="10" t="str">
        <f t="shared" si="0"/>
        <v>1376</v>
      </c>
      <c r="B19" s="10" t="str">
        <f t="shared" si="1"/>
        <v>BPS Kota Payakumbuh</v>
      </c>
      <c r="C19" s="47" t="s">
        <v>609</v>
      </c>
    </row>
    <row r="20" spans="1:3" x14ac:dyDescent="0.25">
      <c r="A20" s="10" t="str">
        <f t="shared" si="0"/>
        <v>1377</v>
      </c>
      <c r="B20" s="10" t="str">
        <f t="shared" si="1"/>
        <v>BPS Kota Pariaman</v>
      </c>
      <c r="C20" s="47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F1CF-4EE0-4961-9799-2194FC449602}">
  <sheetPr>
    <pageSetUpPr fitToPage="1"/>
  </sheetPr>
  <dimension ref="A1:AH30"/>
  <sheetViews>
    <sheetView zoomScaleNormal="100" workbookViewId="0">
      <selection activeCell="Q4" sqref="Q4"/>
    </sheetView>
  </sheetViews>
  <sheetFormatPr defaultRowHeight="11.4" x14ac:dyDescent="0.25"/>
  <cols>
    <col min="1" max="2" width="3.08984375" style="138" customWidth="1"/>
    <col min="3" max="3" width="3.90625" style="138" customWidth="1"/>
    <col min="4" max="4" width="3.08984375" style="138" customWidth="1"/>
    <col min="5" max="5" width="3.90625" style="138" customWidth="1"/>
    <col min="6" max="6" width="3" style="138" customWidth="1"/>
    <col min="7" max="7" width="3.90625" style="138" customWidth="1"/>
    <col min="8" max="8" width="3" style="138" customWidth="1"/>
    <col min="9" max="9" width="4.08984375" style="138" customWidth="1"/>
    <col min="10" max="10" width="2.90625" style="138" customWidth="1"/>
    <col min="11" max="11" width="4.54296875" style="138" customWidth="1"/>
    <col min="12" max="12" width="2.453125" style="138" customWidth="1"/>
    <col min="13" max="13" width="3.90625" style="138" customWidth="1"/>
    <col min="14" max="16" width="3.08984375" style="138" customWidth="1"/>
    <col min="17" max="17" width="12.453125" style="138" customWidth="1"/>
    <col min="18" max="18" width="4.36328125" style="138" customWidth="1"/>
    <col min="19" max="19" width="3.6328125" style="138" customWidth="1"/>
    <col min="20" max="20" width="3.36328125" style="138" customWidth="1"/>
    <col min="21" max="22" width="3.08984375" style="138" customWidth="1"/>
    <col min="23" max="23" width="3" style="138" customWidth="1"/>
    <col min="24" max="25" width="3.08984375" style="138" customWidth="1"/>
    <col min="26" max="26" width="4.6328125" style="138" customWidth="1"/>
    <col min="27" max="27" width="3.08984375" style="138" customWidth="1"/>
    <col min="28" max="28" width="5.36328125" style="138" customWidth="1"/>
    <col min="29" max="29" width="3.36328125" style="138" customWidth="1"/>
    <col min="30" max="30" width="2.90625" style="138" customWidth="1"/>
    <col min="31" max="31" width="9.08984375" style="138" bestFit="1" customWidth="1"/>
    <col min="32" max="33" width="3.08984375" style="138" customWidth="1"/>
    <col min="34" max="34" width="2.90625" style="138" customWidth="1"/>
    <col min="35" max="256" width="8.90625" style="138"/>
    <col min="257" max="258" width="3.08984375" style="138" customWidth="1"/>
    <col min="259" max="259" width="3.90625" style="138" customWidth="1"/>
    <col min="260" max="260" width="3.08984375" style="138" customWidth="1"/>
    <col min="261" max="261" width="3.90625" style="138" customWidth="1"/>
    <col min="262" max="262" width="3" style="138" customWidth="1"/>
    <col min="263" max="263" width="3.90625" style="138" customWidth="1"/>
    <col min="264" max="264" width="3" style="138" customWidth="1"/>
    <col min="265" max="265" width="4.08984375" style="138" customWidth="1"/>
    <col min="266" max="266" width="2.90625" style="138" customWidth="1"/>
    <col min="267" max="267" width="4.54296875" style="138" customWidth="1"/>
    <col min="268" max="268" width="2.453125" style="138" customWidth="1"/>
    <col min="269" max="269" width="3.90625" style="138" customWidth="1"/>
    <col min="270" max="273" width="3.08984375" style="138" customWidth="1"/>
    <col min="274" max="274" width="4.36328125" style="138" customWidth="1"/>
    <col min="275" max="275" width="3.6328125" style="138" customWidth="1"/>
    <col min="276" max="276" width="3.36328125" style="138" customWidth="1"/>
    <col min="277" max="278" width="3.08984375" style="138" customWidth="1"/>
    <col min="279" max="279" width="3" style="138" customWidth="1"/>
    <col min="280" max="281" width="3.08984375" style="138" customWidth="1"/>
    <col min="282" max="282" width="4.6328125" style="138" customWidth="1"/>
    <col min="283" max="283" width="3.08984375" style="138" customWidth="1"/>
    <col min="284" max="284" width="5.36328125" style="138" customWidth="1"/>
    <col min="285" max="285" width="3.36328125" style="138" customWidth="1"/>
    <col min="286" max="287" width="2.90625" style="138" customWidth="1"/>
    <col min="288" max="289" width="3.08984375" style="138" customWidth="1"/>
    <col min="290" max="290" width="2.90625" style="138" customWidth="1"/>
    <col min="291" max="512" width="8.90625" style="138"/>
    <col min="513" max="514" width="3.08984375" style="138" customWidth="1"/>
    <col min="515" max="515" width="3.90625" style="138" customWidth="1"/>
    <col min="516" max="516" width="3.08984375" style="138" customWidth="1"/>
    <col min="517" max="517" width="3.90625" style="138" customWidth="1"/>
    <col min="518" max="518" width="3" style="138" customWidth="1"/>
    <col min="519" max="519" width="3.90625" style="138" customWidth="1"/>
    <col min="520" max="520" width="3" style="138" customWidth="1"/>
    <col min="521" max="521" width="4.08984375" style="138" customWidth="1"/>
    <col min="522" max="522" width="2.90625" style="138" customWidth="1"/>
    <col min="523" max="523" width="4.54296875" style="138" customWidth="1"/>
    <col min="524" max="524" width="2.453125" style="138" customWidth="1"/>
    <col min="525" max="525" width="3.90625" style="138" customWidth="1"/>
    <col min="526" max="529" width="3.08984375" style="138" customWidth="1"/>
    <col min="530" max="530" width="4.36328125" style="138" customWidth="1"/>
    <col min="531" max="531" width="3.6328125" style="138" customWidth="1"/>
    <col min="532" max="532" width="3.36328125" style="138" customWidth="1"/>
    <col min="533" max="534" width="3.08984375" style="138" customWidth="1"/>
    <col min="535" max="535" width="3" style="138" customWidth="1"/>
    <col min="536" max="537" width="3.08984375" style="138" customWidth="1"/>
    <col min="538" max="538" width="4.6328125" style="138" customWidth="1"/>
    <col min="539" max="539" width="3.08984375" style="138" customWidth="1"/>
    <col min="540" max="540" width="5.36328125" style="138" customWidth="1"/>
    <col min="541" max="541" width="3.36328125" style="138" customWidth="1"/>
    <col min="542" max="543" width="2.90625" style="138" customWidth="1"/>
    <col min="544" max="545" width="3.08984375" style="138" customWidth="1"/>
    <col min="546" max="546" width="2.90625" style="138" customWidth="1"/>
    <col min="547" max="768" width="8.90625" style="138"/>
    <col min="769" max="770" width="3.08984375" style="138" customWidth="1"/>
    <col min="771" max="771" width="3.90625" style="138" customWidth="1"/>
    <col min="772" max="772" width="3.08984375" style="138" customWidth="1"/>
    <col min="773" max="773" width="3.90625" style="138" customWidth="1"/>
    <col min="774" max="774" width="3" style="138" customWidth="1"/>
    <col min="775" max="775" width="3.90625" style="138" customWidth="1"/>
    <col min="776" max="776" width="3" style="138" customWidth="1"/>
    <col min="777" max="777" width="4.08984375" style="138" customWidth="1"/>
    <col min="778" max="778" width="2.90625" style="138" customWidth="1"/>
    <col min="779" max="779" width="4.54296875" style="138" customWidth="1"/>
    <col min="780" max="780" width="2.453125" style="138" customWidth="1"/>
    <col min="781" max="781" width="3.90625" style="138" customWidth="1"/>
    <col min="782" max="785" width="3.08984375" style="138" customWidth="1"/>
    <col min="786" max="786" width="4.36328125" style="138" customWidth="1"/>
    <col min="787" max="787" width="3.6328125" style="138" customWidth="1"/>
    <col min="788" max="788" width="3.36328125" style="138" customWidth="1"/>
    <col min="789" max="790" width="3.08984375" style="138" customWidth="1"/>
    <col min="791" max="791" width="3" style="138" customWidth="1"/>
    <col min="792" max="793" width="3.08984375" style="138" customWidth="1"/>
    <col min="794" max="794" width="4.6328125" style="138" customWidth="1"/>
    <col min="795" max="795" width="3.08984375" style="138" customWidth="1"/>
    <col min="796" max="796" width="5.36328125" style="138" customWidth="1"/>
    <col min="797" max="797" width="3.36328125" style="138" customWidth="1"/>
    <col min="798" max="799" width="2.90625" style="138" customWidth="1"/>
    <col min="800" max="801" width="3.08984375" style="138" customWidth="1"/>
    <col min="802" max="802" width="2.90625" style="138" customWidth="1"/>
    <col min="803" max="1024" width="8.90625" style="138"/>
    <col min="1025" max="1026" width="3.08984375" style="138" customWidth="1"/>
    <col min="1027" max="1027" width="3.90625" style="138" customWidth="1"/>
    <col min="1028" max="1028" width="3.08984375" style="138" customWidth="1"/>
    <col min="1029" max="1029" width="3.90625" style="138" customWidth="1"/>
    <col min="1030" max="1030" width="3" style="138" customWidth="1"/>
    <col min="1031" max="1031" width="3.90625" style="138" customWidth="1"/>
    <col min="1032" max="1032" width="3" style="138" customWidth="1"/>
    <col min="1033" max="1033" width="4.08984375" style="138" customWidth="1"/>
    <col min="1034" max="1034" width="2.90625" style="138" customWidth="1"/>
    <col min="1035" max="1035" width="4.54296875" style="138" customWidth="1"/>
    <col min="1036" max="1036" width="2.453125" style="138" customWidth="1"/>
    <col min="1037" max="1037" width="3.90625" style="138" customWidth="1"/>
    <col min="1038" max="1041" width="3.08984375" style="138" customWidth="1"/>
    <col min="1042" max="1042" width="4.36328125" style="138" customWidth="1"/>
    <col min="1043" max="1043" width="3.6328125" style="138" customWidth="1"/>
    <col min="1044" max="1044" width="3.36328125" style="138" customWidth="1"/>
    <col min="1045" max="1046" width="3.08984375" style="138" customWidth="1"/>
    <col min="1047" max="1047" width="3" style="138" customWidth="1"/>
    <col min="1048" max="1049" width="3.08984375" style="138" customWidth="1"/>
    <col min="1050" max="1050" width="4.6328125" style="138" customWidth="1"/>
    <col min="1051" max="1051" width="3.08984375" style="138" customWidth="1"/>
    <col min="1052" max="1052" width="5.36328125" style="138" customWidth="1"/>
    <col min="1053" max="1053" width="3.36328125" style="138" customWidth="1"/>
    <col min="1054" max="1055" width="2.90625" style="138" customWidth="1"/>
    <col min="1056" max="1057" width="3.08984375" style="138" customWidth="1"/>
    <col min="1058" max="1058" width="2.90625" style="138" customWidth="1"/>
    <col min="1059" max="1280" width="8.90625" style="138"/>
    <col min="1281" max="1282" width="3.08984375" style="138" customWidth="1"/>
    <col min="1283" max="1283" width="3.90625" style="138" customWidth="1"/>
    <col min="1284" max="1284" width="3.08984375" style="138" customWidth="1"/>
    <col min="1285" max="1285" width="3.90625" style="138" customWidth="1"/>
    <col min="1286" max="1286" width="3" style="138" customWidth="1"/>
    <col min="1287" max="1287" width="3.90625" style="138" customWidth="1"/>
    <col min="1288" max="1288" width="3" style="138" customWidth="1"/>
    <col min="1289" max="1289" width="4.08984375" style="138" customWidth="1"/>
    <col min="1290" max="1290" width="2.90625" style="138" customWidth="1"/>
    <col min="1291" max="1291" width="4.54296875" style="138" customWidth="1"/>
    <col min="1292" max="1292" width="2.453125" style="138" customWidth="1"/>
    <col min="1293" max="1293" width="3.90625" style="138" customWidth="1"/>
    <col min="1294" max="1297" width="3.08984375" style="138" customWidth="1"/>
    <col min="1298" max="1298" width="4.36328125" style="138" customWidth="1"/>
    <col min="1299" max="1299" width="3.6328125" style="138" customWidth="1"/>
    <col min="1300" max="1300" width="3.36328125" style="138" customWidth="1"/>
    <col min="1301" max="1302" width="3.08984375" style="138" customWidth="1"/>
    <col min="1303" max="1303" width="3" style="138" customWidth="1"/>
    <col min="1304" max="1305" width="3.08984375" style="138" customWidth="1"/>
    <col min="1306" max="1306" width="4.6328125" style="138" customWidth="1"/>
    <col min="1307" max="1307" width="3.08984375" style="138" customWidth="1"/>
    <col min="1308" max="1308" width="5.36328125" style="138" customWidth="1"/>
    <col min="1309" max="1309" width="3.36328125" style="138" customWidth="1"/>
    <col min="1310" max="1311" width="2.90625" style="138" customWidth="1"/>
    <col min="1312" max="1313" width="3.08984375" style="138" customWidth="1"/>
    <col min="1314" max="1314" width="2.90625" style="138" customWidth="1"/>
    <col min="1315" max="1536" width="8.90625" style="138"/>
    <col min="1537" max="1538" width="3.08984375" style="138" customWidth="1"/>
    <col min="1539" max="1539" width="3.90625" style="138" customWidth="1"/>
    <col min="1540" max="1540" width="3.08984375" style="138" customWidth="1"/>
    <col min="1541" max="1541" width="3.90625" style="138" customWidth="1"/>
    <col min="1542" max="1542" width="3" style="138" customWidth="1"/>
    <col min="1543" max="1543" width="3.90625" style="138" customWidth="1"/>
    <col min="1544" max="1544" width="3" style="138" customWidth="1"/>
    <col min="1545" max="1545" width="4.08984375" style="138" customWidth="1"/>
    <col min="1546" max="1546" width="2.90625" style="138" customWidth="1"/>
    <col min="1547" max="1547" width="4.54296875" style="138" customWidth="1"/>
    <col min="1548" max="1548" width="2.453125" style="138" customWidth="1"/>
    <col min="1549" max="1549" width="3.90625" style="138" customWidth="1"/>
    <col min="1550" max="1553" width="3.08984375" style="138" customWidth="1"/>
    <col min="1554" max="1554" width="4.36328125" style="138" customWidth="1"/>
    <col min="1555" max="1555" width="3.6328125" style="138" customWidth="1"/>
    <col min="1556" max="1556" width="3.36328125" style="138" customWidth="1"/>
    <col min="1557" max="1558" width="3.08984375" style="138" customWidth="1"/>
    <col min="1559" max="1559" width="3" style="138" customWidth="1"/>
    <col min="1560" max="1561" width="3.08984375" style="138" customWidth="1"/>
    <col min="1562" max="1562" width="4.6328125" style="138" customWidth="1"/>
    <col min="1563" max="1563" width="3.08984375" style="138" customWidth="1"/>
    <col min="1564" max="1564" width="5.36328125" style="138" customWidth="1"/>
    <col min="1565" max="1565" width="3.36328125" style="138" customWidth="1"/>
    <col min="1566" max="1567" width="2.90625" style="138" customWidth="1"/>
    <col min="1568" max="1569" width="3.08984375" style="138" customWidth="1"/>
    <col min="1570" max="1570" width="2.90625" style="138" customWidth="1"/>
    <col min="1571" max="1792" width="8.90625" style="138"/>
    <col min="1793" max="1794" width="3.08984375" style="138" customWidth="1"/>
    <col min="1795" max="1795" width="3.90625" style="138" customWidth="1"/>
    <col min="1796" max="1796" width="3.08984375" style="138" customWidth="1"/>
    <col min="1797" max="1797" width="3.90625" style="138" customWidth="1"/>
    <col min="1798" max="1798" width="3" style="138" customWidth="1"/>
    <col min="1799" max="1799" width="3.90625" style="138" customWidth="1"/>
    <col min="1800" max="1800" width="3" style="138" customWidth="1"/>
    <col min="1801" max="1801" width="4.08984375" style="138" customWidth="1"/>
    <col min="1802" max="1802" width="2.90625" style="138" customWidth="1"/>
    <col min="1803" max="1803" width="4.54296875" style="138" customWidth="1"/>
    <col min="1804" max="1804" width="2.453125" style="138" customWidth="1"/>
    <col min="1805" max="1805" width="3.90625" style="138" customWidth="1"/>
    <col min="1806" max="1809" width="3.08984375" style="138" customWidth="1"/>
    <col min="1810" max="1810" width="4.36328125" style="138" customWidth="1"/>
    <col min="1811" max="1811" width="3.6328125" style="138" customWidth="1"/>
    <col min="1812" max="1812" width="3.36328125" style="138" customWidth="1"/>
    <col min="1813" max="1814" width="3.08984375" style="138" customWidth="1"/>
    <col min="1815" max="1815" width="3" style="138" customWidth="1"/>
    <col min="1816" max="1817" width="3.08984375" style="138" customWidth="1"/>
    <col min="1818" max="1818" width="4.6328125" style="138" customWidth="1"/>
    <col min="1819" max="1819" width="3.08984375" style="138" customWidth="1"/>
    <col min="1820" max="1820" width="5.36328125" style="138" customWidth="1"/>
    <col min="1821" max="1821" width="3.36328125" style="138" customWidth="1"/>
    <col min="1822" max="1823" width="2.90625" style="138" customWidth="1"/>
    <col min="1824" max="1825" width="3.08984375" style="138" customWidth="1"/>
    <col min="1826" max="1826" width="2.90625" style="138" customWidth="1"/>
    <col min="1827" max="2048" width="8.90625" style="138"/>
    <col min="2049" max="2050" width="3.08984375" style="138" customWidth="1"/>
    <col min="2051" max="2051" width="3.90625" style="138" customWidth="1"/>
    <col min="2052" max="2052" width="3.08984375" style="138" customWidth="1"/>
    <col min="2053" max="2053" width="3.90625" style="138" customWidth="1"/>
    <col min="2054" max="2054" width="3" style="138" customWidth="1"/>
    <col min="2055" max="2055" width="3.90625" style="138" customWidth="1"/>
    <col min="2056" max="2056" width="3" style="138" customWidth="1"/>
    <col min="2057" max="2057" width="4.08984375" style="138" customWidth="1"/>
    <col min="2058" max="2058" width="2.90625" style="138" customWidth="1"/>
    <col min="2059" max="2059" width="4.54296875" style="138" customWidth="1"/>
    <col min="2060" max="2060" width="2.453125" style="138" customWidth="1"/>
    <col min="2061" max="2061" width="3.90625" style="138" customWidth="1"/>
    <col min="2062" max="2065" width="3.08984375" style="138" customWidth="1"/>
    <col min="2066" max="2066" width="4.36328125" style="138" customWidth="1"/>
    <col min="2067" max="2067" width="3.6328125" style="138" customWidth="1"/>
    <col min="2068" max="2068" width="3.36328125" style="138" customWidth="1"/>
    <col min="2069" max="2070" width="3.08984375" style="138" customWidth="1"/>
    <col min="2071" max="2071" width="3" style="138" customWidth="1"/>
    <col min="2072" max="2073" width="3.08984375" style="138" customWidth="1"/>
    <col min="2074" max="2074" width="4.6328125" style="138" customWidth="1"/>
    <col min="2075" max="2075" width="3.08984375" style="138" customWidth="1"/>
    <col min="2076" max="2076" width="5.36328125" style="138" customWidth="1"/>
    <col min="2077" max="2077" width="3.36328125" style="138" customWidth="1"/>
    <col min="2078" max="2079" width="2.90625" style="138" customWidth="1"/>
    <col min="2080" max="2081" width="3.08984375" style="138" customWidth="1"/>
    <col min="2082" max="2082" width="2.90625" style="138" customWidth="1"/>
    <col min="2083" max="2304" width="8.90625" style="138"/>
    <col min="2305" max="2306" width="3.08984375" style="138" customWidth="1"/>
    <col min="2307" max="2307" width="3.90625" style="138" customWidth="1"/>
    <col min="2308" max="2308" width="3.08984375" style="138" customWidth="1"/>
    <col min="2309" max="2309" width="3.90625" style="138" customWidth="1"/>
    <col min="2310" max="2310" width="3" style="138" customWidth="1"/>
    <col min="2311" max="2311" width="3.90625" style="138" customWidth="1"/>
    <col min="2312" max="2312" width="3" style="138" customWidth="1"/>
    <col min="2313" max="2313" width="4.08984375" style="138" customWidth="1"/>
    <col min="2314" max="2314" width="2.90625" style="138" customWidth="1"/>
    <col min="2315" max="2315" width="4.54296875" style="138" customWidth="1"/>
    <col min="2316" max="2316" width="2.453125" style="138" customWidth="1"/>
    <col min="2317" max="2317" width="3.90625" style="138" customWidth="1"/>
    <col min="2318" max="2321" width="3.08984375" style="138" customWidth="1"/>
    <col min="2322" max="2322" width="4.36328125" style="138" customWidth="1"/>
    <col min="2323" max="2323" width="3.6328125" style="138" customWidth="1"/>
    <col min="2324" max="2324" width="3.36328125" style="138" customWidth="1"/>
    <col min="2325" max="2326" width="3.08984375" style="138" customWidth="1"/>
    <col min="2327" max="2327" width="3" style="138" customWidth="1"/>
    <col min="2328" max="2329" width="3.08984375" style="138" customWidth="1"/>
    <col min="2330" max="2330" width="4.6328125" style="138" customWidth="1"/>
    <col min="2331" max="2331" width="3.08984375" style="138" customWidth="1"/>
    <col min="2332" max="2332" width="5.36328125" style="138" customWidth="1"/>
    <col min="2333" max="2333" width="3.36328125" style="138" customWidth="1"/>
    <col min="2334" max="2335" width="2.90625" style="138" customWidth="1"/>
    <col min="2336" max="2337" width="3.08984375" style="138" customWidth="1"/>
    <col min="2338" max="2338" width="2.90625" style="138" customWidth="1"/>
    <col min="2339" max="2560" width="8.90625" style="138"/>
    <col min="2561" max="2562" width="3.08984375" style="138" customWidth="1"/>
    <col min="2563" max="2563" width="3.90625" style="138" customWidth="1"/>
    <col min="2564" max="2564" width="3.08984375" style="138" customWidth="1"/>
    <col min="2565" max="2565" width="3.90625" style="138" customWidth="1"/>
    <col min="2566" max="2566" width="3" style="138" customWidth="1"/>
    <col min="2567" max="2567" width="3.90625" style="138" customWidth="1"/>
    <col min="2568" max="2568" width="3" style="138" customWidth="1"/>
    <col min="2569" max="2569" width="4.08984375" style="138" customWidth="1"/>
    <col min="2570" max="2570" width="2.90625" style="138" customWidth="1"/>
    <col min="2571" max="2571" width="4.54296875" style="138" customWidth="1"/>
    <col min="2572" max="2572" width="2.453125" style="138" customWidth="1"/>
    <col min="2573" max="2573" width="3.90625" style="138" customWidth="1"/>
    <col min="2574" max="2577" width="3.08984375" style="138" customWidth="1"/>
    <col min="2578" max="2578" width="4.36328125" style="138" customWidth="1"/>
    <col min="2579" max="2579" width="3.6328125" style="138" customWidth="1"/>
    <col min="2580" max="2580" width="3.36328125" style="138" customWidth="1"/>
    <col min="2581" max="2582" width="3.08984375" style="138" customWidth="1"/>
    <col min="2583" max="2583" width="3" style="138" customWidth="1"/>
    <col min="2584" max="2585" width="3.08984375" style="138" customWidth="1"/>
    <col min="2586" max="2586" width="4.6328125" style="138" customWidth="1"/>
    <col min="2587" max="2587" width="3.08984375" style="138" customWidth="1"/>
    <col min="2588" max="2588" width="5.36328125" style="138" customWidth="1"/>
    <col min="2589" max="2589" width="3.36328125" style="138" customWidth="1"/>
    <col min="2590" max="2591" width="2.90625" style="138" customWidth="1"/>
    <col min="2592" max="2593" width="3.08984375" style="138" customWidth="1"/>
    <col min="2594" max="2594" width="2.90625" style="138" customWidth="1"/>
    <col min="2595" max="2816" width="8.90625" style="138"/>
    <col min="2817" max="2818" width="3.08984375" style="138" customWidth="1"/>
    <col min="2819" max="2819" width="3.90625" style="138" customWidth="1"/>
    <col min="2820" max="2820" width="3.08984375" style="138" customWidth="1"/>
    <col min="2821" max="2821" width="3.90625" style="138" customWidth="1"/>
    <col min="2822" max="2822" width="3" style="138" customWidth="1"/>
    <col min="2823" max="2823" width="3.90625" style="138" customWidth="1"/>
    <col min="2824" max="2824" width="3" style="138" customWidth="1"/>
    <col min="2825" max="2825" width="4.08984375" style="138" customWidth="1"/>
    <col min="2826" max="2826" width="2.90625" style="138" customWidth="1"/>
    <col min="2827" max="2827" width="4.54296875" style="138" customWidth="1"/>
    <col min="2828" max="2828" width="2.453125" style="138" customWidth="1"/>
    <col min="2829" max="2829" width="3.90625" style="138" customWidth="1"/>
    <col min="2830" max="2833" width="3.08984375" style="138" customWidth="1"/>
    <col min="2834" max="2834" width="4.36328125" style="138" customWidth="1"/>
    <col min="2835" max="2835" width="3.6328125" style="138" customWidth="1"/>
    <col min="2836" max="2836" width="3.36328125" style="138" customWidth="1"/>
    <col min="2837" max="2838" width="3.08984375" style="138" customWidth="1"/>
    <col min="2839" max="2839" width="3" style="138" customWidth="1"/>
    <col min="2840" max="2841" width="3.08984375" style="138" customWidth="1"/>
    <col min="2842" max="2842" width="4.6328125" style="138" customWidth="1"/>
    <col min="2843" max="2843" width="3.08984375" style="138" customWidth="1"/>
    <col min="2844" max="2844" width="5.36328125" style="138" customWidth="1"/>
    <col min="2845" max="2845" width="3.36328125" style="138" customWidth="1"/>
    <col min="2846" max="2847" width="2.90625" style="138" customWidth="1"/>
    <col min="2848" max="2849" width="3.08984375" style="138" customWidth="1"/>
    <col min="2850" max="2850" width="2.90625" style="138" customWidth="1"/>
    <col min="2851" max="3072" width="8.90625" style="138"/>
    <col min="3073" max="3074" width="3.08984375" style="138" customWidth="1"/>
    <col min="3075" max="3075" width="3.90625" style="138" customWidth="1"/>
    <col min="3076" max="3076" width="3.08984375" style="138" customWidth="1"/>
    <col min="3077" max="3077" width="3.90625" style="138" customWidth="1"/>
    <col min="3078" max="3078" width="3" style="138" customWidth="1"/>
    <col min="3079" max="3079" width="3.90625" style="138" customWidth="1"/>
    <col min="3080" max="3080" width="3" style="138" customWidth="1"/>
    <col min="3081" max="3081" width="4.08984375" style="138" customWidth="1"/>
    <col min="3082" max="3082" width="2.90625" style="138" customWidth="1"/>
    <col min="3083" max="3083" width="4.54296875" style="138" customWidth="1"/>
    <col min="3084" max="3084" width="2.453125" style="138" customWidth="1"/>
    <col min="3085" max="3085" width="3.90625" style="138" customWidth="1"/>
    <col min="3086" max="3089" width="3.08984375" style="138" customWidth="1"/>
    <col min="3090" max="3090" width="4.36328125" style="138" customWidth="1"/>
    <col min="3091" max="3091" width="3.6328125" style="138" customWidth="1"/>
    <col min="3092" max="3092" width="3.36328125" style="138" customWidth="1"/>
    <col min="3093" max="3094" width="3.08984375" style="138" customWidth="1"/>
    <col min="3095" max="3095" width="3" style="138" customWidth="1"/>
    <col min="3096" max="3097" width="3.08984375" style="138" customWidth="1"/>
    <col min="3098" max="3098" width="4.6328125" style="138" customWidth="1"/>
    <col min="3099" max="3099" width="3.08984375" style="138" customWidth="1"/>
    <col min="3100" max="3100" width="5.36328125" style="138" customWidth="1"/>
    <col min="3101" max="3101" width="3.36328125" style="138" customWidth="1"/>
    <col min="3102" max="3103" width="2.90625" style="138" customWidth="1"/>
    <col min="3104" max="3105" width="3.08984375" style="138" customWidth="1"/>
    <col min="3106" max="3106" width="2.90625" style="138" customWidth="1"/>
    <col min="3107" max="3328" width="8.90625" style="138"/>
    <col min="3329" max="3330" width="3.08984375" style="138" customWidth="1"/>
    <col min="3331" max="3331" width="3.90625" style="138" customWidth="1"/>
    <col min="3332" max="3332" width="3.08984375" style="138" customWidth="1"/>
    <col min="3333" max="3333" width="3.90625" style="138" customWidth="1"/>
    <col min="3334" max="3334" width="3" style="138" customWidth="1"/>
    <col min="3335" max="3335" width="3.90625" style="138" customWidth="1"/>
    <col min="3336" max="3336" width="3" style="138" customWidth="1"/>
    <col min="3337" max="3337" width="4.08984375" style="138" customWidth="1"/>
    <col min="3338" max="3338" width="2.90625" style="138" customWidth="1"/>
    <col min="3339" max="3339" width="4.54296875" style="138" customWidth="1"/>
    <col min="3340" max="3340" width="2.453125" style="138" customWidth="1"/>
    <col min="3341" max="3341" width="3.90625" style="138" customWidth="1"/>
    <col min="3342" max="3345" width="3.08984375" style="138" customWidth="1"/>
    <col min="3346" max="3346" width="4.36328125" style="138" customWidth="1"/>
    <col min="3347" max="3347" width="3.6328125" style="138" customWidth="1"/>
    <col min="3348" max="3348" width="3.36328125" style="138" customWidth="1"/>
    <col min="3349" max="3350" width="3.08984375" style="138" customWidth="1"/>
    <col min="3351" max="3351" width="3" style="138" customWidth="1"/>
    <col min="3352" max="3353" width="3.08984375" style="138" customWidth="1"/>
    <col min="3354" max="3354" width="4.6328125" style="138" customWidth="1"/>
    <col min="3355" max="3355" width="3.08984375" style="138" customWidth="1"/>
    <col min="3356" max="3356" width="5.36328125" style="138" customWidth="1"/>
    <col min="3357" max="3357" width="3.36328125" style="138" customWidth="1"/>
    <col min="3358" max="3359" width="2.90625" style="138" customWidth="1"/>
    <col min="3360" max="3361" width="3.08984375" style="138" customWidth="1"/>
    <col min="3362" max="3362" width="2.90625" style="138" customWidth="1"/>
    <col min="3363" max="3584" width="8.90625" style="138"/>
    <col min="3585" max="3586" width="3.08984375" style="138" customWidth="1"/>
    <col min="3587" max="3587" width="3.90625" style="138" customWidth="1"/>
    <col min="3588" max="3588" width="3.08984375" style="138" customWidth="1"/>
    <col min="3589" max="3589" width="3.90625" style="138" customWidth="1"/>
    <col min="3590" max="3590" width="3" style="138" customWidth="1"/>
    <col min="3591" max="3591" width="3.90625" style="138" customWidth="1"/>
    <col min="3592" max="3592" width="3" style="138" customWidth="1"/>
    <col min="3593" max="3593" width="4.08984375" style="138" customWidth="1"/>
    <col min="3594" max="3594" width="2.90625" style="138" customWidth="1"/>
    <col min="3595" max="3595" width="4.54296875" style="138" customWidth="1"/>
    <col min="3596" max="3596" width="2.453125" style="138" customWidth="1"/>
    <col min="3597" max="3597" width="3.90625" style="138" customWidth="1"/>
    <col min="3598" max="3601" width="3.08984375" style="138" customWidth="1"/>
    <col min="3602" max="3602" width="4.36328125" style="138" customWidth="1"/>
    <col min="3603" max="3603" width="3.6328125" style="138" customWidth="1"/>
    <col min="3604" max="3604" width="3.36328125" style="138" customWidth="1"/>
    <col min="3605" max="3606" width="3.08984375" style="138" customWidth="1"/>
    <col min="3607" max="3607" width="3" style="138" customWidth="1"/>
    <col min="3608" max="3609" width="3.08984375" style="138" customWidth="1"/>
    <col min="3610" max="3610" width="4.6328125" style="138" customWidth="1"/>
    <col min="3611" max="3611" width="3.08984375" style="138" customWidth="1"/>
    <col min="3612" max="3612" width="5.36328125" style="138" customWidth="1"/>
    <col min="3613" max="3613" width="3.36328125" style="138" customWidth="1"/>
    <col min="3614" max="3615" width="2.90625" style="138" customWidth="1"/>
    <col min="3616" max="3617" width="3.08984375" style="138" customWidth="1"/>
    <col min="3618" max="3618" width="2.90625" style="138" customWidth="1"/>
    <col min="3619" max="3840" width="8.90625" style="138"/>
    <col min="3841" max="3842" width="3.08984375" style="138" customWidth="1"/>
    <col min="3843" max="3843" width="3.90625" style="138" customWidth="1"/>
    <col min="3844" max="3844" width="3.08984375" style="138" customWidth="1"/>
    <col min="3845" max="3845" width="3.90625" style="138" customWidth="1"/>
    <col min="3846" max="3846" width="3" style="138" customWidth="1"/>
    <col min="3847" max="3847" width="3.90625" style="138" customWidth="1"/>
    <col min="3848" max="3848" width="3" style="138" customWidth="1"/>
    <col min="3849" max="3849" width="4.08984375" style="138" customWidth="1"/>
    <col min="3850" max="3850" width="2.90625" style="138" customWidth="1"/>
    <col min="3851" max="3851" width="4.54296875" style="138" customWidth="1"/>
    <col min="3852" max="3852" width="2.453125" style="138" customWidth="1"/>
    <col min="3853" max="3853" width="3.90625" style="138" customWidth="1"/>
    <col min="3854" max="3857" width="3.08984375" style="138" customWidth="1"/>
    <col min="3858" max="3858" width="4.36328125" style="138" customWidth="1"/>
    <col min="3859" max="3859" width="3.6328125" style="138" customWidth="1"/>
    <col min="3860" max="3860" width="3.36328125" style="138" customWidth="1"/>
    <col min="3861" max="3862" width="3.08984375" style="138" customWidth="1"/>
    <col min="3863" max="3863" width="3" style="138" customWidth="1"/>
    <col min="3864" max="3865" width="3.08984375" style="138" customWidth="1"/>
    <col min="3866" max="3866" width="4.6328125" style="138" customWidth="1"/>
    <col min="3867" max="3867" width="3.08984375" style="138" customWidth="1"/>
    <col min="3868" max="3868" width="5.36328125" style="138" customWidth="1"/>
    <col min="3869" max="3869" width="3.36328125" style="138" customWidth="1"/>
    <col min="3870" max="3871" width="2.90625" style="138" customWidth="1"/>
    <col min="3872" max="3873" width="3.08984375" style="138" customWidth="1"/>
    <col min="3874" max="3874" width="2.90625" style="138" customWidth="1"/>
    <col min="3875" max="4096" width="8.90625" style="138"/>
    <col min="4097" max="4098" width="3.08984375" style="138" customWidth="1"/>
    <col min="4099" max="4099" width="3.90625" style="138" customWidth="1"/>
    <col min="4100" max="4100" width="3.08984375" style="138" customWidth="1"/>
    <col min="4101" max="4101" width="3.90625" style="138" customWidth="1"/>
    <col min="4102" max="4102" width="3" style="138" customWidth="1"/>
    <col min="4103" max="4103" width="3.90625" style="138" customWidth="1"/>
    <col min="4104" max="4104" width="3" style="138" customWidth="1"/>
    <col min="4105" max="4105" width="4.08984375" style="138" customWidth="1"/>
    <col min="4106" max="4106" width="2.90625" style="138" customWidth="1"/>
    <col min="4107" max="4107" width="4.54296875" style="138" customWidth="1"/>
    <col min="4108" max="4108" width="2.453125" style="138" customWidth="1"/>
    <col min="4109" max="4109" width="3.90625" style="138" customWidth="1"/>
    <col min="4110" max="4113" width="3.08984375" style="138" customWidth="1"/>
    <col min="4114" max="4114" width="4.36328125" style="138" customWidth="1"/>
    <col min="4115" max="4115" width="3.6328125" style="138" customWidth="1"/>
    <col min="4116" max="4116" width="3.36328125" style="138" customWidth="1"/>
    <col min="4117" max="4118" width="3.08984375" style="138" customWidth="1"/>
    <col min="4119" max="4119" width="3" style="138" customWidth="1"/>
    <col min="4120" max="4121" width="3.08984375" style="138" customWidth="1"/>
    <col min="4122" max="4122" width="4.6328125" style="138" customWidth="1"/>
    <col min="4123" max="4123" width="3.08984375" style="138" customWidth="1"/>
    <col min="4124" max="4124" width="5.36328125" style="138" customWidth="1"/>
    <col min="4125" max="4125" width="3.36328125" style="138" customWidth="1"/>
    <col min="4126" max="4127" width="2.90625" style="138" customWidth="1"/>
    <col min="4128" max="4129" width="3.08984375" style="138" customWidth="1"/>
    <col min="4130" max="4130" width="2.90625" style="138" customWidth="1"/>
    <col min="4131" max="4352" width="8.90625" style="138"/>
    <col min="4353" max="4354" width="3.08984375" style="138" customWidth="1"/>
    <col min="4355" max="4355" width="3.90625" style="138" customWidth="1"/>
    <col min="4356" max="4356" width="3.08984375" style="138" customWidth="1"/>
    <col min="4357" max="4357" width="3.90625" style="138" customWidth="1"/>
    <col min="4358" max="4358" width="3" style="138" customWidth="1"/>
    <col min="4359" max="4359" width="3.90625" style="138" customWidth="1"/>
    <col min="4360" max="4360" width="3" style="138" customWidth="1"/>
    <col min="4361" max="4361" width="4.08984375" style="138" customWidth="1"/>
    <col min="4362" max="4362" width="2.90625" style="138" customWidth="1"/>
    <col min="4363" max="4363" width="4.54296875" style="138" customWidth="1"/>
    <col min="4364" max="4364" width="2.453125" style="138" customWidth="1"/>
    <col min="4365" max="4365" width="3.90625" style="138" customWidth="1"/>
    <col min="4366" max="4369" width="3.08984375" style="138" customWidth="1"/>
    <col min="4370" max="4370" width="4.36328125" style="138" customWidth="1"/>
    <col min="4371" max="4371" width="3.6328125" style="138" customWidth="1"/>
    <col min="4372" max="4372" width="3.36328125" style="138" customWidth="1"/>
    <col min="4373" max="4374" width="3.08984375" style="138" customWidth="1"/>
    <col min="4375" max="4375" width="3" style="138" customWidth="1"/>
    <col min="4376" max="4377" width="3.08984375" style="138" customWidth="1"/>
    <col min="4378" max="4378" width="4.6328125" style="138" customWidth="1"/>
    <col min="4379" max="4379" width="3.08984375" style="138" customWidth="1"/>
    <col min="4380" max="4380" width="5.36328125" style="138" customWidth="1"/>
    <col min="4381" max="4381" width="3.36328125" style="138" customWidth="1"/>
    <col min="4382" max="4383" width="2.90625" style="138" customWidth="1"/>
    <col min="4384" max="4385" width="3.08984375" style="138" customWidth="1"/>
    <col min="4386" max="4386" width="2.90625" style="138" customWidth="1"/>
    <col min="4387" max="4608" width="8.90625" style="138"/>
    <col min="4609" max="4610" width="3.08984375" style="138" customWidth="1"/>
    <col min="4611" max="4611" width="3.90625" style="138" customWidth="1"/>
    <col min="4612" max="4612" width="3.08984375" style="138" customWidth="1"/>
    <col min="4613" max="4613" width="3.90625" style="138" customWidth="1"/>
    <col min="4614" max="4614" width="3" style="138" customWidth="1"/>
    <col min="4615" max="4615" width="3.90625" style="138" customWidth="1"/>
    <col min="4616" max="4616" width="3" style="138" customWidth="1"/>
    <col min="4617" max="4617" width="4.08984375" style="138" customWidth="1"/>
    <col min="4618" max="4618" width="2.90625" style="138" customWidth="1"/>
    <col min="4619" max="4619" width="4.54296875" style="138" customWidth="1"/>
    <col min="4620" max="4620" width="2.453125" style="138" customWidth="1"/>
    <col min="4621" max="4621" width="3.90625" style="138" customWidth="1"/>
    <col min="4622" max="4625" width="3.08984375" style="138" customWidth="1"/>
    <col min="4626" max="4626" width="4.36328125" style="138" customWidth="1"/>
    <col min="4627" max="4627" width="3.6328125" style="138" customWidth="1"/>
    <col min="4628" max="4628" width="3.36328125" style="138" customWidth="1"/>
    <col min="4629" max="4630" width="3.08984375" style="138" customWidth="1"/>
    <col min="4631" max="4631" width="3" style="138" customWidth="1"/>
    <col min="4632" max="4633" width="3.08984375" style="138" customWidth="1"/>
    <col min="4634" max="4634" width="4.6328125" style="138" customWidth="1"/>
    <col min="4635" max="4635" width="3.08984375" style="138" customWidth="1"/>
    <col min="4636" max="4636" width="5.36328125" style="138" customWidth="1"/>
    <col min="4637" max="4637" width="3.36328125" style="138" customWidth="1"/>
    <col min="4638" max="4639" width="2.90625" style="138" customWidth="1"/>
    <col min="4640" max="4641" width="3.08984375" style="138" customWidth="1"/>
    <col min="4642" max="4642" width="2.90625" style="138" customWidth="1"/>
    <col min="4643" max="4864" width="8.90625" style="138"/>
    <col min="4865" max="4866" width="3.08984375" style="138" customWidth="1"/>
    <col min="4867" max="4867" width="3.90625" style="138" customWidth="1"/>
    <col min="4868" max="4868" width="3.08984375" style="138" customWidth="1"/>
    <col min="4869" max="4869" width="3.90625" style="138" customWidth="1"/>
    <col min="4870" max="4870" width="3" style="138" customWidth="1"/>
    <col min="4871" max="4871" width="3.90625" style="138" customWidth="1"/>
    <col min="4872" max="4872" width="3" style="138" customWidth="1"/>
    <col min="4873" max="4873" width="4.08984375" style="138" customWidth="1"/>
    <col min="4874" max="4874" width="2.90625" style="138" customWidth="1"/>
    <col min="4875" max="4875" width="4.54296875" style="138" customWidth="1"/>
    <col min="4876" max="4876" width="2.453125" style="138" customWidth="1"/>
    <col min="4877" max="4877" width="3.90625" style="138" customWidth="1"/>
    <col min="4878" max="4881" width="3.08984375" style="138" customWidth="1"/>
    <col min="4882" max="4882" width="4.36328125" style="138" customWidth="1"/>
    <col min="4883" max="4883" width="3.6328125" style="138" customWidth="1"/>
    <col min="4884" max="4884" width="3.36328125" style="138" customWidth="1"/>
    <col min="4885" max="4886" width="3.08984375" style="138" customWidth="1"/>
    <col min="4887" max="4887" width="3" style="138" customWidth="1"/>
    <col min="4888" max="4889" width="3.08984375" style="138" customWidth="1"/>
    <col min="4890" max="4890" width="4.6328125" style="138" customWidth="1"/>
    <col min="4891" max="4891" width="3.08984375" style="138" customWidth="1"/>
    <col min="4892" max="4892" width="5.36328125" style="138" customWidth="1"/>
    <col min="4893" max="4893" width="3.36328125" style="138" customWidth="1"/>
    <col min="4894" max="4895" width="2.90625" style="138" customWidth="1"/>
    <col min="4896" max="4897" width="3.08984375" style="138" customWidth="1"/>
    <col min="4898" max="4898" width="2.90625" style="138" customWidth="1"/>
    <col min="4899" max="5120" width="8.90625" style="138"/>
    <col min="5121" max="5122" width="3.08984375" style="138" customWidth="1"/>
    <col min="5123" max="5123" width="3.90625" style="138" customWidth="1"/>
    <col min="5124" max="5124" width="3.08984375" style="138" customWidth="1"/>
    <col min="5125" max="5125" width="3.90625" style="138" customWidth="1"/>
    <col min="5126" max="5126" width="3" style="138" customWidth="1"/>
    <col min="5127" max="5127" width="3.90625" style="138" customWidth="1"/>
    <col min="5128" max="5128" width="3" style="138" customWidth="1"/>
    <col min="5129" max="5129" width="4.08984375" style="138" customWidth="1"/>
    <col min="5130" max="5130" width="2.90625" style="138" customWidth="1"/>
    <col min="5131" max="5131" width="4.54296875" style="138" customWidth="1"/>
    <col min="5132" max="5132" width="2.453125" style="138" customWidth="1"/>
    <col min="5133" max="5133" width="3.90625" style="138" customWidth="1"/>
    <col min="5134" max="5137" width="3.08984375" style="138" customWidth="1"/>
    <col min="5138" max="5138" width="4.36328125" style="138" customWidth="1"/>
    <col min="5139" max="5139" width="3.6328125" style="138" customWidth="1"/>
    <col min="5140" max="5140" width="3.36328125" style="138" customWidth="1"/>
    <col min="5141" max="5142" width="3.08984375" style="138" customWidth="1"/>
    <col min="5143" max="5143" width="3" style="138" customWidth="1"/>
    <col min="5144" max="5145" width="3.08984375" style="138" customWidth="1"/>
    <col min="5146" max="5146" width="4.6328125" style="138" customWidth="1"/>
    <col min="5147" max="5147" width="3.08984375" style="138" customWidth="1"/>
    <col min="5148" max="5148" width="5.36328125" style="138" customWidth="1"/>
    <col min="5149" max="5149" width="3.36328125" style="138" customWidth="1"/>
    <col min="5150" max="5151" width="2.90625" style="138" customWidth="1"/>
    <col min="5152" max="5153" width="3.08984375" style="138" customWidth="1"/>
    <col min="5154" max="5154" width="2.90625" style="138" customWidth="1"/>
    <col min="5155" max="5376" width="8.90625" style="138"/>
    <col min="5377" max="5378" width="3.08984375" style="138" customWidth="1"/>
    <col min="5379" max="5379" width="3.90625" style="138" customWidth="1"/>
    <col min="5380" max="5380" width="3.08984375" style="138" customWidth="1"/>
    <col min="5381" max="5381" width="3.90625" style="138" customWidth="1"/>
    <col min="5382" max="5382" width="3" style="138" customWidth="1"/>
    <col min="5383" max="5383" width="3.90625" style="138" customWidth="1"/>
    <col min="5384" max="5384" width="3" style="138" customWidth="1"/>
    <col min="5385" max="5385" width="4.08984375" style="138" customWidth="1"/>
    <col min="5386" max="5386" width="2.90625" style="138" customWidth="1"/>
    <col min="5387" max="5387" width="4.54296875" style="138" customWidth="1"/>
    <col min="5388" max="5388" width="2.453125" style="138" customWidth="1"/>
    <col min="5389" max="5389" width="3.90625" style="138" customWidth="1"/>
    <col min="5390" max="5393" width="3.08984375" style="138" customWidth="1"/>
    <col min="5394" max="5394" width="4.36328125" style="138" customWidth="1"/>
    <col min="5395" max="5395" width="3.6328125" style="138" customWidth="1"/>
    <col min="5396" max="5396" width="3.36328125" style="138" customWidth="1"/>
    <col min="5397" max="5398" width="3.08984375" style="138" customWidth="1"/>
    <col min="5399" max="5399" width="3" style="138" customWidth="1"/>
    <col min="5400" max="5401" width="3.08984375" style="138" customWidth="1"/>
    <col min="5402" max="5402" width="4.6328125" style="138" customWidth="1"/>
    <col min="5403" max="5403" width="3.08984375" style="138" customWidth="1"/>
    <col min="5404" max="5404" width="5.36328125" style="138" customWidth="1"/>
    <col min="5405" max="5405" width="3.36328125" style="138" customWidth="1"/>
    <col min="5406" max="5407" width="2.90625" style="138" customWidth="1"/>
    <col min="5408" max="5409" width="3.08984375" style="138" customWidth="1"/>
    <col min="5410" max="5410" width="2.90625" style="138" customWidth="1"/>
    <col min="5411" max="5632" width="8.90625" style="138"/>
    <col min="5633" max="5634" width="3.08984375" style="138" customWidth="1"/>
    <col min="5635" max="5635" width="3.90625" style="138" customWidth="1"/>
    <col min="5636" max="5636" width="3.08984375" style="138" customWidth="1"/>
    <col min="5637" max="5637" width="3.90625" style="138" customWidth="1"/>
    <col min="5638" max="5638" width="3" style="138" customWidth="1"/>
    <col min="5639" max="5639" width="3.90625" style="138" customWidth="1"/>
    <col min="5640" max="5640" width="3" style="138" customWidth="1"/>
    <col min="5641" max="5641" width="4.08984375" style="138" customWidth="1"/>
    <col min="5642" max="5642" width="2.90625" style="138" customWidth="1"/>
    <col min="5643" max="5643" width="4.54296875" style="138" customWidth="1"/>
    <col min="5644" max="5644" width="2.453125" style="138" customWidth="1"/>
    <col min="5645" max="5645" width="3.90625" style="138" customWidth="1"/>
    <col min="5646" max="5649" width="3.08984375" style="138" customWidth="1"/>
    <col min="5650" max="5650" width="4.36328125" style="138" customWidth="1"/>
    <col min="5651" max="5651" width="3.6328125" style="138" customWidth="1"/>
    <col min="5652" max="5652" width="3.36328125" style="138" customWidth="1"/>
    <col min="5653" max="5654" width="3.08984375" style="138" customWidth="1"/>
    <col min="5655" max="5655" width="3" style="138" customWidth="1"/>
    <col min="5656" max="5657" width="3.08984375" style="138" customWidth="1"/>
    <col min="5658" max="5658" width="4.6328125" style="138" customWidth="1"/>
    <col min="5659" max="5659" width="3.08984375" style="138" customWidth="1"/>
    <col min="5660" max="5660" width="5.36328125" style="138" customWidth="1"/>
    <col min="5661" max="5661" width="3.36328125" style="138" customWidth="1"/>
    <col min="5662" max="5663" width="2.90625" style="138" customWidth="1"/>
    <col min="5664" max="5665" width="3.08984375" style="138" customWidth="1"/>
    <col min="5666" max="5666" width="2.90625" style="138" customWidth="1"/>
    <col min="5667" max="5888" width="8.90625" style="138"/>
    <col min="5889" max="5890" width="3.08984375" style="138" customWidth="1"/>
    <col min="5891" max="5891" width="3.90625" style="138" customWidth="1"/>
    <col min="5892" max="5892" width="3.08984375" style="138" customWidth="1"/>
    <col min="5893" max="5893" width="3.90625" style="138" customWidth="1"/>
    <col min="5894" max="5894" width="3" style="138" customWidth="1"/>
    <col min="5895" max="5895" width="3.90625" style="138" customWidth="1"/>
    <col min="5896" max="5896" width="3" style="138" customWidth="1"/>
    <col min="5897" max="5897" width="4.08984375" style="138" customWidth="1"/>
    <col min="5898" max="5898" width="2.90625" style="138" customWidth="1"/>
    <col min="5899" max="5899" width="4.54296875" style="138" customWidth="1"/>
    <col min="5900" max="5900" width="2.453125" style="138" customWidth="1"/>
    <col min="5901" max="5901" width="3.90625" style="138" customWidth="1"/>
    <col min="5902" max="5905" width="3.08984375" style="138" customWidth="1"/>
    <col min="5906" max="5906" width="4.36328125" style="138" customWidth="1"/>
    <col min="5907" max="5907" width="3.6328125" style="138" customWidth="1"/>
    <col min="5908" max="5908" width="3.36328125" style="138" customWidth="1"/>
    <col min="5909" max="5910" width="3.08984375" style="138" customWidth="1"/>
    <col min="5911" max="5911" width="3" style="138" customWidth="1"/>
    <col min="5912" max="5913" width="3.08984375" style="138" customWidth="1"/>
    <col min="5914" max="5914" width="4.6328125" style="138" customWidth="1"/>
    <col min="5915" max="5915" width="3.08984375" style="138" customWidth="1"/>
    <col min="5916" max="5916" width="5.36328125" style="138" customWidth="1"/>
    <col min="5917" max="5917" width="3.36328125" style="138" customWidth="1"/>
    <col min="5918" max="5919" width="2.90625" style="138" customWidth="1"/>
    <col min="5920" max="5921" width="3.08984375" style="138" customWidth="1"/>
    <col min="5922" max="5922" width="2.90625" style="138" customWidth="1"/>
    <col min="5923" max="6144" width="8.90625" style="138"/>
    <col min="6145" max="6146" width="3.08984375" style="138" customWidth="1"/>
    <col min="6147" max="6147" width="3.90625" style="138" customWidth="1"/>
    <col min="6148" max="6148" width="3.08984375" style="138" customWidth="1"/>
    <col min="6149" max="6149" width="3.90625" style="138" customWidth="1"/>
    <col min="6150" max="6150" width="3" style="138" customWidth="1"/>
    <col min="6151" max="6151" width="3.90625" style="138" customWidth="1"/>
    <col min="6152" max="6152" width="3" style="138" customWidth="1"/>
    <col min="6153" max="6153" width="4.08984375" style="138" customWidth="1"/>
    <col min="6154" max="6154" width="2.90625" style="138" customWidth="1"/>
    <col min="6155" max="6155" width="4.54296875" style="138" customWidth="1"/>
    <col min="6156" max="6156" width="2.453125" style="138" customWidth="1"/>
    <col min="6157" max="6157" width="3.90625" style="138" customWidth="1"/>
    <col min="6158" max="6161" width="3.08984375" style="138" customWidth="1"/>
    <col min="6162" max="6162" width="4.36328125" style="138" customWidth="1"/>
    <col min="6163" max="6163" width="3.6328125" style="138" customWidth="1"/>
    <col min="6164" max="6164" width="3.36328125" style="138" customWidth="1"/>
    <col min="6165" max="6166" width="3.08984375" style="138" customWidth="1"/>
    <col min="6167" max="6167" width="3" style="138" customWidth="1"/>
    <col min="6168" max="6169" width="3.08984375" style="138" customWidth="1"/>
    <col min="6170" max="6170" width="4.6328125" style="138" customWidth="1"/>
    <col min="6171" max="6171" width="3.08984375" style="138" customWidth="1"/>
    <col min="6172" max="6172" width="5.36328125" style="138" customWidth="1"/>
    <col min="6173" max="6173" width="3.36328125" style="138" customWidth="1"/>
    <col min="6174" max="6175" width="2.90625" style="138" customWidth="1"/>
    <col min="6176" max="6177" width="3.08984375" style="138" customWidth="1"/>
    <col min="6178" max="6178" width="2.90625" style="138" customWidth="1"/>
    <col min="6179" max="6400" width="8.90625" style="138"/>
    <col min="6401" max="6402" width="3.08984375" style="138" customWidth="1"/>
    <col min="6403" max="6403" width="3.90625" style="138" customWidth="1"/>
    <col min="6404" max="6404" width="3.08984375" style="138" customWidth="1"/>
    <col min="6405" max="6405" width="3.90625" style="138" customWidth="1"/>
    <col min="6406" max="6406" width="3" style="138" customWidth="1"/>
    <col min="6407" max="6407" width="3.90625" style="138" customWidth="1"/>
    <col min="6408" max="6408" width="3" style="138" customWidth="1"/>
    <col min="6409" max="6409" width="4.08984375" style="138" customWidth="1"/>
    <col min="6410" max="6410" width="2.90625" style="138" customWidth="1"/>
    <col min="6411" max="6411" width="4.54296875" style="138" customWidth="1"/>
    <col min="6412" max="6412" width="2.453125" style="138" customWidth="1"/>
    <col min="6413" max="6413" width="3.90625" style="138" customWidth="1"/>
    <col min="6414" max="6417" width="3.08984375" style="138" customWidth="1"/>
    <col min="6418" max="6418" width="4.36328125" style="138" customWidth="1"/>
    <col min="6419" max="6419" width="3.6328125" style="138" customWidth="1"/>
    <col min="6420" max="6420" width="3.36328125" style="138" customWidth="1"/>
    <col min="6421" max="6422" width="3.08984375" style="138" customWidth="1"/>
    <col min="6423" max="6423" width="3" style="138" customWidth="1"/>
    <col min="6424" max="6425" width="3.08984375" style="138" customWidth="1"/>
    <col min="6426" max="6426" width="4.6328125" style="138" customWidth="1"/>
    <col min="6427" max="6427" width="3.08984375" style="138" customWidth="1"/>
    <col min="6428" max="6428" width="5.36328125" style="138" customWidth="1"/>
    <col min="6429" max="6429" width="3.36328125" style="138" customWidth="1"/>
    <col min="6430" max="6431" width="2.90625" style="138" customWidth="1"/>
    <col min="6432" max="6433" width="3.08984375" style="138" customWidth="1"/>
    <col min="6434" max="6434" width="2.90625" style="138" customWidth="1"/>
    <col min="6435" max="6656" width="8.90625" style="138"/>
    <col min="6657" max="6658" width="3.08984375" style="138" customWidth="1"/>
    <col min="6659" max="6659" width="3.90625" style="138" customWidth="1"/>
    <col min="6660" max="6660" width="3.08984375" style="138" customWidth="1"/>
    <col min="6661" max="6661" width="3.90625" style="138" customWidth="1"/>
    <col min="6662" max="6662" width="3" style="138" customWidth="1"/>
    <col min="6663" max="6663" width="3.90625" style="138" customWidth="1"/>
    <col min="6664" max="6664" width="3" style="138" customWidth="1"/>
    <col min="6665" max="6665" width="4.08984375" style="138" customWidth="1"/>
    <col min="6666" max="6666" width="2.90625" style="138" customWidth="1"/>
    <col min="6667" max="6667" width="4.54296875" style="138" customWidth="1"/>
    <col min="6668" max="6668" width="2.453125" style="138" customWidth="1"/>
    <col min="6669" max="6669" width="3.90625" style="138" customWidth="1"/>
    <col min="6670" max="6673" width="3.08984375" style="138" customWidth="1"/>
    <col min="6674" max="6674" width="4.36328125" style="138" customWidth="1"/>
    <col min="6675" max="6675" width="3.6328125" style="138" customWidth="1"/>
    <col min="6676" max="6676" width="3.36328125" style="138" customWidth="1"/>
    <col min="6677" max="6678" width="3.08984375" style="138" customWidth="1"/>
    <col min="6679" max="6679" width="3" style="138" customWidth="1"/>
    <col min="6680" max="6681" width="3.08984375" style="138" customWidth="1"/>
    <col min="6682" max="6682" width="4.6328125" style="138" customWidth="1"/>
    <col min="6683" max="6683" width="3.08984375" style="138" customWidth="1"/>
    <col min="6684" max="6684" width="5.36328125" style="138" customWidth="1"/>
    <col min="6685" max="6685" width="3.36328125" style="138" customWidth="1"/>
    <col min="6686" max="6687" width="2.90625" style="138" customWidth="1"/>
    <col min="6688" max="6689" width="3.08984375" style="138" customWidth="1"/>
    <col min="6690" max="6690" width="2.90625" style="138" customWidth="1"/>
    <col min="6691" max="6912" width="8.90625" style="138"/>
    <col min="6913" max="6914" width="3.08984375" style="138" customWidth="1"/>
    <col min="6915" max="6915" width="3.90625" style="138" customWidth="1"/>
    <col min="6916" max="6916" width="3.08984375" style="138" customWidth="1"/>
    <col min="6917" max="6917" width="3.90625" style="138" customWidth="1"/>
    <col min="6918" max="6918" width="3" style="138" customWidth="1"/>
    <col min="6919" max="6919" width="3.90625" style="138" customWidth="1"/>
    <col min="6920" max="6920" width="3" style="138" customWidth="1"/>
    <col min="6921" max="6921" width="4.08984375" style="138" customWidth="1"/>
    <col min="6922" max="6922" width="2.90625" style="138" customWidth="1"/>
    <col min="6923" max="6923" width="4.54296875" style="138" customWidth="1"/>
    <col min="6924" max="6924" width="2.453125" style="138" customWidth="1"/>
    <col min="6925" max="6925" width="3.90625" style="138" customWidth="1"/>
    <col min="6926" max="6929" width="3.08984375" style="138" customWidth="1"/>
    <col min="6930" max="6930" width="4.36328125" style="138" customWidth="1"/>
    <col min="6931" max="6931" width="3.6328125" style="138" customWidth="1"/>
    <col min="6932" max="6932" width="3.36328125" style="138" customWidth="1"/>
    <col min="6933" max="6934" width="3.08984375" style="138" customWidth="1"/>
    <col min="6935" max="6935" width="3" style="138" customWidth="1"/>
    <col min="6936" max="6937" width="3.08984375" style="138" customWidth="1"/>
    <col min="6938" max="6938" width="4.6328125" style="138" customWidth="1"/>
    <col min="6939" max="6939" width="3.08984375" style="138" customWidth="1"/>
    <col min="6940" max="6940" width="5.36328125" style="138" customWidth="1"/>
    <col min="6941" max="6941" width="3.36328125" style="138" customWidth="1"/>
    <col min="6942" max="6943" width="2.90625" style="138" customWidth="1"/>
    <col min="6944" max="6945" width="3.08984375" style="138" customWidth="1"/>
    <col min="6946" max="6946" width="2.90625" style="138" customWidth="1"/>
    <col min="6947" max="7168" width="8.90625" style="138"/>
    <col min="7169" max="7170" width="3.08984375" style="138" customWidth="1"/>
    <col min="7171" max="7171" width="3.90625" style="138" customWidth="1"/>
    <col min="7172" max="7172" width="3.08984375" style="138" customWidth="1"/>
    <col min="7173" max="7173" width="3.90625" style="138" customWidth="1"/>
    <col min="7174" max="7174" width="3" style="138" customWidth="1"/>
    <col min="7175" max="7175" width="3.90625" style="138" customWidth="1"/>
    <col min="7176" max="7176" width="3" style="138" customWidth="1"/>
    <col min="7177" max="7177" width="4.08984375" style="138" customWidth="1"/>
    <col min="7178" max="7178" width="2.90625" style="138" customWidth="1"/>
    <col min="7179" max="7179" width="4.54296875" style="138" customWidth="1"/>
    <col min="7180" max="7180" width="2.453125" style="138" customWidth="1"/>
    <col min="7181" max="7181" width="3.90625" style="138" customWidth="1"/>
    <col min="7182" max="7185" width="3.08984375" style="138" customWidth="1"/>
    <col min="7186" max="7186" width="4.36328125" style="138" customWidth="1"/>
    <col min="7187" max="7187" width="3.6328125" style="138" customWidth="1"/>
    <col min="7188" max="7188" width="3.36328125" style="138" customWidth="1"/>
    <col min="7189" max="7190" width="3.08984375" style="138" customWidth="1"/>
    <col min="7191" max="7191" width="3" style="138" customWidth="1"/>
    <col min="7192" max="7193" width="3.08984375" style="138" customWidth="1"/>
    <col min="7194" max="7194" width="4.6328125" style="138" customWidth="1"/>
    <col min="7195" max="7195" width="3.08984375" style="138" customWidth="1"/>
    <col min="7196" max="7196" width="5.36328125" style="138" customWidth="1"/>
    <col min="7197" max="7197" width="3.36328125" style="138" customWidth="1"/>
    <col min="7198" max="7199" width="2.90625" style="138" customWidth="1"/>
    <col min="7200" max="7201" width="3.08984375" style="138" customWidth="1"/>
    <col min="7202" max="7202" width="2.90625" style="138" customWidth="1"/>
    <col min="7203" max="7424" width="8.90625" style="138"/>
    <col min="7425" max="7426" width="3.08984375" style="138" customWidth="1"/>
    <col min="7427" max="7427" width="3.90625" style="138" customWidth="1"/>
    <col min="7428" max="7428" width="3.08984375" style="138" customWidth="1"/>
    <col min="7429" max="7429" width="3.90625" style="138" customWidth="1"/>
    <col min="7430" max="7430" width="3" style="138" customWidth="1"/>
    <col min="7431" max="7431" width="3.90625" style="138" customWidth="1"/>
    <col min="7432" max="7432" width="3" style="138" customWidth="1"/>
    <col min="7433" max="7433" width="4.08984375" style="138" customWidth="1"/>
    <col min="7434" max="7434" width="2.90625" style="138" customWidth="1"/>
    <col min="7435" max="7435" width="4.54296875" style="138" customWidth="1"/>
    <col min="7436" max="7436" width="2.453125" style="138" customWidth="1"/>
    <col min="7437" max="7437" width="3.90625" style="138" customWidth="1"/>
    <col min="7438" max="7441" width="3.08984375" style="138" customWidth="1"/>
    <col min="7442" max="7442" width="4.36328125" style="138" customWidth="1"/>
    <col min="7443" max="7443" width="3.6328125" style="138" customWidth="1"/>
    <col min="7444" max="7444" width="3.36328125" style="138" customWidth="1"/>
    <col min="7445" max="7446" width="3.08984375" style="138" customWidth="1"/>
    <col min="7447" max="7447" width="3" style="138" customWidth="1"/>
    <col min="7448" max="7449" width="3.08984375" style="138" customWidth="1"/>
    <col min="7450" max="7450" width="4.6328125" style="138" customWidth="1"/>
    <col min="7451" max="7451" width="3.08984375" style="138" customWidth="1"/>
    <col min="7452" max="7452" width="5.36328125" style="138" customWidth="1"/>
    <col min="7453" max="7453" width="3.36328125" style="138" customWidth="1"/>
    <col min="7454" max="7455" width="2.90625" style="138" customWidth="1"/>
    <col min="7456" max="7457" width="3.08984375" style="138" customWidth="1"/>
    <col min="7458" max="7458" width="2.90625" style="138" customWidth="1"/>
    <col min="7459" max="7680" width="8.90625" style="138"/>
    <col min="7681" max="7682" width="3.08984375" style="138" customWidth="1"/>
    <col min="7683" max="7683" width="3.90625" style="138" customWidth="1"/>
    <col min="7684" max="7684" width="3.08984375" style="138" customWidth="1"/>
    <col min="7685" max="7685" width="3.90625" style="138" customWidth="1"/>
    <col min="7686" max="7686" width="3" style="138" customWidth="1"/>
    <col min="7687" max="7687" width="3.90625" style="138" customWidth="1"/>
    <col min="7688" max="7688" width="3" style="138" customWidth="1"/>
    <col min="7689" max="7689" width="4.08984375" style="138" customWidth="1"/>
    <col min="7690" max="7690" width="2.90625" style="138" customWidth="1"/>
    <col min="7691" max="7691" width="4.54296875" style="138" customWidth="1"/>
    <col min="7692" max="7692" width="2.453125" style="138" customWidth="1"/>
    <col min="7693" max="7693" width="3.90625" style="138" customWidth="1"/>
    <col min="7694" max="7697" width="3.08984375" style="138" customWidth="1"/>
    <col min="7698" max="7698" width="4.36328125" style="138" customWidth="1"/>
    <col min="7699" max="7699" width="3.6328125" style="138" customWidth="1"/>
    <col min="7700" max="7700" width="3.36328125" style="138" customWidth="1"/>
    <col min="7701" max="7702" width="3.08984375" style="138" customWidth="1"/>
    <col min="7703" max="7703" width="3" style="138" customWidth="1"/>
    <col min="7704" max="7705" width="3.08984375" style="138" customWidth="1"/>
    <col min="7706" max="7706" width="4.6328125" style="138" customWidth="1"/>
    <col min="7707" max="7707" width="3.08984375" style="138" customWidth="1"/>
    <col min="7708" max="7708" width="5.36328125" style="138" customWidth="1"/>
    <col min="7709" max="7709" width="3.36328125" style="138" customWidth="1"/>
    <col min="7710" max="7711" width="2.90625" style="138" customWidth="1"/>
    <col min="7712" max="7713" width="3.08984375" style="138" customWidth="1"/>
    <col min="7714" max="7714" width="2.90625" style="138" customWidth="1"/>
    <col min="7715" max="7936" width="8.90625" style="138"/>
    <col min="7937" max="7938" width="3.08984375" style="138" customWidth="1"/>
    <col min="7939" max="7939" width="3.90625" style="138" customWidth="1"/>
    <col min="7940" max="7940" width="3.08984375" style="138" customWidth="1"/>
    <col min="7941" max="7941" width="3.90625" style="138" customWidth="1"/>
    <col min="7942" max="7942" width="3" style="138" customWidth="1"/>
    <col min="7943" max="7943" width="3.90625" style="138" customWidth="1"/>
    <col min="7944" max="7944" width="3" style="138" customWidth="1"/>
    <col min="7945" max="7945" width="4.08984375" style="138" customWidth="1"/>
    <col min="7946" max="7946" width="2.90625" style="138" customWidth="1"/>
    <col min="7947" max="7947" width="4.54296875" style="138" customWidth="1"/>
    <col min="7948" max="7948" width="2.453125" style="138" customWidth="1"/>
    <col min="7949" max="7949" width="3.90625" style="138" customWidth="1"/>
    <col min="7950" max="7953" width="3.08984375" style="138" customWidth="1"/>
    <col min="7954" max="7954" width="4.36328125" style="138" customWidth="1"/>
    <col min="7955" max="7955" width="3.6328125" style="138" customWidth="1"/>
    <col min="7956" max="7956" width="3.36328125" style="138" customWidth="1"/>
    <col min="7957" max="7958" width="3.08984375" style="138" customWidth="1"/>
    <col min="7959" max="7959" width="3" style="138" customWidth="1"/>
    <col min="7960" max="7961" width="3.08984375" style="138" customWidth="1"/>
    <col min="7962" max="7962" width="4.6328125" style="138" customWidth="1"/>
    <col min="7963" max="7963" width="3.08984375" style="138" customWidth="1"/>
    <col min="7964" max="7964" width="5.36328125" style="138" customWidth="1"/>
    <col min="7965" max="7965" width="3.36328125" style="138" customWidth="1"/>
    <col min="7966" max="7967" width="2.90625" style="138" customWidth="1"/>
    <col min="7968" max="7969" width="3.08984375" style="138" customWidth="1"/>
    <col min="7970" max="7970" width="2.90625" style="138" customWidth="1"/>
    <col min="7971" max="8192" width="8.90625" style="138"/>
    <col min="8193" max="8194" width="3.08984375" style="138" customWidth="1"/>
    <col min="8195" max="8195" width="3.90625" style="138" customWidth="1"/>
    <col min="8196" max="8196" width="3.08984375" style="138" customWidth="1"/>
    <col min="8197" max="8197" width="3.90625" style="138" customWidth="1"/>
    <col min="8198" max="8198" width="3" style="138" customWidth="1"/>
    <col min="8199" max="8199" width="3.90625" style="138" customWidth="1"/>
    <col min="8200" max="8200" width="3" style="138" customWidth="1"/>
    <col min="8201" max="8201" width="4.08984375" style="138" customWidth="1"/>
    <col min="8202" max="8202" width="2.90625" style="138" customWidth="1"/>
    <col min="8203" max="8203" width="4.54296875" style="138" customWidth="1"/>
    <col min="8204" max="8204" width="2.453125" style="138" customWidth="1"/>
    <col min="8205" max="8205" width="3.90625" style="138" customWidth="1"/>
    <col min="8206" max="8209" width="3.08984375" style="138" customWidth="1"/>
    <col min="8210" max="8210" width="4.36328125" style="138" customWidth="1"/>
    <col min="8211" max="8211" width="3.6328125" style="138" customWidth="1"/>
    <col min="8212" max="8212" width="3.36328125" style="138" customWidth="1"/>
    <col min="8213" max="8214" width="3.08984375" style="138" customWidth="1"/>
    <col min="8215" max="8215" width="3" style="138" customWidth="1"/>
    <col min="8216" max="8217" width="3.08984375" style="138" customWidth="1"/>
    <col min="8218" max="8218" width="4.6328125" style="138" customWidth="1"/>
    <col min="8219" max="8219" width="3.08984375" style="138" customWidth="1"/>
    <col min="8220" max="8220" width="5.36328125" style="138" customWidth="1"/>
    <col min="8221" max="8221" width="3.36328125" style="138" customWidth="1"/>
    <col min="8222" max="8223" width="2.90625" style="138" customWidth="1"/>
    <col min="8224" max="8225" width="3.08984375" style="138" customWidth="1"/>
    <col min="8226" max="8226" width="2.90625" style="138" customWidth="1"/>
    <col min="8227" max="8448" width="8.90625" style="138"/>
    <col min="8449" max="8450" width="3.08984375" style="138" customWidth="1"/>
    <col min="8451" max="8451" width="3.90625" style="138" customWidth="1"/>
    <col min="8452" max="8452" width="3.08984375" style="138" customWidth="1"/>
    <col min="8453" max="8453" width="3.90625" style="138" customWidth="1"/>
    <col min="8454" max="8454" width="3" style="138" customWidth="1"/>
    <col min="8455" max="8455" width="3.90625" style="138" customWidth="1"/>
    <col min="8456" max="8456" width="3" style="138" customWidth="1"/>
    <col min="8457" max="8457" width="4.08984375" style="138" customWidth="1"/>
    <col min="8458" max="8458" width="2.90625" style="138" customWidth="1"/>
    <col min="8459" max="8459" width="4.54296875" style="138" customWidth="1"/>
    <col min="8460" max="8460" width="2.453125" style="138" customWidth="1"/>
    <col min="8461" max="8461" width="3.90625" style="138" customWidth="1"/>
    <col min="8462" max="8465" width="3.08984375" style="138" customWidth="1"/>
    <col min="8466" max="8466" width="4.36328125" style="138" customWidth="1"/>
    <col min="8467" max="8467" width="3.6328125" style="138" customWidth="1"/>
    <col min="8468" max="8468" width="3.36328125" style="138" customWidth="1"/>
    <col min="8469" max="8470" width="3.08984375" style="138" customWidth="1"/>
    <col min="8471" max="8471" width="3" style="138" customWidth="1"/>
    <col min="8472" max="8473" width="3.08984375" style="138" customWidth="1"/>
    <col min="8474" max="8474" width="4.6328125" style="138" customWidth="1"/>
    <col min="8475" max="8475" width="3.08984375" style="138" customWidth="1"/>
    <col min="8476" max="8476" width="5.36328125" style="138" customWidth="1"/>
    <col min="8477" max="8477" width="3.36328125" style="138" customWidth="1"/>
    <col min="8478" max="8479" width="2.90625" style="138" customWidth="1"/>
    <col min="8480" max="8481" width="3.08984375" style="138" customWidth="1"/>
    <col min="8482" max="8482" width="2.90625" style="138" customWidth="1"/>
    <col min="8483" max="8704" width="8.90625" style="138"/>
    <col min="8705" max="8706" width="3.08984375" style="138" customWidth="1"/>
    <col min="8707" max="8707" width="3.90625" style="138" customWidth="1"/>
    <col min="8708" max="8708" width="3.08984375" style="138" customWidth="1"/>
    <col min="8709" max="8709" width="3.90625" style="138" customWidth="1"/>
    <col min="8710" max="8710" width="3" style="138" customWidth="1"/>
    <col min="8711" max="8711" width="3.90625" style="138" customWidth="1"/>
    <col min="8712" max="8712" width="3" style="138" customWidth="1"/>
    <col min="8713" max="8713" width="4.08984375" style="138" customWidth="1"/>
    <col min="8714" max="8714" width="2.90625" style="138" customWidth="1"/>
    <col min="8715" max="8715" width="4.54296875" style="138" customWidth="1"/>
    <col min="8716" max="8716" width="2.453125" style="138" customWidth="1"/>
    <col min="8717" max="8717" width="3.90625" style="138" customWidth="1"/>
    <col min="8718" max="8721" width="3.08984375" style="138" customWidth="1"/>
    <col min="8722" max="8722" width="4.36328125" style="138" customWidth="1"/>
    <col min="8723" max="8723" width="3.6328125" style="138" customWidth="1"/>
    <col min="8724" max="8724" width="3.36328125" style="138" customWidth="1"/>
    <col min="8725" max="8726" width="3.08984375" style="138" customWidth="1"/>
    <col min="8727" max="8727" width="3" style="138" customWidth="1"/>
    <col min="8728" max="8729" width="3.08984375" style="138" customWidth="1"/>
    <col min="8730" max="8730" width="4.6328125" style="138" customWidth="1"/>
    <col min="8731" max="8731" width="3.08984375" style="138" customWidth="1"/>
    <col min="8732" max="8732" width="5.36328125" style="138" customWidth="1"/>
    <col min="8733" max="8733" width="3.36328125" style="138" customWidth="1"/>
    <col min="8734" max="8735" width="2.90625" style="138" customWidth="1"/>
    <col min="8736" max="8737" width="3.08984375" style="138" customWidth="1"/>
    <col min="8738" max="8738" width="2.90625" style="138" customWidth="1"/>
    <col min="8739" max="8960" width="8.90625" style="138"/>
    <col min="8961" max="8962" width="3.08984375" style="138" customWidth="1"/>
    <col min="8963" max="8963" width="3.90625" style="138" customWidth="1"/>
    <col min="8964" max="8964" width="3.08984375" style="138" customWidth="1"/>
    <col min="8965" max="8965" width="3.90625" style="138" customWidth="1"/>
    <col min="8966" max="8966" width="3" style="138" customWidth="1"/>
    <col min="8967" max="8967" width="3.90625" style="138" customWidth="1"/>
    <col min="8968" max="8968" width="3" style="138" customWidth="1"/>
    <col min="8969" max="8969" width="4.08984375" style="138" customWidth="1"/>
    <col min="8970" max="8970" width="2.90625" style="138" customWidth="1"/>
    <col min="8971" max="8971" width="4.54296875" style="138" customWidth="1"/>
    <col min="8972" max="8972" width="2.453125" style="138" customWidth="1"/>
    <col min="8973" max="8973" width="3.90625" style="138" customWidth="1"/>
    <col min="8974" max="8977" width="3.08984375" style="138" customWidth="1"/>
    <col min="8978" max="8978" width="4.36328125" style="138" customWidth="1"/>
    <col min="8979" max="8979" width="3.6328125" style="138" customWidth="1"/>
    <col min="8980" max="8980" width="3.36328125" style="138" customWidth="1"/>
    <col min="8981" max="8982" width="3.08984375" style="138" customWidth="1"/>
    <col min="8983" max="8983" width="3" style="138" customWidth="1"/>
    <col min="8984" max="8985" width="3.08984375" style="138" customWidth="1"/>
    <col min="8986" max="8986" width="4.6328125" style="138" customWidth="1"/>
    <col min="8987" max="8987" width="3.08984375" style="138" customWidth="1"/>
    <col min="8988" max="8988" width="5.36328125" style="138" customWidth="1"/>
    <col min="8989" max="8989" width="3.36328125" style="138" customWidth="1"/>
    <col min="8990" max="8991" width="2.90625" style="138" customWidth="1"/>
    <col min="8992" max="8993" width="3.08984375" style="138" customWidth="1"/>
    <col min="8994" max="8994" width="2.90625" style="138" customWidth="1"/>
    <col min="8995" max="9216" width="8.90625" style="138"/>
    <col min="9217" max="9218" width="3.08984375" style="138" customWidth="1"/>
    <col min="9219" max="9219" width="3.90625" style="138" customWidth="1"/>
    <col min="9220" max="9220" width="3.08984375" style="138" customWidth="1"/>
    <col min="9221" max="9221" width="3.90625" style="138" customWidth="1"/>
    <col min="9222" max="9222" width="3" style="138" customWidth="1"/>
    <col min="9223" max="9223" width="3.90625" style="138" customWidth="1"/>
    <col min="9224" max="9224" width="3" style="138" customWidth="1"/>
    <col min="9225" max="9225" width="4.08984375" style="138" customWidth="1"/>
    <col min="9226" max="9226" width="2.90625" style="138" customWidth="1"/>
    <col min="9227" max="9227" width="4.54296875" style="138" customWidth="1"/>
    <col min="9228" max="9228" width="2.453125" style="138" customWidth="1"/>
    <col min="9229" max="9229" width="3.90625" style="138" customWidth="1"/>
    <col min="9230" max="9233" width="3.08984375" style="138" customWidth="1"/>
    <col min="9234" max="9234" width="4.36328125" style="138" customWidth="1"/>
    <col min="9235" max="9235" width="3.6328125" style="138" customWidth="1"/>
    <col min="9236" max="9236" width="3.36328125" style="138" customWidth="1"/>
    <col min="9237" max="9238" width="3.08984375" style="138" customWidth="1"/>
    <col min="9239" max="9239" width="3" style="138" customWidth="1"/>
    <col min="9240" max="9241" width="3.08984375" style="138" customWidth="1"/>
    <col min="9242" max="9242" width="4.6328125" style="138" customWidth="1"/>
    <col min="9243" max="9243" width="3.08984375" style="138" customWidth="1"/>
    <col min="9244" max="9244" width="5.36328125" style="138" customWidth="1"/>
    <col min="9245" max="9245" width="3.36328125" style="138" customWidth="1"/>
    <col min="9246" max="9247" width="2.90625" style="138" customWidth="1"/>
    <col min="9248" max="9249" width="3.08984375" style="138" customWidth="1"/>
    <col min="9250" max="9250" width="2.90625" style="138" customWidth="1"/>
    <col min="9251" max="9472" width="8.90625" style="138"/>
    <col min="9473" max="9474" width="3.08984375" style="138" customWidth="1"/>
    <col min="9475" max="9475" width="3.90625" style="138" customWidth="1"/>
    <col min="9476" max="9476" width="3.08984375" style="138" customWidth="1"/>
    <col min="9477" max="9477" width="3.90625" style="138" customWidth="1"/>
    <col min="9478" max="9478" width="3" style="138" customWidth="1"/>
    <col min="9479" max="9479" width="3.90625" style="138" customWidth="1"/>
    <col min="9480" max="9480" width="3" style="138" customWidth="1"/>
    <col min="9481" max="9481" width="4.08984375" style="138" customWidth="1"/>
    <col min="9482" max="9482" width="2.90625" style="138" customWidth="1"/>
    <col min="9483" max="9483" width="4.54296875" style="138" customWidth="1"/>
    <col min="9484" max="9484" width="2.453125" style="138" customWidth="1"/>
    <col min="9485" max="9485" width="3.90625" style="138" customWidth="1"/>
    <col min="9486" max="9489" width="3.08984375" style="138" customWidth="1"/>
    <col min="9490" max="9490" width="4.36328125" style="138" customWidth="1"/>
    <col min="9491" max="9491" width="3.6328125" style="138" customWidth="1"/>
    <col min="9492" max="9492" width="3.36328125" style="138" customWidth="1"/>
    <col min="9493" max="9494" width="3.08984375" style="138" customWidth="1"/>
    <col min="9495" max="9495" width="3" style="138" customWidth="1"/>
    <col min="9496" max="9497" width="3.08984375" style="138" customWidth="1"/>
    <col min="9498" max="9498" width="4.6328125" style="138" customWidth="1"/>
    <col min="9499" max="9499" width="3.08984375" style="138" customWidth="1"/>
    <col min="9500" max="9500" width="5.36328125" style="138" customWidth="1"/>
    <col min="9501" max="9501" width="3.36328125" style="138" customWidth="1"/>
    <col min="9502" max="9503" width="2.90625" style="138" customWidth="1"/>
    <col min="9504" max="9505" width="3.08984375" style="138" customWidth="1"/>
    <col min="9506" max="9506" width="2.90625" style="138" customWidth="1"/>
    <col min="9507" max="9728" width="8.90625" style="138"/>
    <col min="9729" max="9730" width="3.08984375" style="138" customWidth="1"/>
    <col min="9731" max="9731" width="3.90625" style="138" customWidth="1"/>
    <col min="9732" max="9732" width="3.08984375" style="138" customWidth="1"/>
    <col min="9733" max="9733" width="3.90625" style="138" customWidth="1"/>
    <col min="9734" max="9734" width="3" style="138" customWidth="1"/>
    <col min="9735" max="9735" width="3.90625" style="138" customWidth="1"/>
    <col min="9736" max="9736" width="3" style="138" customWidth="1"/>
    <col min="9737" max="9737" width="4.08984375" style="138" customWidth="1"/>
    <col min="9738" max="9738" width="2.90625" style="138" customWidth="1"/>
    <col min="9739" max="9739" width="4.54296875" style="138" customWidth="1"/>
    <col min="9740" max="9740" width="2.453125" style="138" customWidth="1"/>
    <col min="9741" max="9741" width="3.90625" style="138" customWidth="1"/>
    <col min="9742" max="9745" width="3.08984375" style="138" customWidth="1"/>
    <col min="9746" max="9746" width="4.36328125" style="138" customWidth="1"/>
    <col min="9747" max="9747" width="3.6328125" style="138" customWidth="1"/>
    <col min="9748" max="9748" width="3.36328125" style="138" customWidth="1"/>
    <col min="9749" max="9750" width="3.08984375" style="138" customWidth="1"/>
    <col min="9751" max="9751" width="3" style="138" customWidth="1"/>
    <col min="9752" max="9753" width="3.08984375" style="138" customWidth="1"/>
    <col min="9754" max="9754" width="4.6328125" style="138" customWidth="1"/>
    <col min="9755" max="9755" width="3.08984375" style="138" customWidth="1"/>
    <col min="9756" max="9756" width="5.36328125" style="138" customWidth="1"/>
    <col min="9757" max="9757" width="3.36328125" style="138" customWidth="1"/>
    <col min="9758" max="9759" width="2.90625" style="138" customWidth="1"/>
    <col min="9760" max="9761" width="3.08984375" style="138" customWidth="1"/>
    <col min="9762" max="9762" width="2.90625" style="138" customWidth="1"/>
    <col min="9763" max="9984" width="8.90625" style="138"/>
    <col min="9985" max="9986" width="3.08984375" style="138" customWidth="1"/>
    <col min="9987" max="9987" width="3.90625" style="138" customWidth="1"/>
    <col min="9988" max="9988" width="3.08984375" style="138" customWidth="1"/>
    <col min="9989" max="9989" width="3.90625" style="138" customWidth="1"/>
    <col min="9990" max="9990" width="3" style="138" customWidth="1"/>
    <col min="9991" max="9991" width="3.90625" style="138" customWidth="1"/>
    <col min="9992" max="9992" width="3" style="138" customWidth="1"/>
    <col min="9993" max="9993" width="4.08984375" style="138" customWidth="1"/>
    <col min="9994" max="9994" width="2.90625" style="138" customWidth="1"/>
    <col min="9995" max="9995" width="4.54296875" style="138" customWidth="1"/>
    <col min="9996" max="9996" width="2.453125" style="138" customWidth="1"/>
    <col min="9997" max="9997" width="3.90625" style="138" customWidth="1"/>
    <col min="9998" max="10001" width="3.08984375" style="138" customWidth="1"/>
    <col min="10002" max="10002" width="4.36328125" style="138" customWidth="1"/>
    <col min="10003" max="10003" width="3.6328125" style="138" customWidth="1"/>
    <col min="10004" max="10004" width="3.36328125" style="138" customWidth="1"/>
    <col min="10005" max="10006" width="3.08984375" style="138" customWidth="1"/>
    <col min="10007" max="10007" width="3" style="138" customWidth="1"/>
    <col min="10008" max="10009" width="3.08984375" style="138" customWidth="1"/>
    <col min="10010" max="10010" width="4.6328125" style="138" customWidth="1"/>
    <col min="10011" max="10011" width="3.08984375" style="138" customWidth="1"/>
    <col min="10012" max="10012" width="5.36328125" style="138" customWidth="1"/>
    <col min="10013" max="10013" width="3.36328125" style="138" customWidth="1"/>
    <col min="10014" max="10015" width="2.90625" style="138" customWidth="1"/>
    <col min="10016" max="10017" width="3.08984375" style="138" customWidth="1"/>
    <col min="10018" max="10018" width="2.90625" style="138" customWidth="1"/>
    <col min="10019" max="10240" width="8.90625" style="138"/>
    <col min="10241" max="10242" width="3.08984375" style="138" customWidth="1"/>
    <col min="10243" max="10243" width="3.90625" style="138" customWidth="1"/>
    <col min="10244" max="10244" width="3.08984375" style="138" customWidth="1"/>
    <col min="10245" max="10245" width="3.90625" style="138" customWidth="1"/>
    <col min="10246" max="10246" width="3" style="138" customWidth="1"/>
    <col min="10247" max="10247" width="3.90625" style="138" customWidth="1"/>
    <col min="10248" max="10248" width="3" style="138" customWidth="1"/>
    <col min="10249" max="10249" width="4.08984375" style="138" customWidth="1"/>
    <col min="10250" max="10250" width="2.90625" style="138" customWidth="1"/>
    <col min="10251" max="10251" width="4.54296875" style="138" customWidth="1"/>
    <col min="10252" max="10252" width="2.453125" style="138" customWidth="1"/>
    <col min="10253" max="10253" width="3.90625" style="138" customWidth="1"/>
    <col min="10254" max="10257" width="3.08984375" style="138" customWidth="1"/>
    <col min="10258" max="10258" width="4.36328125" style="138" customWidth="1"/>
    <col min="10259" max="10259" width="3.6328125" style="138" customWidth="1"/>
    <col min="10260" max="10260" width="3.36328125" style="138" customWidth="1"/>
    <col min="10261" max="10262" width="3.08984375" style="138" customWidth="1"/>
    <col min="10263" max="10263" width="3" style="138" customWidth="1"/>
    <col min="10264" max="10265" width="3.08984375" style="138" customWidth="1"/>
    <col min="10266" max="10266" width="4.6328125" style="138" customWidth="1"/>
    <col min="10267" max="10267" width="3.08984375" style="138" customWidth="1"/>
    <col min="10268" max="10268" width="5.36328125" style="138" customWidth="1"/>
    <col min="10269" max="10269" width="3.36328125" style="138" customWidth="1"/>
    <col min="10270" max="10271" width="2.90625" style="138" customWidth="1"/>
    <col min="10272" max="10273" width="3.08984375" style="138" customWidth="1"/>
    <col min="10274" max="10274" width="2.90625" style="138" customWidth="1"/>
    <col min="10275" max="10496" width="8.90625" style="138"/>
    <col min="10497" max="10498" width="3.08984375" style="138" customWidth="1"/>
    <col min="10499" max="10499" width="3.90625" style="138" customWidth="1"/>
    <col min="10500" max="10500" width="3.08984375" style="138" customWidth="1"/>
    <col min="10501" max="10501" width="3.90625" style="138" customWidth="1"/>
    <col min="10502" max="10502" width="3" style="138" customWidth="1"/>
    <col min="10503" max="10503" width="3.90625" style="138" customWidth="1"/>
    <col min="10504" max="10504" width="3" style="138" customWidth="1"/>
    <col min="10505" max="10505" width="4.08984375" style="138" customWidth="1"/>
    <col min="10506" max="10506" width="2.90625" style="138" customWidth="1"/>
    <col min="10507" max="10507" width="4.54296875" style="138" customWidth="1"/>
    <col min="10508" max="10508" width="2.453125" style="138" customWidth="1"/>
    <col min="10509" max="10509" width="3.90625" style="138" customWidth="1"/>
    <col min="10510" max="10513" width="3.08984375" style="138" customWidth="1"/>
    <col min="10514" max="10514" width="4.36328125" style="138" customWidth="1"/>
    <col min="10515" max="10515" width="3.6328125" style="138" customWidth="1"/>
    <col min="10516" max="10516" width="3.36328125" style="138" customWidth="1"/>
    <col min="10517" max="10518" width="3.08984375" style="138" customWidth="1"/>
    <col min="10519" max="10519" width="3" style="138" customWidth="1"/>
    <col min="10520" max="10521" width="3.08984375" style="138" customWidth="1"/>
    <col min="10522" max="10522" width="4.6328125" style="138" customWidth="1"/>
    <col min="10523" max="10523" width="3.08984375" style="138" customWidth="1"/>
    <col min="10524" max="10524" width="5.36328125" style="138" customWidth="1"/>
    <col min="10525" max="10525" width="3.36328125" style="138" customWidth="1"/>
    <col min="10526" max="10527" width="2.90625" style="138" customWidth="1"/>
    <col min="10528" max="10529" width="3.08984375" style="138" customWidth="1"/>
    <col min="10530" max="10530" width="2.90625" style="138" customWidth="1"/>
    <col min="10531" max="10752" width="8.90625" style="138"/>
    <col min="10753" max="10754" width="3.08984375" style="138" customWidth="1"/>
    <col min="10755" max="10755" width="3.90625" style="138" customWidth="1"/>
    <col min="10756" max="10756" width="3.08984375" style="138" customWidth="1"/>
    <col min="10757" max="10757" width="3.90625" style="138" customWidth="1"/>
    <col min="10758" max="10758" width="3" style="138" customWidth="1"/>
    <col min="10759" max="10759" width="3.90625" style="138" customWidth="1"/>
    <col min="10760" max="10760" width="3" style="138" customWidth="1"/>
    <col min="10761" max="10761" width="4.08984375" style="138" customWidth="1"/>
    <col min="10762" max="10762" width="2.90625" style="138" customWidth="1"/>
    <col min="10763" max="10763" width="4.54296875" style="138" customWidth="1"/>
    <col min="10764" max="10764" width="2.453125" style="138" customWidth="1"/>
    <col min="10765" max="10765" width="3.90625" style="138" customWidth="1"/>
    <col min="10766" max="10769" width="3.08984375" style="138" customWidth="1"/>
    <col min="10770" max="10770" width="4.36328125" style="138" customWidth="1"/>
    <col min="10771" max="10771" width="3.6328125" style="138" customWidth="1"/>
    <col min="10772" max="10772" width="3.36328125" style="138" customWidth="1"/>
    <col min="10773" max="10774" width="3.08984375" style="138" customWidth="1"/>
    <col min="10775" max="10775" width="3" style="138" customWidth="1"/>
    <col min="10776" max="10777" width="3.08984375" style="138" customWidth="1"/>
    <col min="10778" max="10778" width="4.6328125" style="138" customWidth="1"/>
    <col min="10779" max="10779" width="3.08984375" style="138" customWidth="1"/>
    <col min="10780" max="10780" width="5.36328125" style="138" customWidth="1"/>
    <col min="10781" max="10781" width="3.36328125" style="138" customWidth="1"/>
    <col min="10782" max="10783" width="2.90625" style="138" customWidth="1"/>
    <col min="10784" max="10785" width="3.08984375" style="138" customWidth="1"/>
    <col min="10786" max="10786" width="2.90625" style="138" customWidth="1"/>
    <col min="10787" max="11008" width="8.90625" style="138"/>
    <col min="11009" max="11010" width="3.08984375" style="138" customWidth="1"/>
    <col min="11011" max="11011" width="3.90625" style="138" customWidth="1"/>
    <col min="11012" max="11012" width="3.08984375" style="138" customWidth="1"/>
    <col min="11013" max="11013" width="3.90625" style="138" customWidth="1"/>
    <col min="11014" max="11014" width="3" style="138" customWidth="1"/>
    <col min="11015" max="11015" width="3.90625" style="138" customWidth="1"/>
    <col min="11016" max="11016" width="3" style="138" customWidth="1"/>
    <col min="11017" max="11017" width="4.08984375" style="138" customWidth="1"/>
    <col min="11018" max="11018" width="2.90625" style="138" customWidth="1"/>
    <col min="11019" max="11019" width="4.54296875" style="138" customWidth="1"/>
    <col min="11020" max="11020" width="2.453125" style="138" customWidth="1"/>
    <col min="11021" max="11021" width="3.90625" style="138" customWidth="1"/>
    <col min="11022" max="11025" width="3.08984375" style="138" customWidth="1"/>
    <col min="11026" max="11026" width="4.36328125" style="138" customWidth="1"/>
    <col min="11027" max="11027" width="3.6328125" style="138" customWidth="1"/>
    <col min="11028" max="11028" width="3.36328125" style="138" customWidth="1"/>
    <col min="11029" max="11030" width="3.08984375" style="138" customWidth="1"/>
    <col min="11031" max="11031" width="3" style="138" customWidth="1"/>
    <col min="11032" max="11033" width="3.08984375" style="138" customWidth="1"/>
    <col min="11034" max="11034" width="4.6328125" style="138" customWidth="1"/>
    <col min="11035" max="11035" width="3.08984375" style="138" customWidth="1"/>
    <col min="11036" max="11036" width="5.36328125" style="138" customWidth="1"/>
    <col min="11037" max="11037" width="3.36328125" style="138" customWidth="1"/>
    <col min="11038" max="11039" width="2.90625" style="138" customWidth="1"/>
    <col min="11040" max="11041" width="3.08984375" style="138" customWidth="1"/>
    <col min="11042" max="11042" width="2.90625" style="138" customWidth="1"/>
    <col min="11043" max="11264" width="8.90625" style="138"/>
    <col min="11265" max="11266" width="3.08984375" style="138" customWidth="1"/>
    <col min="11267" max="11267" width="3.90625" style="138" customWidth="1"/>
    <col min="11268" max="11268" width="3.08984375" style="138" customWidth="1"/>
    <col min="11269" max="11269" width="3.90625" style="138" customWidth="1"/>
    <col min="11270" max="11270" width="3" style="138" customWidth="1"/>
    <col min="11271" max="11271" width="3.90625" style="138" customWidth="1"/>
    <col min="11272" max="11272" width="3" style="138" customWidth="1"/>
    <col min="11273" max="11273" width="4.08984375" style="138" customWidth="1"/>
    <col min="11274" max="11274" width="2.90625" style="138" customWidth="1"/>
    <col min="11275" max="11275" width="4.54296875" style="138" customWidth="1"/>
    <col min="11276" max="11276" width="2.453125" style="138" customWidth="1"/>
    <col min="11277" max="11277" width="3.90625" style="138" customWidth="1"/>
    <col min="11278" max="11281" width="3.08984375" style="138" customWidth="1"/>
    <col min="11282" max="11282" width="4.36328125" style="138" customWidth="1"/>
    <col min="11283" max="11283" width="3.6328125" style="138" customWidth="1"/>
    <col min="11284" max="11284" width="3.36328125" style="138" customWidth="1"/>
    <col min="11285" max="11286" width="3.08984375" style="138" customWidth="1"/>
    <col min="11287" max="11287" width="3" style="138" customWidth="1"/>
    <col min="11288" max="11289" width="3.08984375" style="138" customWidth="1"/>
    <col min="11290" max="11290" width="4.6328125" style="138" customWidth="1"/>
    <col min="11291" max="11291" width="3.08984375" style="138" customWidth="1"/>
    <col min="11292" max="11292" width="5.36328125" style="138" customWidth="1"/>
    <col min="11293" max="11293" width="3.36328125" style="138" customWidth="1"/>
    <col min="11294" max="11295" width="2.90625" style="138" customWidth="1"/>
    <col min="11296" max="11297" width="3.08984375" style="138" customWidth="1"/>
    <col min="11298" max="11298" width="2.90625" style="138" customWidth="1"/>
    <col min="11299" max="11520" width="8.90625" style="138"/>
    <col min="11521" max="11522" width="3.08984375" style="138" customWidth="1"/>
    <col min="11523" max="11523" width="3.90625" style="138" customWidth="1"/>
    <col min="11524" max="11524" width="3.08984375" style="138" customWidth="1"/>
    <col min="11525" max="11525" width="3.90625" style="138" customWidth="1"/>
    <col min="11526" max="11526" width="3" style="138" customWidth="1"/>
    <col min="11527" max="11527" width="3.90625" style="138" customWidth="1"/>
    <col min="11528" max="11528" width="3" style="138" customWidth="1"/>
    <col min="11529" max="11529" width="4.08984375" style="138" customWidth="1"/>
    <col min="11530" max="11530" width="2.90625" style="138" customWidth="1"/>
    <col min="11531" max="11531" width="4.54296875" style="138" customWidth="1"/>
    <col min="11532" max="11532" width="2.453125" style="138" customWidth="1"/>
    <col min="11533" max="11533" width="3.90625" style="138" customWidth="1"/>
    <col min="11534" max="11537" width="3.08984375" style="138" customWidth="1"/>
    <col min="11538" max="11538" width="4.36328125" style="138" customWidth="1"/>
    <col min="11539" max="11539" width="3.6328125" style="138" customWidth="1"/>
    <col min="11540" max="11540" width="3.36328125" style="138" customWidth="1"/>
    <col min="11541" max="11542" width="3.08984375" style="138" customWidth="1"/>
    <col min="11543" max="11543" width="3" style="138" customWidth="1"/>
    <col min="11544" max="11545" width="3.08984375" style="138" customWidth="1"/>
    <col min="11546" max="11546" width="4.6328125" style="138" customWidth="1"/>
    <col min="11547" max="11547" width="3.08984375" style="138" customWidth="1"/>
    <col min="11548" max="11548" width="5.36328125" style="138" customWidth="1"/>
    <col min="11549" max="11549" width="3.36328125" style="138" customWidth="1"/>
    <col min="11550" max="11551" width="2.90625" style="138" customWidth="1"/>
    <col min="11552" max="11553" width="3.08984375" style="138" customWidth="1"/>
    <col min="11554" max="11554" width="2.90625" style="138" customWidth="1"/>
    <col min="11555" max="11776" width="8.90625" style="138"/>
    <col min="11777" max="11778" width="3.08984375" style="138" customWidth="1"/>
    <col min="11779" max="11779" width="3.90625" style="138" customWidth="1"/>
    <col min="11780" max="11780" width="3.08984375" style="138" customWidth="1"/>
    <col min="11781" max="11781" width="3.90625" style="138" customWidth="1"/>
    <col min="11782" max="11782" width="3" style="138" customWidth="1"/>
    <col min="11783" max="11783" width="3.90625" style="138" customWidth="1"/>
    <col min="11784" max="11784" width="3" style="138" customWidth="1"/>
    <col min="11785" max="11785" width="4.08984375" style="138" customWidth="1"/>
    <col min="11786" max="11786" width="2.90625" style="138" customWidth="1"/>
    <col min="11787" max="11787" width="4.54296875" style="138" customWidth="1"/>
    <col min="11788" max="11788" width="2.453125" style="138" customWidth="1"/>
    <col min="11789" max="11789" width="3.90625" style="138" customWidth="1"/>
    <col min="11790" max="11793" width="3.08984375" style="138" customWidth="1"/>
    <col min="11794" max="11794" width="4.36328125" style="138" customWidth="1"/>
    <col min="11795" max="11795" width="3.6328125" style="138" customWidth="1"/>
    <col min="11796" max="11796" width="3.36328125" style="138" customWidth="1"/>
    <col min="11797" max="11798" width="3.08984375" style="138" customWidth="1"/>
    <col min="11799" max="11799" width="3" style="138" customWidth="1"/>
    <col min="11800" max="11801" width="3.08984375" style="138" customWidth="1"/>
    <col min="11802" max="11802" width="4.6328125" style="138" customWidth="1"/>
    <col min="11803" max="11803" width="3.08984375" style="138" customWidth="1"/>
    <col min="11804" max="11804" width="5.36328125" style="138" customWidth="1"/>
    <col min="11805" max="11805" width="3.36328125" style="138" customWidth="1"/>
    <col min="11806" max="11807" width="2.90625" style="138" customWidth="1"/>
    <col min="11808" max="11809" width="3.08984375" style="138" customWidth="1"/>
    <col min="11810" max="11810" width="2.90625" style="138" customWidth="1"/>
    <col min="11811" max="12032" width="8.90625" style="138"/>
    <col min="12033" max="12034" width="3.08984375" style="138" customWidth="1"/>
    <col min="12035" max="12035" width="3.90625" style="138" customWidth="1"/>
    <col min="12036" max="12036" width="3.08984375" style="138" customWidth="1"/>
    <col min="12037" max="12037" width="3.90625" style="138" customWidth="1"/>
    <col min="12038" max="12038" width="3" style="138" customWidth="1"/>
    <col min="12039" max="12039" width="3.90625" style="138" customWidth="1"/>
    <col min="12040" max="12040" width="3" style="138" customWidth="1"/>
    <col min="12041" max="12041" width="4.08984375" style="138" customWidth="1"/>
    <col min="12042" max="12042" width="2.90625" style="138" customWidth="1"/>
    <col min="12043" max="12043" width="4.54296875" style="138" customWidth="1"/>
    <col min="12044" max="12044" width="2.453125" style="138" customWidth="1"/>
    <col min="12045" max="12045" width="3.90625" style="138" customWidth="1"/>
    <col min="12046" max="12049" width="3.08984375" style="138" customWidth="1"/>
    <col min="12050" max="12050" width="4.36328125" style="138" customWidth="1"/>
    <col min="12051" max="12051" width="3.6328125" style="138" customWidth="1"/>
    <col min="12052" max="12052" width="3.36328125" style="138" customWidth="1"/>
    <col min="12053" max="12054" width="3.08984375" style="138" customWidth="1"/>
    <col min="12055" max="12055" width="3" style="138" customWidth="1"/>
    <col min="12056" max="12057" width="3.08984375" style="138" customWidth="1"/>
    <col min="12058" max="12058" width="4.6328125" style="138" customWidth="1"/>
    <col min="12059" max="12059" width="3.08984375" style="138" customWidth="1"/>
    <col min="12060" max="12060" width="5.36328125" style="138" customWidth="1"/>
    <col min="12061" max="12061" width="3.36328125" style="138" customWidth="1"/>
    <col min="12062" max="12063" width="2.90625" style="138" customWidth="1"/>
    <col min="12064" max="12065" width="3.08984375" style="138" customWidth="1"/>
    <col min="12066" max="12066" width="2.90625" style="138" customWidth="1"/>
    <col min="12067" max="12288" width="8.90625" style="138"/>
    <col min="12289" max="12290" width="3.08984375" style="138" customWidth="1"/>
    <col min="12291" max="12291" width="3.90625" style="138" customWidth="1"/>
    <col min="12292" max="12292" width="3.08984375" style="138" customWidth="1"/>
    <col min="12293" max="12293" width="3.90625" style="138" customWidth="1"/>
    <col min="12294" max="12294" width="3" style="138" customWidth="1"/>
    <col min="12295" max="12295" width="3.90625" style="138" customWidth="1"/>
    <col min="12296" max="12296" width="3" style="138" customWidth="1"/>
    <col min="12297" max="12297" width="4.08984375" style="138" customWidth="1"/>
    <col min="12298" max="12298" width="2.90625" style="138" customWidth="1"/>
    <col min="12299" max="12299" width="4.54296875" style="138" customWidth="1"/>
    <col min="12300" max="12300" width="2.453125" style="138" customWidth="1"/>
    <col min="12301" max="12301" width="3.90625" style="138" customWidth="1"/>
    <col min="12302" max="12305" width="3.08984375" style="138" customWidth="1"/>
    <col min="12306" max="12306" width="4.36328125" style="138" customWidth="1"/>
    <col min="12307" max="12307" width="3.6328125" style="138" customWidth="1"/>
    <col min="12308" max="12308" width="3.36328125" style="138" customWidth="1"/>
    <col min="12309" max="12310" width="3.08984375" style="138" customWidth="1"/>
    <col min="12311" max="12311" width="3" style="138" customWidth="1"/>
    <col min="12312" max="12313" width="3.08984375" style="138" customWidth="1"/>
    <col min="12314" max="12314" width="4.6328125" style="138" customWidth="1"/>
    <col min="12315" max="12315" width="3.08984375" style="138" customWidth="1"/>
    <col min="12316" max="12316" width="5.36328125" style="138" customWidth="1"/>
    <col min="12317" max="12317" width="3.36328125" style="138" customWidth="1"/>
    <col min="12318" max="12319" width="2.90625" style="138" customWidth="1"/>
    <col min="12320" max="12321" width="3.08984375" style="138" customWidth="1"/>
    <col min="12322" max="12322" width="2.90625" style="138" customWidth="1"/>
    <col min="12323" max="12544" width="8.90625" style="138"/>
    <col min="12545" max="12546" width="3.08984375" style="138" customWidth="1"/>
    <col min="12547" max="12547" width="3.90625" style="138" customWidth="1"/>
    <col min="12548" max="12548" width="3.08984375" style="138" customWidth="1"/>
    <col min="12549" max="12549" width="3.90625" style="138" customWidth="1"/>
    <col min="12550" max="12550" width="3" style="138" customWidth="1"/>
    <col min="12551" max="12551" width="3.90625" style="138" customWidth="1"/>
    <col min="12552" max="12552" width="3" style="138" customWidth="1"/>
    <col min="12553" max="12553" width="4.08984375" style="138" customWidth="1"/>
    <col min="12554" max="12554" width="2.90625" style="138" customWidth="1"/>
    <col min="12555" max="12555" width="4.54296875" style="138" customWidth="1"/>
    <col min="12556" max="12556" width="2.453125" style="138" customWidth="1"/>
    <col min="12557" max="12557" width="3.90625" style="138" customWidth="1"/>
    <col min="12558" max="12561" width="3.08984375" style="138" customWidth="1"/>
    <col min="12562" max="12562" width="4.36328125" style="138" customWidth="1"/>
    <col min="12563" max="12563" width="3.6328125" style="138" customWidth="1"/>
    <col min="12564" max="12564" width="3.36328125" style="138" customWidth="1"/>
    <col min="12565" max="12566" width="3.08984375" style="138" customWidth="1"/>
    <col min="12567" max="12567" width="3" style="138" customWidth="1"/>
    <col min="12568" max="12569" width="3.08984375" style="138" customWidth="1"/>
    <col min="12570" max="12570" width="4.6328125" style="138" customWidth="1"/>
    <col min="12571" max="12571" width="3.08984375" style="138" customWidth="1"/>
    <col min="12572" max="12572" width="5.36328125" style="138" customWidth="1"/>
    <col min="12573" max="12573" width="3.36328125" style="138" customWidth="1"/>
    <col min="12574" max="12575" width="2.90625" style="138" customWidth="1"/>
    <col min="12576" max="12577" width="3.08984375" style="138" customWidth="1"/>
    <col min="12578" max="12578" width="2.90625" style="138" customWidth="1"/>
    <col min="12579" max="12800" width="8.90625" style="138"/>
    <col min="12801" max="12802" width="3.08984375" style="138" customWidth="1"/>
    <col min="12803" max="12803" width="3.90625" style="138" customWidth="1"/>
    <col min="12804" max="12804" width="3.08984375" style="138" customWidth="1"/>
    <col min="12805" max="12805" width="3.90625" style="138" customWidth="1"/>
    <col min="12806" max="12806" width="3" style="138" customWidth="1"/>
    <col min="12807" max="12807" width="3.90625" style="138" customWidth="1"/>
    <col min="12808" max="12808" width="3" style="138" customWidth="1"/>
    <col min="12809" max="12809" width="4.08984375" style="138" customWidth="1"/>
    <col min="12810" max="12810" width="2.90625" style="138" customWidth="1"/>
    <col min="12811" max="12811" width="4.54296875" style="138" customWidth="1"/>
    <col min="12812" max="12812" width="2.453125" style="138" customWidth="1"/>
    <col min="12813" max="12813" width="3.90625" style="138" customWidth="1"/>
    <col min="12814" max="12817" width="3.08984375" style="138" customWidth="1"/>
    <col min="12818" max="12818" width="4.36328125" style="138" customWidth="1"/>
    <col min="12819" max="12819" width="3.6328125" style="138" customWidth="1"/>
    <col min="12820" max="12820" width="3.36328125" style="138" customWidth="1"/>
    <col min="12821" max="12822" width="3.08984375" style="138" customWidth="1"/>
    <col min="12823" max="12823" width="3" style="138" customWidth="1"/>
    <col min="12824" max="12825" width="3.08984375" style="138" customWidth="1"/>
    <col min="12826" max="12826" width="4.6328125" style="138" customWidth="1"/>
    <col min="12827" max="12827" width="3.08984375" style="138" customWidth="1"/>
    <col min="12828" max="12828" width="5.36328125" style="138" customWidth="1"/>
    <col min="12829" max="12829" width="3.36328125" style="138" customWidth="1"/>
    <col min="12830" max="12831" width="2.90625" style="138" customWidth="1"/>
    <col min="12832" max="12833" width="3.08984375" style="138" customWidth="1"/>
    <col min="12834" max="12834" width="2.90625" style="138" customWidth="1"/>
    <col min="12835" max="13056" width="8.90625" style="138"/>
    <col min="13057" max="13058" width="3.08984375" style="138" customWidth="1"/>
    <col min="13059" max="13059" width="3.90625" style="138" customWidth="1"/>
    <col min="13060" max="13060" width="3.08984375" style="138" customWidth="1"/>
    <col min="13061" max="13061" width="3.90625" style="138" customWidth="1"/>
    <col min="13062" max="13062" width="3" style="138" customWidth="1"/>
    <col min="13063" max="13063" width="3.90625" style="138" customWidth="1"/>
    <col min="13064" max="13064" width="3" style="138" customWidth="1"/>
    <col min="13065" max="13065" width="4.08984375" style="138" customWidth="1"/>
    <col min="13066" max="13066" width="2.90625" style="138" customWidth="1"/>
    <col min="13067" max="13067" width="4.54296875" style="138" customWidth="1"/>
    <col min="13068" max="13068" width="2.453125" style="138" customWidth="1"/>
    <col min="13069" max="13069" width="3.90625" style="138" customWidth="1"/>
    <col min="13070" max="13073" width="3.08984375" style="138" customWidth="1"/>
    <col min="13074" max="13074" width="4.36328125" style="138" customWidth="1"/>
    <col min="13075" max="13075" width="3.6328125" style="138" customWidth="1"/>
    <col min="13076" max="13076" width="3.36328125" style="138" customWidth="1"/>
    <col min="13077" max="13078" width="3.08984375" style="138" customWidth="1"/>
    <col min="13079" max="13079" width="3" style="138" customWidth="1"/>
    <col min="13080" max="13081" width="3.08984375" style="138" customWidth="1"/>
    <col min="13082" max="13082" width="4.6328125" style="138" customWidth="1"/>
    <col min="13083" max="13083" width="3.08984375" style="138" customWidth="1"/>
    <col min="13084" max="13084" width="5.36328125" style="138" customWidth="1"/>
    <col min="13085" max="13085" width="3.36328125" style="138" customWidth="1"/>
    <col min="13086" max="13087" width="2.90625" style="138" customWidth="1"/>
    <col min="13088" max="13089" width="3.08984375" style="138" customWidth="1"/>
    <col min="13090" max="13090" width="2.90625" style="138" customWidth="1"/>
    <col min="13091" max="13312" width="8.90625" style="138"/>
    <col min="13313" max="13314" width="3.08984375" style="138" customWidth="1"/>
    <col min="13315" max="13315" width="3.90625" style="138" customWidth="1"/>
    <col min="13316" max="13316" width="3.08984375" style="138" customWidth="1"/>
    <col min="13317" max="13317" width="3.90625" style="138" customWidth="1"/>
    <col min="13318" max="13318" width="3" style="138" customWidth="1"/>
    <col min="13319" max="13319" width="3.90625" style="138" customWidth="1"/>
    <col min="13320" max="13320" width="3" style="138" customWidth="1"/>
    <col min="13321" max="13321" width="4.08984375" style="138" customWidth="1"/>
    <col min="13322" max="13322" width="2.90625" style="138" customWidth="1"/>
    <col min="13323" max="13323" width="4.54296875" style="138" customWidth="1"/>
    <col min="13324" max="13324" width="2.453125" style="138" customWidth="1"/>
    <col min="13325" max="13325" width="3.90625" style="138" customWidth="1"/>
    <col min="13326" max="13329" width="3.08984375" style="138" customWidth="1"/>
    <col min="13330" max="13330" width="4.36328125" style="138" customWidth="1"/>
    <col min="13331" max="13331" width="3.6328125" style="138" customWidth="1"/>
    <col min="13332" max="13332" width="3.36328125" style="138" customWidth="1"/>
    <col min="13333" max="13334" width="3.08984375" style="138" customWidth="1"/>
    <col min="13335" max="13335" width="3" style="138" customWidth="1"/>
    <col min="13336" max="13337" width="3.08984375" style="138" customWidth="1"/>
    <col min="13338" max="13338" width="4.6328125" style="138" customWidth="1"/>
    <col min="13339" max="13339" width="3.08984375" style="138" customWidth="1"/>
    <col min="13340" max="13340" width="5.36328125" style="138" customWidth="1"/>
    <col min="13341" max="13341" width="3.36328125" style="138" customWidth="1"/>
    <col min="13342" max="13343" width="2.90625" style="138" customWidth="1"/>
    <col min="13344" max="13345" width="3.08984375" style="138" customWidth="1"/>
    <col min="13346" max="13346" width="2.90625" style="138" customWidth="1"/>
    <col min="13347" max="13568" width="8.90625" style="138"/>
    <col min="13569" max="13570" width="3.08984375" style="138" customWidth="1"/>
    <col min="13571" max="13571" width="3.90625" style="138" customWidth="1"/>
    <col min="13572" max="13572" width="3.08984375" style="138" customWidth="1"/>
    <col min="13573" max="13573" width="3.90625" style="138" customWidth="1"/>
    <col min="13574" max="13574" width="3" style="138" customWidth="1"/>
    <col min="13575" max="13575" width="3.90625" style="138" customWidth="1"/>
    <col min="13576" max="13576" width="3" style="138" customWidth="1"/>
    <col min="13577" max="13577" width="4.08984375" style="138" customWidth="1"/>
    <col min="13578" max="13578" width="2.90625" style="138" customWidth="1"/>
    <col min="13579" max="13579" width="4.54296875" style="138" customWidth="1"/>
    <col min="13580" max="13580" width="2.453125" style="138" customWidth="1"/>
    <col min="13581" max="13581" width="3.90625" style="138" customWidth="1"/>
    <col min="13582" max="13585" width="3.08984375" style="138" customWidth="1"/>
    <col min="13586" max="13586" width="4.36328125" style="138" customWidth="1"/>
    <col min="13587" max="13587" width="3.6328125" style="138" customWidth="1"/>
    <col min="13588" max="13588" width="3.36328125" style="138" customWidth="1"/>
    <col min="13589" max="13590" width="3.08984375" style="138" customWidth="1"/>
    <col min="13591" max="13591" width="3" style="138" customWidth="1"/>
    <col min="13592" max="13593" width="3.08984375" style="138" customWidth="1"/>
    <col min="13594" max="13594" width="4.6328125" style="138" customWidth="1"/>
    <col min="13595" max="13595" width="3.08984375" style="138" customWidth="1"/>
    <col min="13596" max="13596" width="5.36328125" style="138" customWidth="1"/>
    <col min="13597" max="13597" width="3.36328125" style="138" customWidth="1"/>
    <col min="13598" max="13599" width="2.90625" style="138" customWidth="1"/>
    <col min="13600" max="13601" width="3.08984375" style="138" customWidth="1"/>
    <col min="13602" max="13602" width="2.90625" style="138" customWidth="1"/>
    <col min="13603" max="13824" width="8.90625" style="138"/>
    <col min="13825" max="13826" width="3.08984375" style="138" customWidth="1"/>
    <col min="13827" max="13827" width="3.90625" style="138" customWidth="1"/>
    <col min="13828" max="13828" width="3.08984375" style="138" customWidth="1"/>
    <col min="13829" max="13829" width="3.90625" style="138" customWidth="1"/>
    <col min="13830" max="13830" width="3" style="138" customWidth="1"/>
    <col min="13831" max="13831" width="3.90625" style="138" customWidth="1"/>
    <col min="13832" max="13832" width="3" style="138" customWidth="1"/>
    <col min="13833" max="13833" width="4.08984375" style="138" customWidth="1"/>
    <col min="13834" max="13834" width="2.90625" style="138" customWidth="1"/>
    <col min="13835" max="13835" width="4.54296875" style="138" customWidth="1"/>
    <col min="13836" max="13836" width="2.453125" style="138" customWidth="1"/>
    <col min="13837" max="13837" width="3.90625" style="138" customWidth="1"/>
    <col min="13838" max="13841" width="3.08984375" style="138" customWidth="1"/>
    <col min="13842" max="13842" width="4.36328125" style="138" customWidth="1"/>
    <col min="13843" max="13843" width="3.6328125" style="138" customWidth="1"/>
    <col min="13844" max="13844" width="3.36328125" style="138" customWidth="1"/>
    <col min="13845" max="13846" width="3.08984375" style="138" customWidth="1"/>
    <col min="13847" max="13847" width="3" style="138" customWidth="1"/>
    <col min="13848" max="13849" width="3.08984375" style="138" customWidth="1"/>
    <col min="13850" max="13850" width="4.6328125" style="138" customWidth="1"/>
    <col min="13851" max="13851" width="3.08984375" style="138" customWidth="1"/>
    <col min="13852" max="13852" width="5.36328125" style="138" customWidth="1"/>
    <col min="13853" max="13853" width="3.36328125" style="138" customWidth="1"/>
    <col min="13854" max="13855" width="2.90625" style="138" customWidth="1"/>
    <col min="13856" max="13857" width="3.08984375" style="138" customWidth="1"/>
    <col min="13858" max="13858" width="2.90625" style="138" customWidth="1"/>
    <col min="13859" max="14080" width="8.90625" style="138"/>
    <col min="14081" max="14082" width="3.08984375" style="138" customWidth="1"/>
    <col min="14083" max="14083" width="3.90625" style="138" customWidth="1"/>
    <col min="14084" max="14084" width="3.08984375" style="138" customWidth="1"/>
    <col min="14085" max="14085" width="3.90625" style="138" customWidth="1"/>
    <col min="14086" max="14086" width="3" style="138" customWidth="1"/>
    <col min="14087" max="14087" width="3.90625" style="138" customWidth="1"/>
    <col min="14088" max="14088" width="3" style="138" customWidth="1"/>
    <col min="14089" max="14089" width="4.08984375" style="138" customWidth="1"/>
    <col min="14090" max="14090" width="2.90625" style="138" customWidth="1"/>
    <col min="14091" max="14091" width="4.54296875" style="138" customWidth="1"/>
    <col min="14092" max="14092" width="2.453125" style="138" customWidth="1"/>
    <col min="14093" max="14093" width="3.90625" style="138" customWidth="1"/>
    <col min="14094" max="14097" width="3.08984375" style="138" customWidth="1"/>
    <col min="14098" max="14098" width="4.36328125" style="138" customWidth="1"/>
    <col min="14099" max="14099" width="3.6328125" style="138" customWidth="1"/>
    <col min="14100" max="14100" width="3.36328125" style="138" customWidth="1"/>
    <col min="14101" max="14102" width="3.08984375" style="138" customWidth="1"/>
    <col min="14103" max="14103" width="3" style="138" customWidth="1"/>
    <col min="14104" max="14105" width="3.08984375" style="138" customWidth="1"/>
    <col min="14106" max="14106" width="4.6328125" style="138" customWidth="1"/>
    <col min="14107" max="14107" width="3.08984375" style="138" customWidth="1"/>
    <col min="14108" max="14108" width="5.36328125" style="138" customWidth="1"/>
    <col min="14109" max="14109" width="3.36328125" style="138" customWidth="1"/>
    <col min="14110" max="14111" width="2.90625" style="138" customWidth="1"/>
    <col min="14112" max="14113" width="3.08984375" style="138" customWidth="1"/>
    <col min="14114" max="14114" width="2.90625" style="138" customWidth="1"/>
    <col min="14115" max="14336" width="8.90625" style="138"/>
    <col min="14337" max="14338" width="3.08984375" style="138" customWidth="1"/>
    <col min="14339" max="14339" width="3.90625" style="138" customWidth="1"/>
    <col min="14340" max="14340" width="3.08984375" style="138" customWidth="1"/>
    <col min="14341" max="14341" width="3.90625" style="138" customWidth="1"/>
    <col min="14342" max="14342" width="3" style="138" customWidth="1"/>
    <col min="14343" max="14343" width="3.90625" style="138" customWidth="1"/>
    <col min="14344" max="14344" width="3" style="138" customWidth="1"/>
    <col min="14345" max="14345" width="4.08984375" style="138" customWidth="1"/>
    <col min="14346" max="14346" width="2.90625" style="138" customWidth="1"/>
    <col min="14347" max="14347" width="4.54296875" style="138" customWidth="1"/>
    <col min="14348" max="14348" width="2.453125" style="138" customWidth="1"/>
    <col min="14349" max="14349" width="3.90625" style="138" customWidth="1"/>
    <col min="14350" max="14353" width="3.08984375" style="138" customWidth="1"/>
    <col min="14354" max="14354" width="4.36328125" style="138" customWidth="1"/>
    <col min="14355" max="14355" width="3.6328125" style="138" customWidth="1"/>
    <col min="14356" max="14356" width="3.36328125" style="138" customWidth="1"/>
    <col min="14357" max="14358" width="3.08984375" style="138" customWidth="1"/>
    <col min="14359" max="14359" width="3" style="138" customWidth="1"/>
    <col min="14360" max="14361" width="3.08984375" style="138" customWidth="1"/>
    <col min="14362" max="14362" width="4.6328125" style="138" customWidth="1"/>
    <col min="14363" max="14363" width="3.08984375" style="138" customWidth="1"/>
    <col min="14364" max="14364" width="5.36328125" style="138" customWidth="1"/>
    <col min="14365" max="14365" width="3.36328125" style="138" customWidth="1"/>
    <col min="14366" max="14367" width="2.90625" style="138" customWidth="1"/>
    <col min="14368" max="14369" width="3.08984375" style="138" customWidth="1"/>
    <col min="14370" max="14370" width="2.90625" style="138" customWidth="1"/>
    <col min="14371" max="14592" width="8.90625" style="138"/>
    <col min="14593" max="14594" width="3.08984375" style="138" customWidth="1"/>
    <col min="14595" max="14595" width="3.90625" style="138" customWidth="1"/>
    <col min="14596" max="14596" width="3.08984375" style="138" customWidth="1"/>
    <col min="14597" max="14597" width="3.90625" style="138" customWidth="1"/>
    <col min="14598" max="14598" width="3" style="138" customWidth="1"/>
    <col min="14599" max="14599" width="3.90625" style="138" customWidth="1"/>
    <col min="14600" max="14600" width="3" style="138" customWidth="1"/>
    <col min="14601" max="14601" width="4.08984375" style="138" customWidth="1"/>
    <col min="14602" max="14602" width="2.90625" style="138" customWidth="1"/>
    <col min="14603" max="14603" width="4.54296875" style="138" customWidth="1"/>
    <col min="14604" max="14604" width="2.453125" style="138" customWidth="1"/>
    <col min="14605" max="14605" width="3.90625" style="138" customWidth="1"/>
    <col min="14606" max="14609" width="3.08984375" style="138" customWidth="1"/>
    <col min="14610" max="14610" width="4.36328125" style="138" customWidth="1"/>
    <col min="14611" max="14611" width="3.6328125" style="138" customWidth="1"/>
    <col min="14612" max="14612" width="3.36328125" style="138" customWidth="1"/>
    <col min="14613" max="14614" width="3.08984375" style="138" customWidth="1"/>
    <col min="14615" max="14615" width="3" style="138" customWidth="1"/>
    <col min="14616" max="14617" width="3.08984375" style="138" customWidth="1"/>
    <col min="14618" max="14618" width="4.6328125" style="138" customWidth="1"/>
    <col min="14619" max="14619" width="3.08984375" style="138" customWidth="1"/>
    <col min="14620" max="14620" width="5.36328125" style="138" customWidth="1"/>
    <col min="14621" max="14621" width="3.36328125" style="138" customWidth="1"/>
    <col min="14622" max="14623" width="2.90625" style="138" customWidth="1"/>
    <col min="14624" max="14625" width="3.08984375" style="138" customWidth="1"/>
    <col min="14626" max="14626" width="2.90625" style="138" customWidth="1"/>
    <col min="14627" max="14848" width="8.90625" style="138"/>
    <col min="14849" max="14850" width="3.08984375" style="138" customWidth="1"/>
    <col min="14851" max="14851" width="3.90625" style="138" customWidth="1"/>
    <col min="14852" max="14852" width="3.08984375" style="138" customWidth="1"/>
    <col min="14853" max="14853" width="3.90625" style="138" customWidth="1"/>
    <col min="14854" max="14854" width="3" style="138" customWidth="1"/>
    <col min="14855" max="14855" width="3.90625" style="138" customWidth="1"/>
    <col min="14856" max="14856" width="3" style="138" customWidth="1"/>
    <col min="14857" max="14857" width="4.08984375" style="138" customWidth="1"/>
    <col min="14858" max="14858" width="2.90625" style="138" customWidth="1"/>
    <col min="14859" max="14859" width="4.54296875" style="138" customWidth="1"/>
    <col min="14860" max="14860" width="2.453125" style="138" customWidth="1"/>
    <col min="14861" max="14861" width="3.90625" style="138" customWidth="1"/>
    <col min="14862" max="14865" width="3.08984375" style="138" customWidth="1"/>
    <col min="14866" max="14866" width="4.36328125" style="138" customWidth="1"/>
    <col min="14867" max="14867" width="3.6328125" style="138" customWidth="1"/>
    <col min="14868" max="14868" width="3.36328125" style="138" customWidth="1"/>
    <col min="14869" max="14870" width="3.08984375" style="138" customWidth="1"/>
    <col min="14871" max="14871" width="3" style="138" customWidth="1"/>
    <col min="14872" max="14873" width="3.08984375" style="138" customWidth="1"/>
    <col min="14874" max="14874" width="4.6328125" style="138" customWidth="1"/>
    <col min="14875" max="14875" width="3.08984375" style="138" customWidth="1"/>
    <col min="14876" max="14876" width="5.36328125" style="138" customWidth="1"/>
    <col min="14877" max="14877" width="3.36328125" style="138" customWidth="1"/>
    <col min="14878" max="14879" width="2.90625" style="138" customWidth="1"/>
    <col min="14880" max="14881" width="3.08984375" style="138" customWidth="1"/>
    <col min="14882" max="14882" width="2.90625" style="138" customWidth="1"/>
    <col min="14883" max="15104" width="8.90625" style="138"/>
    <col min="15105" max="15106" width="3.08984375" style="138" customWidth="1"/>
    <col min="15107" max="15107" width="3.90625" style="138" customWidth="1"/>
    <col min="15108" max="15108" width="3.08984375" style="138" customWidth="1"/>
    <col min="15109" max="15109" width="3.90625" style="138" customWidth="1"/>
    <col min="15110" max="15110" width="3" style="138" customWidth="1"/>
    <col min="15111" max="15111" width="3.90625" style="138" customWidth="1"/>
    <col min="15112" max="15112" width="3" style="138" customWidth="1"/>
    <col min="15113" max="15113" width="4.08984375" style="138" customWidth="1"/>
    <col min="15114" max="15114" width="2.90625" style="138" customWidth="1"/>
    <col min="15115" max="15115" width="4.54296875" style="138" customWidth="1"/>
    <col min="15116" max="15116" width="2.453125" style="138" customWidth="1"/>
    <col min="15117" max="15117" width="3.90625" style="138" customWidth="1"/>
    <col min="15118" max="15121" width="3.08984375" style="138" customWidth="1"/>
    <col min="15122" max="15122" width="4.36328125" style="138" customWidth="1"/>
    <col min="15123" max="15123" width="3.6328125" style="138" customWidth="1"/>
    <col min="15124" max="15124" width="3.36328125" style="138" customWidth="1"/>
    <col min="15125" max="15126" width="3.08984375" style="138" customWidth="1"/>
    <col min="15127" max="15127" width="3" style="138" customWidth="1"/>
    <col min="15128" max="15129" width="3.08984375" style="138" customWidth="1"/>
    <col min="15130" max="15130" width="4.6328125" style="138" customWidth="1"/>
    <col min="15131" max="15131" width="3.08984375" style="138" customWidth="1"/>
    <col min="15132" max="15132" width="5.36328125" style="138" customWidth="1"/>
    <col min="15133" max="15133" width="3.36328125" style="138" customWidth="1"/>
    <col min="15134" max="15135" width="2.90625" style="138" customWidth="1"/>
    <col min="15136" max="15137" width="3.08984375" style="138" customWidth="1"/>
    <col min="15138" max="15138" width="2.90625" style="138" customWidth="1"/>
    <col min="15139" max="15360" width="8.90625" style="138"/>
    <col min="15361" max="15362" width="3.08984375" style="138" customWidth="1"/>
    <col min="15363" max="15363" width="3.90625" style="138" customWidth="1"/>
    <col min="15364" max="15364" width="3.08984375" style="138" customWidth="1"/>
    <col min="15365" max="15365" width="3.90625" style="138" customWidth="1"/>
    <col min="15366" max="15366" width="3" style="138" customWidth="1"/>
    <col min="15367" max="15367" width="3.90625" style="138" customWidth="1"/>
    <col min="15368" max="15368" width="3" style="138" customWidth="1"/>
    <col min="15369" max="15369" width="4.08984375" style="138" customWidth="1"/>
    <col min="15370" max="15370" width="2.90625" style="138" customWidth="1"/>
    <col min="15371" max="15371" width="4.54296875" style="138" customWidth="1"/>
    <col min="15372" max="15372" width="2.453125" style="138" customWidth="1"/>
    <col min="15373" max="15373" width="3.90625" style="138" customWidth="1"/>
    <col min="15374" max="15377" width="3.08984375" style="138" customWidth="1"/>
    <col min="15378" max="15378" width="4.36328125" style="138" customWidth="1"/>
    <col min="15379" max="15379" width="3.6328125" style="138" customWidth="1"/>
    <col min="15380" max="15380" width="3.36328125" style="138" customWidth="1"/>
    <col min="15381" max="15382" width="3.08984375" style="138" customWidth="1"/>
    <col min="15383" max="15383" width="3" style="138" customWidth="1"/>
    <col min="15384" max="15385" width="3.08984375" style="138" customWidth="1"/>
    <col min="15386" max="15386" width="4.6328125" style="138" customWidth="1"/>
    <col min="15387" max="15387" width="3.08984375" style="138" customWidth="1"/>
    <col min="15388" max="15388" width="5.36328125" style="138" customWidth="1"/>
    <col min="15389" max="15389" width="3.36328125" style="138" customWidth="1"/>
    <col min="15390" max="15391" width="2.90625" style="138" customWidth="1"/>
    <col min="15392" max="15393" width="3.08984375" style="138" customWidth="1"/>
    <col min="15394" max="15394" width="2.90625" style="138" customWidth="1"/>
    <col min="15395" max="15616" width="8.90625" style="138"/>
    <col min="15617" max="15618" width="3.08984375" style="138" customWidth="1"/>
    <col min="15619" max="15619" width="3.90625" style="138" customWidth="1"/>
    <col min="15620" max="15620" width="3.08984375" style="138" customWidth="1"/>
    <col min="15621" max="15621" width="3.90625" style="138" customWidth="1"/>
    <col min="15622" max="15622" width="3" style="138" customWidth="1"/>
    <col min="15623" max="15623" width="3.90625" style="138" customWidth="1"/>
    <col min="15624" max="15624" width="3" style="138" customWidth="1"/>
    <col min="15625" max="15625" width="4.08984375" style="138" customWidth="1"/>
    <col min="15626" max="15626" width="2.90625" style="138" customWidth="1"/>
    <col min="15627" max="15627" width="4.54296875" style="138" customWidth="1"/>
    <col min="15628" max="15628" width="2.453125" style="138" customWidth="1"/>
    <col min="15629" max="15629" width="3.90625" style="138" customWidth="1"/>
    <col min="15630" max="15633" width="3.08984375" style="138" customWidth="1"/>
    <col min="15634" max="15634" width="4.36328125" style="138" customWidth="1"/>
    <col min="15635" max="15635" width="3.6328125" style="138" customWidth="1"/>
    <col min="15636" max="15636" width="3.36328125" style="138" customWidth="1"/>
    <col min="15637" max="15638" width="3.08984375" style="138" customWidth="1"/>
    <col min="15639" max="15639" width="3" style="138" customWidth="1"/>
    <col min="15640" max="15641" width="3.08984375" style="138" customWidth="1"/>
    <col min="15642" max="15642" width="4.6328125" style="138" customWidth="1"/>
    <col min="15643" max="15643" width="3.08984375" style="138" customWidth="1"/>
    <col min="15644" max="15644" width="5.36328125" style="138" customWidth="1"/>
    <col min="15645" max="15645" width="3.36328125" style="138" customWidth="1"/>
    <col min="15646" max="15647" width="2.90625" style="138" customWidth="1"/>
    <col min="15648" max="15649" width="3.08984375" style="138" customWidth="1"/>
    <col min="15650" max="15650" width="2.90625" style="138" customWidth="1"/>
    <col min="15651" max="15872" width="8.90625" style="138"/>
    <col min="15873" max="15874" width="3.08984375" style="138" customWidth="1"/>
    <col min="15875" max="15875" width="3.90625" style="138" customWidth="1"/>
    <col min="15876" max="15876" width="3.08984375" style="138" customWidth="1"/>
    <col min="15877" max="15877" width="3.90625" style="138" customWidth="1"/>
    <col min="15878" max="15878" width="3" style="138" customWidth="1"/>
    <col min="15879" max="15879" width="3.90625" style="138" customWidth="1"/>
    <col min="15880" max="15880" width="3" style="138" customWidth="1"/>
    <col min="15881" max="15881" width="4.08984375" style="138" customWidth="1"/>
    <col min="15882" max="15882" width="2.90625" style="138" customWidth="1"/>
    <col min="15883" max="15883" width="4.54296875" style="138" customWidth="1"/>
    <col min="15884" max="15884" width="2.453125" style="138" customWidth="1"/>
    <col min="15885" max="15885" width="3.90625" style="138" customWidth="1"/>
    <col min="15886" max="15889" width="3.08984375" style="138" customWidth="1"/>
    <col min="15890" max="15890" width="4.36328125" style="138" customWidth="1"/>
    <col min="15891" max="15891" width="3.6328125" style="138" customWidth="1"/>
    <col min="15892" max="15892" width="3.36328125" style="138" customWidth="1"/>
    <col min="15893" max="15894" width="3.08984375" style="138" customWidth="1"/>
    <col min="15895" max="15895" width="3" style="138" customWidth="1"/>
    <col min="15896" max="15897" width="3.08984375" style="138" customWidth="1"/>
    <col min="15898" max="15898" width="4.6328125" style="138" customWidth="1"/>
    <col min="15899" max="15899" width="3.08984375" style="138" customWidth="1"/>
    <col min="15900" max="15900" width="5.36328125" style="138" customWidth="1"/>
    <col min="15901" max="15901" width="3.36328125" style="138" customWidth="1"/>
    <col min="15902" max="15903" width="2.90625" style="138" customWidth="1"/>
    <col min="15904" max="15905" width="3.08984375" style="138" customWidth="1"/>
    <col min="15906" max="15906" width="2.90625" style="138" customWidth="1"/>
    <col min="15907" max="16128" width="8.90625" style="138"/>
    <col min="16129" max="16130" width="3.08984375" style="138" customWidth="1"/>
    <col min="16131" max="16131" width="3.90625" style="138" customWidth="1"/>
    <col min="16132" max="16132" width="3.08984375" style="138" customWidth="1"/>
    <col min="16133" max="16133" width="3.90625" style="138" customWidth="1"/>
    <col min="16134" max="16134" width="3" style="138" customWidth="1"/>
    <col min="16135" max="16135" width="3.90625" style="138" customWidth="1"/>
    <col min="16136" max="16136" width="3" style="138" customWidth="1"/>
    <col min="16137" max="16137" width="4.08984375" style="138" customWidth="1"/>
    <col min="16138" max="16138" width="2.90625" style="138" customWidth="1"/>
    <col min="16139" max="16139" width="4.54296875" style="138" customWidth="1"/>
    <col min="16140" max="16140" width="2.453125" style="138" customWidth="1"/>
    <col min="16141" max="16141" width="3.90625" style="138" customWidth="1"/>
    <col min="16142" max="16145" width="3.08984375" style="138" customWidth="1"/>
    <col min="16146" max="16146" width="4.36328125" style="138" customWidth="1"/>
    <col min="16147" max="16147" width="3.6328125" style="138" customWidth="1"/>
    <col min="16148" max="16148" width="3.36328125" style="138" customWidth="1"/>
    <col min="16149" max="16150" width="3.08984375" style="138" customWidth="1"/>
    <col min="16151" max="16151" width="3" style="138" customWidth="1"/>
    <col min="16152" max="16153" width="3.08984375" style="138" customWidth="1"/>
    <col min="16154" max="16154" width="4.6328125" style="138" customWidth="1"/>
    <col min="16155" max="16155" width="3.08984375" style="138" customWidth="1"/>
    <col min="16156" max="16156" width="5.36328125" style="138" customWidth="1"/>
    <col min="16157" max="16157" width="3.36328125" style="138" customWidth="1"/>
    <col min="16158" max="16159" width="2.90625" style="138" customWidth="1"/>
    <col min="16160" max="16161" width="3.08984375" style="138" customWidth="1"/>
    <col min="16162" max="16162" width="2.90625" style="138" customWidth="1"/>
    <col min="16163" max="16384" width="8.90625" style="138"/>
  </cols>
  <sheetData>
    <row r="1" spans="1:34" ht="13.8" x14ac:dyDescent="0.25">
      <c r="A1" s="281" t="s">
        <v>611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</row>
    <row r="2" spans="1:34" x14ac:dyDescent="0.25">
      <c r="AA2" s="138" t="s">
        <v>612</v>
      </c>
      <c r="AD2" s="139" t="s">
        <v>613</v>
      </c>
      <c r="AE2" s="139"/>
    </row>
    <row r="3" spans="1:34" x14ac:dyDescent="0.25">
      <c r="A3" s="138" t="s">
        <v>614</v>
      </c>
      <c r="L3" s="138" t="s">
        <v>615</v>
      </c>
      <c r="P3" s="139" t="s">
        <v>613</v>
      </c>
      <c r="Q3" s="138" t="e">
        <f>_xlfn.XLOOKUP(Q4,#REF!,#REF!,"")</f>
        <v>#REF!</v>
      </c>
      <c r="AA3" s="138" t="s">
        <v>616</v>
      </c>
      <c r="AD3" s="139" t="s">
        <v>613</v>
      </c>
    </row>
    <row r="4" spans="1:34" x14ac:dyDescent="0.25">
      <c r="A4" s="282" t="s">
        <v>617</v>
      </c>
      <c r="B4" s="282"/>
      <c r="C4" s="282"/>
      <c r="D4" s="282"/>
      <c r="E4" s="282"/>
      <c r="F4" s="282"/>
      <c r="G4" s="282"/>
      <c r="H4" s="282"/>
      <c r="I4" s="282"/>
      <c r="L4" s="138" t="s">
        <v>618</v>
      </c>
      <c r="P4" s="139" t="s">
        <v>613</v>
      </c>
      <c r="Q4" s="166" t="s">
        <v>619</v>
      </c>
      <c r="AA4" s="138" t="s">
        <v>620</v>
      </c>
      <c r="AD4" s="139" t="s">
        <v>613</v>
      </c>
      <c r="AE4" s="167">
        <v>2024</v>
      </c>
    </row>
    <row r="5" spans="1:34" x14ac:dyDescent="0.25">
      <c r="A5" s="138" t="s">
        <v>621</v>
      </c>
      <c r="L5" s="138" t="s">
        <v>622</v>
      </c>
      <c r="P5" s="139" t="s">
        <v>613</v>
      </c>
      <c r="Q5" s="138" t="e">
        <f>_xlfn.XLOOKUP(Q4,#REF!,#REF!)</f>
        <v>#REF!</v>
      </c>
    </row>
    <row r="6" spans="1:34" ht="12" thickBot="1" x14ac:dyDescent="0.3"/>
    <row r="7" spans="1:34" ht="15" customHeight="1" x14ac:dyDescent="0.25">
      <c r="A7" s="283" t="s">
        <v>623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5"/>
      <c r="Y7" s="290" t="s">
        <v>624</v>
      </c>
      <c r="Z7" s="291"/>
      <c r="AA7" s="292"/>
      <c r="AB7" s="290" t="s">
        <v>625</v>
      </c>
      <c r="AC7" s="291"/>
      <c r="AD7" s="292"/>
      <c r="AE7" s="286" t="s">
        <v>626</v>
      </c>
      <c r="AF7" s="287"/>
      <c r="AG7" s="287"/>
      <c r="AH7" s="288"/>
    </row>
    <row r="8" spans="1:34" x14ac:dyDescent="0.25">
      <c r="A8" s="140"/>
      <c r="B8" s="247"/>
      <c r="C8" s="248"/>
      <c r="D8" s="247"/>
      <c r="E8" s="248"/>
      <c r="F8" s="247"/>
      <c r="G8" s="248"/>
      <c r="H8" s="247"/>
      <c r="I8" s="248"/>
      <c r="J8" s="247"/>
      <c r="K8" s="248"/>
      <c r="L8" s="247"/>
      <c r="M8" s="248"/>
      <c r="N8" s="247"/>
      <c r="O8" s="248"/>
      <c r="P8" s="247"/>
      <c r="Q8" s="248"/>
      <c r="R8" s="247"/>
      <c r="S8" s="248"/>
      <c r="T8" s="247"/>
      <c r="U8" s="248"/>
      <c r="V8" s="247"/>
      <c r="W8" s="248"/>
      <c r="X8" s="247"/>
      <c r="Y8" s="293"/>
      <c r="Z8" s="294"/>
      <c r="AA8" s="295"/>
      <c r="AB8" s="293"/>
      <c r="AC8" s="294"/>
      <c r="AD8" s="295"/>
      <c r="AE8" s="274"/>
      <c r="AF8" s="280"/>
      <c r="AG8" s="280"/>
      <c r="AH8" s="279"/>
    </row>
    <row r="9" spans="1:34" x14ac:dyDescent="0.25">
      <c r="A9" s="141" t="s">
        <v>627</v>
      </c>
      <c r="B9" s="142"/>
      <c r="C9" s="143" t="s">
        <v>628</v>
      </c>
      <c r="D9" s="142"/>
      <c r="E9" s="143" t="s">
        <v>629</v>
      </c>
      <c r="F9" s="142"/>
      <c r="G9" s="143" t="s">
        <v>630</v>
      </c>
      <c r="H9" s="142"/>
      <c r="I9" s="143" t="s">
        <v>631</v>
      </c>
      <c r="J9" s="142"/>
      <c r="K9" s="143" t="s">
        <v>632</v>
      </c>
      <c r="L9" s="142"/>
      <c r="M9" s="143" t="s">
        <v>633</v>
      </c>
      <c r="N9" s="142"/>
      <c r="O9" s="143" t="s">
        <v>634</v>
      </c>
      <c r="P9" s="142"/>
      <c r="Q9" s="143" t="s">
        <v>635</v>
      </c>
      <c r="R9" s="142"/>
      <c r="S9" s="143" t="s">
        <v>636</v>
      </c>
      <c r="T9" s="142"/>
      <c r="U9" s="143" t="s">
        <v>637</v>
      </c>
      <c r="V9" s="142"/>
      <c r="W9" s="143" t="s">
        <v>638</v>
      </c>
      <c r="X9" s="142"/>
      <c r="Y9" s="296"/>
      <c r="Z9" s="297"/>
      <c r="AA9" s="298"/>
      <c r="AB9" s="296"/>
      <c r="AC9" s="297"/>
      <c r="AD9" s="298"/>
      <c r="AE9" s="271"/>
      <c r="AF9" s="289"/>
      <c r="AG9" s="289"/>
      <c r="AH9" s="276"/>
    </row>
    <row r="10" spans="1:34" ht="24.9" customHeight="1" thickBot="1" x14ac:dyDescent="0.3">
      <c r="A10" s="144" t="s">
        <v>639</v>
      </c>
      <c r="B10" s="145"/>
      <c r="C10" s="146" t="s">
        <v>639</v>
      </c>
      <c r="D10" s="145"/>
      <c r="E10" s="146" t="s">
        <v>639</v>
      </c>
      <c r="F10" s="145"/>
      <c r="G10" s="146" t="s">
        <v>639</v>
      </c>
      <c r="H10" s="145"/>
      <c r="I10" s="146" t="s">
        <v>639</v>
      </c>
      <c r="J10" s="145"/>
      <c r="K10" s="146" t="s">
        <v>639</v>
      </c>
      <c r="L10" s="145"/>
      <c r="M10" s="146" t="s">
        <v>639</v>
      </c>
      <c r="N10" s="145"/>
      <c r="O10" s="146" t="s">
        <v>639</v>
      </c>
      <c r="P10" s="145"/>
      <c r="Q10" s="146" t="s">
        <v>639</v>
      </c>
      <c r="R10" s="145"/>
      <c r="S10" s="146" t="s">
        <v>640</v>
      </c>
      <c r="T10" s="145"/>
      <c r="U10" s="146" t="s">
        <v>640</v>
      </c>
      <c r="V10" s="145"/>
      <c r="W10" s="146" t="s">
        <v>640</v>
      </c>
      <c r="X10" s="145"/>
      <c r="Y10" s="147" t="s">
        <v>641</v>
      </c>
      <c r="Z10" s="148"/>
      <c r="AA10" s="149"/>
      <c r="AB10" s="147" t="s">
        <v>642</v>
      </c>
      <c r="AC10" s="148"/>
      <c r="AD10" s="149"/>
      <c r="AE10" s="148" t="s">
        <v>643</v>
      </c>
      <c r="AF10" s="148"/>
      <c r="AG10" s="148"/>
      <c r="AH10" s="149"/>
    </row>
    <row r="11" spans="1:34" ht="12" thickBot="1" x14ac:dyDescent="0.3">
      <c r="A11" s="150"/>
      <c r="AE11" s="151"/>
      <c r="AF11" s="151"/>
      <c r="AG11" s="151"/>
      <c r="AH11" s="145"/>
    </row>
    <row r="12" spans="1:34" x14ac:dyDescent="0.25">
      <c r="A12" s="152"/>
      <c r="B12" s="286" t="s">
        <v>644</v>
      </c>
      <c r="C12" s="288"/>
      <c r="D12" s="153"/>
      <c r="E12" s="154"/>
      <c r="F12" s="153"/>
      <c r="G12" s="153"/>
      <c r="H12" s="153"/>
      <c r="I12" s="153"/>
      <c r="J12" s="153"/>
      <c r="K12" s="154"/>
      <c r="L12" s="153"/>
      <c r="M12" s="154"/>
      <c r="N12" s="153"/>
      <c r="O12" s="154"/>
      <c r="P12" s="153"/>
      <c r="Q12" s="154"/>
      <c r="R12" s="155"/>
      <c r="S12" s="286" t="s">
        <v>644</v>
      </c>
      <c r="T12" s="288"/>
      <c r="U12" s="153"/>
      <c r="V12" s="154"/>
      <c r="W12" s="153"/>
      <c r="X12" s="153"/>
      <c r="Y12" s="153"/>
      <c r="Z12" s="153"/>
      <c r="AA12" s="153"/>
      <c r="AB12" s="154"/>
      <c r="AC12" s="153"/>
      <c r="AD12" s="154"/>
      <c r="AE12" s="153"/>
      <c r="AF12" s="154"/>
      <c r="AG12" s="156"/>
      <c r="AH12" s="157"/>
    </row>
    <row r="13" spans="1:34" x14ac:dyDescent="0.25">
      <c r="A13" s="158" t="s">
        <v>5</v>
      </c>
      <c r="B13" s="274" t="s">
        <v>645</v>
      </c>
      <c r="C13" s="279"/>
      <c r="D13" s="274" t="s">
        <v>646</v>
      </c>
      <c r="E13" s="279"/>
      <c r="F13" s="274" t="s">
        <v>647</v>
      </c>
      <c r="G13" s="280"/>
      <c r="H13" s="280"/>
      <c r="I13" s="280"/>
      <c r="J13" s="280"/>
      <c r="K13" s="279"/>
      <c r="L13" s="274" t="s">
        <v>648</v>
      </c>
      <c r="M13" s="279"/>
      <c r="N13" s="274" t="s">
        <v>649</v>
      </c>
      <c r="O13" s="279"/>
      <c r="P13" s="274" t="s">
        <v>650</v>
      </c>
      <c r="Q13" s="279"/>
      <c r="R13" s="158" t="s">
        <v>644</v>
      </c>
      <c r="S13" s="274" t="s">
        <v>645</v>
      </c>
      <c r="T13" s="279"/>
      <c r="U13" s="274" t="s">
        <v>646</v>
      </c>
      <c r="V13" s="279"/>
      <c r="W13" s="274" t="s">
        <v>647</v>
      </c>
      <c r="X13" s="280"/>
      <c r="Y13" s="280"/>
      <c r="Z13" s="280"/>
      <c r="AA13" s="280"/>
      <c r="AB13" s="279"/>
      <c r="AC13" s="274" t="s">
        <v>648</v>
      </c>
      <c r="AD13" s="279"/>
      <c r="AE13" s="274" t="s">
        <v>649</v>
      </c>
      <c r="AF13" s="279"/>
      <c r="AG13" s="274" t="s">
        <v>650</v>
      </c>
      <c r="AH13" s="275"/>
    </row>
    <row r="14" spans="1:34" x14ac:dyDescent="0.25">
      <c r="A14" s="159"/>
      <c r="B14" s="271" t="s">
        <v>651</v>
      </c>
      <c r="C14" s="276"/>
      <c r="D14" s="271" t="s">
        <v>652</v>
      </c>
      <c r="E14" s="276"/>
      <c r="F14" s="143"/>
      <c r="G14" s="143"/>
      <c r="H14" s="143"/>
      <c r="I14" s="143"/>
      <c r="J14" s="143"/>
      <c r="K14" s="142"/>
      <c r="L14" s="277" t="s">
        <v>653</v>
      </c>
      <c r="M14" s="278"/>
      <c r="N14" s="277" t="s">
        <v>654</v>
      </c>
      <c r="O14" s="278"/>
      <c r="P14" s="271" t="s">
        <v>655</v>
      </c>
      <c r="Q14" s="276"/>
      <c r="R14" s="159"/>
      <c r="S14" s="271" t="s">
        <v>651</v>
      </c>
      <c r="T14" s="276"/>
      <c r="U14" s="271" t="s">
        <v>652</v>
      </c>
      <c r="V14" s="276"/>
      <c r="W14" s="143"/>
      <c r="X14" s="143"/>
      <c r="Y14" s="143"/>
      <c r="Z14" s="143"/>
      <c r="AA14" s="143"/>
      <c r="AB14" s="142"/>
      <c r="AC14" s="277" t="s">
        <v>653</v>
      </c>
      <c r="AD14" s="278"/>
      <c r="AE14" s="277" t="s">
        <v>654</v>
      </c>
      <c r="AF14" s="278"/>
      <c r="AG14" s="271" t="s">
        <v>655</v>
      </c>
      <c r="AH14" s="272"/>
    </row>
    <row r="15" spans="1:34" x14ac:dyDescent="0.25">
      <c r="A15" s="160" t="s">
        <v>656</v>
      </c>
      <c r="B15" s="268" t="s">
        <v>657</v>
      </c>
      <c r="C15" s="269"/>
      <c r="D15" s="268" t="s">
        <v>658</v>
      </c>
      <c r="E15" s="269"/>
      <c r="F15" s="268" t="s">
        <v>659</v>
      </c>
      <c r="G15" s="273"/>
      <c r="H15" s="273"/>
      <c r="I15" s="273"/>
      <c r="J15" s="273"/>
      <c r="K15" s="269"/>
      <c r="L15" s="268" t="s">
        <v>660</v>
      </c>
      <c r="M15" s="269"/>
      <c r="N15" s="268" t="s">
        <v>661</v>
      </c>
      <c r="O15" s="269"/>
      <c r="P15" s="268" t="s">
        <v>662</v>
      </c>
      <c r="Q15" s="270"/>
      <c r="R15" s="160" t="s">
        <v>656</v>
      </c>
      <c r="S15" s="268" t="s">
        <v>657</v>
      </c>
      <c r="T15" s="269"/>
      <c r="U15" s="268" t="s">
        <v>658</v>
      </c>
      <c r="V15" s="269"/>
      <c r="W15" s="268" t="s">
        <v>659</v>
      </c>
      <c r="X15" s="273"/>
      <c r="Y15" s="273"/>
      <c r="Z15" s="273"/>
      <c r="AA15" s="273"/>
      <c r="AB15" s="269"/>
      <c r="AC15" s="268" t="s">
        <v>660</v>
      </c>
      <c r="AD15" s="269"/>
      <c r="AE15" s="268" t="s">
        <v>661</v>
      </c>
      <c r="AF15" s="269"/>
      <c r="AG15" s="268" t="s">
        <v>662</v>
      </c>
      <c r="AH15" s="270"/>
    </row>
    <row r="16" spans="1:34" ht="18" customHeight="1" x14ac:dyDescent="0.25">
      <c r="A16" s="161">
        <v>1</v>
      </c>
      <c r="B16" s="162"/>
      <c r="C16" s="163"/>
      <c r="D16" s="162"/>
      <c r="E16" s="163"/>
      <c r="F16" s="162"/>
      <c r="G16" s="162"/>
      <c r="H16" s="162"/>
      <c r="I16" s="162"/>
      <c r="J16" s="162"/>
      <c r="K16" s="163"/>
      <c r="L16" s="162"/>
      <c r="M16" s="163"/>
      <c r="N16" s="162"/>
      <c r="O16" s="163"/>
      <c r="P16" s="162"/>
      <c r="Q16" s="164"/>
      <c r="R16" s="161">
        <v>16</v>
      </c>
      <c r="S16" s="162"/>
      <c r="T16" s="163"/>
      <c r="U16" s="162"/>
      <c r="V16" s="163"/>
      <c r="W16" s="162" t="s">
        <v>663</v>
      </c>
      <c r="X16" s="162"/>
      <c r="Y16" s="162"/>
      <c r="Z16" s="162"/>
      <c r="AA16" s="162"/>
      <c r="AB16" s="163"/>
      <c r="AC16" s="162"/>
      <c r="AD16" s="163"/>
      <c r="AE16" s="162"/>
      <c r="AF16" s="163"/>
      <c r="AG16" s="165"/>
      <c r="AH16" s="164"/>
    </row>
    <row r="17" spans="1:34" ht="18" customHeight="1" x14ac:dyDescent="0.25">
      <c r="A17" s="161">
        <f>+A16+1</f>
        <v>2</v>
      </c>
      <c r="B17" s="162"/>
      <c r="C17" s="163"/>
      <c r="D17" s="162"/>
      <c r="E17" s="163"/>
      <c r="F17" s="162"/>
      <c r="G17" s="162"/>
      <c r="H17" s="162"/>
      <c r="I17" s="162"/>
      <c r="J17" s="162"/>
      <c r="K17" s="163"/>
      <c r="L17" s="162"/>
      <c r="M17" s="163"/>
      <c r="N17" s="162"/>
      <c r="O17" s="163"/>
      <c r="P17" s="162"/>
      <c r="Q17" s="164"/>
      <c r="R17" s="161">
        <f>+R16+1</f>
        <v>17</v>
      </c>
      <c r="S17" s="162"/>
      <c r="T17" s="163"/>
      <c r="U17" s="162"/>
      <c r="V17" s="163"/>
      <c r="W17" s="162"/>
      <c r="X17" s="162"/>
      <c r="Y17" s="162"/>
      <c r="Z17" s="162"/>
      <c r="AA17" s="162"/>
      <c r="AB17" s="163"/>
      <c r="AC17" s="162"/>
      <c r="AD17" s="163"/>
      <c r="AE17" s="162"/>
      <c r="AF17" s="163"/>
      <c r="AG17" s="165"/>
      <c r="AH17" s="164"/>
    </row>
    <row r="18" spans="1:34" ht="18" customHeight="1" x14ac:dyDescent="0.25">
      <c r="A18" s="161">
        <f t="shared" ref="A18:A30" si="0">+A17+1</f>
        <v>3</v>
      </c>
      <c r="B18" s="162"/>
      <c r="C18" s="163"/>
      <c r="D18" s="162"/>
      <c r="E18" s="163"/>
      <c r="F18" s="162"/>
      <c r="G18" s="162"/>
      <c r="H18" s="162"/>
      <c r="I18" s="162"/>
      <c r="J18" s="162"/>
      <c r="K18" s="163"/>
      <c r="L18" s="162"/>
      <c r="M18" s="163"/>
      <c r="N18" s="162"/>
      <c r="O18" s="163"/>
      <c r="P18" s="162"/>
      <c r="Q18" s="164"/>
      <c r="R18" s="161">
        <f t="shared" ref="R18:R30" si="1">+R17+1</f>
        <v>18</v>
      </c>
      <c r="S18" s="162"/>
      <c r="T18" s="163"/>
      <c r="U18" s="162"/>
      <c r="V18" s="163"/>
      <c r="W18" s="162"/>
      <c r="X18" s="162"/>
      <c r="Y18" s="162"/>
      <c r="Z18" s="162"/>
      <c r="AA18" s="162"/>
      <c r="AB18" s="163"/>
      <c r="AC18" s="162"/>
      <c r="AD18" s="163"/>
      <c r="AE18" s="162"/>
      <c r="AF18" s="163"/>
      <c r="AG18" s="165"/>
      <c r="AH18" s="164"/>
    </row>
    <row r="19" spans="1:34" ht="18" customHeight="1" x14ac:dyDescent="0.25">
      <c r="A19" s="161">
        <f t="shared" si="0"/>
        <v>4</v>
      </c>
      <c r="B19" s="162"/>
      <c r="C19" s="163"/>
      <c r="D19" s="162"/>
      <c r="E19" s="163"/>
      <c r="F19" s="162"/>
      <c r="G19" s="162"/>
      <c r="H19" s="162"/>
      <c r="I19" s="162"/>
      <c r="J19" s="162"/>
      <c r="K19" s="163"/>
      <c r="L19" s="162"/>
      <c r="M19" s="163"/>
      <c r="N19" s="162"/>
      <c r="O19" s="163"/>
      <c r="P19" s="162"/>
      <c r="Q19" s="164"/>
      <c r="R19" s="161">
        <f t="shared" si="1"/>
        <v>19</v>
      </c>
      <c r="S19" s="162"/>
      <c r="T19" s="163"/>
      <c r="U19" s="162"/>
      <c r="V19" s="163"/>
      <c r="W19" s="162"/>
      <c r="X19" s="162"/>
      <c r="Y19" s="162"/>
      <c r="Z19" s="162"/>
      <c r="AA19" s="162"/>
      <c r="AB19" s="163"/>
      <c r="AC19" s="162"/>
      <c r="AD19" s="163"/>
      <c r="AE19" s="162"/>
      <c r="AF19" s="163"/>
      <c r="AG19" s="165"/>
      <c r="AH19" s="164"/>
    </row>
    <row r="20" spans="1:34" ht="18" customHeight="1" x14ac:dyDescent="0.25">
      <c r="A20" s="161">
        <f t="shared" si="0"/>
        <v>5</v>
      </c>
      <c r="B20" s="162"/>
      <c r="C20" s="163"/>
      <c r="D20" s="162"/>
      <c r="E20" s="163"/>
      <c r="F20" s="162"/>
      <c r="G20" s="162"/>
      <c r="H20" s="162"/>
      <c r="I20" s="162"/>
      <c r="J20" s="162"/>
      <c r="K20" s="163"/>
      <c r="L20" s="162"/>
      <c r="M20" s="163"/>
      <c r="N20" s="162"/>
      <c r="O20" s="163"/>
      <c r="P20" s="162"/>
      <c r="Q20" s="164"/>
      <c r="R20" s="161">
        <f t="shared" si="1"/>
        <v>20</v>
      </c>
      <c r="S20" s="162"/>
      <c r="T20" s="163"/>
      <c r="U20" s="162"/>
      <c r="V20" s="163"/>
      <c r="W20" s="162"/>
      <c r="X20" s="162"/>
      <c r="Y20" s="162"/>
      <c r="Z20" s="162"/>
      <c r="AA20" s="162"/>
      <c r="AB20" s="163"/>
      <c r="AC20" s="162"/>
      <c r="AD20" s="163"/>
      <c r="AE20" s="162"/>
      <c r="AF20" s="163"/>
      <c r="AG20" s="165"/>
      <c r="AH20" s="164"/>
    </row>
    <row r="21" spans="1:34" ht="18" customHeight="1" x14ac:dyDescent="0.25">
      <c r="A21" s="161">
        <f t="shared" si="0"/>
        <v>6</v>
      </c>
      <c r="B21" s="162"/>
      <c r="C21" s="163"/>
      <c r="D21" s="162"/>
      <c r="E21" s="163"/>
      <c r="F21" s="162"/>
      <c r="G21" s="162"/>
      <c r="H21" s="162"/>
      <c r="I21" s="162"/>
      <c r="J21" s="162"/>
      <c r="K21" s="163"/>
      <c r="L21" s="162"/>
      <c r="M21" s="163"/>
      <c r="N21" s="162"/>
      <c r="O21" s="163"/>
      <c r="P21" s="162"/>
      <c r="Q21" s="164"/>
      <c r="R21" s="161">
        <f t="shared" si="1"/>
        <v>21</v>
      </c>
      <c r="S21" s="162"/>
      <c r="T21" s="163"/>
      <c r="U21" s="162"/>
      <c r="V21" s="163"/>
      <c r="W21" s="162"/>
      <c r="X21" s="162"/>
      <c r="Y21" s="162"/>
      <c r="Z21" s="162"/>
      <c r="AA21" s="162"/>
      <c r="AB21" s="163"/>
      <c r="AC21" s="162"/>
      <c r="AD21" s="163"/>
      <c r="AE21" s="162"/>
      <c r="AF21" s="163"/>
      <c r="AG21" s="165"/>
      <c r="AH21" s="164"/>
    </row>
    <row r="22" spans="1:34" ht="18" customHeight="1" x14ac:dyDescent="0.25">
      <c r="A22" s="161">
        <f t="shared" si="0"/>
        <v>7</v>
      </c>
      <c r="B22" s="162"/>
      <c r="C22" s="163"/>
      <c r="D22" s="162"/>
      <c r="E22" s="163"/>
      <c r="F22" s="162"/>
      <c r="G22" s="162"/>
      <c r="H22" s="162"/>
      <c r="I22" s="162"/>
      <c r="J22" s="162"/>
      <c r="K22" s="163"/>
      <c r="L22" s="162"/>
      <c r="M22" s="163"/>
      <c r="N22" s="162"/>
      <c r="O22" s="163"/>
      <c r="P22" s="162"/>
      <c r="Q22" s="164"/>
      <c r="R22" s="161">
        <f t="shared" si="1"/>
        <v>22</v>
      </c>
      <c r="S22" s="162"/>
      <c r="T22" s="163"/>
      <c r="U22" s="162"/>
      <c r="V22" s="163"/>
      <c r="W22" s="162"/>
      <c r="X22" s="162"/>
      <c r="Y22" s="162"/>
      <c r="Z22" s="162"/>
      <c r="AA22" s="162"/>
      <c r="AB22" s="163"/>
      <c r="AC22" s="162"/>
      <c r="AD22" s="163"/>
      <c r="AE22" s="162"/>
      <c r="AF22" s="163"/>
      <c r="AG22" s="165"/>
      <c r="AH22" s="164"/>
    </row>
    <row r="23" spans="1:34" ht="18" customHeight="1" x14ac:dyDescent="0.25">
      <c r="A23" s="161">
        <f t="shared" si="0"/>
        <v>8</v>
      </c>
      <c r="B23" s="162"/>
      <c r="C23" s="163"/>
      <c r="D23" s="162"/>
      <c r="E23" s="163"/>
      <c r="F23" s="162"/>
      <c r="G23" s="162"/>
      <c r="H23" s="162"/>
      <c r="I23" s="162"/>
      <c r="J23" s="162"/>
      <c r="K23" s="163"/>
      <c r="L23" s="162"/>
      <c r="M23" s="163"/>
      <c r="N23" s="162"/>
      <c r="O23" s="163"/>
      <c r="P23" s="162"/>
      <c r="Q23" s="164"/>
      <c r="R23" s="161">
        <f t="shared" si="1"/>
        <v>23</v>
      </c>
      <c r="S23" s="162"/>
      <c r="T23" s="163"/>
      <c r="U23" s="162"/>
      <c r="V23" s="163"/>
      <c r="W23" s="162"/>
      <c r="X23" s="162"/>
      <c r="Y23" s="162"/>
      <c r="Z23" s="162"/>
      <c r="AA23" s="162"/>
      <c r="AB23" s="163"/>
      <c r="AC23" s="162"/>
      <c r="AD23" s="163"/>
      <c r="AE23" s="162"/>
      <c r="AF23" s="163"/>
      <c r="AG23" s="165"/>
      <c r="AH23" s="164"/>
    </row>
    <row r="24" spans="1:34" ht="18" customHeight="1" x14ac:dyDescent="0.25">
      <c r="A24" s="161">
        <f t="shared" si="0"/>
        <v>9</v>
      </c>
      <c r="B24" s="162"/>
      <c r="C24" s="163"/>
      <c r="D24" s="162"/>
      <c r="E24" s="163"/>
      <c r="F24" s="162"/>
      <c r="G24" s="162"/>
      <c r="H24" s="162"/>
      <c r="I24" s="162"/>
      <c r="J24" s="162"/>
      <c r="K24" s="163"/>
      <c r="L24" s="162"/>
      <c r="M24" s="163"/>
      <c r="N24" s="162"/>
      <c r="O24" s="163"/>
      <c r="P24" s="162"/>
      <c r="Q24" s="164"/>
      <c r="R24" s="161">
        <f t="shared" si="1"/>
        <v>24</v>
      </c>
      <c r="S24" s="162"/>
      <c r="T24" s="163"/>
      <c r="U24" s="162"/>
      <c r="V24" s="163"/>
      <c r="W24" s="162"/>
      <c r="X24" s="162"/>
      <c r="Y24" s="162"/>
      <c r="Z24" s="162"/>
      <c r="AA24" s="162"/>
      <c r="AB24" s="163"/>
      <c r="AC24" s="162"/>
      <c r="AD24" s="163"/>
      <c r="AE24" s="162"/>
      <c r="AF24" s="163"/>
      <c r="AG24" s="165"/>
      <c r="AH24" s="164"/>
    </row>
    <row r="25" spans="1:34" ht="18" customHeight="1" x14ac:dyDescent="0.25">
      <c r="A25" s="161">
        <f t="shared" si="0"/>
        <v>10</v>
      </c>
      <c r="B25" s="162"/>
      <c r="C25" s="163"/>
      <c r="D25" s="162"/>
      <c r="E25" s="163"/>
      <c r="F25" s="162"/>
      <c r="G25" s="162"/>
      <c r="H25" s="162"/>
      <c r="I25" s="162"/>
      <c r="J25" s="162"/>
      <c r="K25" s="163"/>
      <c r="L25" s="162"/>
      <c r="M25" s="163"/>
      <c r="N25" s="162"/>
      <c r="O25" s="163"/>
      <c r="P25" s="162"/>
      <c r="Q25" s="164"/>
      <c r="R25" s="161">
        <f t="shared" si="1"/>
        <v>25</v>
      </c>
      <c r="S25" s="162"/>
      <c r="T25" s="163"/>
      <c r="U25" s="162"/>
      <c r="V25" s="163"/>
      <c r="W25" s="162"/>
      <c r="X25" s="162"/>
      <c r="Y25" s="162"/>
      <c r="Z25" s="162"/>
      <c r="AA25" s="162"/>
      <c r="AB25" s="163"/>
      <c r="AC25" s="162"/>
      <c r="AD25" s="163"/>
      <c r="AE25" s="162"/>
      <c r="AF25" s="163"/>
      <c r="AG25" s="165"/>
      <c r="AH25" s="164"/>
    </row>
    <row r="26" spans="1:34" ht="18" customHeight="1" x14ac:dyDescent="0.25">
      <c r="A26" s="161">
        <f t="shared" si="0"/>
        <v>11</v>
      </c>
      <c r="B26" s="162"/>
      <c r="C26" s="163"/>
      <c r="D26" s="162"/>
      <c r="E26" s="163"/>
      <c r="F26" s="162"/>
      <c r="G26" s="162"/>
      <c r="H26" s="162"/>
      <c r="I26" s="162"/>
      <c r="J26" s="162"/>
      <c r="K26" s="163"/>
      <c r="L26" s="162"/>
      <c r="M26" s="163"/>
      <c r="N26" s="162"/>
      <c r="O26" s="163"/>
      <c r="P26" s="162"/>
      <c r="Q26" s="164"/>
      <c r="R26" s="161">
        <f t="shared" si="1"/>
        <v>26</v>
      </c>
      <c r="S26" s="162"/>
      <c r="T26" s="163"/>
      <c r="U26" s="162"/>
      <c r="V26" s="163"/>
      <c r="W26" s="162"/>
      <c r="X26" s="162"/>
      <c r="Y26" s="162"/>
      <c r="Z26" s="162"/>
      <c r="AA26" s="162"/>
      <c r="AB26" s="163"/>
      <c r="AC26" s="162"/>
      <c r="AD26" s="163"/>
      <c r="AE26" s="162"/>
      <c r="AF26" s="163"/>
      <c r="AG26" s="165"/>
      <c r="AH26" s="164"/>
    </row>
    <row r="27" spans="1:34" ht="18" customHeight="1" x14ac:dyDescent="0.25">
      <c r="A27" s="161">
        <f t="shared" si="0"/>
        <v>12</v>
      </c>
      <c r="B27" s="162"/>
      <c r="C27" s="163"/>
      <c r="D27" s="162"/>
      <c r="E27" s="163"/>
      <c r="F27" s="162"/>
      <c r="G27" s="162"/>
      <c r="H27" s="162"/>
      <c r="I27" s="162"/>
      <c r="J27" s="162"/>
      <c r="K27" s="163"/>
      <c r="L27" s="162"/>
      <c r="M27" s="163"/>
      <c r="N27" s="162"/>
      <c r="O27" s="163"/>
      <c r="P27" s="162"/>
      <c r="Q27" s="164"/>
      <c r="R27" s="161">
        <f t="shared" si="1"/>
        <v>27</v>
      </c>
      <c r="S27" s="162"/>
      <c r="T27" s="163"/>
      <c r="U27" s="162"/>
      <c r="V27" s="163"/>
      <c r="W27" s="162"/>
      <c r="X27" s="162"/>
      <c r="Y27" s="162"/>
      <c r="Z27" s="162"/>
      <c r="AA27" s="162"/>
      <c r="AB27" s="163"/>
      <c r="AC27" s="162"/>
      <c r="AD27" s="163"/>
      <c r="AE27" s="162"/>
      <c r="AF27" s="163"/>
      <c r="AG27" s="165"/>
      <c r="AH27" s="164"/>
    </row>
    <row r="28" spans="1:34" ht="18" customHeight="1" x14ac:dyDescent="0.25">
      <c r="A28" s="161">
        <f t="shared" si="0"/>
        <v>13</v>
      </c>
      <c r="B28" s="162"/>
      <c r="C28" s="163"/>
      <c r="D28" s="162"/>
      <c r="E28" s="163"/>
      <c r="F28" s="162"/>
      <c r="G28" s="162"/>
      <c r="H28" s="162"/>
      <c r="I28" s="162"/>
      <c r="J28" s="162"/>
      <c r="K28" s="163"/>
      <c r="L28" s="162"/>
      <c r="M28" s="163"/>
      <c r="N28" s="162"/>
      <c r="O28" s="163"/>
      <c r="P28" s="162"/>
      <c r="Q28" s="164"/>
      <c r="R28" s="161">
        <f t="shared" si="1"/>
        <v>28</v>
      </c>
      <c r="S28" s="162"/>
      <c r="T28" s="163"/>
      <c r="U28" s="162"/>
      <c r="V28" s="163"/>
      <c r="W28" s="162"/>
      <c r="X28" s="162"/>
      <c r="Y28" s="162"/>
      <c r="Z28" s="162"/>
      <c r="AA28" s="162"/>
      <c r="AB28" s="163"/>
      <c r="AC28" s="162"/>
      <c r="AD28" s="163"/>
      <c r="AE28" s="162"/>
      <c r="AF28" s="163"/>
      <c r="AG28" s="165"/>
      <c r="AH28" s="164"/>
    </row>
    <row r="29" spans="1:34" ht="18" customHeight="1" x14ac:dyDescent="0.25">
      <c r="A29" s="161">
        <f t="shared" si="0"/>
        <v>14</v>
      </c>
      <c r="B29" s="162"/>
      <c r="C29" s="163"/>
      <c r="D29" s="162"/>
      <c r="E29" s="163"/>
      <c r="F29" s="162"/>
      <c r="G29" s="162"/>
      <c r="H29" s="162"/>
      <c r="I29" s="162"/>
      <c r="J29" s="162"/>
      <c r="K29" s="163"/>
      <c r="L29" s="162"/>
      <c r="M29" s="163"/>
      <c r="N29" s="162"/>
      <c r="O29" s="163"/>
      <c r="P29" s="162"/>
      <c r="Q29" s="164"/>
      <c r="R29" s="161">
        <f t="shared" si="1"/>
        <v>29</v>
      </c>
      <c r="S29" s="162"/>
      <c r="T29" s="163"/>
      <c r="U29" s="162"/>
      <c r="V29" s="163"/>
      <c r="W29" s="162"/>
      <c r="X29" s="162"/>
      <c r="Y29" s="162"/>
      <c r="Z29" s="162"/>
      <c r="AA29" s="162"/>
      <c r="AB29" s="163"/>
      <c r="AC29" s="162"/>
      <c r="AD29" s="163"/>
      <c r="AE29" s="162"/>
      <c r="AF29" s="163"/>
      <c r="AG29" s="165"/>
      <c r="AH29" s="164"/>
    </row>
    <row r="30" spans="1:34" x14ac:dyDescent="0.25">
      <c r="A30" s="161">
        <f t="shared" si="0"/>
        <v>15</v>
      </c>
      <c r="B30" s="162"/>
      <c r="C30" s="163"/>
      <c r="D30" s="162"/>
      <c r="E30" s="163"/>
      <c r="F30" s="162"/>
      <c r="G30" s="162"/>
      <c r="H30" s="162"/>
      <c r="I30" s="162"/>
      <c r="J30" s="162"/>
      <c r="K30" s="163"/>
      <c r="L30" s="162"/>
      <c r="M30" s="163"/>
      <c r="N30" s="162"/>
      <c r="O30" s="163"/>
      <c r="P30" s="162"/>
      <c r="Q30" s="164"/>
      <c r="R30" s="161">
        <f t="shared" si="1"/>
        <v>30</v>
      </c>
      <c r="S30" s="162"/>
      <c r="T30" s="163"/>
      <c r="U30" s="162"/>
      <c r="V30" s="163"/>
      <c r="W30" s="162"/>
      <c r="X30" s="162"/>
      <c r="Y30" s="162"/>
      <c r="Z30" s="162"/>
      <c r="AA30" s="162"/>
      <c r="AB30" s="163"/>
      <c r="AC30" s="162"/>
      <c r="AD30" s="163"/>
      <c r="AE30" s="162"/>
      <c r="AF30" s="163"/>
      <c r="AG30" s="165"/>
      <c r="AH30" s="164"/>
    </row>
  </sheetData>
  <mergeCells count="42">
    <mergeCell ref="A1:AH1"/>
    <mergeCell ref="A4:I4"/>
    <mergeCell ref="A7:X7"/>
    <mergeCell ref="AE7:AH9"/>
    <mergeCell ref="B12:C12"/>
    <mergeCell ref="S12:T12"/>
    <mergeCell ref="AB7:AD9"/>
    <mergeCell ref="Y7:AA9"/>
    <mergeCell ref="B13:C13"/>
    <mergeCell ref="D13:E13"/>
    <mergeCell ref="F13:K13"/>
    <mergeCell ref="L13:M13"/>
    <mergeCell ref="N13:O13"/>
    <mergeCell ref="AG13:AH13"/>
    <mergeCell ref="B14:C14"/>
    <mergeCell ref="D14:E14"/>
    <mergeCell ref="L14:M14"/>
    <mergeCell ref="N14:O14"/>
    <mergeCell ref="P14:Q14"/>
    <mergeCell ref="S14:T14"/>
    <mergeCell ref="U14:V14"/>
    <mergeCell ref="AC14:AD14"/>
    <mergeCell ref="AE14:AF14"/>
    <mergeCell ref="P13:Q13"/>
    <mergeCell ref="S13:T13"/>
    <mergeCell ref="U13:V13"/>
    <mergeCell ref="W13:AB13"/>
    <mergeCell ref="AC13:AD13"/>
    <mergeCell ref="AE13:AF13"/>
    <mergeCell ref="AC15:AD15"/>
    <mergeCell ref="AE15:AF15"/>
    <mergeCell ref="AG15:AH15"/>
    <mergeCell ref="AG14:AH14"/>
    <mergeCell ref="B15:C15"/>
    <mergeCell ref="D15:E15"/>
    <mergeCell ref="F15:K15"/>
    <mergeCell ref="L15:M15"/>
    <mergeCell ref="N15:O15"/>
    <mergeCell ref="P15:Q15"/>
    <mergeCell ref="S15:T15"/>
    <mergeCell ref="U15:V15"/>
    <mergeCell ref="W15:AB15"/>
  </mergeCells>
  <dataValidations count="2">
    <dataValidation type="list" allowBlank="1" showInputMessage="1" showErrorMessage="1" sqref="Q4:W4" xr:uid="{6E8099A3-8750-4DE8-AC45-D221037F3F3F}">
      <formula1>#REF!</formula1>
    </dataValidation>
    <dataValidation type="list" allowBlank="1" showInputMessage="1" showErrorMessage="1" sqref="X4:Z4" xr:uid="{F896080F-4EE5-47C8-91C5-A1EE3AEB150A}">
      <formula1>LEFT(#REF!,17)</formula1>
    </dataValidation>
  </dataValidations>
  <printOptions horizontalCentered="1"/>
  <pageMargins left="0.19685039370078741" right="0.19685039370078741" top="0.9055118110236221" bottom="0.78740157480314965" header="0.51181102362204722" footer="0.51181102362204722"/>
  <pageSetup paperSize="9" scale="98" fitToWidth="0" orientation="landscape" r:id="rId1"/>
  <headerFooter alignWithMargins="0"/>
  <ignoredErrors>
    <ignoredError sqref="A15:AH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0"/>
  <sheetViews>
    <sheetView zoomScale="70" zoomScaleNormal="70" workbookViewId="0">
      <pane xSplit="2" ySplit="1" topLeftCell="C68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defaultColWidth="10.08984375" defaultRowHeight="15" x14ac:dyDescent="0.25"/>
  <cols>
    <col min="1" max="1" width="9.54296875" style="45" bestFit="1" customWidth="1"/>
    <col min="2" max="2" width="32.08984375" style="45" bestFit="1" customWidth="1"/>
    <col min="3" max="3" width="22" style="45" bestFit="1" customWidth="1"/>
    <col min="4" max="4" width="65" style="46" bestFit="1" customWidth="1"/>
    <col min="5" max="5" width="15.90625" style="82" bestFit="1" customWidth="1"/>
    <col min="6" max="6" width="12.453125" style="82" bestFit="1" customWidth="1"/>
    <col min="7" max="7" width="31.6328125" style="45" bestFit="1" customWidth="1"/>
    <col min="8" max="8" width="22.453125" style="45" bestFit="1" customWidth="1"/>
    <col min="9" max="9" width="25.90625" style="45" bestFit="1" customWidth="1"/>
    <col min="10" max="10" width="26.08984375" style="45" bestFit="1" customWidth="1"/>
    <col min="11" max="11" width="46.90625" style="45" bestFit="1" customWidth="1"/>
    <col min="12" max="26" width="7.453125" style="45" customWidth="1"/>
    <col min="27" max="16384" width="10.08984375" style="45"/>
  </cols>
  <sheetData>
    <row r="1" spans="1:11" s="61" customFormat="1" ht="15.6" x14ac:dyDescent="0.25">
      <c r="A1" s="59" t="s">
        <v>5</v>
      </c>
      <c r="B1" s="48" t="s">
        <v>664</v>
      </c>
      <c r="C1" s="60" t="s">
        <v>665</v>
      </c>
      <c r="D1" s="48" t="s">
        <v>666</v>
      </c>
      <c r="E1" s="48" t="s">
        <v>667</v>
      </c>
      <c r="F1" s="48" t="s">
        <v>668</v>
      </c>
      <c r="G1" s="48" t="s">
        <v>669</v>
      </c>
      <c r="H1" s="48" t="s">
        <v>670</v>
      </c>
      <c r="I1" s="48" t="s">
        <v>671</v>
      </c>
      <c r="J1" s="48" t="s">
        <v>672</v>
      </c>
      <c r="K1" s="48" t="s">
        <v>673</v>
      </c>
    </row>
    <row r="2" spans="1:11" x14ac:dyDescent="0.25">
      <c r="A2" s="197">
        <f>IF(db_pegawai!$B44&lt;&gt;"",COUNTA($B$2:$B2),"")</f>
        <v>1</v>
      </c>
      <c r="B2" s="198" t="s">
        <v>14</v>
      </c>
      <c r="C2" s="199" t="s">
        <v>674</v>
      </c>
      <c r="D2" s="137" t="s">
        <v>675</v>
      </c>
      <c r="E2" s="200">
        <v>92000</v>
      </c>
      <c r="F2" s="200">
        <v>9200</v>
      </c>
      <c r="G2" s="198" t="s">
        <v>676</v>
      </c>
      <c r="H2" s="198" t="s">
        <v>676</v>
      </c>
      <c r="I2" s="198" t="str">
        <f t="shared" ref="I2:I33" si="0">("NIP. "&amp;$C2)</f>
        <v>NIP. 19940424 201701 1 001</v>
      </c>
      <c r="J2" s="198" t="s">
        <v>564</v>
      </c>
      <c r="K2" s="198" t="str">
        <f t="shared" ref="K2:K33" si="1">J2&amp;"; "&amp;G2</f>
        <v>Luthfan Eka Putra; Bagian Umum</v>
      </c>
    </row>
    <row r="3" spans="1:11" x14ac:dyDescent="0.25">
      <c r="A3" s="197">
        <f>IF(db_pegawai!$B6&lt;&gt;"",COUNTA($B$2:$B3),"")</f>
        <v>2</v>
      </c>
      <c r="B3" s="198" t="s">
        <v>677</v>
      </c>
      <c r="C3" s="199" t="s">
        <v>678</v>
      </c>
      <c r="D3" s="137" t="s">
        <v>679</v>
      </c>
      <c r="E3" s="200">
        <v>92100</v>
      </c>
      <c r="F3" s="200">
        <v>9200</v>
      </c>
      <c r="G3" s="198" t="s">
        <v>680</v>
      </c>
      <c r="H3" s="198" t="s">
        <v>676</v>
      </c>
      <c r="I3" s="198" t="str">
        <f t="shared" si="0"/>
        <v>NIP. 19910823 202321 1 010</v>
      </c>
      <c r="J3" s="198" t="s">
        <v>681</v>
      </c>
      <c r="K3" s="198" t="str">
        <f t="shared" si="1"/>
        <v>Anggie Suratman; Fungsi Humas</v>
      </c>
    </row>
    <row r="4" spans="1:11" x14ac:dyDescent="0.25">
      <c r="A4" s="197">
        <f>IF(db_pegawai!$B71&lt;&gt;"",COUNTA($B$2:$B4),"")</f>
        <v>3</v>
      </c>
      <c r="B4" s="198" t="s">
        <v>682</v>
      </c>
      <c r="C4" s="199" t="s">
        <v>683</v>
      </c>
      <c r="D4" s="137" t="s">
        <v>684</v>
      </c>
      <c r="E4" s="200">
        <v>92100</v>
      </c>
      <c r="F4" s="200">
        <v>9210</v>
      </c>
      <c r="G4" s="198" t="s">
        <v>676</v>
      </c>
      <c r="H4" s="198" t="s">
        <v>676</v>
      </c>
      <c r="I4" s="198" t="str">
        <f t="shared" si="0"/>
        <v>NIP. 19790808 200012 1 002</v>
      </c>
      <c r="J4" s="198" t="s">
        <v>685</v>
      </c>
      <c r="K4" s="198" t="str">
        <f t="shared" si="1"/>
        <v>Undich Sadewo Sunu; Bagian Umum</v>
      </c>
    </row>
    <row r="5" spans="1:11" x14ac:dyDescent="0.25">
      <c r="A5" s="197">
        <f>IF(db_pegawai!$B24&lt;&gt;"",COUNTA($B$2:$B5),"")</f>
        <v>4</v>
      </c>
      <c r="B5" s="198" t="s">
        <v>461</v>
      </c>
      <c r="C5" s="199" t="s">
        <v>686</v>
      </c>
      <c r="D5" s="137" t="s">
        <v>687</v>
      </c>
      <c r="E5" s="200">
        <v>92130</v>
      </c>
      <c r="F5" s="200">
        <v>9213</v>
      </c>
      <c r="G5" s="198" t="s">
        <v>688</v>
      </c>
      <c r="H5" s="198" t="s">
        <v>676</v>
      </c>
      <c r="I5" s="198" t="str">
        <f t="shared" si="0"/>
        <v>NIP. 19881027  201212 2 002</v>
      </c>
      <c r="J5" s="198" t="s">
        <v>689</v>
      </c>
      <c r="K5" s="198" t="str">
        <f t="shared" si="1"/>
        <v>Fadhilah Syamsi; Fungsi Keuangan</v>
      </c>
    </row>
    <row r="6" spans="1:11" x14ac:dyDescent="0.25">
      <c r="A6" s="197">
        <f>IF(db_pegawai!$B54&lt;&gt;"",COUNTA($B$2:$B6),"")</f>
        <v>5</v>
      </c>
      <c r="B6" s="198" t="s">
        <v>690</v>
      </c>
      <c r="C6" s="199" t="s">
        <v>691</v>
      </c>
      <c r="D6" s="137" t="s">
        <v>675</v>
      </c>
      <c r="E6" s="200">
        <v>92510</v>
      </c>
      <c r="F6" s="200">
        <v>9251</v>
      </c>
      <c r="G6" s="198" t="s">
        <v>692</v>
      </c>
      <c r="H6" s="198" t="s">
        <v>693</v>
      </c>
      <c r="I6" s="198" t="str">
        <f t="shared" si="0"/>
        <v>NIP. 19910216 201412 1 001</v>
      </c>
      <c r="J6" s="198" t="s">
        <v>694</v>
      </c>
      <c r="K6" s="198" t="str">
        <f t="shared" si="1"/>
        <v>Muhammad Irfan; Fungsi Nerwilis</v>
      </c>
    </row>
    <row r="7" spans="1:11" x14ac:dyDescent="0.25">
      <c r="A7" s="197">
        <f>IF(db_pegawai!$B79&lt;&gt;"",COUNTA($B$2:$B7),"")</f>
        <v>6</v>
      </c>
      <c r="B7" s="198" t="s">
        <v>695</v>
      </c>
      <c r="C7" s="201" t="s">
        <v>696</v>
      </c>
      <c r="D7" s="137" t="s">
        <v>697</v>
      </c>
      <c r="E7" s="200" t="s">
        <v>698</v>
      </c>
      <c r="F7" s="200" t="s">
        <v>699</v>
      </c>
      <c r="G7" s="198" t="s">
        <v>700</v>
      </c>
      <c r="H7" s="198" t="s">
        <v>701</v>
      </c>
      <c r="I7" s="198" t="str">
        <f t="shared" si="0"/>
        <v>NIP. 19650611 199103 2 001</v>
      </c>
      <c r="J7" s="198" t="s">
        <v>702</v>
      </c>
      <c r="K7" s="198" t="str">
        <f t="shared" si="1"/>
        <v>Herum Fajarwati; Kepala BPS Provinsi Sumatera Barat</v>
      </c>
    </row>
    <row r="8" spans="1:11" x14ac:dyDescent="0.25">
      <c r="A8" s="197">
        <f>IF(db_pegawai!$B3&lt;&gt;"",COUNTA($B$2:$B8),"")</f>
        <v>7</v>
      </c>
      <c r="B8" s="198" t="s">
        <v>561</v>
      </c>
      <c r="C8" s="201" t="s">
        <v>703</v>
      </c>
      <c r="D8" s="137" t="s">
        <v>704</v>
      </c>
      <c r="E8" s="200" t="s">
        <v>705</v>
      </c>
      <c r="F8" s="200" t="s">
        <v>706</v>
      </c>
      <c r="G8" s="198" t="s">
        <v>707</v>
      </c>
      <c r="H8" s="198" t="s">
        <v>676</v>
      </c>
      <c r="I8" s="198" t="str">
        <f t="shared" si="0"/>
        <v>NIP. 19800412 200502 2 002</v>
      </c>
      <c r="J8" s="198" t="s">
        <v>708</v>
      </c>
      <c r="K8" s="198" t="str">
        <f t="shared" si="1"/>
        <v>Afri Roza; Fungsi Perencanaan</v>
      </c>
    </row>
    <row r="9" spans="1:11" x14ac:dyDescent="0.25">
      <c r="A9" s="197">
        <f>IF(db_pegawai!$B5&lt;&gt;"",COUNTA($B$2:$B9),"")</f>
        <v>8</v>
      </c>
      <c r="B9" s="198" t="s">
        <v>709</v>
      </c>
      <c r="C9" s="201" t="s">
        <v>710</v>
      </c>
      <c r="D9" s="137" t="s">
        <v>711</v>
      </c>
      <c r="E9" s="200" t="s">
        <v>705</v>
      </c>
      <c r="F9" s="200" t="s">
        <v>706</v>
      </c>
      <c r="G9" s="198" t="s">
        <v>707</v>
      </c>
      <c r="H9" s="198" t="s">
        <v>676</v>
      </c>
      <c r="I9" s="198" t="str">
        <f t="shared" si="0"/>
        <v>NIP. 19700304 199211 1 001</v>
      </c>
      <c r="J9" s="198" t="s">
        <v>712</v>
      </c>
      <c r="K9" s="198" t="str">
        <f t="shared" si="1"/>
        <v>Ahsanul Muttaqin; Fungsi Perencanaan</v>
      </c>
    </row>
    <row r="10" spans="1:11" x14ac:dyDescent="0.25">
      <c r="A10" s="197">
        <f>IF(db_pegawai!$B16&lt;&gt;"",COUNTA($B$2:$B10),"")</f>
        <v>9</v>
      </c>
      <c r="B10" s="198" t="s">
        <v>557</v>
      </c>
      <c r="C10" s="201" t="s">
        <v>713</v>
      </c>
      <c r="D10" s="137" t="s">
        <v>714</v>
      </c>
      <c r="E10" s="200" t="s">
        <v>705</v>
      </c>
      <c r="F10" s="200" t="s">
        <v>706</v>
      </c>
      <c r="G10" s="198" t="s">
        <v>707</v>
      </c>
      <c r="H10" s="198" t="s">
        <v>676</v>
      </c>
      <c r="I10" s="198" t="str">
        <f t="shared" si="0"/>
        <v>NIP. 19850926 200502 2 001</v>
      </c>
      <c r="J10" s="198" t="s">
        <v>715</v>
      </c>
      <c r="K10" s="198" t="str">
        <f t="shared" si="1"/>
        <v>Dilla Suci Hayati; Fungsi Perencanaan</v>
      </c>
    </row>
    <row r="11" spans="1:11" x14ac:dyDescent="0.25">
      <c r="A11" s="197">
        <f>IF(db_pegawai!$B56&lt;&gt;"",COUNTA($B$2:$B11),"")</f>
        <v>10</v>
      </c>
      <c r="B11" s="198" t="s">
        <v>470</v>
      </c>
      <c r="C11" s="201" t="s">
        <v>716</v>
      </c>
      <c r="D11" s="137" t="s">
        <v>704</v>
      </c>
      <c r="E11" s="200" t="s">
        <v>705</v>
      </c>
      <c r="F11" s="200" t="s">
        <v>706</v>
      </c>
      <c r="G11" s="198" t="s">
        <v>707</v>
      </c>
      <c r="H11" s="198" t="s">
        <v>676</v>
      </c>
      <c r="I11" s="198" t="str">
        <f t="shared" si="0"/>
        <v>NIP. 19871218 200902 2 005</v>
      </c>
      <c r="J11" s="198" t="s">
        <v>717</v>
      </c>
      <c r="K11" s="198" t="str">
        <f t="shared" si="1"/>
        <v>Nani Sundari; Fungsi Perencanaan</v>
      </c>
    </row>
    <row r="12" spans="1:11" x14ac:dyDescent="0.25">
      <c r="A12" s="197">
        <f>IF(db_pegawai!$B17&lt;&gt;"",COUNTA($B$2:$B12),"")</f>
        <v>11</v>
      </c>
      <c r="B12" s="198" t="s">
        <v>718</v>
      </c>
      <c r="C12" s="201" t="s">
        <v>719</v>
      </c>
      <c r="D12" s="137" t="s">
        <v>720</v>
      </c>
      <c r="E12" s="200" t="s">
        <v>721</v>
      </c>
      <c r="F12" s="200" t="s">
        <v>722</v>
      </c>
      <c r="G12" s="198" t="s">
        <v>723</v>
      </c>
      <c r="H12" s="198" t="s">
        <v>676</v>
      </c>
      <c r="I12" s="198" t="str">
        <f t="shared" si="0"/>
        <v>NIP. 19780701 200212 1 003</v>
      </c>
      <c r="J12" s="198" t="s">
        <v>718</v>
      </c>
      <c r="K12" s="198" t="str">
        <f t="shared" si="1"/>
        <v>Donaldi; Fungsi SDM &amp; Hukum</v>
      </c>
    </row>
    <row r="13" spans="1:11" x14ac:dyDescent="0.25">
      <c r="A13" s="197">
        <f>IF(db_pegawai!$B40&lt;&gt;"",COUNTA($B$2:$B13),"")</f>
        <v>12</v>
      </c>
      <c r="B13" s="198" t="s">
        <v>724</v>
      </c>
      <c r="C13" s="201" t="s">
        <v>725</v>
      </c>
      <c r="D13" s="137" t="s">
        <v>726</v>
      </c>
      <c r="E13" s="200" t="s">
        <v>721</v>
      </c>
      <c r="F13" s="200" t="s">
        <v>722</v>
      </c>
      <c r="G13" s="198" t="s">
        <v>723</v>
      </c>
      <c r="H13" s="198" t="s">
        <v>676</v>
      </c>
      <c r="I13" s="198" t="str">
        <f t="shared" si="0"/>
        <v>NIP. 19871229 201101 2 012</v>
      </c>
      <c r="J13" s="198" t="s">
        <v>727</v>
      </c>
      <c r="K13" s="198" t="str">
        <f t="shared" si="1"/>
        <v>Ismanelda; Fungsi SDM &amp; Hukum</v>
      </c>
    </row>
    <row r="14" spans="1:11" x14ac:dyDescent="0.25">
      <c r="A14" s="197">
        <f>IF(db_pegawai!$B74&lt;&gt;"",COUNTA($B$2:$B14),"")</f>
        <v>13</v>
      </c>
      <c r="B14" s="198" t="s">
        <v>314</v>
      </c>
      <c r="C14" s="201" t="s">
        <v>728</v>
      </c>
      <c r="D14" s="137" t="s">
        <v>729</v>
      </c>
      <c r="E14" s="200" t="s">
        <v>721</v>
      </c>
      <c r="F14" s="200" t="s">
        <v>722</v>
      </c>
      <c r="G14" s="198" t="s">
        <v>723</v>
      </c>
      <c r="H14" s="198" t="s">
        <v>676</v>
      </c>
      <c r="I14" s="198" t="str">
        <f t="shared" si="0"/>
        <v>NIP. 19860427 201101 1 015</v>
      </c>
      <c r="J14" s="198" t="s">
        <v>730</v>
      </c>
      <c r="K14" s="198" t="str">
        <f t="shared" si="1"/>
        <v>Saiful Azman; Fungsi SDM &amp; Hukum</v>
      </c>
    </row>
    <row r="15" spans="1:11" x14ac:dyDescent="0.25">
      <c r="A15" s="197">
        <f>IF(db_pegawai!$B78&lt;&gt;"",COUNTA($B$2:$B15),"")</f>
        <v>14</v>
      </c>
      <c r="B15" s="198" t="s">
        <v>560</v>
      </c>
      <c r="C15" s="201" t="s">
        <v>731</v>
      </c>
      <c r="D15" s="137" t="s">
        <v>732</v>
      </c>
      <c r="E15" s="200" t="s">
        <v>721</v>
      </c>
      <c r="F15" s="200" t="s">
        <v>722</v>
      </c>
      <c r="G15" s="198" t="s">
        <v>723</v>
      </c>
      <c r="H15" s="198" t="s">
        <v>676</v>
      </c>
      <c r="I15" s="198" t="str">
        <f t="shared" si="0"/>
        <v>NIP. 19800728 200604 2 028</v>
      </c>
      <c r="J15" s="198" t="s">
        <v>733</v>
      </c>
      <c r="K15" s="198" t="str">
        <f t="shared" si="1"/>
        <v>Suci Rahmadhani; Fungsi SDM &amp; Hukum</v>
      </c>
    </row>
    <row r="16" spans="1:11" x14ac:dyDescent="0.25">
      <c r="A16" s="197">
        <f>IF(db_pegawai!$B28&lt;&gt;"",COUNTA($B$2:$B16),"")</f>
        <v>15</v>
      </c>
      <c r="B16" s="198" t="s">
        <v>734</v>
      </c>
      <c r="C16" s="201" t="s">
        <v>735</v>
      </c>
      <c r="D16" s="137" t="s">
        <v>736</v>
      </c>
      <c r="E16" s="200" t="s">
        <v>737</v>
      </c>
      <c r="F16" s="200" t="s">
        <v>738</v>
      </c>
      <c r="G16" s="198" t="s">
        <v>688</v>
      </c>
      <c r="H16" s="198" t="s">
        <v>676</v>
      </c>
      <c r="I16" s="198" t="str">
        <f t="shared" si="0"/>
        <v>NIP. 19820116 200502 1 002</v>
      </c>
      <c r="J16" s="198" t="s">
        <v>739</v>
      </c>
      <c r="K16" s="198" t="str">
        <f t="shared" si="1"/>
        <v>Henki Eka Putra; Fungsi Keuangan</v>
      </c>
    </row>
    <row r="17" spans="1:11" x14ac:dyDescent="0.25">
      <c r="A17" s="197">
        <f>IF(db_pegawai!$B34&lt;&gt;"",COUNTA($B$2:$B17),"")</f>
        <v>16</v>
      </c>
      <c r="B17" s="198" t="s">
        <v>740</v>
      </c>
      <c r="C17" s="201" t="s">
        <v>741</v>
      </c>
      <c r="D17" s="137" t="s">
        <v>742</v>
      </c>
      <c r="E17" s="200" t="s">
        <v>737</v>
      </c>
      <c r="F17" s="200" t="s">
        <v>738</v>
      </c>
      <c r="G17" s="198" t="s">
        <v>688</v>
      </c>
      <c r="H17" s="198" t="s">
        <v>676</v>
      </c>
      <c r="I17" s="198" t="str">
        <f t="shared" si="0"/>
        <v>NIP. 20000310 202201 2 001</v>
      </c>
      <c r="J17" s="198" t="s">
        <v>743</v>
      </c>
      <c r="K17" s="198" t="str">
        <f t="shared" si="1"/>
        <v>Intan Adelia Sara; Fungsi Keuangan</v>
      </c>
    </row>
    <row r="18" spans="1:11" x14ac:dyDescent="0.25">
      <c r="A18" s="197">
        <f>IF(db_pegawai!$B64&lt;&gt;"",COUNTA($B$2:$B18),"")</f>
        <v>17</v>
      </c>
      <c r="B18" s="198" t="s">
        <v>744</v>
      </c>
      <c r="C18" s="201" t="s">
        <v>745</v>
      </c>
      <c r="D18" s="137" t="s">
        <v>720</v>
      </c>
      <c r="E18" s="200" t="s">
        <v>737</v>
      </c>
      <c r="F18" s="200" t="s">
        <v>738</v>
      </c>
      <c r="G18" s="198" t="s">
        <v>688</v>
      </c>
      <c r="H18" s="198" t="s">
        <v>676</v>
      </c>
      <c r="I18" s="198" t="str">
        <f t="shared" si="0"/>
        <v>NIP. 19890414 201101 2 021</v>
      </c>
      <c r="J18" s="198" t="s">
        <v>746</v>
      </c>
      <c r="K18" s="198" t="str">
        <f t="shared" si="1"/>
        <v>Rifmanesi; Fungsi Keuangan</v>
      </c>
    </row>
    <row r="19" spans="1:11" x14ac:dyDescent="0.25">
      <c r="A19" s="197">
        <f>IF(db_pegawai!$B77&lt;&gt;"",COUNTA($B$2:$B19),"")</f>
        <v>18</v>
      </c>
      <c r="B19" s="198" t="s">
        <v>570</v>
      </c>
      <c r="C19" s="201" t="s">
        <v>747</v>
      </c>
      <c r="D19" s="137" t="s">
        <v>748</v>
      </c>
      <c r="E19" s="200" t="s">
        <v>737</v>
      </c>
      <c r="F19" s="200" t="s">
        <v>738</v>
      </c>
      <c r="G19" s="198" t="s">
        <v>688</v>
      </c>
      <c r="H19" s="198" t="s">
        <v>676</v>
      </c>
      <c r="I19" s="198" t="str">
        <f t="shared" si="0"/>
        <v>NIP. 19850412 201101 2 015</v>
      </c>
      <c r="J19" s="198" t="s">
        <v>749</v>
      </c>
      <c r="K19" s="198" t="str">
        <f t="shared" si="1"/>
        <v>Shinta Swarlika; Fungsi Keuangan</v>
      </c>
    </row>
    <row r="20" spans="1:11" x14ac:dyDescent="0.25">
      <c r="A20" s="197">
        <f>IF(db_pegawai!$B7&lt;&gt;"",COUNTA($B$2:$B20),"")</f>
        <v>19</v>
      </c>
      <c r="B20" s="198" t="s">
        <v>559</v>
      </c>
      <c r="C20" s="201" t="s">
        <v>750</v>
      </c>
      <c r="D20" s="137" t="s">
        <v>751</v>
      </c>
      <c r="E20" s="200" t="s">
        <v>752</v>
      </c>
      <c r="F20" s="200" t="s">
        <v>753</v>
      </c>
      <c r="G20" s="198" t="s">
        <v>754</v>
      </c>
      <c r="H20" s="198" t="s">
        <v>676</v>
      </c>
      <c r="I20" s="198" t="str">
        <f t="shared" si="0"/>
        <v>NIP. 19870910 201101 1 010</v>
      </c>
      <c r="J20" s="198" t="s">
        <v>755</v>
      </c>
      <c r="K20" s="198" t="str">
        <f t="shared" si="1"/>
        <v>Arief Rahman; Fungsi Umum</v>
      </c>
    </row>
    <row r="21" spans="1:11" x14ac:dyDescent="0.25">
      <c r="A21" s="197">
        <f>IF(db_pegawai!$B23&lt;&gt;"",COUNTA($B$2:$B21),"")</f>
        <v>20</v>
      </c>
      <c r="B21" s="198" t="s">
        <v>477</v>
      </c>
      <c r="C21" s="201" t="s">
        <v>756</v>
      </c>
      <c r="D21" s="137" t="s">
        <v>751</v>
      </c>
      <c r="E21" s="200" t="s">
        <v>752</v>
      </c>
      <c r="F21" s="200" t="s">
        <v>753</v>
      </c>
      <c r="G21" s="198" t="s">
        <v>754</v>
      </c>
      <c r="H21" s="198" t="s">
        <v>676</v>
      </c>
      <c r="I21" s="198" t="str">
        <f t="shared" si="0"/>
        <v>NIP. 19820610 200604 1 015</v>
      </c>
      <c r="J21" s="202" t="s">
        <v>757</v>
      </c>
      <c r="K21" s="198" t="str">
        <f t="shared" si="1"/>
        <v>Erman Yuliandi; Fungsi Umum</v>
      </c>
    </row>
    <row r="22" spans="1:11" x14ac:dyDescent="0.25">
      <c r="A22" s="197">
        <f>IF(db_pegawai!$B41&lt;&gt;"",COUNTA($B$2:$B22),"")</f>
        <v>21</v>
      </c>
      <c r="B22" s="198" t="s">
        <v>758</v>
      </c>
      <c r="C22" s="201" t="s">
        <v>759</v>
      </c>
      <c r="D22" s="137" t="s">
        <v>720</v>
      </c>
      <c r="E22" s="200" t="s">
        <v>752</v>
      </c>
      <c r="F22" s="200" t="s">
        <v>753</v>
      </c>
      <c r="G22" s="198" t="s">
        <v>754</v>
      </c>
      <c r="H22" s="198" t="s">
        <v>676</v>
      </c>
      <c r="I22" s="198" t="str">
        <f t="shared" si="0"/>
        <v>NIP. 19700613 200502 1 002</v>
      </c>
      <c r="J22" s="198" t="s">
        <v>760</v>
      </c>
      <c r="K22" s="198" t="str">
        <f t="shared" si="1"/>
        <v>Junaidi; Fungsi Umum</v>
      </c>
    </row>
    <row r="23" spans="1:11" x14ac:dyDescent="0.25">
      <c r="A23" s="197">
        <f>IF(db_pegawai!$B43&lt;&gt;"",COUNTA($B$2:$B23),"")</f>
        <v>22</v>
      </c>
      <c r="B23" s="198" t="s">
        <v>761</v>
      </c>
      <c r="C23" s="201" t="s">
        <v>762</v>
      </c>
      <c r="D23" s="137" t="s">
        <v>675</v>
      </c>
      <c r="E23" s="200" t="s">
        <v>752</v>
      </c>
      <c r="F23" s="200" t="s">
        <v>753</v>
      </c>
      <c r="G23" s="198" t="s">
        <v>754</v>
      </c>
      <c r="H23" s="198" t="s">
        <v>676</v>
      </c>
      <c r="I23" s="198" t="str">
        <f t="shared" si="0"/>
        <v>NIP. 19860823 200502 2 001</v>
      </c>
      <c r="J23" s="198" t="s">
        <v>763</v>
      </c>
      <c r="K23" s="198" t="str">
        <f t="shared" si="1"/>
        <v>Lora Anggraini; Fungsi Umum</v>
      </c>
    </row>
    <row r="24" spans="1:11" x14ac:dyDescent="0.25">
      <c r="A24" s="197">
        <f>IF(db_pegawai!$B55&lt;&gt;"",COUNTA($B$2:$B24),"")</f>
        <v>23</v>
      </c>
      <c r="B24" s="198" t="s">
        <v>465</v>
      </c>
      <c r="C24" s="201" t="s">
        <v>764</v>
      </c>
      <c r="D24" s="137" t="s">
        <v>675</v>
      </c>
      <c r="E24" s="200" t="s">
        <v>752</v>
      </c>
      <c r="F24" s="200" t="s">
        <v>753</v>
      </c>
      <c r="G24" s="198" t="s">
        <v>754</v>
      </c>
      <c r="H24" s="198" t="s">
        <v>676</v>
      </c>
      <c r="I24" s="198" t="str">
        <f t="shared" si="0"/>
        <v>NIP. 19910708 201311 2 001</v>
      </c>
      <c r="J24" s="198" t="s">
        <v>566</v>
      </c>
      <c r="K24" s="198" t="str">
        <f t="shared" si="1"/>
        <v>Nana Khaira; Fungsi Umum</v>
      </c>
    </row>
    <row r="25" spans="1:11" x14ac:dyDescent="0.25">
      <c r="A25" s="197">
        <f>IF(db_pegawai!$B83&lt;&gt;"",COUNTA($B$2:$B25),"")</f>
        <v>24</v>
      </c>
      <c r="B25" s="198" t="s">
        <v>464</v>
      </c>
      <c r="C25" s="201" t="s">
        <v>765</v>
      </c>
      <c r="D25" s="137" t="s">
        <v>766</v>
      </c>
      <c r="E25" s="200" t="s">
        <v>752</v>
      </c>
      <c r="F25" s="200" t="s">
        <v>753</v>
      </c>
      <c r="G25" s="198" t="s">
        <v>754</v>
      </c>
      <c r="H25" s="198" t="s">
        <v>676</v>
      </c>
      <c r="I25" s="198" t="str">
        <f t="shared" si="0"/>
        <v>NIP. 19860122 201101 2 017</v>
      </c>
      <c r="J25" s="198" t="s">
        <v>767</v>
      </c>
      <c r="K25" s="198" t="str">
        <f t="shared" si="1"/>
        <v>Widya Pratiwi; Fungsi Umum</v>
      </c>
    </row>
    <row r="26" spans="1:11" x14ac:dyDescent="0.25">
      <c r="A26" s="197">
        <f>IF(db_pegawai!$B45&lt;&gt;"",COUNTA($B$2:$B26),"")</f>
        <v>25</v>
      </c>
      <c r="B26" s="198" t="s">
        <v>568</v>
      </c>
      <c r="C26" s="201" t="s">
        <v>768</v>
      </c>
      <c r="D26" s="137" t="s">
        <v>769</v>
      </c>
      <c r="E26" s="200" t="s">
        <v>770</v>
      </c>
      <c r="F26" s="200" t="s">
        <v>771</v>
      </c>
      <c r="G26" s="198" t="s">
        <v>772</v>
      </c>
      <c r="H26" s="198" t="s">
        <v>676</v>
      </c>
      <c r="I26" s="198" t="str">
        <f t="shared" si="0"/>
        <v>NIP. 19900414 201311 1 001</v>
      </c>
      <c r="J26" s="198" t="s">
        <v>773</v>
      </c>
      <c r="K26" s="198" t="str">
        <f t="shared" si="1"/>
        <v>M. Aulia Rahman; Fungsi PBJ</v>
      </c>
    </row>
    <row r="27" spans="1:11" x14ac:dyDescent="0.25">
      <c r="A27" s="197">
        <f>IF(db_pegawai!$B57&lt;&gt;"",COUNTA($B$2:$B27),"")</f>
        <v>26</v>
      </c>
      <c r="B27" s="198" t="s">
        <v>563</v>
      </c>
      <c r="C27" s="201" t="s">
        <v>774</v>
      </c>
      <c r="D27" s="137" t="s">
        <v>775</v>
      </c>
      <c r="E27" s="200" t="s">
        <v>770</v>
      </c>
      <c r="F27" s="200" t="s">
        <v>771</v>
      </c>
      <c r="G27" s="198" t="s">
        <v>772</v>
      </c>
      <c r="H27" s="198" t="s">
        <v>676</v>
      </c>
      <c r="I27" s="198" t="str">
        <f t="shared" si="0"/>
        <v>NIP. 19871121 201101 2 019</v>
      </c>
      <c r="J27" s="198" t="s">
        <v>776</v>
      </c>
      <c r="K27" s="198" t="str">
        <f t="shared" si="1"/>
        <v>Nova Mulyati; Fungsi PBJ</v>
      </c>
    </row>
    <row r="28" spans="1:11" x14ac:dyDescent="0.25">
      <c r="A28" s="197">
        <f>IF(db_pegawai!$B62&lt;&gt;"",COUNTA($B$2:$B28),"")</f>
        <v>27</v>
      </c>
      <c r="B28" s="198" t="s">
        <v>460</v>
      </c>
      <c r="C28" s="201" t="s">
        <v>777</v>
      </c>
      <c r="D28" s="137" t="s">
        <v>778</v>
      </c>
      <c r="E28" s="200" t="s">
        <v>770</v>
      </c>
      <c r="F28" s="200" t="s">
        <v>771</v>
      </c>
      <c r="G28" s="198" t="s">
        <v>772</v>
      </c>
      <c r="H28" s="198" t="s">
        <v>676</v>
      </c>
      <c r="I28" s="198" t="str">
        <f t="shared" si="0"/>
        <v>NIP. 19980524 202203 2 026</v>
      </c>
      <c r="J28" s="198" t="s">
        <v>779</v>
      </c>
      <c r="K28" s="198" t="str">
        <f t="shared" si="1"/>
        <v>Ratna Anjani; Fungsi PBJ</v>
      </c>
    </row>
    <row r="29" spans="1:11" x14ac:dyDescent="0.25">
      <c r="A29" s="197">
        <f>IF(db_pegawai!$B12&lt;&gt;"",COUNTA($B$2:$B29),"")</f>
        <v>28</v>
      </c>
      <c r="B29" s="198" t="s">
        <v>780</v>
      </c>
      <c r="C29" s="201" t="s">
        <v>781</v>
      </c>
      <c r="D29" s="137" t="s">
        <v>775</v>
      </c>
      <c r="E29" s="200" t="s">
        <v>782</v>
      </c>
      <c r="F29" s="200" t="s">
        <v>783</v>
      </c>
      <c r="G29" s="198" t="s">
        <v>784</v>
      </c>
      <c r="H29" s="198" t="s">
        <v>785</v>
      </c>
      <c r="I29" s="198" t="str">
        <f t="shared" si="0"/>
        <v>NIP. 19841121 200701 2 004</v>
      </c>
      <c r="J29" s="198" t="s">
        <v>786</v>
      </c>
      <c r="K29" s="198" t="str">
        <f t="shared" si="1"/>
        <v>Deny Armelia; Fungsi Statistik Kependudukan</v>
      </c>
    </row>
    <row r="30" spans="1:11" x14ac:dyDescent="0.25">
      <c r="A30" s="197">
        <f>IF(db_pegawai!$B61&lt;&gt;"",COUNTA($B$2:$B30),"")</f>
        <v>29</v>
      </c>
      <c r="B30" s="198" t="s">
        <v>787</v>
      </c>
      <c r="C30" s="201" t="s">
        <v>788</v>
      </c>
      <c r="D30" s="137" t="s">
        <v>775</v>
      </c>
      <c r="E30" s="200" t="s">
        <v>782</v>
      </c>
      <c r="F30" s="200" t="s">
        <v>783</v>
      </c>
      <c r="G30" s="198" t="s">
        <v>784</v>
      </c>
      <c r="H30" s="198" t="s">
        <v>785</v>
      </c>
      <c r="I30" s="198" t="str">
        <f t="shared" si="0"/>
        <v>NIP. 19840817 200701 2 003</v>
      </c>
      <c r="J30" s="198" t="s">
        <v>789</v>
      </c>
      <c r="K30" s="198" t="str">
        <f t="shared" si="1"/>
        <v>Rakhmi Agusti; Fungsi Statistik Kependudukan</v>
      </c>
    </row>
    <row r="31" spans="1:11" x14ac:dyDescent="0.25">
      <c r="A31" s="197">
        <f>IF(db_pegawai!$B63&lt;&gt;"",COUNTA($B$2:$B31),"")</f>
        <v>30</v>
      </c>
      <c r="B31" s="198" t="s">
        <v>790</v>
      </c>
      <c r="C31" s="201" t="s">
        <v>791</v>
      </c>
      <c r="D31" s="137" t="s">
        <v>675</v>
      </c>
      <c r="E31" s="200" t="s">
        <v>782</v>
      </c>
      <c r="F31" s="200" t="s">
        <v>783</v>
      </c>
      <c r="G31" s="198" t="s">
        <v>784</v>
      </c>
      <c r="H31" s="198" t="s">
        <v>785</v>
      </c>
      <c r="I31" s="198" t="str">
        <f t="shared" si="0"/>
        <v>NIP. 19930726 201701 2 001</v>
      </c>
      <c r="J31" s="198" t="s">
        <v>792</v>
      </c>
      <c r="K31" s="198" t="str">
        <f t="shared" si="1"/>
        <v>Retno Lis Megawati; Fungsi Statistik Kependudukan</v>
      </c>
    </row>
    <row r="32" spans="1:11" x14ac:dyDescent="0.25">
      <c r="A32" s="197">
        <f>IF(db_pegawai!$B11&lt;&gt;"",COUNTA($B$2:$B32),"")</f>
        <v>31</v>
      </c>
      <c r="B32" s="198" t="s">
        <v>474</v>
      </c>
      <c r="C32" s="201" t="s">
        <v>793</v>
      </c>
      <c r="D32" s="137" t="s">
        <v>675</v>
      </c>
      <c r="E32" s="200" t="s">
        <v>794</v>
      </c>
      <c r="F32" s="200" t="s">
        <v>795</v>
      </c>
      <c r="G32" s="198" t="s">
        <v>796</v>
      </c>
      <c r="H32" s="198" t="s">
        <v>785</v>
      </c>
      <c r="I32" s="198" t="str">
        <f t="shared" si="0"/>
        <v>NIP. 19900108 201903 1 001</v>
      </c>
      <c r="J32" s="198" t="s">
        <v>797</v>
      </c>
      <c r="K32" s="198" t="str">
        <f t="shared" si="1"/>
        <v>Dendy Nefrialdi; Fungsi Statistik Hansos</v>
      </c>
    </row>
    <row r="33" spans="1:11" x14ac:dyDescent="0.25">
      <c r="A33" s="197">
        <f>IF(db_pegawai!$B46&lt;&gt;"",COUNTA($B$2:$B33),"")</f>
        <v>32</v>
      </c>
      <c r="B33" s="198" t="s">
        <v>798</v>
      </c>
      <c r="C33" s="201" t="s">
        <v>799</v>
      </c>
      <c r="D33" s="137" t="s">
        <v>775</v>
      </c>
      <c r="E33" s="200" t="s">
        <v>794</v>
      </c>
      <c r="F33" s="200" t="s">
        <v>795</v>
      </c>
      <c r="G33" s="198" t="s">
        <v>796</v>
      </c>
      <c r="H33" s="198" t="s">
        <v>785</v>
      </c>
      <c r="I33" s="198" t="str">
        <f t="shared" si="0"/>
        <v>NIP. 19840508 200701 2 004</v>
      </c>
      <c r="J33" s="198" t="s">
        <v>800</v>
      </c>
      <c r="K33" s="198" t="str">
        <f t="shared" si="1"/>
        <v>Mellisa Ayuningtyas; Fungsi Statistik Hansos</v>
      </c>
    </row>
    <row r="34" spans="1:11" x14ac:dyDescent="0.25">
      <c r="A34" s="197">
        <f>IF(db_pegawai!$B65&lt;&gt;"",COUNTA($B$2:$B34),"")</f>
        <v>33</v>
      </c>
      <c r="B34" s="198" t="s">
        <v>801</v>
      </c>
      <c r="C34" s="201" t="s">
        <v>802</v>
      </c>
      <c r="D34" s="137" t="s">
        <v>775</v>
      </c>
      <c r="E34" s="200" t="s">
        <v>794</v>
      </c>
      <c r="F34" s="200" t="s">
        <v>795</v>
      </c>
      <c r="G34" s="198" t="s">
        <v>796</v>
      </c>
      <c r="H34" s="198" t="s">
        <v>785</v>
      </c>
      <c r="I34" s="198" t="str">
        <f t="shared" ref="I34:I65" si="2">("NIP. "&amp;$C34)</f>
        <v>NIP. 19861215 200912 2 006</v>
      </c>
      <c r="J34" s="198" t="s">
        <v>803</v>
      </c>
      <c r="K34" s="198" t="str">
        <f t="shared" ref="K34:K65" si="3">J34&amp;"; "&amp;G34</f>
        <v>Rika Elsa Manora; Fungsi Statistik Hansos</v>
      </c>
    </row>
    <row r="35" spans="1:11" x14ac:dyDescent="0.25">
      <c r="A35" s="197">
        <f>IF(db_pegawai!$B38&lt;&gt;"",COUNTA($B$2:$B35),"")</f>
        <v>34</v>
      </c>
      <c r="B35" s="198" t="s">
        <v>804</v>
      </c>
      <c r="C35" s="201" t="s">
        <v>805</v>
      </c>
      <c r="D35" s="137" t="s">
        <v>775</v>
      </c>
      <c r="E35" s="200" t="s">
        <v>806</v>
      </c>
      <c r="F35" s="200" t="s">
        <v>807</v>
      </c>
      <c r="G35" s="198" t="s">
        <v>808</v>
      </c>
      <c r="H35" s="198" t="s">
        <v>785</v>
      </c>
      <c r="I35" s="198" t="str">
        <f t="shared" si="2"/>
        <v>NIP. 19670606 199401 2 001</v>
      </c>
      <c r="J35" s="198" t="s">
        <v>809</v>
      </c>
      <c r="K35" s="198" t="str">
        <f t="shared" si="3"/>
        <v>Yunimarlita; Fungsi Statistik Kesra</v>
      </c>
    </row>
    <row r="36" spans="1:11" x14ac:dyDescent="0.25">
      <c r="A36" s="197">
        <f>IF(db_pegawai!$B48&lt;&gt;"",COUNTA($B$2:$B36),"")</f>
        <v>35</v>
      </c>
      <c r="B36" s="198" t="s">
        <v>810</v>
      </c>
      <c r="C36" s="201" t="s">
        <v>811</v>
      </c>
      <c r="D36" s="137" t="s">
        <v>812</v>
      </c>
      <c r="E36" s="200" t="s">
        <v>806</v>
      </c>
      <c r="F36" s="200" t="s">
        <v>807</v>
      </c>
      <c r="G36" s="198" t="s">
        <v>808</v>
      </c>
      <c r="H36" s="198" t="s">
        <v>813</v>
      </c>
      <c r="I36" s="198" t="str">
        <f t="shared" si="2"/>
        <v>NIP. 19811022 200312 2 002</v>
      </c>
      <c r="J36" s="198" t="s">
        <v>814</v>
      </c>
      <c r="K36" s="198" t="str">
        <f t="shared" si="3"/>
        <v>Mila Artati; Fungsi Statistik Kesra</v>
      </c>
    </row>
    <row r="37" spans="1:11" x14ac:dyDescent="0.25">
      <c r="A37" s="197">
        <f>IF(db_pegawai!$B25&lt;&gt;"",COUNTA($B$2:$B37),"")</f>
        <v>36</v>
      </c>
      <c r="B37" s="198" t="s">
        <v>815</v>
      </c>
      <c r="C37" s="201" t="s">
        <v>816</v>
      </c>
      <c r="D37" s="137" t="s">
        <v>812</v>
      </c>
      <c r="E37" s="200" t="s">
        <v>817</v>
      </c>
      <c r="F37" s="200" t="s">
        <v>818</v>
      </c>
      <c r="G37" s="198" t="s">
        <v>819</v>
      </c>
      <c r="H37" s="198" t="s">
        <v>813</v>
      </c>
      <c r="I37" s="198" t="str">
        <f t="shared" si="2"/>
        <v>NIP. 19650210 199203 1 007</v>
      </c>
      <c r="J37" s="198" t="s">
        <v>820</v>
      </c>
      <c r="K37" s="198" t="str">
        <f t="shared" si="3"/>
        <v xml:space="preserve">Faizal A.; KF Produksi </v>
      </c>
    </row>
    <row r="38" spans="1:11" x14ac:dyDescent="0.25">
      <c r="A38" s="197">
        <f>IF(db_pegawai!$B29&lt;&gt;"",COUNTA($B$2:$B38),"")</f>
        <v>37</v>
      </c>
      <c r="B38" s="198" t="s">
        <v>821</v>
      </c>
      <c r="C38" s="201" t="s">
        <v>822</v>
      </c>
      <c r="D38" s="137" t="s">
        <v>775</v>
      </c>
      <c r="E38" s="200" t="s">
        <v>823</v>
      </c>
      <c r="F38" s="200" t="s">
        <v>824</v>
      </c>
      <c r="G38" s="198" t="s">
        <v>825</v>
      </c>
      <c r="H38" s="198" t="s">
        <v>826</v>
      </c>
      <c r="I38" s="198" t="str">
        <f t="shared" si="2"/>
        <v>NIP. 19860509 200902 2 009</v>
      </c>
      <c r="J38" s="198" t="s">
        <v>827</v>
      </c>
      <c r="K38" s="198" t="str">
        <f t="shared" si="3"/>
        <v>Hera Maitilova Jonar; Fungsi Statistik Pertanian</v>
      </c>
    </row>
    <row r="39" spans="1:11" x14ac:dyDescent="0.25">
      <c r="A39" s="197">
        <f>IF(db_pegawai!$B35&lt;&gt;"",COUNTA($B$2:$B39),"")</f>
        <v>38</v>
      </c>
      <c r="B39" s="198" t="s">
        <v>828</v>
      </c>
      <c r="C39" s="201" t="s">
        <v>829</v>
      </c>
      <c r="D39" s="137" t="s">
        <v>775</v>
      </c>
      <c r="E39" s="200" t="s">
        <v>823</v>
      </c>
      <c r="F39" s="200" t="s">
        <v>824</v>
      </c>
      <c r="G39" s="198" t="s">
        <v>825</v>
      </c>
      <c r="H39" s="198" t="s">
        <v>826</v>
      </c>
      <c r="I39" s="198" t="str">
        <f t="shared" si="2"/>
        <v>NIP. 19670825 199401 1 001</v>
      </c>
      <c r="J39" s="198" t="s">
        <v>830</v>
      </c>
      <c r="K39" s="198" t="str">
        <f t="shared" si="3"/>
        <v>Gusnaidi; Fungsi Statistik Pertanian</v>
      </c>
    </row>
    <row r="40" spans="1:11" x14ac:dyDescent="0.25">
      <c r="A40" s="197">
        <f>IF(db_pegawai!$B36&lt;&gt;"",COUNTA($B$2:$B40),"")</f>
        <v>39</v>
      </c>
      <c r="B40" s="198" t="s">
        <v>459</v>
      </c>
      <c r="C40" s="201" t="s">
        <v>831</v>
      </c>
      <c r="D40" s="137" t="s">
        <v>775</v>
      </c>
      <c r="E40" s="200" t="s">
        <v>823</v>
      </c>
      <c r="F40" s="200" t="s">
        <v>824</v>
      </c>
      <c r="G40" s="198" t="s">
        <v>825</v>
      </c>
      <c r="H40" s="198" t="s">
        <v>826</v>
      </c>
      <c r="I40" s="198" t="str">
        <f t="shared" si="2"/>
        <v>NIP. 19680626 199401 2 001</v>
      </c>
      <c r="J40" s="198" t="s">
        <v>832</v>
      </c>
      <c r="K40" s="198" t="str">
        <f t="shared" si="3"/>
        <v>Hellyan; Fungsi Statistik Pertanian</v>
      </c>
    </row>
    <row r="41" spans="1:11" x14ac:dyDescent="0.25">
      <c r="A41" s="197">
        <f>IF(db_pegawai!$B19&lt;&gt;"",COUNTA($B$2:$B41),"")</f>
        <v>40</v>
      </c>
      <c r="B41" s="198" t="s">
        <v>562</v>
      </c>
      <c r="C41" s="201" t="s">
        <v>833</v>
      </c>
      <c r="D41" s="137" t="s">
        <v>812</v>
      </c>
      <c r="E41" s="200" t="s">
        <v>834</v>
      </c>
      <c r="F41" s="200" t="s">
        <v>835</v>
      </c>
      <c r="G41" s="198" t="s">
        <v>836</v>
      </c>
      <c r="H41" s="198" t="s">
        <v>826</v>
      </c>
      <c r="I41" s="198" t="str">
        <f t="shared" si="2"/>
        <v>NIP. 19781008 200212 2 004</v>
      </c>
      <c r="J41" s="198" t="s">
        <v>837</v>
      </c>
      <c r="K41" s="198" t="str">
        <f t="shared" si="3"/>
        <v>Rita Diana; Fungsi Statistik Industri</v>
      </c>
    </row>
    <row r="42" spans="1:11" x14ac:dyDescent="0.25">
      <c r="A42" s="197">
        <f>IF(db_pegawai!$B52&lt;&gt;"",COUNTA($B$2:$B42),"")</f>
        <v>41</v>
      </c>
      <c r="B42" s="198" t="s">
        <v>838</v>
      </c>
      <c r="C42" s="201" t="s">
        <v>839</v>
      </c>
      <c r="D42" s="137" t="s">
        <v>675</v>
      </c>
      <c r="E42" s="200" t="s">
        <v>834</v>
      </c>
      <c r="F42" s="200" t="s">
        <v>835</v>
      </c>
      <c r="G42" s="198" t="s">
        <v>836</v>
      </c>
      <c r="H42" s="198" t="s">
        <v>826</v>
      </c>
      <c r="I42" s="198" t="str">
        <f t="shared" si="2"/>
        <v>NIP. 19940822 201701 1 001</v>
      </c>
      <c r="J42" s="198" t="s">
        <v>840</v>
      </c>
      <c r="K42" s="198" t="str">
        <f t="shared" si="3"/>
        <v>Muhammad Arief Eko Pratama; Fungsi Statistik Industri</v>
      </c>
    </row>
    <row r="43" spans="1:11" x14ac:dyDescent="0.25">
      <c r="A43" s="197">
        <f>IF(db_pegawai!$B85&lt;&gt;"",COUNTA($B$2:$B43),"")</f>
        <v>42</v>
      </c>
      <c r="B43" s="198" t="s">
        <v>841</v>
      </c>
      <c r="C43" s="201" t="s">
        <v>842</v>
      </c>
      <c r="D43" s="137" t="s">
        <v>675</v>
      </c>
      <c r="E43" s="200" t="s">
        <v>843</v>
      </c>
      <c r="F43" s="200" t="s">
        <v>844</v>
      </c>
      <c r="G43" s="198" t="s">
        <v>845</v>
      </c>
      <c r="H43" s="198" t="s">
        <v>826</v>
      </c>
      <c r="I43" s="198" t="str">
        <f t="shared" si="2"/>
        <v>NIP. 19840926 200502 1 002</v>
      </c>
      <c r="J43" s="198" t="s">
        <v>846</v>
      </c>
      <c r="K43" s="198" t="str">
        <f t="shared" si="3"/>
        <v>Yudi Dharma; Fungsi PEK</v>
      </c>
    </row>
    <row r="44" spans="1:11" x14ac:dyDescent="0.25">
      <c r="A44" s="197">
        <f>IF(db_pegawai!$B59&lt;&gt;"",COUNTA($B$2:$B44),"")</f>
        <v>43</v>
      </c>
      <c r="B44" s="198" t="s">
        <v>458</v>
      </c>
      <c r="C44" s="201" t="s">
        <v>847</v>
      </c>
      <c r="D44" s="137" t="s">
        <v>775</v>
      </c>
      <c r="E44" s="200" t="s">
        <v>848</v>
      </c>
      <c r="F44" s="200" t="s">
        <v>849</v>
      </c>
      <c r="G44" s="198" t="s">
        <v>850</v>
      </c>
      <c r="H44" s="198" t="s">
        <v>851</v>
      </c>
      <c r="I44" s="198" t="str">
        <f t="shared" si="2"/>
        <v>NIP. 19771002 200312 2 003</v>
      </c>
      <c r="J44" s="198" t="s">
        <v>852</v>
      </c>
      <c r="K44" s="198" t="str">
        <f t="shared" si="3"/>
        <v>Okta Lolyanna; Fungsi HK &amp; HPB</v>
      </c>
    </row>
    <row r="45" spans="1:11" x14ac:dyDescent="0.25">
      <c r="A45" s="197">
        <f>IF(db_pegawai!$B72&lt;&gt;"",COUNTA($B$2:$B45),"")</f>
        <v>44</v>
      </c>
      <c r="B45" s="198" t="s">
        <v>853</v>
      </c>
      <c r="C45" s="201" t="s">
        <v>854</v>
      </c>
      <c r="D45" s="137" t="s">
        <v>775</v>
      </c>
      <c r="E45" s="200" t="s">
        <v>848</v>
      </c>
      <c r="F45" s="200" t="s">
        <v>849</v>
      </c>
      <c r="G45" s="198" t="s">
        <v>850</v>
      </c>
      <c r="H45" s="198" t="s">
        <v>851</v>
      </c>
      <c r="I45" s="198" t="str">
        <f t="shared" si="2"/>
        <v>NIP. 19841015 200701 1 003</v>
      </c>
      <c r="J45" s="198" t="s">
        <v>855</v>
      </c>
      <c r="K45" s="198" t="str">
        <f t="shared" si="3"/>
        <v>Rory; Fungsi HK &amp; HPB</v>
      </c>
    </row>
    <row r="46" spans="1:11" x14ac:dyDescent="0.25">
      <c r="A46" s="197">
        <f>IF(db_pegawai!$B75&lt;&gt;"",COUNTA($B$2:$B46),"")</f>
        <v>45</v>
      </c>
      <c r="B46" s="198" t="s">
        <v>856</v>
      </c>
      <c r="C46" s="201" t="s">
        <v>857</v>
      </c>
      <c r="D46" s="137" t="s">
        <v>775</v>
      </c>
      <c r="E46" s="200" t="s">
        <v>848</v>
      </c>
      <c r="F46" s="200" t="s">
        <v>849</v>
      </c>
      <c r="G46" s="198" t="s">
        <v>850</v>
      </c>
      <c r="H46" s="198" t="s">
        <v>826</v>
      </c>
      <c r="I46" s="198" t="str">
        <f t="shared" si="2"/>
        <v>NIP. 19831102 200701 1 007</v>
      </c>
      <c r="J46" s="198" t="s">
        <v>858</v>
      </c>
      <c r="K46" s="198" t="str">
        <f t="shared" si="3"/>
        <v>Sconda Novriadi; Fungsi HK &amp; HPB</v>
      </c>
    </row>
    <row r="47" spans="1:11" x14ac:dyDescent="0.25">
      <c r="A47" s="197">
        <f>IF(db_pegawai!$B86&lt;&gt;"",COUNTA($B$2:$B47),"")</f>
        <v>46</v>
      </c>
      <c r="B47" s="198" t="s">
        <v>859</v>
      </c>
      <c r="C47" s="201" t="s">
        <v>860</v>
      </c>
      <c r="D47" s="137" t="s">
        <v>675</v>
      </c>
      <c r="E47" s="200" t="s">
        <v>848</v>
      </c>
      <c r="F47" s="200" t="s">
        <v>849</v>
      </c>
      <c r="G47" s="198" t="s">
        <v>850</v>
      </c>
      <c r="H47" s="198" t="s">
        <v>851</v>
      </c>
      <c r="I47" s="198" t="str">
        <f t="shared" si="2"/>
        <v>NIP. 19940727 201701 2 003</v>
      </c>
      <c r="J47" s="198" t="s">
        <v>861</v>
      </c>
      <c r="K47" s="198" t="str">
        <f t="shared" si="3"/>
        <v>Yuliana Livi Andam Dewi; Fungsi HK &amp; HPB</v>
      </c>
    </row>
    <row r="48" spans="1:11" x14ac:dyDescent="0.25">
      <c r="A48" s="197">
        <f>IF(db_pegawai!$B8&lt;&gt;"",COUNTA($B$2:$B48),"")</f>
        <v>47</v>
      </c>
      <c r="B48" s="198" t="s">
        <v>862</v>
      </c>
      <c r="C48" s="201" t="s">
        <v>863</v>
      </c>
      <c r="D48" s="137" t="s">
        <v>864</v>
      </c>
      <c r="E48" s="200" t="s">
        <v>865</v>
      </c>
      <c r="F48" s="200" t="s">
        <v>866</v>
      </c>
      <c r="G48" s="198" t="s">
        <v>867</v>
      </c>
      <c r="H48" s="198" t="s">
        <v>676</v>
      </c>
      <c r="I48" s="198" t="str">
        <f t="shared" si="2"/>
        <v>NIP. 19670323 198703 1 004</v>
      </c>
      <c r="J48" s="198" t="s">
        <v>862</v>
      </c>
      <c r="K48" s="198" t="str">
        <f t="shared" si="3"/>
        <v>Asri Maharwan; Fungsi Keu. &amp; HP</v>
      </c>
    </row>
    <row r="49" spans="1:11" x14ac:dyDescent="0.25">
      <c r="A49" s="197">
        <f>IF(db_pegawai!$B32&lt;&gt;"",COUNTA($B$2:$B49),"")</f>
        <v>48</v>
      </c>
      <c r="B49" s="198" t="s">
        <v>868</v>
      </c>
      <c r="C49" s="201" t="s">
        <v>869</v>
      </c>
      <c r="D49" s="137" t="s">
        <v>812</v>
      </c>
      <c r="E49" s="200" t="s">
        <v>865</v>
      </c>
      <c r="F49" s="200" t="s">
        <v>866</v>
      </c>
      <c r="G49" s="198" t="s">
        <v>867</v>
      </c>
      <c r="H49" s="198" t="s">
        <v>813</v>
      </c>
      <c r="I49" s="198" t="str">
        <f t="shared" si="2"/>
        <v>NIP. 19660606 199403 2 001</v>
      </c>
      <c r="J49" s="198" t="s">
        <v>870</v>
      </c>
      <c r="K49" s="198" t="str">
        <f t="shared" si="3"/>
        <v>Ilhamiwitri; Fungsi Keu. &amp; HP</v>
      </c>
    </row>
    <row r="50" spans="1:11" x14ac:dyDescent="0.25">
      <c r="A50" s="197">
        <f>IF(db_pegawai!$B82&lt;&gt;"",COUNTA($B$2:$B50),"")</f>
        <v>49</v>
      </c>
      <c r="B50" s="198" t="s">
        <v>871</v>
      </c>
      <c r="C50" s="201" t="s">
        <v>872</v>
      </c>
      <c r="D50" s="137" t="s">
        <v>775</v>
      </c>
      <c r="E50" s="200" t="s">
        <v>865</v>
      </c>
      <c r="F50" s="200" t="s">
        <v>866</v>
      </c>
      <c r="G50" s="198" t="s">
        <v>867</v>
      </c>
      <c r="H50" s="198" t="s">
        <v>851</v>
      </c>
      <c r="I50" s="198" t="str">
        <f t="shared" si="2"/>
        <v>NIP. 19910211 201412 1 001</v>
      </c>
      <c r="J50" s="198" t="s">
        <v>873</v>
      </c>
      <c r="K50" s="198" t="str">
        <f t="shared" si="3"/>
        <v>Veri Wardi; Fungsi Keu. &amp; HP</v>
      </c>
    </row>
    <row r="51" spans="1:11" x14ac:dyDescent="0.25">
      <c r="A51" s="197">
        <f>IF(db_pegawai!$B15&lt;&gt;"",COUNTA($B$2:$B51),"")</f>
        <v>50</v>
      </c>
      <c r="B51" s="198" t="s">
        <v>874</v>
      </c>
      <c r="C51" s="201" t="s">
        <v>875</v>
      </c>
      <c r="D51" s="137" t="s">
        <v>812</v>
      </c>
      <c r="E51" s="200" t="s">
        <v>876</v>
      </c>
      <c r="F51" s="200" t="s">
        <v>877</v>
      </c>
      <c r="G51" s="198" t="s">
        <v>878</v>
      </c>
      <c r="H51" s="198" t="s">
        <v>851</v>
      </c>
      <c r="I51" s="198" t="str">
        <f t="shared" si="2"/>
        <v>NIP. 19840306 200701 2 005</v>
      </c>
      <c r="J51" s="198" t="s">
        <v>879</v>
      </c>
      <c r="K51" s="198" t="str">
        <f t="shared" si="3"/>
        <v>Dewi Astuti; Fungsi Ninja</v>
      </c>
    </row>
    <row r="52" spans="1:11" x14ac:dyDescent="0.25">
      <c r="A52" s="197">
        <f>IF(db_pegawai!$B60&lt;&gt;"",COUNTA($B$2:$B52),"")</f>
        <v>51</v>
      </c>
      <c r="B52" s="198" t="s">
        <v>880</v>
      </c>
      <c r="C52" s="201" t="s">
        <v>881</v>
      </c>
      <c r="D52" s="137" t="s">
        <v>675</v>
      </c>
      <c r="E52" s="200" t="s">
        <v>876</v>
      </c>
      <c r="F52" s="200" t="s">
        <v>877</v>
      </c>
      <c r="G52" s="198" t="s">
        <v>878</v>
      </c>
      <c r="H52" s="198" t="s">
        <v>851</v>
      </c>
      <c r="I52" s="198" t="str">
        <f t="shared" si="2"/>
        <v>NIP. 19950924 201802 2 003</v>
      </c>
      <c r="J52" s="198" t="s">
        <v>882</v>
      </c>
      <c r="K52" s="198" t="str">
        <f t="shared" si="3"/>
        <v>Rahmi Septia Putri; Fungsi Ninja</v>
      </c>
    </row>
    <row r="53" spans="1:11" x14ac:dyDescent="0.25">
      <c r="A53" s="197">
        <f>IF(db_pegawai!$B69&lt;&gt;"",COUNTA($B$2:$B53),"")</f>
        <v>52</v>
      </c>
      <c r="B53" s="198" t="s">
        <v>883</v>
      </c>
      <c r="C53" s="201" t="s">
        <v>884</v>
      </c>
      <c r="D53" s="137" t="s">
        <v>675</v>
      </c>
      <c r="E53" s="200" t="s">
        <v>876</v>
      </c>
      <c r="F53" s="200" t="s">
        <v>877</v>
      </c>
      <c r="G53" s="198" t="s">
        <v>878</v>
      </c>
      <c r="H53" s="198" t="s">
        <v>851</v>
      </c>
      <c r="I53" s="198" t="str">
        <f t="shared" si="2"/>
        <v>NIP. 19880914 201012 2 005</v>
      </c>
      <c r="J53" s="198" t="s">
        <v>885</v>
      </c>
      <c r="K53" s="198" t="str">
        <f t="shared" si="3"/>
        <v>Rizka Aulia; Fungsi Ninja</v>
      </c>
    </row>
    <row r="54" spans="1:11" x14ac:dyDescent="0.25">
      <c r="A54" s="197">
        <f>IF(db_pegawai!$B27&lt;&gt;"",COUNTA($B$2:$B54),"")</f>
        <v>53</v>
      </c>
      <c r="B54" s="198" t="s">
        <v>886</v>
      </c>
      <c r="C54" s="201" t="s">
        <v>887</v>
      </c>
      <c r="D54" s="137" t="s">
        <v>812</v>
      </c>
      <c r="E54" s="200" t="s">
        <v>888</v>
      </c>
      <c r="F54" s="200" t="s">
        <v>889</v>
      </c>
      <c r="G54" s="198" t="s">
        <v>890</v>
      </c>
      <c r="H54" s="198" t="s">
        <v>813</v>
      </c>
      <c r="I54" s="198" t="str">
        <f t="shared" si="2"/>
        <v>NIP. 19661123 199102 2 001</v>
      </c>
      <c r="J54" s="198" t="s">
        <v>891</v>
      </c>
      <c r="K54" s="198" t="str">
        <f t="shared" si="3"/>
        <v>Hefinanur; KF Nerwilis</v>
      </c>
    </row>
    <row r="55" spans="1:11" x14ac:dyDescent="0.25">
      <c r="A55" s="197">
        <f>IF(db_pegawai!$B49&lt;&gt;"",COUNTA($B$2:$B55),"")</f>
        <v>54</v>
      </c>
      <c r="B55" s="198" t="s">
        <v>892</v>
      </c>
      <c r="C55" s="201" t="s">
        <v>893</v>
      </c>
      <c r="D55" s="137" t="s">
        <v>864</v>
      </c>
      <c r="E55" s="200" t="s">
        <v>894</v>
      </c>
      <c r="F55" s="200" t="s">
        <v>895</v>
      </c>
      <c r="G55" s="198" t="s">
        <v>896</v>
      </c>
      <c r="H55" s="198" t="s">
        <v>693</v>
      </c>
      <c r="I55" s="198" t="str">
        <f t="shared" si="2"/>
        <v>NIP. 19910609 201412 2 001</v>
      </c>
      <c r="J55" s="198" t="s">
        <v>897</v>
      </c>
      <c r="K55" s="198" t="str">
        <f t="shared" si="3"/>
        <v>Mimi Fadwa Kurniati; Fungsi Neraca Produksi</v>
      </c>
    </row>
    <row r="56" spans="1:11" x14ac:dyDescent="0.25">
      <c r="A56" s="197">
        <f>IF(db_pegawai!$B50&lt;&gt;"",COUNTA($B$2:$B56),"")</f>
        <v>55</v>
      </c>
      <c r="B56" s="198" t="s">
        <v>898</v>
      </c>
      <c r="C56" s="201" t="s">
        <v>899</v>
      </c>
      <c r="D56" s="137" t="s">
        <v>675</v>
      </c>
      <c r="E56" s="200" t="s">
        <v>894</v>
      </c>
      <c r="F56" s="200" t="s">
        <v>895</v>
      </c>
      <c r="G56" s="198" t="s">
        <v>896</v>
      </c>
      <c r="H56" s="198" t="s">
        <v>693</v>
      </c>
      <c r="I56" s="198" t="str">
        <f t="shared" si="2"/>
        <v>NIP. 19960211 201903 2 001</v>
      </c>
      <c r="J56" s="198" t="s">
        <v>900</v>
      </c>
      <c r="K56" s="198" t="str">
        <f t="shared" si="3"/>
        <v>Monica Putri Nelvenia; Fungsi Neraca Produksi</v>
      </c>
    </row>
    <row r="57" spans="1:11" x14ac:dyDescent="0.25">
      <c r="A57" s="197">
        <f>IF(db_pegawai!$B20&lt;&gt;"",COUNTA($B$2:$B57),"")</f>
        <v>56</v>
      </c>
      <c r="B57" s="198" t="s">
        <v>901</v>
      </c>
      <c r="C57" s="201" t="s">
        <v>902</v>
      </c>
      <c r="D57" s="137" t="s">
        <v>775</v>
      </c>
      <c r="E57" s="200" t="s">
        <v>903</v>
      </c>
      <c r="F57" s="200" t="s">
        <v>904</v>
      </c>
      <c r="G57" s="198" t="s">
        <v>905</v>
      </c>
      <c r="H57" s="198" t="s">
        <v>693</v>
      </c>
      <c r="I57" s="198" t="str">
        <f t="shared" si="2"/>
        <v>NIP. 19780511 200012 2 001</v>
      </c>
      <c r="J57" s="198" t="s">
        <v>906</v>
      </c>
      <c r="K57" s="198" t="str">
        <f t="shared" si="3"/>
        <v>Dwi Susanti; Fungsi Neraca Konsumsi</v>
      </c>
    </row>
    <row r="58" spans="1:11" x14ac:dyDescent="0.25">
      <c r="A58" s="197">
        <f>IF(db_pegawai!$B51&lt;&gt;"",COUNTA($B$2:$B58),"")</f>
        <v>57</v>
      </c>
      <c r="B58" s="198" t="s">
        <v>907</v>
      </c>
      <c r="C58" s="201" t="s">
        <v>908</v>
      </c>
      <c r="D58" s="137" t="s">
        <v>775</v>
      </c>
      <c r="E58" s="200" t="s">
        <v>903</v>
      </c>
      <c r="F58" s="200" t="s">
        <v>904</v>
      </c>
      <c r="G58" s="198" t="s">
        <v>905</v>
      </c>
      <c r="H58" s="198" t="s">
        <v>693</v>
      </c>
      <c r="I58" s="198" t="str">
        <f t="shared" si="2"/>
        <v>NIP. 19910305 201410 1 003</v>
      </c>
      <c r="J58" s="198" t="s">
        <v>909</v>
      </c>
      <c r="K58" s="198" t="str">
        <f t="shared" si="3"/>
        <v>Muhammad Kanzu Satrio; Fungsi Neraca Konsumsi</v>
      </c>
    </row>
    <row r="59" spans="1:11" x14ac:dyDescent="0.25">
      <c r="A59" s="197">
        <f>IF(db_pegawai!$B58&lt;&gt;"",COUNTA($B$2:$B59),"")</f>
        <v>58</v>
      </c>
      <c r="B59" s="198" t="s">
        <v>910</v>
      </c>
      <c r="C59" s="201" t="s">
        <v>911</v>
      </c>
      <c r="D59" s="137" t="s">
        <v>775</v>
      </c>
      <c r="E59" s="200" t="s">
        <v>903</v>
      </c>
      <c r="F59" s="200" t="s">
        <v>904</v>
      </c>
      <c r="G59" s="198" t="s">
        <v>905</v>
      </c>
      <c r="H59" s="198" t="s">
        <v>693</v>
      </c>
      <c r="I59" s="198" t="str">
        <f t="shared" si="2"/>
        <v>NIP. 19800508 200212 2 003</v>
      </c>
      <c r="J59" s="198" t="s">
        <v>912</v>
      </c>
      <c r="K59" s="198" t="str">
        <f t="shared" si="3"/>
        <v>Nurwinda Anggun Primaharti; Fungsi Neraca Konsumsi</v>
      </c>
    </row>
    <row r="60" spans="1:11" x14ac:dyDescent="0.25">
      <c r="A60" s="197">
        <f>IF(db_pegawai!$B22&lt;&gt;"",COUNTA($B$2:$B60),"")</f>
        <v>59</v>
      </c>
      <c r="B60" s="198" t="s">
        <v>530</v>
      </c>
      <c r="C60" s="201" t="s">
        <v>913</v>
      </c>
      <c r="D60" s="137" t="s">
        <v>812</v>
      </c>
      <c r="E60" s="200" t="s">
        <v>914</v>
      </c>
      <c r="F60" s="200" t="s">
        <v>915</v>
      </c>
      <c r="G60" s="198" t="s">
        <v>916</v>
      </c>
      <c r="H60" s="198" t="s">
        <v>813</v>
      </c>
      <c r="I60" s="198" t="str">
        <f t="shared" si="2"/>
        <v>NIP. 19750801 199712 1 001</v>
      </c>
      <c r="J60" s="198" t="s">
        <v>917</v>
      </c>
      <c r="K60" s="198" t="str">
        <f t="shared" si="3"/>
        <v>Eri Mardison; Fungsi ALS</v>
      </c>
    </row>
    <row r="61" spans="1:11" x14ac:dyDescent="0.25">
      <c r="A61" s="197">
        <f>IF(db_pegawai!$B37&lt;&gt;"",COUNTA($B$2:$B61),"")</f>
        <v>60</v>
      </c>
      <c r="B61" s="198" t="s">
        <v>918</v>
      </c>
      <c r="C61" s="201" t="s">
        <v>919</v>
      </c>
      <c r="D61" s="137" t="s">
        <v>775</v>
      </c>
      <c r="E61" s="200" t="s">
        <v>914</v>
      </c>
      <c r="F61" s="200" t="s">
        <v>915</v>
      </c>
      <c r="G61" s="198" t="s">
        <v>916</v>
      </c>
      <c r="H61" s="198" t="s">
        <v>826</v>
      </c>
      <c r="I61" s="198" t="str">
        <f t="shared" si="2"/>
        <v>NIP. 19671227 199301 2 001</v>
      </c>
      <c r="J61" s="198" t="s">
        <v>920</v>
      </c>
      <c r="K61" s="198" t="str">
        <f t="shared" si="3"/>
        <v>Yennita; Fungsi ALS</v>
      </c>
    </row>
    <row r="62" spans="1:11" x14ac:dyDescent="0.25">
      <c r="A62" s="197">
        <f>IF(db_pegawai!$B33&lt;&gt;"",COUNTA($B$2:$B62),"")</f>
        <v>61</v>
      </c>
      <c r="B62" s="198" t="s">
        <v>921</v>
      </c>
      <c r="C62" s="201" t="s">
        <v>922</v>
      </c>
      <c r="D62" s="137" t="s">
        <v>923</v>
      </c>
      <c r="E62" s="200" t="s">
        <v>924</v>
      </c>
      <c r="F62" s="200" t="s">
        <v>925</v>
      </c>
      <c r="G62" s="198" t="s">
        <v>926</v>
      </c>
      <c r="H62" s="198" t="s">
        <v>813</v>
      </c>
      <c r="I62" s="198" t="str">
        <f t="shared" si="2"/>
        <v>NIP. 19700410 199211 1 001</v>
      </c>
      <c r="J62" s="198" t="s">
        <v>927</v>
      </c>
      <c r="K62" s="198" t="str">
        <f t="shared" si="3"/>
        <v>Iman Teguh Raharto; KF IPDS</v>
      </c>
    </row>
    <row r="63" spans="1:11" x14ac:dyDescent="0.25">
      <c r="A63" s="197">
        <f>IF(db_pegawai!$B31&lt;&gt;"",COUNTA($B$2:$B63),"")</f>
        <v>62</v>
      </c>
      <c r="B63" s="198" t="s">
        <v>928</v>
      </c>
      <c r="C63" s="201" t="s">
        <v>929</v>
      </c>
      <c r="D63" s="137" t="s">
        <v>864</v>
      </c>
      <c r="E63" s="200" t="s">
        <v>930</v>
      </c>
      <c r="F63" s="200" t="s">
        <v>931</v>
      </c>
      <c r="G63" s="198" t="s">
        <v>932</v>
      </c>
      <c r="H63" s="198" t="s">
        <v>933</v>
      </c>
      <c r="I63" s="198" t="str">
        <f t="shared" si="2"/>
        <v>NIP. 19870709 201012 1 004</v>
      </c>
      <c r="J63" s="198" t="s">
        <v>934</v>
      </c>
      <c r="K63" s="198" t="str">
        <f t="shared" si="3"/>
        <v>Ihsan Pratama; Fungsi IPD</v>
      </c>
    </row>
    <row r="64" spans="1:11" x14ac:dyDescent="0.25">
      <c r="A64" s="197">
        <f>IF(db_pegawai!$B70&lt;&gt;"",COUNTA($B$2:$B64),"")</f>
        <v>63</v>
      </c>
      <c r="B64" s="198" t="s">
        <v>935</v>
      </c>
      <c r="C64" s="201" t="s">
        <v>936</v>
      </c>
      <c r="D64" s="137" t="s">
        <v>937</v>
      </c>
      <c r="E64" s="200" t="s">
        <v>930</v>
      </c>
      <c r="F64" s="200" t="s">
        <v>931</v>
      </c>
      <c r="G64" s="198" t="s">
        <v>932</v>
      </c>
      <c r="H64" s="198" t="s">
        <v>933</v>
      </c>
      <c r="I64" s="198" t="str">
        <f t="shared" si="2"/>
        <v>NIP. 19800629 200312 1 002</v>
      </c>
      <c r="J64" s="198" t="s">
        <v>938</v>
      </c>
      <c r="K64" s="198" t="str">
        <f t="shared" si="3"/>
        <v>Roby; Fungsi IPD</v>
      </c>
    </row>
    <row r="65" spans="1:11" x14ac:dyDescent="0.25">
      <c r="A65" s="197">
        <f>IF(db_pegawai!$B9&lt;&gt;"",COUNTA($B$2:$B65),"")</f>
        <v>64</v>
      </c>
      <c r="B65" s="198" t="s">
        <v>939</v>
      </c>
      <c r="C65" s="201" t="s">
        <v>940</v>
      </c>
      <c r="D65" s="137" t="s">
        <v>937</v>
      </c>
      <c r="E65" s="200" t="s">
        <v>941</v>
      </c>
      <c r="F65" s="200" t="s">
        <v>942</v>
      </c>
      <c r="G65" s="198" t="s">
        <v>943</v>
      </c>
      <c r="H65" s="198" t="s">
        <v>933</v>
      </c>
      <c r="I65" s="198" t="str">
        <f t="shared" si="2"/>
        <v>NIP. 19900612 201311 1 002</v>
      </c>
      <c r="J65" s="198" t="s">
        <v>944</v>
      </c>
      <c r="K65" s="198" t="str">
        <f t="shared" si="3"/>
        <v>Benny Firmansyah; Fungsi JRS</v>
      </c>
    </row>
    <row r="66" spans="1:11" x14ac:dyDescent="0.25">
      <c r="A66" s="197">
        <f>IF(db_pegawai!$B26&lt;&gt;"",COUNTA($B$2:$B66),"")</f>
        <v>65</v>
      </c>
      <c r="B66" s="198" t="s">
        <v>475</v>
      </c>
      <c r="C66" s="201" t="s">
        <v>945</v>
      </c>
      <c r="D66" s="137" t="s">
        <v>675</v>
      </c>
      <c r="E66" s="200" t="s">
        <v>941</v>
      </c>
      <c r="F66" s="200" t="s">
        <v>942</v>
      </c>
      <c r="G66" s="198" t="s">
        <v>943</v>
      </c>
      <c r="H66" s="198" t="s">
        <v>946</v>
      </c>
      <c r="I66" s="198" t="str">
        <f t="shared" ref="I66:I88" si="4">("NIP. "&amp;$C66)</f>
        <v>NIP. 19920201 201412 1 001</v>
      </c>
      <c r="J66" s="198" t="s">
        <v>947</v>
      </c>
      <c r="K66" s="198" t="str">
        <f t="shared" ref="K66:K90" si="5">J66&amp;"; "&amp;G66</f>
        <v>Hamdi Rafiqi; Fungsi JRS</v>
      </c>
    </row>
    <row r="67" spans="1:11" x14ac:dyDescent="0.25">
      <c r="A67" s="197">
        <f>IF(db_pegawai!$B53&lt;&gt;"",COUNTA($B$2:$B67),"")</f>
        <v>66</v>
      </c>
      <c r="B67" s="198" t="s">
        <v>948</v>
      </c>
      <c r="C67" s="201" t="s">
        <v>949</v>
      </c>
      <c r="D67" s="137" t="s">
        <v>775</v>
      </c>
      <c r="E67" s="200" t="s">
        <v>941</v>
      </c>
      <c r="F67" s="200" t="s">
        <v>942</v>
      </c>
      <c r="G67" s="198" t="s">
        <v>943</v>
      </c>
      <c r="H67" s="198" t="s">
        <v>933</v>
      </c>
      <c r="I67" s="198" t="str">
        <f t="shared" si="4"/>
        <v>NIP. 19890530 201211 1 001</v>
      </c>
      <c r="J67" s="198" t="s">
        <v>950</v>
      </c>
      <c r="K67" s="198" t="str">
        <f t="shared" si="5"/>
        <v>Muhammad Hanif Bahar; Fungsi JRS</v>
      </c>
    </row>
    <row r="68" spans="1:11" x14ac:dyDescent="0.25">
      <c r="A68" s="197">
        <f>IF(db_pegawai!$B81&lt;&gt;"",COUNTA($B$2:$B68),"")</f>
        <v>67</v>
      </c>
      <c r="B68" s="198" t="s">
        <v>569</v>
      </c>
      <c r="C68" s="201" t="s">
        <v>951</v>
      </c>
      <c r="D68" s="137" t="s">
        <v>937</v>
      </c>
      <c r="E68" s="200" t="s">
        <v>941</v>
      </c>
      <c r="F68" s="200" t="s">
        <v>942</v>
      </c>
      <c r="G68" s="198" t="s">
        <v>943</v>
      </c>
      <c r="H68" s="198" t="s">
        <v>933</v>
      </c>
      <c r="I68" s="198" t="str">
        <f t="shared" si="4"/>
        <v>NIP. 19901030 201211 2 001</v>
      </c>
      <c r="J68" s="198" t="s">
        <v>952</v>
      </c>
      <c r="K68" s="198" t="str">
        <f t="shared" si="5"/>
        <v>Tri Hayuni Syardi; Fungsi JRS</v>
      </c>
    </row>
    <row r="69" spans="1:11" x14ac:dyDescent="0.25">
      <c r="A69" s="197">
        <f>IF(db_pegawai!$B88&lt;&gt;"",COUNTA($B$2:$B69),"")</f>
        <v>68</v>
      </c>
      <c r="B69" s="198" t="s">
        <v>953</v>
      </c>
      <c r="C69" s="201" t="s">
        <v>954</v>
      </c>
      <c r="D69" s="137" t="s">
        <v>864</v>
      </c>
      <c r="E69" s="200" t="s">
        <v>941</v>
      </c>
      <c r="F69" s="200" t="s">
        <v>942</v>
      </c>
      <c r="G69" s="198" t="s">
        <v>943</v>
      </c>
      <c r="H69" s="198" t="s">
        <v>933</v>
      </c>
      <c r="I69" s="198" t="str">
        <f t="shared" si="4"/>
        <v>NIP. 19670326 198903 1 003</v>
      </c>
      <c r="J69" s="198" t="s">
        <v>953</v>
      </c>
      <c r="K69" s="198" t="str">
        <f t="shared" si="5"/>
        <v>Zulfikar; Fungsi JRS</v>
      </c>
    </row>
    <row r="70" spans="1:11" x14ac:dyDescent="0.25">
      <c r="A70" s="197">
        <f>IF(db_pegawai!$B14&lt;&gt;"",COUNTA($B$2:$B70),"")</f>
        <v>69</v>
      </c>
      <c r="B70" s="198" t="s">
        <v>476</v>
      </c>
      <c r="C70" s="201" t="s">
        <v>955</v>
      </c>
      <c r="D70" s="137" t="s">
        <v>775</v>
      </c>
      <c r="E70" s="200" t="s">
        <v>956</v>
      </c>
      <c r="F70" s="200" t="s">
        <v>957</v>
      </c>
      <c r="G70" s="198" t="s">
        <v>958</v>
      </c>
      <c r="H70" s="198" t="s">
        <v>946</v>
      </c>
      <c r="I70" s="198" t="str">
        <f t="shared" si="4"/>
        <v>NIP. 19741225 199403 2 001</v>
      </c>
      <c r="J70" s="198" t="s">
        <v>959</v>
      </c>
      <c r="K70" s="198" t="str">
        <f t="shared" si="5"/>
        <v>Deswaty; Fungsi DLS</v>
      </c>
    </row>
    <row r="71" spans="1:11" x14ac:dyDescent="0.25">
      <c r="A71" s="197">
        <f>IF(db_pegawai!$B42&lt;&gt;"",COUNTA($B$2:$B71),"")</f>
        <v>70</v>
      </c>
      <c r="B71" s="198" t="s">
        <v>960</v>
      </c>
      <c r="C71" s="201" t="s">
        <v>961</v>
      </c>
      <c r="D71" s="137" t="s">
        <v>812</v>
      </c>
      <c r="E71" s="200" t="s">
        <v>956</v>
      </c>
      <c r="F71" s="200" t="s">
        <v>957</v>
      </c>
      <c r="G71" s="198" t="s">
        <v>958</v>
      </c>
      <c r="H71" s="198" t="s">
        <v>946</v>
      </c>
      <c r="I71" s="198" t="str">
        <f t="shared" si="4"/>
        <v>NIP. 19820124 200412 2 001</v>
      </c>
      <c r="J71" s="198" t="s">
        <v>962</v>
      </c>
      <c r="K71" s="198" t="str">
        <f t="shared" si="5"/>
        <v>Lidya Sri Yenni; Fungsi DLS</v>
      </c>
    </row>
    <row r="72" spans="1:11" x14ac:dyDescent="0.25">
      <c r="A72" s="197">
        <f>IF(db_pegawai!$B67&lt;&gt;"",COUNTA($B$2:$B72),"")</f>
        <v>71</v>
      </c>
      <c r="B72" s="198" t="s">
        <v>963</v>
      </c>
      <c r="C72" s="201" t="s">
        <v>964</v>
      </c>
      <c r="D72" s="137" t="s">
        <v>812</v>
      </c>
      <c r="E72" s="200" t="s">
        <v>956</v>
      </c>
      <c r="F72" s="200" t="s">
        <v>957</v>
      </c>
      <c r="G72" s="198" t="s">
        <v>958</v>
      </c>
      <c r="H72" s="198" t="s">
        <v>813</v>
      </c>
      <c r="I72" s="198" t="str">
        <f t="shared" si="4"/>
        <v>NIP. 19810804 200312 2 003</v>
      </c>
      <c r="J72" s="198" t="s">
        <v>965</v>
      </c>
      <c r="K72" s="198" t="str">
        <f t="shared" si="5"/>
        <v>Riza Ulfina; Fungsi DLS</v>
      </c>
    </row>
    <row r="73" spans="1:11" x14ac:dyDescent="0.25">
      <c r="A73" s="197">
        <f>IF(db_pegawai!$B80&lt;&gt;"",COUNTA($B$2:$B73),"")</f>
        <v>72</v>
      </c>
      <c r="B73" s="198" t="s">
        <v>966</v>
      </c>
      <c r="C73" s="201" t="s">
        <v>967</v>
      </c>
      <c r="D73" s="137" t="s">
        <v>775</v>
      </c>
      <c r="E73" s="200" t="s">
        <v>956</v>
      </c>
      <c r="F73" s="200" t="s">
        <v>957</v>
      </c>
      <c r="G73" s="198" t="s">
        <v>958</v>
      </c>
      <c r="H73" s="198" t="s">
        <v>946</v>
      </c>
      <c r="I73" s="198" t="str">
        <f t="shared" si="4"/>
        <v>NIP. 19801028 200902 2 004</v>
      </c>
      <c r="J73" s="198" t="s">
        <v>968</v>
      </c>
      <c r="K73" s="198" t="str">
        <f t="shared" si="5"/>
        <v>Sumi Lestari; Fungsi DLS</v>
      </c>
    </row>
    <row r="74" spans="1:11" x14ac:dyDescent="0.25">
      <c r="A74" s="197">
        <f>IF(db_pegawai!$B84&lt;&gt;"",COUNTA($B$2:$B74),"")</f>
        <v>73</v>
      </c>
      <c r="B74" s="198" t="s">
        <v>969</v>
      </c>
      <c r="C74" s="201" t="s">
        <v>970</v>
      </c>
      <c r="D74" s="137" t="s">
        <v>675</v>
      </c>
      <c r="E74" s="200" t="s">
        <v>956</v>
      </c>
      <c r="F74" s="200" t="s">
        <v>957</v>
      </c>
      <c r="G74" s="198" t="s">
        <v>958</v>
      </c>
      <c r="H74" s="198" t="s">
        <v>785</v>
      </c>
      <c r="I74" s="198" t="str">
        <f t="shared" si="4"/>
        <v>NIP. 19940407 201802 1 001</v>
      </c>
      <c r="J74" s="198" t="s">
        <v>971</v>
      </c>
      <c r="K74" s="198" t="str">
        <f t="shared" si="5"/>
        <v>Yanda Frimahatta; Fungsi DLS</v>
      </c>
    </row>
    <row r="75" spans="1:11" x14ac:dyDescent="0.25">
      <c r="A75" s="197">
        <f>IF(db_pegawai!$B2&lt;&gt;"",COUNTA($B$2:$B75),"")</f>
        <v>74</v>
      </c>
      <c r="B75" s="198" t="s">
        <v>571</v>
      </c>
      <c r="C75" s="199" t="s">
        <v>972</v>
      </c>
      <c r="D75" s="137" t="s">
        <v>812</v>
      </c>
      <c r="E75" s="200"/>
      <c r="F75" s="200"/>
      <c r="G75" s="198" t="s">
        <v>973</v>
      </c>
      <c r="H75" s="198" t="s">
        <v>813</v>
      </c>
      <c r="I75" s="198" t="str">
        <f t="shared" si="4"/>
        <v>NIP. 19710410 199202 2 001</v>
      </c>
      <c r="J75" s="198" t="s">
        <v>974</v>
      </c>
      <c r="K75" s="198" t="str">
        <f t="shared" si="5"/>
        <v>Afnita Roza; Fungsi IPDS</v>
      </c>
    </row>
    <row r="76" spans="1:11" x14ac:dyDescent="0.25">
      <c r="A76" s="197">
        <f>IF(db_pegawai!$B4&lt;&gt;"",COUNTA($B$2:$B76),"")</f>
        <v>75</v>
      </c>
      <c r="B76" s="198" t="s">
        <v>498</v>
      </c>
      <c r="C76" s="201" t="s">
        <v>320</v>
      </c>
      <c r="D76" s="137" t="s">
        <v>975</v>
      </c>
      <c r="E76" s="200"/>
      <c r="F76" s="200"/>
      <c r="G76" s="198" t="s">
        <v>975</v>
      </c>
      <c r="H76" s="198" t="s">
        <v>320</v>
      </c>
      <c r="I76" s="198" t="str">
        <f t="shared" si="4"/>
        <v>NIP. -</v>
      </c>
      <c r="J76" s="198" t="s">
        <v>498</v>
      </c>
      <c r="K76" s="198" t="str">
        <f t="shared" si="5"/>
        <v>Agus Mulya; Petugas kebersihan</v>
      </c>
    </row>
    <row r="77" spans="1:11" x14ac:dyDescent="0.25">
      <c r="A77" s="197">
        <f>IF(db_pegawai!$B10&lt;&gt;"",COUNTA($B$2:$B77),"")</f>
        <v>76</v>
      </c>
      <c r="B77" s="198" t="s">
        <v>565</v>
      </c>
      <c r="C77" s="201" t="s">
        <v>320</v>
      </c>
      <c r="D77" s="137" t="s">
        <v>976</v>
      </c>
      <c r="E77" s="200"/>
      <c r="F77" s="200"/>
      <c r="G77" s="198" t="s">
        <v>976</v>
      </c>
      <c r="H77" s="198" t="s">
        <v>977</v>
      </c>
      <c r="I77" s="198" t="str">
        <f t="shared" si="4"/>
        <v>NIP. -</v>
      </c>
      <c r="J77" s="198" t="s">
        <v>565</v>
      </c>
      <c r="K77" s="198" t="str">
        <f t="shared" si="5"/>
        <v>Cory Monica Desfi; Resepsionis</v>
      </c>
    </row>
    <row r="78" spans="1:11" x14ac:dyDescent="0.25">
      <c r="A78" s="197">
        <f>IF(db_pegawai!$B13&lt;&gt;"",COUNTA($B$2:$B78),"")</f>
        <v>77</v>
      </c>
      <c r="B78" s="198" t="s">
        <v>978</v>
      </c>
      <c r="C78" s="199" t="s">
        <v>979</v>
      </c>
      <c r="D78" s="137" t="s">
        <v>775</v>
      </c>
      <c r="E78" s="200"/>
      <c r="F78" s="200"/>
      <c r="G78" s="198" t="s">
        <v>754</v>
      </c>
      <c r="H78" s="198" t="s">
        <v>676</v>
      </c>
      <c r="I78" s="198" t="str">
        <f t="shared" si="4"/>
        <v>NIP. 19721216 199403 2 003</v>
      </c>
      <c r="J78" s="198" t="s">
        <v>980</v>
      </c>
      <c r="K78" s="198" t="str">
        <f t="shared" si="5"/>
        <v>Desevaria; Fungsi Umum</v>
      </c>
    </row>
    <row r="79" spans="1:11" x14ac:dyDescent="0.25">
      <c r="A79" s="197">
        <f>IF(db_pegawai!$B16&lt;&gt;"",COUNTA($B$2:$B79),"")</f>
        <v>78</v>
      </c>
      <c r="B79" s="198" t="s">
        <v>572</v>
      </c>
      <c r="C79" s="199" t="s">
        <v>981</v>
      </c>
      <c r="D79" s="137" t="s">
        <v>675</v>
      </c>
      <c r="E79" s="200"/>
      <c r="F79" s="200"/>
      <c r="G79" s="198"/>
      <c r="H79" s="198" t="s">
        <v>785</v>
      </c>
      <c r="I79" s="198" t="str">
        <f t="shared" si="4"/>
        <v>NIP. 19940522 201802 2 001</v>
      </c>
      <c r="J79" s="198" t="s">
        <v>982</v>
      </c>
      <c r="K79" s="198" t="str">
        <f t="shared" si="5"/>
        <v xml:space="preserve">Dila Silvia; </v>
      </c>
    </row>
    <row r="80" spans="1:11" x14ac:dyDescent="0.25">
      <c r="A80" s="197">
        <f>IF(db_pegawai!$B17&lt;&gt;"",COUNTA($B$2:$B80),"")</f>
        <v>79</v>
      </c>
      <c r="B80" s="198" t="s">
        <v>983</v>
      </c>
      <c r="C80" s="199" t="s">
        <v>984</v>
      </c>
      <c r="D80" s="137" t="s">
        <v>675</v>
      </c>
      <c r="E80" s="200"/>
      <c r="F80" s="200"/>
      <c r="G80" s="198"/>
      <c r="H80" s="198" t="s">
        <v>851</v>
      </c>
      <c r="I80" s="198" t="str">
        <f t="shared" si="4"/>
        <v>NIP. 19940329 201701 2 001</v>
      </c>
      <c r="J80" s="198" t="s">
        <v>985</v>
      </c>
      <c r="K80" s="198" t="str">
        <f t="shared" si="5"/>
        <v xml:space="preserve">Dina Refanda; </v>
      </c>
    </row>
    <row r="81" spans="1:11" x14ac:dyDescent="0.25">
      <c r="A81" s="197">
        <f>IF(db_pegawai!$B30&lt;&gt;"",COUNTA($B$2:$B81),"")</f>
        <v>80</v>
      </c>
      <c r="B81" s="198" t="s">
        <v>986</v>
      </c>
      <c r="C81" s="199" t="s">
        <v>987</v>
      </c>
      <c r="D81" s="137" t="s">
        <v>675</v>
      </c>
      <c r="E81" s="200"/>
      <c r="F81" s="200"/>
      <c r="G81" s="198"/>
      <c r="H81" s="198" t="s">
        <v>693</v>
      </c>
      <c r="I81" s="198" t="str">
        <f t="shared" si="4"/>
        <v>NIP. 19960419 201901 1 001</v>
      </c>
      <c r="J81" s="198" t="s">
        <v>988</v>
      </c>
      <c r="K81" s="198" t="str">
        <f t="shared" si="5"/>
        <v xml:space="preserve">Hilman Hanivan; </v>
      </c>
    </row>
    <row r="82" spans="1:11" x14ac:dyDescent="0.25">
      <c r="A82" s="197">
        <f>IF(db_pegawai!$B39&lt;&gt;"",COUNTA($B$2:$B82),"")</f>
        <v>81</v>
      </c>
      <c r="B82" s="198" t="s">
        <v>462</v>
      </c>
      <c r="C82" s="201" t="s">
        <v>320</v>
      </c>
      <c r="D82" s="137" t="s">
        <v>975</v>
      </c>
      <c r="E82" s="200"/>
      <c r="F82" s="200"/>
      <c r="G82" s="198" t="s">
        <v>975</v>
      </c>
      <c r="H82" s="198" t="s">
        <v>977</v>
      </c>
      <c r="I82" s="198" t="str">
        <f t="shared" si="4"/>
        <v>NIP. -</v>
      </c>
      <c r="J82" s="198" t="s">
        <v>462</v>
      </c>
      <c r="K82" s="198" t="str">
        <f t="shared" si="5"/>
        <v>Irviana Mayang Sari; Petugas kebersihan</v>
      </c>
    </row>
    <row r="83" spans="1:11" x14ac:dyDescent="0.25">
      <c r="A83" s="197">
        <f>IF(db_pegawai!$B47&lt;&gt;"",COUNTA($B$2:$B83),"")</f>
        <v>82</v>
      </c>
      <c r="B83" s="203" t="s">
        <v>567</v>
      </c>
      <c r="C83" s="199" t="s">
        <v>989</v>
      </c>
      <c r="D83" s="137" t="s">
        <v>775</v>
      </c>
      <c r="E83" s="200"/>
      <c r="F83" s="200"/>
      <c r="G83" s="198"/>
      <c r="H83" s="198" t="s">
        <v>693</v>
      </c>
      <c r="I83" s="198" t="str">
        <f t="shared" si="4"/>
        <v>NIP. 19880204 200912 1 004</v>
      </c>
      <c r="J83" s="198" t="s">
        <v>990</v>
      </c>
      <c r="K83" s="198" t="str">
        <f t="shared" si="5"/>
        <v xml:space="preserve">Muhammad Faiz El-Haq; </v>
      </c>
    </row>
    <row r="84" spans="1:11" x14ac:dyDescent="0.25">
      <c r="A84" s="197">
        <f>IF(db_pegawai!$B66&lt;&gt;"",COUNTA($B$2:$B84),"")</f>
        <v>83</v>
      </c>
      <c r="B84" s="198" t="s">
        <v>463</v>
      </c>
      <c r="C84" s="201" t="s">
        <v>320</v>
      </c>
      <c r="D84" s="137" t="s">
        <v>975</v>
      </c>
      <c r="E84" s="200"/>
      <c r="F84" s="200"/>
      <c r="G84" s="198" t="s">
        <v>975</v>
      </c>
      <c r="H84" s="198" t="s">
        <v>320</v>
      </c>
      <c r="I84" s="198" t="str">
        <f t="shared" si="4"/>
        <v>NIP. -</v>
      </c>
      <c r="J84" s="198" t="s">
        <v>463</v>
      </c>
      <c r="K84" s="198" t="str">
        <f t="shared" si="5"/>
        <v>Risman Saputra; Petugas kebersihan</v>
      </c>
    </row>
    <row r="85" spans="1:11" x14ac:dyDescent="0.25">
      <c r="A85" s="197">
        <f>IF(db_pegawai!$B73&lt;&gt;"",COUNTA($B$2:$B85),"")</f>
        <v>84</v>
      </c>
      <c r="B85" s="198" t="s">
        <v>468</v>
      </c>
      <c r="C85" s="201" t="s">
        <v>320</v>
      </c>
      <c r="D85" s="137" t="s">
        <v>975</v>
      </c>
      <c r="E85" s="200"/>
      <c r="F85" s="200"/>
      <c r="G85" s="198" t="s">
        <v>975</v>
      </c>
      <c r="H85" s="198" t="s">
        <v>320</v>
      </c>
      <c r="I85" s="198" t="str">
        <f t="shared" si="4"/>
        <v>NIP. -</v>
      </c>
      <c r="J85" s="198" t="s">
        <v>468</v>
      </c>
      <c r="K85" s="198" t="str">
        <f t="shared" si="5"/>
        <v>Ruzi Hendra; Petugas kebersihan</v>
      </c>
    </row>
    <row r="86" spans="1:11" x14ac:dyDescent="0.25">
      <c r="A86" s="197">
        <f>IF(db_pegawai!$B68&lt;&gt;"",COUNTA($B$2:$B86),"")</f>
        <v>85</v>
      </c>
      <c r="B86" s="198" t="s">
        <v>991</v>
      </c>
      <c r="C86" s="201" t="s">
        <v>992</v>
      </c>
      <c r="D86" s="137" t="s">
        <v>864</v>
      </c>
      <c r="E86" s="200"/>
      <c r="F86" s="200"/>
      <c r="G86" s="198" t="s">
        <v>973</v>
      </c>
      <c r="H86" s="198" t="s">
        <v>933</v>
      </c>
      <c r="I86" s="198" t="str">
        <f t="shared" si="4"/>
        <v>NIP. 19910317 201311 2 001</v>
      </c>
      <c r="J86" s="198" t="s">
        <v>993</v>
      </c>
      <c r="K86" s="198" t="str">
        <f t="shared" si="5"/>
        <v>Ryche Pranita; Fungsi IPDS</v>
      </c>
    </row>
    <row r="87" spans="1:11" x14ac:dyDescent="0.25">
      <c r="A87" s="197">
        <f>IF(db_pegawai!$B76&lt;&gt;"",COUNTA($B$2:$B87),"")</f>
        <v>86</v>
      </c>
      <c r="B87" s="198" t="s">
        <v>573</v>
      </c>
      <c r="C87" s="199" t="s">
        <v>994</v>
      </c>
      <c r="D87" s="137" t="s">
        <v>675</v>
      </c>
      <c r="E87" s="200"/>
      <c r="F87" s="200"/>
      <c r="G87" s="198" t="s">
        <v>707</v>
      </c>
      <c r="H87" s="198" t="s">
        <v>676</v>
      </c>
      <c r="I87" s="198" t="str">
        <f t="shared" si="4"/>
        <v>NIP. 19950814 201802 1 001</v>
      </c>
      <c r="J87" s="198" t="s">
        <v>995</v>
      </c>
      <c r="K87" s="198" t="str">
        <f>J87&amp;"; "&amp;G87</f>
        <v>Tri Dimas Irsal; Fungsi Perencanaan</v>
      </c>
    </row>
    <row r="88" spans="1:11" x14ac:dyDescent="0.25">
      <c r="A88" s="197">
        <f>IF(db_pegawai!$B70&lt;&gt;"",COUNTA($B$2:$B88),"")</f>
        <v>87</v>
      </c>
      <c r="B88" s="198" t="s">
        <v>558</v>
      </c>
      <c r="C88" s="201" t="s">
        <v>320</v>
      </c>
      <c r="D88" s="137" t="s">
        <v>996</v>
      </c>
      <c r="E88" s="200"/>
      <c r="F88" s="200"/>
      <c r="G88" s="198" t="s">
        <v>996</v>
      </c>
      <c r="H88" s="198" t="s">
        <v>996</v>
      </c>
      <c r="I88" s="198" t="str">
        <f t="shared" si="4"/>
        <v>NIP. -</v>
      </c>
      <c r="J88" s="198" t="s">
        <v>558</v>
      </c>
      <c r="K88" s="198" t="str">
        <f t="shared" si="5"/>
        <v>Yunita Rahman JMS; Sekretaris</v>
      </c>
    </row>
    <row r="89" spans="1:11" x14ac:dyDescent="0.25">
      <c r="A89" s="204">
        <f>IF(db_pegawai!$B78&lt;&gt;"",COUNTA($B$2:$B90),"")</f>
        <v>89</v>
      </c>
      <c r="B89" s="198" t="s">
        <v>317</v>
      </c>
      <c r="C89" s="201" t="s">
        <v>320</v>
      </c>
      <c r="D89" s="137"/>
      <c r="E89" s="200"/>
      <c r="F89" s="200"/>
      <c r="G89" s="198"/>
      <c r="H89" s="198"/>
      <c r="I89" s="198" t="str">
        <f>("NIP. "&amp;db_kepala!$C89)</f>
        <v xml:space="preserve">NIP. </v>
      </c>
      <c r="J89" s="198" t="s">
        <v>317</v>
      </c>
      <c r="K89" s="198" t="str">
        <f t="shared" si="5"/>
        <v xml:space="preserve">KOPSTAT; </v>
      </c>
    </row>
    <row r="90" spans="1:11" x14ac:dyDescent="0.25">
      <c r="A90" s="197">
        <v>89</v>
      </c>
      <c r="B90" s="198" t="s">
        <v>469</v>
      </c>
      <c r="C90" s="201"/>
      <c r="D90" s="137" t="s">
        <v>975</v>
      </c>
      <c r="E90" s="200"/>
      <c r="F90" s="200"/>
      <c r="G90" s="137" t="s">
        <v>997</v>
      </c>
      <c r="H90" s="198"/>
      <c r="I90" s="198" t="str">
        <f>("NIP. "&amp;db_kepala!$C90)</f>
        <v xml:space="preserve">NIP. </v>
      </c>
      <c r="J90" s="198" t="s">
        <v>469</v>
      </c>
      <c r="K90" s="198" t="str">
        <f t="shared" si="5"/>
        <v>Andri; Petugas Kebersihan</v>
      </c>
    </row>
  </sheetData>
  <conditionalFormatting sqref="A1:K90">
    <cfRule type="containsBlanks" dxfId="3" priority="2">
      <formula>LEN(TRIM(A1))=0</formula>
    </cfRule>
  </conditionalFormatting>
  <conditionalFormatting sqref="B47">
    <cfRule type="containsBlanks" dxfId="2" priority="1" stopIfTrue="1">
      <formula>LEN(TRIM(B47))=0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DC32-4EF1-4E0F-A84C-985ECD35B384}">
  <dimension ref="A1:K20"/>
  <sheetViews>
    <sheetView workbookViewId="0">
      <selection sqref="A1:XFD1"/>
    </sheetView>
  </sheetViews>
  <sheetFormatPr defaultRowHeight="15" x14ac:dyDescent="0.25"/>
  <cols>
    <col min="1" max="1" width="4.36328125" bestFit="1" customWidth="1"/>
    <col min="2" max="2" width="33.36328125" bestFit="1" customWidth="1"/>
    <col min="3" max="3" width="19" bestFit="1" customWidth="1"/>
    <col min="4" max="4" width="37.08984375" bestFit="1" customWidth="1"/>
    <col min="5" max="5" width="15.08984375" bestFit="1" customWidth="1"/>
    <col min="6" max="6" width="11.08984375" bestFit="1" customWidth="1"/>
    <col min="7" max="7" width="31" bestFit="1" customWidth="1"/>
    <col min="8" max="8" width="8.453125" bestFit="1" customWidth="1"/>
    <col min="9" max="9" width="23.08984375" bestFit="1" customWidth="1"/>
    <col min="10" max="10" width="19.54296875" bestFit="1" customWidth="1"/>
    <col min="11" max="11" width="46.90625" bestFit="1" customWidth="1"/>
  </cols>
  <sheetData>
    <row r="1" spans="1:11" s="88" customFormat="1" ht="15.6" x14ac:dyDescent="0.25">
      <c r="A1" s="85" t="s">
        <v>5</v>
      </c>
      <c r="B1" s="86" t="s">
        <v>664</v>
      </c>
      <c r="C1" s="87" t="s">
        <v>665</v>
      </c>
      <c r="D1" s="86" t="s">
        <v>666</v>
      </c>
      <c r="E1" s="86" t="s">
        <v>667</v>
      </c>
      <c r="F1" s="86" t="s">
        <v>668</v>
      </c>
      <c r="G1" s="86" t="s">
        <v>669</v>
      </c>
      <c r="H1" s="86" t="s">
        <v>670</v>
      </c>
      <c r="I1" s="86" t="s">
        <v>671</v>
      </c>
      <c r="J1" s="86" t="s">
        <v>672</v>
      </c>
      <c r="K1" s="86" t="s">
        <v>673</v>
      </c>
    </row>
    <row r="2" spans="1:11" s="45" customFormat="1" x14ac:dyDescent="0.25">
      <c r="A2" s="89">
        <f>IF(db_kepala!$B2&lt;&gt;"",COUNTA($B$2:$B2),"")</f>
        <v>1</v>
      </c>
      <c r="B2" s="90" t="s">
        <v>998</v>
      </c>
      <c r="C2" s="91" t="s">
        <v>999</v>
      </c>
      <c r="D2" s="90" t="s">
        <v>1000</v>
      </c>
      <c r="E2" s="92">
        <v>13010</v>
      </c>
      <c r="F2" s="92">
        <v>1301</v>
      </c>
      <c r="G2" s="90" t="s">
        <v>1001</v>
      </c>
      <c r="H2" s="90"/>
      <c r="I2" s="90" t="str">
        <f t="shared" ref="I2:I20" si="0">("NIP. "&amp;$C2)</f>
        <v>NIP. 197312301994011001</v>
      </c>
      <c r="J2" s="90" t="s">
        <v>1002</v>
      </c>
      <c r="K2" s="90" t="str">
        <f t="shared" ref="K2:K20" si="1">J2&amp;"; "&amp;G2</f>
        <v>Eriwarman; BPS Kabupaten Kepulauan Mentawai</v>
      </c>
    </row>
    <row r="3" spans="1:11" s="45" customFormat="1" x14ac:dyDescent="0.25">
      <c r="A3" s="89">
        <f>IF(db_kepala!$B3&lt;&gt;"",COUNTA($B$2:$B3),"")</f>
        <v>2</v>
      </c>
      <c r="B3" s="90" t="s">
        <v>1003</v>
      </c>
      <c r="C3" s="91" t="s">
        <v>1004</v>
      </c>
      <c r="D3" s="90" t="s">
        <v>1005</v>
      </c>
      <c r="E3" s="92">
        <v>13020</v>
      </c>
      <c r="F3" s="92">
        <v>1302</v>
      </c>
      <c r="G3" s="90" t="s">
        <v>1006</v>
      </c>
      <c r="H3" s="90"/>
      <c r="I3" s="90" t="str">
        <f t="shared" si="0"/>
        <v>NIP. 197009101992021002</v>
      </c>
      <c r="J3" s="90" t="s">
        <v>1007</v>
      </c>
      <c r="K3" s="90" t="str">
        <f t="shared" si="1"/>
        <v>Hendro Seprita Deza; BPS Kabupaten Pesisir Selatan</v>
      </c>
    </row>
    <row r="4" spans="1:11" s="45" customFormat="1" x14ac:dyDescent="0.25">
      <c r="A4" s="89">
        <f>IF(db_kepala!$B4&lt;&gt;"",COUNTA($B$2:$B4),"")</f>
        <v>3</v>
      </c>
      <c r="B4" s="90" t="s">
        <v>1008</v>
      </c>
      <c r="C4" s="91" t="s">
        <v>1009</v>
      </c>
      <c r="D4" s="90" t="s">
        <v>1010</v>
      </c>
      <c r="E4" s="92">
        <v>13030</v>
      </c>
      <c r="F4" s="92">
        <v>1303</v>
      </c>
      <c r="G4" s="90" t="s">
        <v>1011</v>
      </c>
      <c r="H4" s="90"/>
      <c r="I4" s="90" t="str">
        <f t="shared" si="0"/>
        <v>NIP. 196703061993011001</v>
      </c>
      <c r="J4" s="90" t="s">
        <v>1012</v>
      </c>
      <c r="K4" s="90" t="str">
        <f t="shared" si="1"/>
        <v>Mukhlis; BPS Kabupaten Solok</v>
      </c>
    </row>
    <row r="5" spans="1:11" s="45" customFormat="1" x14ac:dyDescent="0.25">
      <c r="A5" s="89">
        <f>IF(db_kepala!$B5&lt;&gt;"",COUNTA($B$2:$B5),"")</f>
        <v>4</v>
      </c>
      <c r="B5" s="90" t="s">
        <v>1013</v>
      </c>
      <c r="C5" s="91" t="s">
        <v>1014</v>
      </c>
      <c r="D5" s="90" t="s">
        <v>1015</v>
      </c>
      <c r="E5" s="92">
        <v>13040</v>
      </c>
      <c r="F5" s="92">
        <v>1304</v>
      </c>
      <c r="G5" s="90" t="s">
        <v>1016</v>
      </c>
      <c r="H5" s="90"/>
      <c r="I5" s="90" t="str">
        <f t="shared" si="0"/>
        <v>NIP. 197105131992021002</v>
      </c>
      <c r="J5" s="90" t="s">
        <v>1017</v>
      </c>
      <c r="K5" s="90" t="str">
        <f t="shared" si="1"/>
        <v>Riqadli; BPS Kabupaten Sijunjung</v>
      </c>
    </row>
    <row r="6" spans="1:11" s="45" customFormat="1" x14ac:dyDescent="0.25">
      <c r="A6" s="89">
        <f>IF(db_kepala!$B6&lt;&gt;"",COUNTA($B$2:$B6),"")</f>
        <v>5</v>
      </c>
      <c r="B6" s="90" t="s">
        <v>1018</v>
      </c>
      <c r="C6" s="91" t="s">
        <v>1019</v>
      </c>
      <c r="D6" s="90" t="s">
        <v>1020</v>
      </c>
      <c r="E6" s="92">
        <v>13050</v>
      </c>
      <c r="F6" s="92">
        <v>1305</v>
      </c>
      <c r="G6" s="90" t="s">
        <v>1021</v>
      </c>
      <c r="H6" s="90"/>
      <c r="I6" s="90" t="str">
        <f t="shared" si="0"/>
        <v>NIP. 196906061989031001</v>
      </c>
      <c r="J6" s="90" t="s">
        <v>1022</v>
      </c>
      <c r="K6" s="90" t="str">
        <f t="shared" si="1"/>
        <v>Chardiman; BPS Kabupaten Tanah Datar</v>
      </c>
    </row>
    <row r="7" spans="1:11" s="45" customFormat="1" x14ac:dyDescent="0.25">
      <c r="A7" s="89">
        <f>IF(db_kepala!$B7&lt;&gt;"",COUNTA($B$2:$B7),"")</f>
        <v>6</v>
      </c>
      <c r="B7" s="90" t="s">
        <v>1023</v>
      </c>
      <c r="C7" s="91" t="s">
        <v>1024</v>
      </c>
      <c r="D7" s="90" t="s">
        <v>1025</v>
      </c>
      <c r="E7" s="92">
        <v>13060</v>
      </c>
      <c r="F7" s="92">
        <v>1306</v>
      </c>
      <c r="G7" s="90" t="s">
        <v>1026</v>
      </c>
      <c r="H7" s="90"/>
      <c r="I7" s="90" t="str">
        <f t="shared" si="0"/>
        <v>NIP. 197606132000121002</v>
      </c>
      <c r="J7" s="90" t="s">
        <v>1027</v>
      </c>
      <c r="K7" s="90" t="str">
        <f t="shared" si="1"/>
        <v>Evi Junaidi; BPS Kabupaten Padang Pariaman</v>
      </c>
    </row>
    <row r="8" spans="1:11" s="45" customFormat="1" x14ac:dyDescent="0.25">
      <c r="A8" s="89">
        <f>IF(db_kepala!$B8&lt;&gt;"",COUNTA($B$2:$B8),"")</f>
        <v>7</v>
      </c>
      <c r="B8" s="90" t="s">
        <v>1028</v>
      </c>
      <c r="C8" s="91" t="s">
        <v>1029</v>
      </c>
      <c r="D8" s="90" t="s">
        <v>1030</v>
      </c>
      <c r="E8" s="92">
        <v>13070</v>
      </c>
      <c r="F8" s="92">
        <v>1307</v>
      </c>
      <c r="G8" s="90" t="s">
        <v>1031</v>
      </c>
      <c r="H8" s="90"/>
      <c r="I8" s="90" t="str">
        <f t="shared" si="0"/>
        <v>NIP. 197309171996121001</v>
      </c>
      <c r="J8" s="90" t="s">
        <v>1032</v>
      </c>
      <c r="K8" s="90" t="str">
        <f t="shared" si="1"/>
        <v>Yerison Buchari; BPS Kabupaten Agam</v>
      </c>
    </row>
    <row r="9" spans="1:11" s="45" customFormat="1" x14ac:dyDescent="0.25">
      <c r="A9" s="89">
        <f>IF(db_kepala!$B9&lt;&gt;"",COUNTA($B$2:$B9),"")</f>
        <v>8</v>
      </c>
      <c r="B9" s="90" t="s">
        <v>1033</v>
      </c>
      <c r="C9" s="91" t="s">
        <v>1034</v>
      </c>
      <c r="D9" s="90" t="s">
        <v>1035</v>
      </c>
      <c r="E9" s="92">
        <v>13080</v>
      </c>
      <c r="F9" s="92">
        <v>1308</v>
      </c>
      <c r="G9" s="90" t="s">
        <v>1036</v>
      </c>
      <c r="H9" s="90"/>
      <c r="I9" s="90" t="str">
        <f t="shared" si="0"/>
        <v>NIP. 197201311994121001</v>
      </c>
      <c r="J9" s="90" t="s">
        <v>1037</v>
      </c>
      <c r="K9" s="90" t="str">
        <f t="shared" si="1"/>
        <v>Yudi Yos Elvin; BPS Kabupaten Lima Puluh Kota</v>
      </c>
    </row>
    <row r="10" spans="1:11" s="45" customFormat="1" x14ac:dyDescent="0.25">
      <c r="A10" s="89">
        <f>IF(db_kepala!$B10&lt;&gt;"",COUNTA($B$2:$B10),"")</f>
        <v>9</v>
      </c>
      <c r="B10" s="90" t="s">
        <v>1038</v>
      </c>
      <c r="C10" s="91" t="s">
        <v>1039</v>
      </c>
      <c r="D10" s="90" t="s">
        <v>1040</v>
      </c>
      <c r="E10" s="92">
        <v>13090</v>
      </c>
      <c r="F10" s="92">
        <v>1309</v>
      </c>
      <c r="G10" s="90" t="s">
        <v>1041</v>
      </c>
      <c r="H10" s="90"/>
      <c r="I10" s="90" t="str">
        <f t="shared" si="0"/>
        <v>NIP. 198509142008011001</v>
      </c>
      <c r="J10" s="90" t="s">
        <v>1042</v>
      </c>
      <c r="K10" s="90" t="str">
        <f t="shared" si="1"/>
        <v>Mulia Andestar; BPS Kabupaten Pasaman</v>
      </c>
    </row>
    <row r="11" spans="1:11" s="45" customFormat="1" x14ac:dyDescent="0.25">
      <c r="A11" s="89">
        <f>IF(db_kepala!$B11&lt;&gt;"",COUNTA($B$2:$B11),"")</f>
        <v>10</v>
      </c>
      <c r="B11" s="90" t="s">
        <v>1043</v>
      </c>
      <c r="C11" s="91" t="s">
        <v>1044</v>
      </c>
      <c r="D11" s="90" t="s">
        <v>1045</v>
      </c>
      <c r="E11" s="92">
        <v>13100</v>
      </c>
      <c r="F11" s="92">
        <v>1310</v>
      </c>
      <c r="G11" s="90" t="s">
        <v>1046</v>
      </c>
      <c r="H11" s="90"/>
      <c r="I11" s="90" t="str">
        <f t="shared" si="0"/>
        <v>NIP. 197612291999011001</v>
      </c>
      <c r="J11" s="90" t="s">
        <v>1047</v>
      </c>
      <c r="K11" s="90" t="str">
        <f t="shared" si="1"/>
        <v>Abdul Razi; BPS Kabupaten Solok Selatan</v>
      </c>
    </row>
    <row r="12" spans="1:11" s="45" customFormat="1" x14ac:dyDescent="0.25">
      <c r="A12" s="89">
        <f>IF(db_kepala!$B12&lt;&gt;"",COUNTA($B$2:$B12),"")</f>
        <v>11</v>
      </c>
      <c r="B12" s="90" t="s">
        <v>1048</v>
      </c>
      <c r="C12" s="91" t="s">
        <v>1049</v>
      </c>
      <c r="D12" s="90" t="s">
        <v>1050</v>
      </c>
      <c r="E12" s="92">
        <v>13110</v>
      </c>
      <c r="F12" s="92">
        <v>1311</v>
      </c>
      <c r="G12" s="90" t="s">
        <v>1051</v>
      </c>
      <c r="H12" s="90"/>
      <c r="I12" s="90" t="str">
        <f t="shared" si="0"/>
        <v>NIP. 197705311999011001</v>
      </c>
      <c r="J12" s="90" t="s">
        <v>1052</v>
      </c>
      <c r="K12" s="90" t="str">
        <f t="shared" si="1"/>
        <v>Taufik Amnul Hayat; BPS Kabupaten Dharmasraya</v>
      </c>
    </row>
    <row r="13" spans="1:11" s="45" customFormat="1" x14ac:dyDescent="0.25">
      <c r="A13" s="89">
        <f>IF(db_kepala!$B13&lt;&gt;"",COUNTA($B$2:$B13),"")</f>
        <v>12</v>
      </c>
      <c r="B13" s="90" t="s">
        <v>1053</v>
      </c>
      <c r="C13" s="91" t="s">
        <v>1054</v>
      </c>
      <c r="D13" s="90" t="s">
        <v>1055</v>
      </c>
      <c r="E13" s="92">
        <v>13120</v>
      </c>
      <c r="F13" s="92">
        <v>1312</v>
      </c>
      <c r="G13" s="90" t="s">
        <v>1056</v>
      </c>
      <c r="H13" s="90"/>
      <c r="I13" s="90" t="str">
        <f t="shared" si="0"/>
        <v>NIP. 198209282004121001</v>
      </c>
      <c r="J13" s="90" t="s">
        <v>1057</v>
      </c>
      <c r="K13" s="90" t="str">
        <f t="shared" si="1"/>
        <v>Bambang Suryanggono; BPS Kabupaten Pasaman Barat</v>
      </c>
    </row>
    <row r="14" spans="1:11" s="45" customFormat="1" x14ac:dyDescent="0.25">
      <c r="A14" s="89">
        <f>IF(db_kepala!$B14&lt;&gt;"",COUNTA($B$2:$B14),"")</f>
        <v>13</v>
      </c>
      <c r="B14" s="90" t="s">
        <v>1058</v>
      </c>
      <c r="C14" s="91" t="s">
        <v>1059</v>
      </c>
      <c r="D14" s="90" t="s">
        <v>1060</v>
      </c>
      <c r="E14" s="92">
        <v>13710</v>
      </c>
      <c r="F14" s="92">
        <v>1371</v>
      </c>
      <c r="G14" s="90" t="s">
        <v>1061</v>
      </c>
      <c r="H14" s="90"/>
      <c r="I14" s="90" t="str">
        <f t="shared" si="0"/>
        <v>NIP. 197212061999031001</v>
      </c>
      <c r="J14" s="90" t="s">
        <v>1062</v>
      </c>
      <c r="K14" s="90" t="str">
        <f t="shared" si="1"/>
        <v>Alfianto; BPS Kota Padang</v>
      </c>
    </row>
    <row r="15" spans="1:11" s="45" customFormat="1" x14ac:dyDescent="0.25">
      <c r="A15" s="89">
        <f>IF(db_kepala!$B15&lt;&gt;"",COUNTA($B$2:$B15),"")</f>
        <v>14</v>
      </c>
      <c r="B15" s="90" t="s">
        <v>1063</v>
      </c>
      <c r="C15" s="91" t="s">
        <v>1064</v>
      </c>
      <c r="D15" s="90" t="s">
        <v>1065</v>
      </c>
      <c r="E15" s="92">
        <v>13720</v>
      </c>
      <c r="F15" s="92">
        <v>1372</v>
      </c>
      <c r="G15" s="90" t="s">
        <v>1066</v>
      </c>
      <c r="H15" s="90"/>
      <c r="I15" s="90" t="str">
        <f t="shared" si="0"/>
        <v>NIP. 196701201989031002</v>
      </c>
      <c r="J15" s="90" t="s">
        <v>1067</v>
      </c>
      <c r="K15" s="90" t="str">
        <f t="shared" si="1"/>
        <v>Amperianto; BPS Kota Solok</v>
      </c>
    </row>
    <row r="16" spans="1:11" s="45" customFormat="1" x14ac:dyDescent="0.25">
      <c r="A16" s="89">
        <f>IF(db_kepala!$B16&lt;&gt;"",COUNTA($B$2:$B16),"")</f>
        <v>15</v>
      </c>
      <c r="B16" s="90" t="s">
        <v>1068</v>
      </c>
      <c r="C16" s="91" t="s">
        <v>1069</v>
      </c>
      <c r="D16" s="90" t="s">
        <v>1070</v>
      </c>
      <c r="E16" s="92">
        <v>13730</v>
      </c>
      <c r="F16" s="92">
        <v>1373</v>
      </c>
      <c r="G16" s="90" t="s">
        <v>1071</v>
      </c>
      <c r="H16" s="90"/>
      <c r="I16" s="90" t="str">
        <f t="shared" si="0"/>
        <v>NIP. 197003291990032001</v>
      </c>
      <c r="J16" s="90" t="s">
        <v>1072</v>
      </c>
      <c r="K16" s="90" t="str">
        <f t="shared" si="1"/>
        <v>Arieswaty; BPS Kota Sawah Lunto</v>
      </c>
    </row>
    <row r="17" spans="1:11" s="45" customFormat="1" x14ac:dyDescent="0.25">
      <c r="A17" s="89">
        <f>IF(db_kepala!$B17&lt;&gt;"",COUNTA($B$2:$B17),"")</f>
        <v>16</v>
      </c>
      <c r="B17" s="90" t="s">
        <v>1073</v>
      </c>
      <c r="C17" s="91" t="s">
        <v>1074</v>
      </c>
      <c r="D17" s="90" t="s">
        <v>1075</v>
      </c>
      <c r="E17" s="92">
        <v>13740</v>
      </c>
      <c r="F17" s="92">
        <v>1374</v>
      </c>
      <c r="G17" s="90" t="s">
        <v>1076</v>
      </c>
      <c r="H17" s="90"/>
      <c r="I17" s="90" t="str">
        <f t="shared" si="0"/>
        <v>NIP. 196701201993031001</v>
      </c>
      <c r="J17" s="90" t="s">
        <v>1077</v>
      </c>
      <c r="K17" s="90" t="str">
        <f t="shared" si="1"/>
        <v>Joni Suryadi; BPS Kota Padang Panjang</v>
      </c>
    </row>
    <row r="18" spans="1:11" s="45" customFormat="1" x14ac:dyDescent="0.25">
      <c r="A18" s="89">
        <f>IF(db_kepala!$B18&lt;&gt;"",COUNTA($B$2:$B18),"")</f>
        <v>17</v>
      </c>
      <c r="B18" s="90" t="s">
        <v>1078</v>
      </c>
      <c r="C18" s="91" t="s">
        <v>1079</v>
      </c>
      <c r="D18" s="90" t="s">
        <v>1080</v>
      </c>
      <c r="E18" s="92">
        <v>13750</v>
      </c>
      <c r="F18" s="92">
        <v>1375</v>
      </c>
      <c r="G18" s="90" t="s">
        <v>1081</v>
      </c>
      <c r="H18" s="90"/>
      <c r="I18" s="90" t="str">
        <f t="shared" si="0"/>
        <v>NIP. 196908101994011001</v>
      </c>
      <c r="J18" s="90" t="s">
        <v>1082</v>
      </c>
      <c r="K18" s="90" t="str">
        <f t="shared" si="1"/>
        <v>Abdi Gunawan; BPS Kota Bukittinggi</v>
      </c>
    </row>
    <row r="19" spans="1:11" s="45" customFormat="1" x14ac:dyDescent="0.25">
      <c r="A19" s="89">
        <f>IF(db_kepala!$B19&lt;&gt;"",COUNTA($B$2:$B19),"")</f>
        <v>18</v>
      </c>
      <c r="B19" s="90" t="s">
        <v>1083</v>
      </c>
      <c r="C19" s="91" t="s">
        <v>1084</v>
      </c>
      <c r="D19" s="90" t="s">
        <v>1085</v>
      </c>
      <c r="E19" s="92">
        <v>13760</v>
      </c>
      <c r="F19" s="92">
        <v>1376</v>
      </c>
      <c r="G19" s="90" t="s">
        <v>1086</v>
      </c>
      <c r="H19" s="90"/>
      <c r="I19" s="90" t="str">
        <f t="shared" si="0"/>
        <v>NIP. 197602071997122001</v>
      </c>
      <c r="J19" s="90" t="s">
        <v>1087</v>
      </c>
      <c r="K19" s="90" t="str">
        <f t="shared" si="1"/>
        <v>Dessi Febriyanti; BPS Kota Payakumbuh</v>
      </c>
    </row>
    <row r="20" spans="1:11" s="45" customFormat="1" x14ac:dyDescent="0.25">
      <c r="A20" s="89">
        <f>IF(db_kepala!$B20&lt;&gt;"",COUNTA($B$2:$B20),"")</f>
        <v>19</v>
      </c>
      <c r="B20" s="90" t="s">
        <v>1088</v>
      </c>
      <c r="C20" s="91" t="s">
        <v>1089</v>
      </c>
      <c r="D20" s="90" t="s">
        <v>1090</v>
      </c>
      <c r="E20" s="92">
        <v>13770</v>
      </c>
      <c r="F20" s="92">
        <v>1377</v>
      </c>
      <c r="G20" s="90" t="s">
        <v>1091</v>
      </c>
      <c r="H20" s="90"/>
      <c r="I20" s="90" t="str">
        <f t="shared" si="0"/>
        <v>NIP. 196807221994011001</v>
      </c>
      <c r="J20" s="90" t="s">
        <v>1092</v>
      </c>
      <c r="K20" s="90" t="str">
        <f t="shared" si="1"/>
        <v>Yuliandri; BPS Kota Pariaman</v>
      </c>
    </row>
  </sheetData>
  <conditionalFormatting sqref="A2:K20">
    <cfRule type="containsBlanks" dxfId="1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AAC9-7B35-406D-BD7E-27E451EC35CB}">
  <dimension ref="A1:C24"/>
  <sheetViews>
    <sheetView workbookViewId="0">
      <pane xSplit="2" ySplit="4" topLeftCell="C5" activePane="bottomRight" state="frozen"/>
      <selection pane="topRight" activeCell="E1" sqref="E1"/>
      <selection pane="bottomLeft" activeCell="A6" sqref="A6"/>
      <selection pane="bottomRight" activeCell="B10" sqref="B10"/>
    </sheetView>
  </sheetViews>
  <sheetFormatPr defaultColWidth="8.90625" defaultRowHeight="15" x14ac:dyDescent="0.25"/>
  <cols>
    <col min="1" max="1" width="3.08984375" style="78" bestFit="1" customWidth="1"/>
    <col min="2" max="2" width="58.08984375" style="78" bestFit="1" customWidth="1"/>
    <col min="3" max="3" width="26.6328125" style="78" bestFit="1" customWidth="1"/>
    <col min="4" max="16384" width="8.90625" style="78"/>
  </cols>
  <sheetData>
    <row r="1" spans="1:3" ht="15.6" x14ac:dyDescent="0.3">
      <c r="A1" s="299" t="s">
        <v>1093</v>
      </c>
      <c r="B1" s="299"/>
      <c r="C1" s="299"/>
    </row>
    <row r="3" spans="1:3" ht="15.6" x14ac:dyDescent="0.25">
      <c r="A3" s="79" t="s">
        <v>644</v>
      </c>
      <c r="B3" s="79" t="s">
        <v>1094</v>
      </c>
      <c r="C3" s="79" t="s">
        <v>1095</v>
      </c>
    </row>
    <row r="4" spans="1:3" ht="15.6" x14ac:dyDescent="0.25">
      <c r="A4" s="80" t="s">
        <v>656</v>
      </c>
      <c r="B4" s="80" t="s">
        <v>657</v>
      </c>
      <c r="C4" s="80" t="s">
        <v>658</v>
      </c>
    </row>
    <row r="5" spans="1:3" ht="29.85" customHeight="1" x14ac:dyDescent="0.25">
      <c r="A5" s="135">
        <v>1</v>
      </c>
      <c r="B5" s="136" t="s">
        <v>1096</v>
      </c>
      <c r="C5" s="136" t="s">
        <v>1097</v>
      </c>
    </row>
    <row r="6" spans="1:3" ht="29.85" customHeight="1" x14ac:dyDescent="0.25">
      <c r="A6" s="135">
        <f>A5+1</f>
        <v>2</v>
      </c>
      <c r="B6" s="136" t="s">
        <v>1098</v>
      </c>
      <c r="C6" s="136" t="s">
        <v>682</v>
      </c>
    </row>
    <row r="7" spans="1:3" ht="29.85" customHeight="1" x14ac:dyDescent="0.25">
      <c r="A7" s="135">
        <f t="shared" ref="A7:A24" si="0">A6+1</f>
        <v>3</v>
      </c>
      <c r="B7" s="136" t="s">
        <v>1099</v>
      </c>
      <c r="C7" s="136" t="s">
        <v>682</v>
      </c>
    </row>
    <row r="8" spans="1:3" ht="29.85" customHeight="1" x14ac:dyDescent="0.25">
      <c r="A8" s="135">
        <f t="shared" si="0"/>
        <v>4</v>
      </c>
      <c r="B8" s="136" t="s">
        <v>1100</v>
      </c>
      <c r="C8" s="136" t="s">
        <v>810</v>
      </c>
    </row>
    <row r="9" spans="1:3" ht="29.85" customHeight="1" x14ac:dyDescent="0.25">
      <c r="A9" s="135">
        <f t="shared" si="0"/>
        <v>5</v>
      </c>
      <c r="B9" s="136" t="s">
        <v>1101</v>
      </c>
      <c r="C9" s="136" t="s">
        <v>1102</v>
      </c>
    </row>
    <row r="10" spans="1:3" ht="29.85" customHeight="1" x14ac:dyDescent="0.25">
      <c r="A10" s="135">
        <f t="shared" si="0"/>
        <v>6</v>
      </c>
      <c r="B10" s="136" t="s">
        <v>1103</v>
      </c>
      <c r="C10" s="136" t="s">
        <v>1104</v>
      </c>
    </row>
    <row r="11" spans="1:3" ht="29.85" customHeight="1" x14ac:dyDescent="0.25">
      <c r="A11" s="135">
        <f t="shared" si="0"/>
        <v>7</v>
      </c>
      <c r="B11" s="136" t="s">
        <v>1105</v>
      </c>
      <c r="C11" s="136" t="s">
        <v>1106</v>
      </c>
    </row>
    <row r="12" spans="1:3" ht="29.85" customHeight="1" x14ac:dyDescent="0.25">
      <c r="A12" s="135">
        <f t="shared" si="0"/>
        <v>8</v>
      </c>
      <c r="B12" s="136" t="s">
        <v>1107</v>
      </c>
      <c r="C12" s="136" t="s">
        <v>1108</v>
      </c>
    </row>
    <row r="13" spans="1:3" ht="29.85" customHeight="1" x14ac:dyDescent="0.25">
      <c r="A13" s="135">
        <f t="shared" si="0"/>
        <v>9</v>
      </c>
      <c r="B13" s="136" t="s">
        <v>1109</v>
      </c>
      <c r="C13" s="136" t="s">
        <v>1110</v>
      </c>
    </row>
    <row r="14" spans="1:3" ht="29.85" customHeight="1" x14ac:dyDescent="0.25">
      <c r="A14" s="135">
        <f t="shared" si="0"/>
        <v>10</v>
      </c>
      <c r="B14" s="136" t="s">
        <v>1111</v>
      </c>
      <c r="C14" s="136" t="s">
        <v>1112</v>
      </c>
    </row>
    <row r="15" spans="1:3" ht="29.85" customHeight="1" x14ac:dyDescent="0.25">
      <c r="A15" s="135">
        <f t="shared" si="0"/>
        <v>11</v>
      </c>
      <c r="B15" s="136" t="s">
        <v>1113</v>
      </c>
      <c r="C15" s="136" t="s">
        <v>1114</v>
      </c>
    </row>
    <row r="16" spans="1:3" ht="29.85" customHeight="1" x14ac:dyDescent="0.25">
      <c r="A16" s="135">
        <f t="shared" si="0"/>
        <v>12</v>
      </c>
      <c r="B16" s="136" t="s">
        <v>1115</v>
      </c>
      <c r="C16" s="136" t="s">
        <v>1116</v>
      </c>
    </row>
    <row r="17" spans="1:3" ht="29.85" customHeight="1" x14ac:dyDescent="0.25">
      <c r="A17" s="135">
        <f t="shared" si="0"/>
        <v>13</v>
      </c>
      <c r="B17" s="136" t="s">
        <v>1117</v>
      </c>
      <c r="C17" s="136" t="s">
        <v>1102</v>
      </c>
    </row>
    <row r="18" spans="1:3" ht="29.85" customHeight="1" x14ac:dyDescent="0.25">
      <c r="A18" s="135">
        <f t="shared" si="0"/>
        <v>14</v>
      </c>
      <c r="B18" s="136" t="s">
        <v>1118</v>
      </c>
      <c r="C18" s="136" t="s">
        <v>682</v>
      </c>
    </row>
    <row r="19" spans="1:3" ht="29.85" customHeight="1" x14ac:dyDescent="0.25">
      <c r="A19" s="135">
        <f t="shared" si="0"/>
        <v>15</v>
      </c>
      <c r="B19" s="136" t="s">
        <v>1119</v>
      </c>
      <c r="C19" s="136" t="s">
        <v>1120</v>
      </c>
    </row>
    <row r="20" spans="1:3" ht="40.5" customHeight="1" x14ac:dyDescent="0.25">
      <c r="A20" s="135">
        <f t="shared" si="0"/>
        <v>16</v>
      </c>
      <c r="B20" s="136" t="s">
        <v>1121</v>
      </c>
      <c r="C20" s="136" t="s">
        <v>1106</v>
      </c>
    </row>
    <row r="21" spans="1:3" ht="29.85" customHeight="1" x14ac:dyDescent="0.25">
      <c r="A21" s="135">
        <f t="shared" si="0"/>
        <v>17</v>
      </c>
      <c r="B21" s="136" t="s">
        <v>1122</v>
      </c>
      <c r="C21" s="136" t="s">
        <v>1110</v>
      </c>
    </row>
    <row r="22" spans="1:3" ht="29.85" customHeight="1" x14ac:dyDescent="0.25">
      <c r="A22" s="135">
        <f t="shared" si="0"/>
        <v>18</v>
      </c>
      <c r="B22" s="136" t="s">
        <v>1123</v>
      </c>
      <c r="C22" s="136" t="s">
        <v>1097</v>
      </c>
    </row>
    <row r="23" spans="1:3" ht="35.85" customHeight="1" x14ac:dyDescent="0.25">
      <c r="A23" s="135">
        <f t="shared" si="0"/>
        <v>19</v>
      </c>
      <c r="B23" s="136" t="s">
        <v>1124</v>
      </c>
      <c r="C23" s="136" t="s">
        <v>682</v>
      </c>
    </row>
    <row r="24" spans="1:3" ht="29.85" customHeight="1" x14ac:dyDescent="0.25">
      <c r="A24" s="135">
        <f t="shared" si="0"/>
        <v>20</v>
      </c>
      <c r="B24" s="136" t="s">
        <v>1125</v>
      </c>
      <c r="C24" s="81" t="s">
        <v>1126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b l j Y W F e X O J S m A A A A 9 g A A A B I A H A B D b 2 5 m a W c v U G F j a 2 F n Z S 5 4 b W w g o h g A K K A U A A A A A A A A A A A A A A A A A A A A A A A A A A A A h Y 9 B C s I w F E S v U r J v k k Y E L b / p Q j e C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M W b e n b x k i D 4 W o J b J T A 3 h / k A 1 B L A w Q U A A I A C A B u W N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Y W I G v / l S g A Q A A M A o A A B M A H A B G b 3 J t d W x h c y 9 T Z W N 0 a W 9 u M S 5 t I K I Y A C i g F A A A A A A A A A A A A A A A A A A A A A A A A A A A A O 2 U z 0 v D M B T H 7 4 X + D 6 G 7 t F C G n X M q O k G r o g g i 6 8 B D 2 S F r n 1 t Z m o w 0 1 c n Y / 2 6 6 d l u Y j e 4 q t p f C 5 / v y f v M y i E T C K A r K v 3 d h G q a R T T G H G A 3 x m I C H + o i A M A 0 k v 4 D l P A J J 7 h Y R k L a f c w 5 U v D I + G z M 2 s 5 1 l + I x T 6 F v l S 2 u 0 C n 1 G h T Q Z u a W D l u V P M Z 0 U z j / n Y E l P a 9 P 2 k G O a v T G e + o z k K S 3 E z C 6 j u c u l V V L P c p G Q C h K w E C s X b X h H w 4 8 1 v K v h J x r e 0 / D T D c f 0 U 8 F n 9 f h c 4 8 U 7 0 g m 6 e r 1 t w T E W o A p F x Y 9 U 9 L r t o o O q 0 l W T W j n b c d w n R E A x 7 A H 7 y H b z C I D I h S i Y v T c y F w G O p s g O q 9 6 P 0 O U V o j k h z s 7 p C 2 c p E / L F A + A Y u O K 3 U i p u 7 8 d 3 U V h Z X B M S R J h g n v U F z 2 H k 1 C 6 Q 9 8 s G 1 a T y 0 z o 9 x e i G 0 w m q F b A M M D l 4 o w I s c k y / 4 V v I Z j y Z Z 8 m f W q m 1 Q P N 0 D P y Q n R p A y t 5 l y 0 s z Z f q l U G F 7 f 5 S u O h i l s U p r l H Y o L V C r V g t V a 1 P L 2 e W / c k w j o b q 8 1 V v Y q m 4 a s j u O 1 Z z E 5 i Q 2 J 7 E 5 i f / w J H 4 B U E s B A i 0 A F A A C A A g A b l j Y W F e X O J S m A A A A 9 g A A A B I A A A A A A A A A A A A A A A A A A A A A A E N v b m Z p Z y 9 Q Y W N r Y W d l L n h t b F B L A Q I t A B Q A A g A I A G 5 Y 2 F g P y u m r p A A A A O k A A A A T A A A A A A A A A A A A A A A A A P I A A A B b Q 2 9 u d G V u d F 9 U e X B l c 1 0 u e G 1 s U E s B A i 0 A F A A C A A g A b l j Y W I G v / l S g A Q A A M A o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A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O D I w O W Q y L T M 2 Z j I t N D g 5 O S 1 h N T R h L W Y x Y T J k N W I w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L Z C B C c m 5 n I C Z x d W 9 0 O y w m c X V v d D t L Z C B C Y X J h b m c m c X V v d D s s J n F 1 b 3 Q 7 U 2 F 0 d W F u J n F 1 b 3 Q 7 L C Z x d W 9 0 O 0 R l c 2 t y a X B z a S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I t M j J U M D Y 6 N T I 6 N T Q u M T M 0 M z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2 Q g Q n J u Z y A s M H 0 m c X V v d D s s J n F 1 b 3 Q 7 U 2 V j d G l v b j E v V G F i b G U x L 0 F 1 d G 9 S Z W 1 v d m V k Q 2 9 s d W 1 u c z E u e 0 t k I E J h c m F u Z y w x f S Z x d W 9 0 O y w m c X V v d D t T Z W N 0 a W 9 u M S 9 U Y W J s Z T E v Q X V 0 b 1 J l b W 9 2 Z W R D b 2 x 1 b W 5 z M S 5 7 U 2 F 0 d W F u L D J 9 J n F 1 b 3 Q 7 L C Z x d W 9 0 O 1 N l Y 3 R p b 2 4 x L 1 R h Y m x l M S 9 B d X R v U m V t b 3 Z l Z E N v b H V t b n M x L n t E Z X N r c m l w c 2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U 1 N j Q 4 O C 0 x O D A w L T Q 3 O D Q t O G U 3 O S 1 h Y 2 Z l O W Q y N W E 3 N 2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t k I E J y b m c g J n F 1 b 3 Q 7 L C Z x d W 9 0 O 0 t k I E J h c m F u Z y Z x d W 9 0 O y w m c X V v d D t T Y X R 1 Y W 4 m c X V v d D s s J n F 1 b 3 Q 7 R G V z a 3 J p c H N p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i 0 y M l Q w N j o 1 M j o 1 N C 4 x M z Q z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t k I E J y b m c g L D B 9 J n F 1 b 3 Q 7 L C Z x d W 9 0 O 1 N l Y 3 R p b 2 4 x L 1 R h Y m x l M S 9 B d X R v U m V t b 3 Z l Z E N v b H V t b n M x L n t L Z C B C Y X J h b m c s M X 0 m c X V v d D s s J n F 1 b 3 Q 7 U 2 V j d G l v b j E v V G F i b G U x L 0 F 1 d G 9 S Z W 1 v d m V k Q 2 9 s d W 1 u c z E u e 1 N h d H V h b i w y f S Z x d W 9 0 O y w m c X V v d D t T Z W N 0 a W 9 u M S 9 U Y W J s Z T E v Q X V 0 b 1 J l b W 9 2 Z W R D b 2 x 1 b W 5 z M S 5 7 R G V z a 3 J p c H N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T X G j K K f o Q I d R 0 P U j 6 a U F A A A A A A I A A A A A A B B m A A A A A Q A A I A A A A M V Q 5 y X i J 0 1 v 4 a m y K D K v B H 4 t k m e x y 4 s F s U l 0 9 e z 3 9 K J M A A A A A A 6 A A A A A A g A A I A A A A P g 5 M y p F 2 Z b 5 8 B d c + K S Z 7 g m 1 J z / l 9 2 a j w Z z e W z 4 / b 0 r u U A A A A B 0 i P b 1 p 0 i i N 1 i F l K F j r w D k R s i y Q d H q j m V E G 0 P p d Y Z g 5 m m 2 G i t j f e U 0 I c p g O 4 r O O 5 V w W 3 g P B H f 4 s M V G 9 7 Z j o e l R w g k l l 6 x i b p 5 j n 9 x V b x K U 7 Q A A A A A n W h H w k C 3 q G J p / 0 3 U 7 7 O F b O O c y 2 t z m i n j z e 1 1 7 5 i Q u 6 s v d E Y U t X X f F C p q H I 6 W i w g y X w m h I G I e 8 c l 8 T g u N 9 W H u g = < / D a t a M a s h u p > 
</file>

<file path=customXml/itemProps1.xml><?xml version="1.0" encoding="utf-8"?>
<ds:datastoreItem xmlns:ds="http://schemas.openxmlformats.org/officeDocument/2006/customXml" ds:itemID="{9D876717-828E-4680-8994-E0FDC4765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FP Persediaan</vt:lpstr>
      <vt:lpstr>pivot gabung BASO</vt:lpstr>
      <vt:lpstr>Gabung BASO</vt:lpstr>
      <vt:lpstr>pivot</vt:lpstr>
      <vt:lpstr>db_satker</vt:lpstr>
      <vt:lpstr>Kartu Kendali</vt:lpstr>
      <vt:lpstr>db_pegawai</vt:lpstr>
      <vt:lpstr>db_kepala</vt:lpstr>
      <vt:lpstr>db_tim kerja</vt:lpstr>
      <vt:lpstr>db_transaksi</vt:lpstr>
      <vt:lpstr>FP kosong</vt:lpstr>
      <vt:lpstr>pivot transaksi</vt:lpstr>
      <vt:lpstr>BAHP</vt:lpstr>
      <vt:lpstr>BMN_Persediaan</vt:lpstr>
      <vt:lpstr>Rekap SJS</vt:lpstr>
      <vt:lpstr>BAHP!Print_Area</vt:lpstr>
      <vt:lpstr>'FP kosong'!Print_Area</vt:lpstr>
      <vt:lpstr>'FP Persediaan'!Print_Area</vt:lpstr>
      <vt:lpstr>'Kartu Kendali'!Print_Area</vt:lpstr>
      <vt:lpstr>BAHP!Print_Titles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BPS Kota Padang Panjang</cp:lastModifiedBy>
  <cp:revision/>
  <dcterms:created xsi:type="dcterms:W3CDTF">2024-02-21T07:13:33Z</dcterms:created>
  <dcterms:modified xsi:type="dcterms:W3CDTF">2024-06-25T04:39:48Z</dcterms:modified>
  <cp:category/>
  <cp:contentStatus/>
</cp:coreProperties>
</file>