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5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Sheet1!$A$1:$H$25</definedName>
  </definedNames>
  <calcPr calcId="144525" concurrentCalc="0"/>
</workbook>
</file>

<file path=xl/sharedStrings.xml><?xml version="1.0" encoding="utf-8"?>
<sst xmlns="http://schemas.openxmlformats.org/spreadsheetml/2006/main" count="48">
  <si>
    <r>
      <rPr>
        <sz val="22"/>
        <color theme="1"/>
        <rFont val="宋体"/>
        <charset val="134"/>
      </rPr>
      <t>五险一金缴纳保险比例（2017</t>
    </r>
    <r>
      <rPr>
        <sz val="22"/>
        <color theme="1"/>
        <rFont val="宋体"/>
        <charset val="134"/>
      </rPr>
      <t>07-201806</t>
    </r>
    <r>
      <rPr>
        <sz val="22"/>
        <color theme="1"/>
        <rFont val="宋体"/>
        <charset val="134"/>
      </rPr>
      <t>）</t>
    </r>
  </si>
  <si>
    <t>保险名称</t>
  </si>
  <si>
    <t>缴纳基数</t>
  </si>
  <si>
    <t>单位最低缴纳</t>
  </si>
  <si>
    <t>个人最低缴纳</t>
  </si>
  <si>
    <t>总计</t>
  </si>
  <si>
    <t>最低</t>
  </si>
  <si>
    <t>最高</t>
  </si>
  <si>
    <t>单位比例</t>
  </si>
  <si>
    <t>单位金额</t>
  </si>
  <si>
    <t>个人比例</t>
  </si>
  <si>
    <t>个人金额</t>
  </si>
  <si>
    <t>养老</t>
  </si>
  <si>
    <r>
      <rPr>
        <sz val="12"/>
        <color theme="1"/>
        <rFont val="宋体"/>
        <charset val="134"/>
      </rPr>
      <t>2</t>
    </r>
    <r>
      <rPr>
        <sz val="12"/>
        <color theme="1"/>
        <rFont val="宋体"/>
        <charset val="134"/>
      </rPr>
      <t>0%</t>
    </r>
  </si>
  <si>
    <r>
      <rPr>
        <sz val="12"/>
        <color theme="1"/>
        <rFont val="宋体"/>
        <charset val="134"/>
      </rPr>
      <t>8</t>
    </r>
    <r>
      <rPr>
        <sz val="12"/>
        <color theme="1"/>
        <rFont val="宋体"/>
        <charset val="134"/>
      </rPr>
      <t>%</t>
    </r>
  </si>
  <si>
    <t>工伤</t>
  </si>
  <si>
    <r>
      <rPr>
        <sz val="12"/>
        <color theme="1"/>
        <rFont val="宋体"/>
        <charset val="134"/>
      </rPr>
      <t>0</t>
    </r>
    <r>
      <rPr>
        <sz val="12"/>
        <color theme="1"/>
        <rFont val="宋体"/>
        <charset val="134"/>
      </rPr>
      <t>.7%</t>
    </r>
  </si>
  <si>
    <t>失业</t>
  </si>
  <si>
    <r>
      <rPr>
        <sz val="12"/>
        <color theme="1"/>
        <rFont val="宋体"/>
        <charset val="134"/>
      </rPr>
      <t>0</t>
    </r>
    <r>
      <rPr>
        <sz val="12"/>
        <color theme="1"/>
        <rFont val="宋体"/>
        <charset val="134"/>
      </rPr>
      <t>.3%</t>
    </r>
  </si>
  <si>
    <t>三险合计</t>
  </si>
  <si>
    <t>医疗</t>
  </si>
  <si>
    <t>8%</t>
  </si>
  <si>
    <t>2%</t>
  </si>
  <si>
    <t>生育</t>
  </si>
  <si>
    <t>1%</t>
  </si>
  <si>
    <t>五险合计</t>
  </si>
  <si>
    <t>公积金</t>
  </si>
  <si>
    <r>
      <rPr>
        <sz val="12"/>
        <color theme="1"/>
        <rFont val="宋体"/>
        <charset val="134"/>
      </rPr>
      <t>1</t>
    </r>
    <r>
      <rPr>
        <sz val="12"/>
        <color theme="1"/>
        <rFont val="宋体"/>
        <charset val="134"/>
      </rPr>
      <t>1%</t>
    </r>
  </si>
  <si>
    <t>7%</t>
  </si>
  <si>
    <t>五险一金总计</t>
  </si>
  <si>
    <t>单工伤</t>
  </si>
  <si>
    <r>
      <rPr>
        <sz val="12"/>
        <color theme="1"/>
        <rFont val="宋体"/>
        <charset val="134"/>
      </rPr>
      <t>0</t>
    </r>
    <r>
      <rPr>
        <sz val="12"/>
        <color theme="1"/>
        <rFont val="宋体"/>
        <charset val="134"/>
      </rPr>
      <t>.5%</t>
    </r>
  </si>
  <si>
    <r>
      <rPr>
        <sz val="12"/>
        <color theme="1"/>
        <rFont val="宋体"/>
        <charset val="134"/>
      </rPr>
      <t>1</t>
    </r>
    <r>
      <rPr>
        <sz val="12"/>
        <color theme="1"/>
        <rFont val="宋体"/>
        <charset val="134"/>
      </rPr>
      <t>%</t>
    </r>
  </si>
  <si>
    <r>
      <rPr>
        <sz val="12"/>
        <color theme="1"/>
        <rFont val="宋体"/>
        <charset val="134"/>
      </rPr>
      <t>1</t>
    </r>
    <r>
      <rPr>
        <sz val="12"/>
        <color theme="1"/>
        <rFont val="宋体"/>
        <charset val="134"/>
      </rPr>
      <t>.2%</t>
    </r>
  </si>
  <si>
    <r>
      <rPr>
        <sz val="12"/>
        <color theme="1"/>
        <rFont val="宋体"/>
        <charset val="134"/>
      </rPr>
      <t>1</t>
    </r>
    <r>
      <rPr>
        <sz val="12"/>
        <color theme="1"/>
        <rFont val="宋体"/>
        <charset val="134"/>
      </rPr>
      <t>.5%</t>
    </r>
  </si>
  <si>
    <r>
      <rPr>
        <sz val="12"/>
        <color theme="1"/>
        <rFont val="宋体"/>
        <charset val="134"/>
      </rPr>
      <t>1</t>
    </r>
    <r>
      <rPr>
        <sz val="12"/>
        <color theme="1"/>
        <rFont val="宋体"/>
        <charset val="134"/>
      </rPr>
      <t>.7%</t>
    </r>
  </si>
  <si>
    <r>
      <rPr>
        <sz val="12"/>
        <color theme="1"/>
        <rFont val="宋体"/>
        <charset val="134"/>
      </rPr>
      <t>1</t>
    </r>
    <r>
      <rPr>
        <sz val="12"/>
        <color theme="1"/>
        <rFont val="宋体"/>
        <charset val="134"/>
      </rPr>
      <t>.9%</t>
    </r>
  </si>
  <si>
    <r>
      <rPr>
        <sz val="12"/>
        <color theme="1"/>
        <rFont val="宋体"/>
        <charset val="134"/>
      </rPr>
      <t>2</t>
    </r>
    <r>
      <rPr>
        <sz val="12"/>
        <color theme="1"/>
        <rFont val="宋体"/>
        <charset val="134"/>
      </rPr>
      <t>.5%</t>
    </r>
  </si>
  <si>
    <t xml:space="preserve">      石家庄森海人力资源服务有限公司</t>
  </si>
  <si>
    <t xml:space="preserve">         专业咨询：0311-66185208</t>
  </si>
  <si>
    <t>保险缴纳明细（201709-201712）</t>
  </si>
  <si>
    <t>基数</t>
  </si>
  <si>
    <t>缴费月数</t>
  </si>
  <si>
    <t>总计金额</t>
  </si>
  <si>
    <t>一次性开户费</t>
  </si>
  <si>
    <t>服务费</t>
  </si>
  <si>
    <t>养老201710-201712 3个月</t>
  </si>
  <si>
    <t>医疗201704-201801（补04-09）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</si>
</sst>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);[Red]\(0.00\)"/>
    <numFmt numFmtId="177" formatCode="0.00_ "/>
  </numFmts>
  <fonts count="30">
    <font>
      <sz val="11"/>
      <color theme="1"/>
      <name val="宋体"/>
      <charset val="134"/>
      <scheme val="minor"/>
    </font>
    <font>
      <b/>
      <sz val="14"/>
      <color rgb="FF000000"/>
      <name val="宋体"/>
      <charset val="134"/>
      <scheme val="minor"/>
    </font>
    <font>
      <sz val="14"/>
      <color rgb="FF000000"/>
      <name val="宋体"/>
      <charset val="134"/>
      <scheme val="minor"/>
    </font>
    <font>
      <sz val="22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22"/>
      <color theme="1"/>
      <name val="宋体"/>
      <charset val="134"/>
    </font>
    <font>
      <sz val="12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8" fillId="13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2" borderId="17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0" fillId="20" borderId="19" applyNumberFormat="0" applyAlignment="0" applyProtection="0">
      <alignment vertical="center"/>
    </xf>
    <xf numFmtId="0" fontId="23" fillId="20" borderId="18" applyNumberFormat="0" applyAlignment="0" applyProtection="0">
      <alignment vertical="center"/>
    </xf>
    <xf numFmtId="0" fontId="26" fillId="31" borderId="22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2" fillId="0" borderId="1" xfId="0" applyNumberFormat="1" applyFont="1" applyBorder="1" applyAlignment="1">
      <alignment horizontal="right" vertical="center"/>
    </xf>
    <xf numFmtId="58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76" fontId="6" fillId="0" borderId="5" xfId="0" applyNumberFormat="1" applyFont="1" applyFill="1" applyBorder="1" applyAlignment="1">
      <alignment horizontal="center" vertical="center"/>
    </xf>
    <xf numFmtId="176" fontId="6" fillId="0" borderId="6" xfId="0" applyNumberFormat="1" applyFont="1" applyFill="1" applyBorder="1" applyAlignment="1">
      <alignment horizontal="center" vertical="center"/>
    </xf>
    <xf numFmtId="176" fontId="6" fillId="0" borderId="7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176" fontId="6" fillId="0" borderId="10" xfId="0" applyNumberFormat="1" applyFont="1" applyFill="1" applyBorder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/>
    </xf>
    <xf numFmtId="49" fontId="6" fillId="0" borderId="12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76" fontId="6" fillId="0" borderId="4" xfId="0" applyNumberFormat="1" applyFont="1" applyFill="1" applyBorder="1" applyAlignment="1">
      <alignment horizontal="center" vertical="center"/>
    </xf>
    <xf numFmtId="49" fontId="6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237490</xdr:colOff>
      <xdr:row>0</xdr:row>
      <xdr:rowOff>72390</xdr:rowOff>
    </xdr:from>
    <xdr:to>
      <xdr:col>7</xdr:col>
      <xdr:colOff>970915</xdr:colOff>
      <xdr:row>1</xdr:row>
      <xdr:rowOff>35560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7371715" y="72390"/>
          <a:ext cx="733425" cy="7251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38100</xdr:colOff>
      <xdr:row>0</xdr:row>
      <xdr:rowOff>635</xdr:rowOff>
    </xdr:from>
    <xdr:to>
      <xdr:col>1</xdr:col>
      <xdr:colOff>5715</xdr:colOff>
      <xdr:row>0</xdr:row>
      <xdr:rowOff>699770</xdr:rowOff>
    </xdr:to>
    <xdr:pic>
      <xdr:nvPicPr>
        <xdr:cNvPr id="3" name="图片 2" descr="公司Logo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100" y="635"/>
          <a:ext cx="1358265" cy="699135"/>
        </a:xfrm>
        <a:prstGeom prst="rect">
          <a:avLst/>
        </a:prstGeom>
      </xdr:spPr>
    </xdr:pic>
    <xdr:clientData/>
  </xdr:twoCellAnchor>
  <xdr:twoCellAnchor>
    <xdr:from>
      <xdr:col>5</xdr:col>
      <xdr:colOff>9525</xdr:colOff>
      <xdr:row>5</xdr:row>
      <xdr:rowOff>3175</xdr:rowOff>
    </xdr:from>
    <xdr:to>
      <xdr:col>6</xdr:col>
      <xdr:colOff>0</xdr:colOff>
      <xdr:row>5</xdr:row>
      <xdr:rowOff>266700</xdr:rowOff>
    </xdr:to>
    <xdr:cxnSp>
      <xdr:nvCxnSpPr>
        <xdr:cNvPr id="4" name="直接连接符 3"/>
        <xdr:cNvCxnSpPr/>
      </xdr:nvCxnSpPr>
      <xdr:spPr>
        <a:xfrm>
          <a:off x="5153025" y="2098675"/>
          <a:ext cx="942975" cy="263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5</xdr:row>
      <xdr:rowOff>19050</xdr:rowOff>
    </xdr:from>
    <xdr:to>
      <xdr:col>7</xdr:col>
      <xdr:colOff>0</xdr:colOff>
      <xdr:row>5</xdr:row>
      <xdr:rowOff>276225</xdr:rowOff>
    </xdr:to>
    <xdr:cxnSp>
      <xdr:nvCxnSpPr>
        <xdr:cNvPr id="5" name="直接连接符 4"/>
        <xdr:cNvCxnSpPr/>
      </xdr:nvCxnSpPr>
      <xdr:spPr>
        <a:xfrm>
          <a:off x="6096000" y="2114550"/>
          <a:ext cx="1038225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942975</xdr:colOff>
      <xdr:row>9</xdr:row>
      <xdr:rowOff>263525</xdr:rowOff>
    </xdr:to>
    <xdr:cxnSp>
      <xdr:nvCxnSpPr>
        <xdr:cNvPr id="6" name="直接连接符 5"/>
        <xdr:cNvCxnSpPr/>
      </xdr:nvCxnSpPr>
      <xdr:spPr>
        <a:xfrm>
          <a:off x="5143500" y="3289300"/>
          <a:ext cx="942975" cy="263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3175</xdr:rowOff>
    </xdr:to>
    <xdr:cxnSp>
      <xdr:nvCxnSpPr>
        <xdr:cNvPr id="7" name="直接连接符 6"/>
        <xdr:cNvCxnSpPr/>
      </xdr:nvCxnSpPr>
      <xdr:spPr>
        <a:xfrm>
          <a:off x="6096000" y="3289300"/>
          <a:ext cx="1038225" cy="2952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13</xdr:row>
      <xdr:rowOff>0</xdr:rowOff>
    </xdr:from>
    <xdr:to>
      <xdr:col>7</xdr:col>
      <xdr:colOff>0</xdr:colOff>
      <xdr:row>20</xdr:row>
      <xdr:rowOff>285750</xdr:rowOff>
    </xdr:to>
    <xdr:cxnSp>
      <xdr:nvCxnSpPr>
        <xdr:cNvPr id="8" name="直接连接符 7"/>
        <xdr:cNvCxnSpPr/>
      </xdr:nvCxnSpPr>
      <xdr:spPr>
        <a:xfrm>
          <a:off x="5143500" y="4483100"/>
          <a:ext cx="1990725" cy="23304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13</xdr:row>
      <xdr:rowOff>0</xdr:rowOff>
    </xdr:from>
    <xdr:to>
      <xdr:col>2</xdr:col>
      <xdr:colOff>885825</xdr:colOff>
      <xdr:row>20</xdr:row>
      <xdr:rowOff>257175</xdr:rowOff>
    </xdr:to>
    <xdr:cxnSp>
      <xdr:nvCxnSpPr>
        <xdr:cNvPr id="2" name="直接连接符 1"/>
        <xdr:cNvCxnSpPr/>
      </xdr:nvCxnSpPr>
      <xdr:spPr>
        <a:xfrm>
          <a:off x="2305050" y="4483100"/>
          <a:ext cx="885825" cy="23018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8</xdr:row>
      <xdr:rowOff>0</xdr:rowOff>
    </xdr:from>
    <xdr:to>
      <xdr:col>3</xdr:col>
      <xdr:colOff>28575</xdr:colOff>
      <xdr:row>8</xdr:row>
      <xdr:rowOff>263525</xdr:rowOff>
    </xdr:to>
    <xdr:cxnSp>
      <xdr:nvCxnSpPr>
        <xdr:cNvPr id="9" name="直接连接符 8"/>
        <xdr:cNvCxnSpPr/>
      </xdr:nvCxnSpPr>
      <xdr:spPr>
        <a:xfrm>
          <a:off x="2305050" y="2997200"/>
          <a:ext cx="942975" cy="263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9</xdr:row>
      <xdr:rowOff>0</xdr:rowOff>
    </xdr:from>
    <xdr:to>
      <xdr:col>3</xdr:col>
      <xdr:colOff>28575</xdr:colOff>
      <xdr:row>9</xdr:row>
      <xdr:rowOff>263525</xdr:rowOff>
    </xdr:to>
    <xdr:cxnSp>
      <xdr:nvCxnSpPr>
        <xdr:cNvPr id="10" name="直接连接符 9"/>
        <xdr:cNvCxnSpPr/>
      </xdr:nvCxnSpPr>
      <xdr:spPr>
        <a:xfrm>
          <a:off x="2305050" y="3289300"/>
          <a:ext cx="942975" cy="263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tabSelected="1" view="pageBreakPreview" zoomScaleNormal="100" zoomScaleSheetLayoutView="100" workbookViewId="0">
      <selection activeCell="H13" sqref="H13"/>
    </sheetView>
  </sheetViews>
  <sheetFormatPr defaultColWidth="9" defaultRowHeight="13.5"/>
  <cols>
    <col min="1" max="1" width="18.25" customWidth="1"/>
    <col min="2" max="3" width="12" style="12" customWidth="1"/>
    <col min="4" max="4" width="12.25" style="13" customWidth="1"/>
    <col min="5" max="5" width="13" style="12" customWidth="1"/>
    <col min="6" max="6" width="12.5" style="13" customWidth="1"/>
    <col min="7" max="7" width="13.625" style="12" customWidth="1"/>
    <col min="8" max="8" width="14.375" style="12" customWidth="1"/>
    <col min="9" max="9" width="11.5"/>
    <col min="10" max="10" width="10.375"/>
  </cols>
  <sheetData>
    <row r="1" ht="60" customHeight="1"/>
    <row r="2" ht="31" customHeight="1" spans="1:9">
      <c r="A2" s="14" t="s">
        <v>0</v>
      </c>
      <c r="B2" s="14"/>
      <c r="C2" s="14"/>
      <c r="D2" s="14"/>
      <c r="E2" s="14"/>
      <c r="F2" s="14"/>
      <c r="G2" s="14"/>
      <c r="H2" s="14"/>
      <c r="I2" s="53"/>
    </row>
    <row r="3" ht="27" customHeight="1" spans="1:9">
      <c r="A3" s="15" t="s">
        <v>1</v>
      </c>
      <c r="B3" s="15" t="s">
        <v>2</v>
      </c>
      <c r="C3" s="15"/>
      <c r="D3" s="15" t="s">
        <v>3</v>
      </c>
      <c r="E3" s="15"/>
      <c r="F3" s="15" t="s">
        <v>4</v>
      </c>
      <c r="G3" s="15"/>
      <c r="H3" s="16" t="s">
        <v>5</v>
      </c>
      <c r="I3" s="53"/>
    </row>
    <row r="4" ht="24" customHeight="1" spans="1:9">
      <c r="A4" s="15"/>
      <c r="B4" s="17" t="s">
        <v>6</v>
      </c>
      <c r="C4" s="17" t="s">
        <v>7</v>
      </c>
      <c r="D4" s="18" t="s">
        <v>8</v>
      </c>
      <c r="E4" s="17" t="s">
        <v>9</v>
      </c>
      <c r="F4" s="18" t="s">
        <v>10</v>
      </c>
      <c r="G4" s="17" t="s">
        <v>11</v>
      </c>
      <c r="H4" s="19"/>
      <c r="I4" s="53"/>
    </row>
    <row r="5" ht="23" customHeight="1" spans="1:8">
      <c r="A5" s="20" t="s">
        <v>12</v>
      </c>
      <c r="B5" s="21">
        <v>2849.35</v>
      </c>
      <c r="C5" s="21">
        <v>14246.75</v>
      </c>
      <c r="D5" s="22" t="s">
        <v>13</v>
      </c>
      <c r="E5" s="21">
        <f>B5*D5</f>
        <v>569.87</v>
      </c>
      <c r="F5" s="22" t="s">
        <v>14</v>
      </c>
      <c r="G5" s="21">
        <f>B5*F5</f>
        <v>227.948</v>
      </c>
      <c r="H5" s="21">
        <f>E5+G5</f>
        <v>797.818</v>
      </c>
    </row>
    <row r="6" ht="23" customHeight="1" spans="1:10">
      <c r="A6" s="20" t="s">
        <v>15</v>
      </c>
      <c r="B6" s="21">
        <v>2849.35</v>
      </c>
      <c r="C6" s="21">
        <v>14246.75</v>
      </c>
      <c r="D6" s="22" t="s">
        <v>16</v>
      </c>
      <c r="E6" s="21">
        <f>B6*D6</f>
        <v>19.94545</v>
      </c>
      <c r="F6" s="22"/>
      <c r="G6" s="21"/>
      <c r="H6" s="21">
        <f t="shared" ref="H6:H10" si="0">E6+G6</f>
        <v>19.94545</v>
      </c>
      <c r="J6" s="54"/>
    </row>
    <row r="7" ht="23" customHeight="1" spans="1:8">
      <c r="A7" s="23" t="s">
        <v>17</v>
      </c>
      <c r="B7" s="24">
        <v>3028.3</v>
      </c>
      <c r="C7" s="24">
        <v>15141.5</v>
      </c>
      <c r="D7" s="25" t="s">
        <v>16</v>
      </c>
      <c r="E7" s="21">
        <f>B7*D7</f>
        <v>21.1981</v>
      </c>
      <c r="F7" s="25" t="s">
        <v>18</v>
      </c>
      <c r="G7" s="21">
        <f t="shared" ref="G6:G10" si="1">B7*F7</f>
        <v>9.0849</v>
      </c>
      <c r="H7" s="21">
        <f t="shared" si="0"/>
        <v>30.283</v>
      </c>
    </row>
    <row r="8" ht="25" customHeight="1" spans="1:8">
      <c r="A8" s="26" t="s">
        <v>19</v>
      </c>
      <c r="B8" s="27"/>
      <c r="C8" s="28"/>
      <c r="D8" s="29"/>
      <c r="E8" s="21">
        <f>SUM(E5:E7)</f>
        <v>611.01355</v>
      </c>
      <c r="F8" s="22"/>
      <c r="G8" s="21">
        <f t="shared" ref="G8:H8" si="2">SUM(G5:G7)</f>
        <v>237.0329</v>
      </c>
      <c r="H8" s="21">
        <f t="shared" si="2"/>
        <v>848.04645</v>
      </c>
    </row>
    <row r="9" ht="23" customHeight="1" spans="1:9">
      <c r="A9" s="20" t="s">
        <v>20</v>
      </c>
      <c r="B9" s="21">
        <v>4666.67</v>
      </c>
      <c r="C9" s="21"/>
      <c r="D9" s="22" t="s">
        <v>21</v>
      </c>
      <c r="E9" s="21">
        <f>B9*D9</f>
        <v>373.3336</v>
      </c>
      <c r="F9" s="22" t="s">
        <v>22</v>
      </c>
      <c r="G9" s="21">
        <f t="shared" si="1"/>
        <v>93.3334</v>
      </c>
      <c r="H9" s="21">
        <v>466.66</v>
      </c>
      <c r="I9" s="54"/>
    </row>
    <row r="10" ht="23" customHeight="1" spans="1:9">
      <c r="A10" s="20" t="s">
        <v>23</v>
      </c>
      <c r="B10" s="21">
        <v>4666.67</v>
      </c>
      <c r="C10" s="21"/>
      <c r="D10" s="22" t="s">
        <v>24</v>
      </c>
      <c r="E10" s="21">
        <f>B10*D10</f>
        <v>46.6667</v>
      </c>
      <c r="F10" s="22"/>
      <c r="G10" s="21"/>
      <c r="H10" s="21">
        <f t="shared" si="0"/>
        <v>46.6667</v>
      </c>
      <c r="I10" s="54"/>
    </row>
    <row r="11" ht="23" customHeight="1" spans="1:9">
      <c r="A11" s="30" t="s">
        <v>25</v>
      </c>
      <c r="B11" s="31"/>
      <c r="C11" s="32"/>
      <c r="D11" s="33"/>
      <c r="E11" s="21">
        <f>E5+E6+E7+E9+E10</f>
        <v>1031.01385</v>
      </c>
      <c r="F11" s="22"/>
      <c r="G11" s="21">
        <f>G5+G7+G9</f>
        <v>330.3663</v>
      </c>
      <c r="H11" s="21">
        <f>E11+G11</f>
        <v>1361.38015</v>
      </c>
      <c r="I11" s="54"/>
    </row>
    <row r="12" ht="23" customHeight="1" spans="1:8">
      <c r="A12" s="23" t="s">
        <v>26</v>
      </c>
      <c r="B12" s="24">
        <v>3308</v>
      </c>
      <c r="C12" s="24"/>
      <c r="D12" s="25" t="s">
        <v>27</v>
      </c>
      <c r="E12" s="21">
        <f>B12*D12</f>
        <v>363.88</v>
      </c>
      <c r="F12" s="25" t="s">
        <v>28</v>
      </c>
      <c r="G12" s="24">
        <f>B12*F12</f>
        <v>231.56</v>
      </c>
      <c r="H12" s="24">
        <f>E12+G12</f>
        <v>595.44</v>
      </c>
    </row>
    <row r="13" ht="25" customHeight="1" spans="1:8">
      <c r="A13" s="26" t="s">
        <v>29</v>
      </c>
      <c r="B13" s="27"/>
      <c r="C13" s="28"/>
      <c r="D13" s="29"/>
      <c r="E13" s="21">
        <f>E5+E6+E7+E9+E10+E12</f>
        <v>1394.89385</v>
      </c>
      <c r="F13" s="22"/>
      <c r="G13" s="21">
        <f>G5+G7+G9+G12</f>
        <v>561.9263</v>
      </c>
      <c r="H13" s="21">
        <f t="shared" ref="G13:H13" si="3">H11+H12</f>
        <v>1956.82015</v>
      </c>
    </row>
    <row r="14" ht="23" customHeight="1" spans="1:8">
      <c r="A14" s="34" t="s">
        <v>30</v>
      </c>
      <c r="B14" s="24">
        <v>2849.35</v>
      </c>
      <c r="C14" s="35"/>
      <c r="D14" s="25" t="s">
        <v>31</v>
      </c>
      <c r="E14" s="21">
        <f>B14*D14</f>
        <v>14.24675</v>
      </c>
      <c r="F14" s="36"/>
      <c r="G14" s="37"/>
      <c r="H14" s="21">
        <f>E14+G14</f>
        <v>14.24675</v>
      </c>
    </row>
    <row r="15" ht="23" customHeight="1" spans="1:8">
      <c r="A15" s="38"/>
      <c r="B15" s="24">
        <v>2849.35</v>
      </c>
      <c r="C15" s="39"/>
      <c r="D15" s="25" t="s">
        <v>16</v>
      </c>
      <c r="E15" s="21">
        <f t="shared" ref="E15:E21" si="4">B15*D15</f>
        <v>19.94545</v>
      </c>
      <c r="F15" s="40"/>
      <c r="G15" s="41"/>
      <c r="H15" s="21">
        <f t="shared" ref="H15:H21" si="5">E15+G15</f>
        <v>19.94545</v>
      </c>
    </row>
    <row r="16" ht="23" customHeight="1" spans="1:8">
      <c r="A16" s="38"/>
      <c r="B16" s="24">
        <v>2849.35</v>
      </c>
      <c r="C16" s="39"/>
      <c r="D16" s="25" t="s">
        <v>32</v>
      </c>
      <c r="E16" s="21">
        <f t="shared" si="4"/>
        <v>28.4935</v>
      </c>
      <c r="F16" s="40"/>
      <c r="G16" s="41"/>
      <c r="H16" s="21">
        <f t="shared" si="5"/>
        <v>28.4935</v>
      </c>
    </row>
    <row r="17" ht="23" customHeight="1" spans="1:8">
      <c r="A17" s="38"/>
      <c r="B17" s="24">
        <v>2849.35</v>
      </c>
      <c r="C17" s="39"/>
      <c r="D17" s="25" t="s">
        <v>33</v>
      </c>
      <c r="E17" s="21">
        <f t="shared" si="4"/>
        <v>34.1922</v>
      </c>
      <c r="F17" s="40"/>
      <c r="G17" s="41"/>
      <c r="H17" s="21">
        <f t="shared" si="5"/>
        <v>34.1922</v>
      </c>
    </row>
    <row r="18" ht="23" customHeight="1" spans="1:8">
      <c r="A18" s="38"/>
      <c r="B18" s="24">
        <v>2849.35</v>
      </c>
      <c r="C18" s="39"/>
      <c r="D18" s="25" t="s">
        <v>34</v>
      </c>
      <c r="E18" s="21">
        <f t="shared" si="4"/>
        <v>42.74025</v>
      </c>
      <c r="F18" s="40"/>
      <c r="G18" s="41"/>
      <c r="H18" s="21">
        <f t="shared" si="5"/>
        <v>42.74025</v>
      </c>
    </row>
    <row r="19" ht="23" customHeight="1" spans="1:8">
      <c r="A19" s="38"/>
      <c r="B19" s="24">
        <v>2849.35</v>
      </c>
      <c r="C19" s="39"/>
      <c r="D19" s="25" t="s">
        <v>35</v>
      </c>
      <c r="E19" s="21">
        <f t="shared" si="4"/>
        <v>48.43895</v>
      </c>
      <c r="F19" s="40"/>
      <c r="G19" s="41"/>
      <c r="H19" s="21">
        <f t="shared" si="5"/>
        <v>48.43895</v>
      </c>
    </row>
    <row r="20" ht="23" customHeight="1" spans="1:8">
      <c r="A20" s="38"/>
      <c r="B20" s="24">
        <v>2849.35</v>
      </c>
      <c r="C20" s="39"/>
      <c r="D20" s="25" t="s">
        <v>36</v>
      </c>
      <c r="E20" s="21">
        <f t="shared" si="4"/>
        <v>54.13765</v>
      </c>
      <c r="F20" s="40"/>
      <c r="G20" s="41"/>
      <c r="H20" s="21">
        <f t="shared" si="5"/>
        <v>54.13765</v>
      </c>
    </row>
    <row r="21" ht="23" customHeight="1" spans="1:8">
      <c r="A21" s="42"/>
      <c r="B21" s="24">
        <v>2849.35</v>
      </c>
      <c r="C21" s="43"/>
      <c r="D21" s="25" t="s">
        <v>37</v>
      </c>
      <c r="E21" s="21">
        <f t="shared" si="4"/>
        <v>71.23375</v>
      </c>
      <c r="F21" s="44"/>
      <c r="G21" s="45"/>
      <c r="H21" s="21">
        <f t="shared" si="5"/>
        <v>71.23375</v>
      </c>
    </row>
    <row r="22" ht="18.75" spans="1:8">
      <c r="A22" s="46"/>
      <c r="B22" s="47"/>
      <c r="C22" s="47"/>
      <c r="D22" s="48"/>
      <c r="E22" s="47"/>
      <c r="F22" s="49"/>
      <c r="G22" s="50"/>
      <c r="H22" s="50"/>
    </row>
    <row r="23" ht="9" customHeight="1" spans="1:8">
      <c r="A23" s="46"/>
      <c r="B23" s="47"/>
      <c r="C23" s="47"/>
      <c r="D23" s="48"/>
      <c r="E23" s="47"/>
      <c r="F23" s="49"/>
      <c r="G23" s="50"/>
      <c r="H23" s="50"/>
    </row>
    <row r="24" ht="26" customHeight="1" spans="1:8">
      <c r="A24" s="51"/>
      <c r="B24" s="50"/>
      <c r="C24" s="50"/>
      <c r="D24" s="49"/>
      <c r="E24" s="52" t="s">
        <v>38</v>
      </c>
      <c r="F24" s="52"/>
      <c r="G24" s="52"/>
      <c r="H24" s="52"/>
    </row>
    <row r="25" ht="18.75" spans="1:8">
      <c r="A25" s="51"/>
      <c r="B25" s="50"/>
      <c r="C25" s="50"/>
      <c r="D25" s="49"/>
      <c r="E25" s="47" t="s">
        <v>39</v>
      </c>
      <c r="F25" s="47"/>
      <c r="G25" s="47"/>
      <c r="H25" s="47"/>
    </row>
    <row r="26" spans="1:8">
      <c r="A26" s="51"/>
      <c r="B26" s="50"/>
      <c r="C26" s="50"/>
      <c r="D26" s="49"/>
      <c r="E26" s="50"/>
      <c r="F26" s="50"/>
      <c r="G26" s="50"/>
      <c r="H26" s="50"/>
    </row>
    <row r="27" spans="1:8">
      <c r="A27" s="51"/>
      <c r="B27" s="50"/>
      <c r="C27" s="50"/>
      <c r="D27" s="49"/>
      <c r="E27" s="50"/>
      <c r="F27" s="49"/>
      <c r="G27" s="50"/>
      <c r="H27" s="50"/>
    </row>
  </sheetData>
  <mergeCells count="15">
    <mergeCell ref="A2:H2"/>
    <mergeCell ref="B3:C3"/>
    <mergeCell ref="D3:E3"/>
    <mergeCell ref="F3:G3"/>
    <mergeCell ref="B8:D8"/>
    <mergeCell ref="B11:D11"/>
    <mergeCell ref="B13:D13"/>
    <mergeCell ref="E24:H24"/>
    <mergeCell ref="E25:H25"/>
    <mergeCell ref="E26:F26"/>
    <mergeCell ref="A3:A4"/>
    <mergeCell ref="A14:A21"/>
    <mergeCell ref="C14:C21"/>
    <mergeCell ref="H3:H4"/>
    <mergeCell ref="F14:G21"/>
  </mergeCells>
  <printOptions horizontalCentered="1"/>
  <pageMargins left="0.118055555555556" right="0.118055555555556" top="0.11875" bottom="0.11875" header="0.11875" footer="0.11875"/>
  <pageSetup paperSize="9" scale="93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K10" sqref="K10"/>
    </sheetView>
  </sheetViews>
  <sheetFormatPr defaultColWidth="9" defaultRowHeight="13.5"/>
  <cols>
    <col min="1" max="1" width="11.875" style="1" customWidth="1"/>
    <col min="2" max="2" width="11.875" style="2"/>
    <col min="3" max="6" width="11.875" style="2" customWidth="1"/>
    <col min="7" max="7" width="14.5" style="2"/>
    <col min="8" max="8" width="6" style="3" customWidth="1"/>
    <col min="9" max="9" width="11.875" style="2"/>
    <col min="10" max="10" width="9.125" style="1"/>
    <col min="11" max="16384" width="9" style="1"/>
  </cols>
  <sheetData>
    <row r="1" customHeight="1"/>
    <row r="2" ht="27" customHeight="1" spans="1:9">
      <c r="A2" s="4" t="s">
        <v>40</v>
      </c>
      <c r="B2" s="5"/>
      <c r="C2" s="5"/>
      <c r="D2" s="5"/>
      <c r="E2" s="5"/>
      <c r="F2" s="5"/>
      <c r="G2" s="5"/>
      <c r="H2" s="4"/>
      <c r="I2" s="5"/>
    </row>
    <row r="3" ht="39" customHeight="1" spans="1:9">
      <c r="A3" s="4" t="s">
        <v>1</v>
      </c>
      <c r="B3" s="5" t="s">
        <v>41</v>
      </c>
      <c r="C3" s="5" t="s">
        <v>8</v>
      </c>
      <c r="D3" s="5" t="s">
        <v>9</v>
      </c>
      <c r="E3" s="5" t="s">
        <v>10</v>
      </c>
      <c r="F3" s="5" t="s">
        <v>11</v>
      </c>
      <c r="G3" s="5" t="s">
        <v>5</v>
      </c>
      <c r="H3" s="6" t="s">
        <v>42</v>
      </c>
      <c r="I3" s="5" t="s">
        <v>43</v>
      </c>
    </row>
    <row r="4" ht="18.75" spans="1:10">
      <c r="A4" s="4" t="s">
        <v>12</v>
      </c>
      <c r="B4" s="7">
        <v>2849.35</v>
      </c>
      <c r="C4" s="7">
        <v>0.2</v>
      </c>
      <c r="D4" s="7">
        <f>B4*C4</f>
        <v>569.87</v>
      </c>
      <c r="E4" s="7">
        <v>0.08</v>
      </c>
      <c r="F4" s="7">
        <f>B4*E4</f>
        <v>227.948</v>
      </c>
      <c r="G4" s="7">
        <f>D4+F4</f>
        <v>797.818</v>
      </c>
      <c r="H4" s="8">
        <v>3</v>
      </c>
      <c r="I4" s="10">
        <f>G4*H4</f>
        <v>2393.454</v>
      </c>
      <c r="J4" s="11"/>
    </row>
    <row r="5" ht="18.75" spans="1:9">
      <c r="A5" s="4" t="s">
        <v>15</v>
      </c>
      <c r="B5" s="7"/>
      <c r="C5" s="7">
        <v>0.007</v>
      </c>
      <c r="D5" s="7">
        <f t="shared" ref="D5:D12" si="0">B5*C5</f>
        <v>0</v>
      </c>
      <c r="E5" s="7">
        <v>0</v>
      </c>
      <c r="F5" s="7">
        <f t="shared" ref="F5:F12" si="1">B5*E5</f>
        <v>0</v>
      </c>
      <c r="G5" s="7">
        <f t="shared" ref="G5:G12" si="2">D5+F5</f>
        <v>0</v>
      </c>
      <c r="H5" s="8"/>
      <c r="I5" s="10"/>
    </row>
    <row r="6" ht="18.75" spans="1:9">
      <c r="A6" s="4" t="s">
        <v>17</v>
      </c>
      <c r="B6" s="7"/>
      <c r="C6" s="7">
        <v>0.007</v>
      </c>
      <c r="D6" s="7">
        <f t="shared" si="0"/>
        <v>0</v>
      </c>
      <c r="E6" s="7">
        <v>0.003</v>
      </c>
      <c r="F6" s="7">
        <f t="shared" si="1"/>
        <v>0</v>
      </c>
      <c r="G6" s="7">
        <f t="shared" si="2"/>
        <v>0</v>
      </c>
      <c r="H6" s="8"/>
      <c r="I6" s="10"/>
    </row>
    <row r="7" ht="18.75" spans="1:9">
      <c r="A7" s="4" t="s">
        <v>20</v>
      </c>
      <c r="B7" s="7">
        <v>4666.67</v>
      </c>
      <c r="C7" s="7">
        <v>0.08</v>
      </c>
      <c r="D7" s="7">
        <f t="shared" si="0"/>
        <v>373.3336</v>
      </c>
      <c r="E7" s="7">
        <v>0.02</v>
      </c>
      <c r="F7" s="7">
        <f t="shared" si="1"/>
        <v>93.3334</v>
      </c>
      <c r="G7" s="7">
        <f t="shared" si="2"/>
        <v>466.667</v>
      </c>
      <c r="H7" s="8">
        <v>10</v>
      </c>
      <c r="I7" s="10">
        <f>490*H7</f>
        <v>4900</v>
      </c>
    </row>
    <row r="8" ht="18.75" spans="1:9">
      <c r="A8" s="4" t="s">
        <v>23</v>
      </c>
      <c r="B8" s="7">
        <v>4666.67</v>
      </c>
      <c r="C8" s="7">
        <v>0.005</v>
      </c>
      <c r="D8" s="7">
        <f t="shared" si="0"/>
        <v>23.33335</v>
      </c>
      <c r="E8" s="7">
        <v>0</v>
      </c>
      <c r="F8" s="7">
        <f t="shared" si="1"/>
        <v>0</v>
      </c>
      <c r="G8" s="7">
        <f t="shared" si="2"/>
        <v>23.33335</v>
      </c>
      <c r="H8" s="8"/>
      <c r="I8" s="10"/>
    </row>
    <row r="9" ht="18.75" spans="1:9">
      <c r="A9" s="4" t="s">
        <v>26</v>
      </c>
      <c r="B9" s="7"/>
      <c r="C9" s="7">
        <v>0.11</v>
      </c>
      <c r="D9" s="7">
        <f t="shared" si="0"/>
        <v>0</v>
      </c>
      <c r="E9" s="7">
        <v>0.07</v>
      </c>
      <c r="F9" s="7">
        <f t="shared" si="1"/>
        <v>0</v>
      </c>
      <c r="G9" s="7">
        <f t="shared" si="2"/>
        <v>0</v>
      </c>
      <c r="H9" s="8"/>
      <c r="I9" s="10"/>
    </row>
    <row r="10" ht="37.5" spans="1:9">
      <c r="A10" s="6" t="s">
        <v>44</v>
      </c>
      <c r="B10" s="7"/>
      <c r="C10" s="7"/>
      <c r="D10" s="7"/>
      <c r="E10" s="7"/>
      <c r="F10" s="7"/>
      <c r="G10" s="7"/>
      <c r="H10" s="8"/>
      <c r="I10" s="10"/>
    </row>
    <row r="11" ht="24" customHeight="1" spans="1:9">
      <c r="A11" s="4" t="s">
        <v>45</v>
      </c>
      <c r="B11" s="7"/>
      <c r="C11" s="7"/>
      <c r="D11" s="7"/>
      <c r="E11" s="7"/>
      <c r="F11" s="7"/>
      <c r="G11" s="7">
        <v>30</v>
      </c>
      <c r="H11" s="8">
        <v>10</v>
      </c>
      <c r="I11" s="10">
        <f>G11*H11</f>
        <v>300</v>
      </c>
    </row>
    <row r="12" ht="18.75" spans="1:9">
      <c r="A12" s="4" t="s">
        <v>29</v>
      </c>
      <c r="B12" s="5"/>
      <c r="C12" s="5"/>
      <c r="D12" s="7"/>
      <c r="E12" s="7"/>
      <c r="F12" s="7"/>
      <c r="G12" s="7">
        <f>SUM(G4:G11)</f>
        <v>1317.81835</v>
      </c>
      <c r="H12" s="8"/>
      <c r="I12" s="10">
        <f>SUM(I4:I11)</f>
        <v>7593.454</v>
      </c>
    </row>
    <row r="13" ht="21" customHeight="1" spans="2:7">
      <c r="B13" s="9" t="s">
        <v>46</v>
      </c>
      <c r="C13" s="9"/>
      <c r="D13" s="9" t="s">
        <v>47</v>
      </c>
      <c r="E13" s="9"/>
      <c r="F13" s="9"/>
      <c r="G13" s="9"/>
    </row>
  </sheetData>
  <mergeCells count="4">
    <mergeCell ref="A2:I2"/>
    <mergeCell ref="A12:C12"/>
    <mergeCell ref="B13:C13"/>
    <mergeCell ref="D13:G13"/>
  </mergeCells>
  <pageMargins left="0.699305555555556" right="0.699305555555556" top="0.75" bottom="0.75" header="0.3" footer="0.3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2016-07-27T06:32:00Z</dcterms:created>
  <cp:lastPrinted>2017-06-27T03:29:00Z</cp:lastPrinted>
  <dcterms:modified xsi:type="dcterms:W3CDTF">2017-09-08T02:43:38Z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