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elin/Documents/数联软件/联合实验室/项目管理系统/项目绩效管理系统/项目绩效管理 需求调整 2022.7/"/>
    </mc:Choice>
  </mc:AlternateContent>
  <xr:revisionPtr revIDLastSave="0" documentId="13_ncr:1_{7EF87C83-AEEA-7242-8B7E-69752344BC5C}" xr6:coauthVersionLast="46" xr6:coauthVersionMax="46" xr10:uidLastSave="{00000000-0000-0000-0000-000000000000}"/>
  <bookViews>
    <workbookView xWindow="0" yWindow="500" windowWidth="33600" windowHeight="18820" activeTab="4" xr2:uid="{00000000-000D-0000-FFFF-FFFF00000000}"/>
  </bookViews>
  <sheets>
    <sheet name="总表" sheetId="1" r:id="rId1"/>
    <sheet name="对外报价" sheetId="5" r:id="rId2"/>
    <sheet name="销售清单" sheetId="2" r:id="rId3"/>
    <sheet name="采购列表" sheetId="3" r:id="rId4"/>
    <sheet name="项目人员成本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5" l="1"/>
  <c r="C28" i="1"/>
  <c r="C19" i="5"/>
  <c r="C27" i="1"/>
  <c r="I21" i="5"/>
  <c r="I20" i="5"/>
  <c r="C19" i="1"/>
  <c r="C25" i="1"/>
  <c r="G8" i="4"/>
  <c r="H8" i="4"/>
  <c r="J4" i="4"/>
  <c r="J5" i="4"/>
  <c r="J6" i="4"/>
  <c r="J7" i="4"/>
  <c r="J3" i="4"/>
  <c r="J8" i="4" s="1"/>
  <c r="I4" i="4"/>
  <c r="I5" i="4"/>
  <c r="I6" i="4"/>
  <c r="I7" i="4"/>
  <c r="I3" i="4"/>
  <c r="I8" i="4" s="1"/>
  <c r="F8" i="4"/>
</calcChain>
</file>

<file path=xl/sharedStrings.xml><?xml version="1.0" encoding="utf-8"?>
<sst xmlns="http://schemas.openxmlformats.org/spreadsheetml/2006/main" count="188" uniqueCount="93">
  <si>
    <t/>
  </si>
  <si>
    <t>预算金额</t>
  </si>
  <si>
    <t>合同金额</t>
  </si>
  <si>
    <t>450000.00</t>
  </si>
  <si>
    <t>合同收款</t>
  </si>
  <si>
    <t>424528.30</t>
  </si>
  <si>
    <t>销项税额</t>
  </si>
  <si>
    <t>25471.70</t>
  </si>
  <si>
    <t>采购金额</t>
  </si>
  <si>
    <t>0</t>
  </si>
  <si>
    <t>外采成本</t>
  </si>
  <si>
    <t>进项税额</t>
  </si>
  <si>
    <t>人员成本</t>
  </si>
  <si>
    <t>179000</t>
  </si>
  <si>
    <t>成本合计</t>
  </si>
  <si>
    <t>3183.96</t>
  </si>
  <si>
    <t>费用合计</t>
  </si>
  <si>
    <t>营业利润</t>
  </si>
  <si>
    <t>242344.34</t>
  </si>
  <si>
    <t>毛利率(%)</t>
  </si>
  <si>
    <t>57.09</t>
  </si>
  <si>
    <t>万国数据Test5销售清单列表 2022年06月29日</t>
  </si>
  <si>
    <t>序号</t>
  </si>
  <si>
    <t>商品ID</t>
  </si>
  <si>
    <t>商品名称</t>
  </si>
  <si>
    <t>成本</t>
  </si>
  <si>
    <t>成本利润率</t>
  </si>
  <si>
    <t>预算税率</t>
  </si>
  <si>
    <t>预算收入</t>
  </si>
  <si>
    <t>预算税额</t>
  </si>
  <si>
    <t>备注</t>
  </si>
  <si>
    <t>1</t>
  </si>
  <si>
    <t>305</t>
  </si>
  <si>
    <t>cloudflux</t>
  </si>
  <si>
    <t>0.00</t>
  </si>
  <si>
    <t>100.00</t>
  </si>
  <si>
    <t>6.00</t>
  </si>
  <si>
    <t>供应商名称（全称）</t>
  </si>
  <si>
    <t>采购商品</t>
  </si>
  <si>
    <t>税率（预算）</t>
  </si>
  <si>
    <t>税额（预算）</t>
  </si>
  <si>
    <t>预算成本</t>
  </si>
  <si>
    <t>万国数据Test5预算人员列表 2022年06月29日</t>
  </si>
  <si>
    <t>姓名</t>
  </si>
  <si>
    <t>岗位</t>
  </si>
  <si>
    <t>级别</t>
  </si>
  <si>
    <t>差旅预算费用</t>
  </si>
  <si>
    <t>李博</t>
  </si>
  <si>
    <t>项目经理</t>
  </si>
  <si>
    <t>中级</t>
  </si>
  <si>
    <t>孙舜杰</t>
  </si>
  <si>
    <t>后端工程师</t>
  </si>
  <si>
    <t>牛海波</t>
  </si>
  <si>
    <t>初级</t>
  </si>
  <si>
    <t>王顺昌</t>
  </si>
  <si>
    <t>测试工程师</t>
  </si>
  <si>
    <t>谢中原</t>
  </si>
  <si>
    <t>前端工程师</t>
  </si>
  <si>
    <t>销售价</t>
    <phoneticPr fontId="12" type="noConversion"/>
  </si>
  <si>
    <t>天数</t>
    <phoneticPr fontId="12" type="noConversion"/>
  </si>
  <si>
    <t>成本合计</t>
    <phoneticPr fontId="12" type="noConversion"/>
  </si>
  <si>
    <t>销售合计</t>
    <phoneticPr fontId="12" type="noConversion"/>
  </si>
  <si>
    <t>合计</t>
    <phoneticPr fontId="12" type="noConversion"/>
  </si>
  <si>
    <t>成本价</t>
    <phoneticPr fontId="12" type="noConversion"/>
  </si>
  <si>
    <t>收款</t>
    <phoneticPr fontId="12" type="noConversion"/>
  </si>
  <si>
    <t>成本</t>
    <phoneticPr fontId="12" type="noConversion"/>
  </si>
  <si>
    <t>税金及附加</t>
    <phoneticPr fontId="12" type="noConversion"/>
  </si>
  <si>
    <t>费用</t>
    <phoneticPr fontId="12" type="noConversion"/>
  </si>
  <si>
    <t>项目奖金</t>
    <phoneticPr fontId="12" type="noConversion"/>
  </si>
  <si>
    <t>销售奖励</t>
    <phoneticPr fontId="12" type="noConversion"/>
  </si>
  <si>
    <t>共享奖励</t>
    <phoneticPr fontId="12" type="noConversion"/>
  </si>
  <si>
    <t>管理奖励</t>
    <phoneticPr fontId="12" type="noConversion"/>
  </si>
  <si>
    <t>团队奖励</t>
    <phoneticPr fontId="12" type="noConversion"/>
  </si>
  <si>
    <t>奖金合计</t>
    <phoneticPr fontId="12" type="noConversion"/>
  </si>
  <si>
    <t>利润</t>
    <phoneticPr fontId="12" type="noConversion"/>
  </si>
  <si>
    <t>营业利润（45%）</t>
    <phoneticPr fontId="12" type="noConversion"/>
  </si>
  <si>
    <t>C5*0.45</t>
    <phoneticPr fontId="12" type="noConversion"/>
  </si>
  <si>
    <t>C19*5%</t>
    <phoneticPr fontId="12" type="noConversion"/>
  </si>
  <si>
    <t>C19*0.1*0.1</t>
    <phoneticPr fontId="12" type="noConversion"/>
  </si>
  <si>
    <t>C19*0.1*0.2</t>
    <phoneticPr fontId="12" type="noConversion"/>
  </si>
  <si>
    <t>C19*0.1*0.7</t>
    <phoneticPr fontId="12" type="noConversion"/>
  </si>
  <si>
    <t>万国数据Test5 资金预算详情表 
2022年06月29日</t>
    <phoneticPr fontId="12" type="noConversion"/>
  </si>
  <si>
    <t>营业利润</t>
    <phoneticPr fontId="12" type="noConversion"/>
  </si>
  <si>
    <t>C17-C25</t>
  </si>
  <si>
    <t>C27/C5</t>
  </si>
  <si>
    <t>人员成本-按销售价</t>
    <phoneticPr fontId="12" type="noConversion"/>
  </si>
  <si>
    <t>C5-C12-C13</t>
  </si>
  <si>
    <t>C5-C12-C13</t>
    <phoneticPr fontId="12" type="noConversion"/>
  </si>
  <si>
    <t>C17/C5</t>
  </si>
  <si>
    <t>C17/C5</t>
    <phoneticPr fontId="12" type="noConversion"/>
  </si>
  <si>
    <t>利润率（%）</t>
    <phoneticPr fontId="12" type="noConversion"/>
  </si>
  <si>
    <t>最终利润（扣除项目奖金）</t>
    <phoneticPr fontId="12" type="noConversion"/>
  </si>
  <si>
    <t>保留2位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</si>
</sst>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8">
    <font>
      <sz val="11"/>
      <color indexed="8"/>
      <name val="等线"/>
      <family val="2"/>
      <scheme val="minor"/>
    </font>
    <font>
      <sz val="14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4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4"/>
      <name val="宋体"/>
      <family val="3"/>
      <charset val="134"/>
    </font>
    <font>
      <b/>
      <sz val="12"/>
      <name val="宋体"/>
      <family val="3"/>
      <charset val="134"/>
    </font>
    <font>
      <sz val="14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2"/>
      <color rgb="FFFF0000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1"/>
      <color indexed="8"/>
      <name val="等线"/>
      <family val="4"/>
      <charset val="134"/>
      <scheme val="minor"/>
    </font>
    <font>
      <sz val="11"/>
      <color rgb="FF000000"/>
      <name val="等线"/>
      <family val="4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left" vertical="top" wrapText="1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15" fillId="2" borderId="1" xfId="0" applyFont="1" applyFill="1" applyBorder="1">
      <alignment vertical="center"/>
    </xf>
    <xf numFmtId="0" fontId="16" fillId="0" borderId="0" xfId="0" applyFont="1">
      <alignment vertical="center"/>
    </xf>
    <xf numFmtId="0" fontId="14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wrapText="1"/>
    </xf>
    <xf numFmtId="176" fontId="3" fillId="0" borderId="1" xfId="0" applyNumberFormat="1" applyFont="1" applyBorder="1" applyAlignment="1">
      <alignment horizontal="left" vertical="top" wrapText="1"/>
    </xf>
    <xf numFmtId="176" fontId="2" fillId="0" borderId="1" xfId="0" applyNumberFormat="1" applyFont="1" applyBorder="1" applyAlignment="1">
      <alignment horizontal="left" wrapText="1"/>
    </xf>
    <xf numFmtId="176" fontId="2" fillId="2" borderId="1" xfId="0" applyNumberFormat="1" applyFont="1" applyFill="1" applyBorder="1" applyAlignment="1">
      <alignment horizontal="left" wrapText="1"/>
    </xf>
    <xf numFmtId="176" fontId="3" fillId="2" borderId="1" xfId="0" applyNumberFormat="1" applyFont="1" applyFill="1" applyBorder="1" applyAlignment="1">
      <alignment horizontal="left" vertical="top" wrapText="1"/>
    </xf>
    <xf numFmtId="176" fontId="0" fillId="2" borderId="1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left" vertical="center"/>
    </xf>
    <xf numFmtId="0" fontId="17" fillId="0" borderId="0" xfId="0" applyFont="1">
      <alignment vertical="center"/>
    </xf>
    <xf numFmtId="0" fontId="1" fillId="0" borderId="1" xfId="0" applyFont="1" applyBorder="1" applyAlignment="1">
      <alignment horizontal="center" wrapText="1"/>
    </xf>
    <xf numFmtId="0" fontId="0" fillId="0" borderId="0" xfId="0">
      <alignment vertical="center"/>
    </xf>
    <xf numFmtId="0" fontId="4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workbookViewId="0">
      <selection activeCell="C30" sqref="C30"/>
    </sheetView>
  </sheetViews>
  <sheetFormatPr baseColWidth="10" defaultColWidth="8.83203125" defaultRowHeight="15"/>
  <cols>
    <col min="1" max="1" width="15.1640625" customWidth="1"/>
    <col min="2" max="2" width="17.6640625" customWidth="1"/>
    <col min="3" max="3" width="19" customWidth="1"/>
    <col min="4" max="4" width="12" customWidth="1"/>
  </cols>
  <sheetData>
    <row r="1" spans="1:3" ht="53" customHeight="1">
      <c r="A1" s="25" t="s">
        <v>81</v>
      </c>
      <c r="B1" s="26"/>
      <c r="C1" s="26"/>
    </row>
    <row r="2" spans="1:3" ht="16">
      <c r="A2" s="1" t="s">
        <v>0</v>
      </c>
      <c r="C2" s="17" t="s">
        <v>1</v>
      </c>
    </row>
    <row r="3" spans="1:3" ht="16">
      <c r="A3" s="1" t="s">
        <v>64</v>
      </c>
      <c r="B3" s="1" t="s">
        <v>0</v>
      </c>
      <c r="C3" s="17" t="s">
        <v>0</v>
      </c>
    </row>
    <row r="4" spans="1:3" ht="16">
      <c r="A4" s="2" t="s">
        <v>0</v>
      </c>
      <c r="B4" s="2" t="s">
        <v>2</v>
      </c>
      <c r="C4" s="18" t="s">
        <v>3</v>
      </c>
    </row>
    <row r="5" spans="1:3" ht="16">
      <c r="A5" s="2" t="s">
        <v>0</v>
      </c>
      <c r="B5" s="2" t="s">
        <v>4</v>
      </c>
      <c r="C5" s="18" t="s">
        <v>5</v>
      </c>
    </row>
    <row r="6" spans="1:3" ht="16">
      <c r="A6" s="2" t="s">
        <v>0</v>
      </c>
      <c r="B6" s="2" t="s">
        <v>6</v>
      </c>
      <c r="C6" s="18" t="s">
        <v>7</v>
      </c>
    </row>
    <row r="7" spans="1:3" ht="16">
      <c r="A7" s="1" t="s">
        <v>65</v>
      </c>
      <c r="B7" s="1" t="s">
        <v>0</v>
      </c>
      <c r="C7" s="19" t="s">
        <v>0</v>
      </c>
    </row>
    <row r="8" spans="1:3" ht="16">
      <c r="A8" s="2" t="s">
        <v>0</v>
      </c>
      <c r="B8" s="2" t="s">
        <v>8</v>
      </c>
      <c r="C8" s="18" t="s">
        <v>9</v>
      </c>
    </row>
    <row r="9" spans="1:3" ht="16">
      <c r="A9" s="2" t="s">
        <v>0</v>
      </c>
      <c r="B9" s="2" t="s">
        <v>10</v>
      </c>
      <c r="C9" s="18" t="s">
        <v>9</v>
      </c>
    </row>
    <row r="10" spans="1:3" ht="16">
      <c r="A10" s="2" t="s">
        <v>0</v>
      </c>
      <c r="B10" s="2" t="s">
        <v>11</v>
      </c>
      <c r="C10" s="18" t="s">
        <v>9</v>
      </c>
    </row>
    <row r="11" spans="1:3" ht="16">
      <c r="A11" s="2" t="s">
        <v>0</v>
      </c>
      <c r="B11" s="2" t="s">
        <v>12</v>
      </c>
      <c r="C11" s="18" t="s">
        <v>13</v>
      </c>
    </row>
    <row r="12" spans="1:3" ht="16">
      <c r="A12" s="2" t="s">
        <v>0</v>
      </c>
      <c r="B12" s="2" t="s">
        <v>14</v>
      </c>
      <c r="C12" s="18" t="s">
        <v>13</v>
      </c>
    </row>
    <row r="13" spans="1:3" ht="16">
      <c r="A13" s="1" t="s">
        <v>66</v>
      </c>
      <c r="B13" s="1" t="s">
        <v>0</v>
      </c>
      <c r="C13" s="18" t="s">
        <v>15</v>
      </c>
    </row>
    <row r="14" spans="1:3" ht="16">
      <c r="A14" s="1" t="s">
        <v>67</v>
      </c>
      <c r="B14" s="1" t="s">
        <v>0</v>
      </c>
      <c r="C14" s="19" t="s">
        <v>0</v>
      </c>
    </row>
    <row r="15" spans="1:3" ht="16">
      <c r="A15" s="2" t="s">
        <v>0</v>
      </c>
      <c r="B15" s="2" t="s">
        <v>16</v>
      </c>
      <c r="C15" s="18" t="s">
        <v>9</v>
      </c>
    </row>
    <row r="16" spans="1:3" ht="16">
      <c r="A16" s="1" t="s">
        <v>74</v>
      </c>
      <c r="B16" s="1" t="s">
        <v>0</v>
      </c>
      <c r="C16" s="19" t="s">
        <v>0</v>
      </c>
    </row>
    <row r="17" spans="1:4" ht="16">
      <c r="A17" s="2" t="s">
        <v>0</v>
      </c>
      <c r="B17" s="2" t="s">
        <v>17</v>
      </c>
      <c r="C17" s="18" t="s">
        <v>18</v>
      </c>
      <c r="D17" t="s">
        <v>87</v>
      </c>
    </row>
    <row r="18" spans="1:4" ht="16">
      <c r="A18" s="2" t="s">
        <v>0</v>
      </c>
      <c r="B18" s="2" t="s">
        <v>19</v>
      </c>
      <c r="C18" s="18" t="s">
        <v>20</v>
      </c>
      <c r="D18" t="s">
        <v>89</v>
      </c>
    </row>
    <row r="19" spans="1:4" ht="16">
      <c r="A19" s="2"/>
      <c r="B19" s="10" t="s">
        <v>75</v>
      </c>
      <c r="C19" s="18">
        <f>C5*0.45</f>
        <v>191037.73499999999</v>
      </c>
      <c r="D19" t="s">
        <v>76</v>
      </c>
    </row>
    <row r="20" spans="1:4" ht="16">
      <c r="A20" s="9" t="s">
        <v>68</v>
      </c>
      <c r="B20" s="9" t="s">
        <v>0</v>
      </c>
      <c r="C20" s="20" t="s">
        <v>0</v>
      </c>
    </row>
    <row r="21" spans="1:4" ht="16">
      <c r="A21" s="10" t="s">
        <v>0</v>
      </c>
      <c r="B21" s="10" t="s">
        <v>69</v>
      </c>
      <c r="C21" s="21">
        <v>9551.8867499999997</v>
      </c>
      <c r="D21" t="s">
        <v>77</v>
      </c>
    </row>
    <row r="22" spans="1:4" ht="16">
      <c r="A22" s="10" t="s">
        <v>0</v>
      </c>
      <c r="B22" s="10" t="s">
        <v>70</v>
      </c>
      <c r="C22" s="21">
        <v>1910.37735</v>
      </c>
      <c r="D22" t="s">
        <v>78</v>
      </c>
    </row>
    <row r="23" spans="1:4" ht="16">
      <c r="A23" s="10" t="s">
        <v>0</v>
      </c>
      <c r="B23" s="10" t="s">
        <v>71</v>
      </c>
      <c r="C23" s="21">
        <v>3820.7547</v>
      </c>
      <c r="D23" t="s">
        <v>79</v>
      </c>
    </row>
    <row r="24" spans="1:4">
      <c r="A24" s="13"/>
      <c r="B24" s="13" t="s">
        <v>72</v>
      </c>
      <c r="C24" s="22">
        <v>13372.641449999999</v>
      </c>
      <c r="D24" t="s">
        <v>80</v>
      </c>
    </row>
    <row r="25" spans="1:4" ht="16">
      <c r="A25" s="11"/>
      <c r="B25" s="10" t="s">
        <v>73</v>
      </c>
      <c r="C25" s="23">
        <f>SUM(C21:C24)</f>
        <v>28655.660250000001</v>
      </c>
    </row>
    <row r="26" spans="1:4">
      <c r="A26" s="14" t="s">
        <v>91</v>
      </c>
      <c r="B26" s="13"/>
      <c r="C26" s="22"/>
    </row>
    <row r="27" spans="1:4" ht="16">
      <c r="A27" s="13"/>
      <c r="B27" s="10" t="s">
        <v>82</v>
      </c>
      <c r="C27" s="22">
        <f>C17-C25</f>
        <v>213688.67975000001</v>
      </c>
      <c r="D27" t="s">
        <v>83</v>
      </c>
    </row>
    <row r="28" spans="1:4" ht="16">
      <c r="A28" s="13"/>
      <c r="B28" s="10" t="s">
        <v>90</v>
      </c>
      <c r="C28" s="22">
        <f>C27/C5*100</f>
        <v>50.335555898158034</v>
      </c>
      <c r="D28" t="s">
        <v>84</v>
      </c>
    </row>
    <row r="30" spans="1:4">
      <c r="C30" s="24" t="s">
        <v>92</v>
      </c>
    </row>
  </sheetData>
  <mergeCells count="1">
    <mergeCell ref="A1:C1"/>
  </mergeCells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458BD-9F38-2C42-B0C2-2D7981CE6C74}">
  <dimension ref="A1:I21"/>
  <sheetViews>
    <sheetView workbookViewId="0">
      <selection activeCell="C18" sqref="C18"/>
    </sheetView>
  </sheetViews>
  <sheetFormatPr baseColWidth="10" defaultColWidth="8.83203125" defaultRowHeight="15"/>
  <cols>
    <col min="1" max="1" width="15.1640625" customWidth="1"/>
    <col min="2" max="2" width="17.6640625" customWidth="1"/>
    <col min="3" max="3" width="15.1640625" customWidth="1"/>
    <col min="4" max="4" width="12" customWidth="1"/>
  </cols>
  <sheetData>
    <row r="1" spans="1:3" ht="52" customHeight="1">
      <c r="A1" s="25" t="s">
        <v>81</v>
      </c>
      <c r="B1" s="26"/>
      <c r="C1" s="26"/>
    </row>
    <row r="2" spans="1:3" ht="16">
      <c r="A2" s="9" t="s">
        <v>0</v>
      </c>
      <c r="B2" s="12"/>
      <c r="C2" s="9" t="s">
        <v>1</v>
      </c>
    </row>
    <row r="3" spans="1:3" ht="16">
      <c r="A3" s="9" t="s">
        <v>64</v>
      </c>
      <c r="B3" s="9" t="s">
        <v>0</v>
      </c>
      <c r="C3" s="9" t="s">
        <v>0</v>
      </c>
    </row>
    <row r="4" spans="1:3" ht="16">
      <c r="A4" s="10" t="s">
        <v>0</v>
      </c>
      <c r="B4" s="10" t="s">
        <v>2</v>
      </c>
      <c r="C4" s="10" t="s">
        <v>3</v>
      </c>
    </row>
    <row r="5" spans="1:3" ht="16">
      <c r="A5" s="10" t="s">
        <v>0</v>
      </c>
      <c r="B5" s="10" t="s">
        <v>4</v>
      </c>
      <c r="C5" s="10" t="s">
        <v>5</v>
      </c>
    </row>
    <row r="6" spans="1:3" ht="16">
      <c r="A6" s="10" t="s">
        <v>0</v>
      </c>
      <c r="B6" s="10" t="s">
        <v>6</v>
      </c>
      <c r="C6" s="10" t="s">
        <v>7</v>
      </c>
    </row>
    <row r="7" spans="1:3" ht="16">
      <c r="A7" s="9" t="s">
        <v>65</v>
      </c>
      <c r="B7" s="9" t="s">
        <v>0</v>
      </c>
      <c r="C7" s="9" t="s">
        <v>0</v>
      </c>
    </row>
    <row r="8" spans="1:3" ht="16">
      <c r="A8" s="10" t="s">
        <v>0</v>
      </c>
      <c r="B8" s="10" t="s">
        <v>8</v>
      </c>
      <c r="C8" s="10" t="s">
        <v>9</v>
      </c>
    </row>
    <row r="9" spans="1:3" ht="16">
      <c r="A9" s="10" t="s">
        <v>0</v>
      </c>
      <c r="B9" s="10" t="s">
        <v>10</v>
      </c>
      <c r="C9" s="10" t="s">
        <v>9</v>
      </c>
    </row>
    <row r="10" spans="1:3" ht="16">
      <c r="A10" s="10" t="s">
        <v>0</v>
      </c>
      <c r="B10" s="10" t="s">
        <v>11</v>
      </c>
      <c r="C10" s="10" t="s">
        <v>9</v>
      </c>
    </row>
    <row r="11" spans="1:3" ht="32">
      <c r="A11" s="10" t="s">
        <v>0</v>
      </c>
      <c r="B11" s="16" t="s">
        <v>85</v>
      </c>
      <c r="C11" s="13">
        <v>268500</v>
      </c>
    </row>
    <row r="12" spans="1:3" ht="16">
      <c r="A12" s="10" t="s">
        <v>0</v>
      </c>
      <c r="B12" s="10" t="s">
        <v>14</v>
      </c>
      <c r="C12" s="13">
        <v>268500</v>
      </c>
    </row>
    <row r="13" spans="1:3" ht="16">
      <c r="A13" s="9" t="s">
        <v>66</v>
      </c>
      <c r="B13" s="9" t="s">
        <v>0</v>
      </c>
      <c r="C13" s="10" t="s">
        <v>15</v>
      </c>
    </row>
    <row r="14" spans="1:3" ht="16">
      <c r="A14" s="9" t="s">
        <v>67</v>
      </c>
      <c r="B14" s="9" t="s">
        <v>0</v>
      </c>
      <c r="C14" s="9" t="s">
        <v>0</v>
      </c>
    </row>
    <row r="15" spans="1:3" ht="16">
      <c r="A15" s="10" t="s">
        <v>0</v>
      </c>
      <c r="B15" s="10" t="s">
        <v>16</v>
      </c>
      <c r="C15" s="10" t="s">
        <v>9</v>
      </c>
    </row>
    <row r="16" spans="1:3" ht="16">
      <c r="A16" s="9" t="s">
        <v>74</v>
      </c>
      <c r="B16" s="9" t="s">
        <v>0</v>
      </c>
      <c r="C16" s="9" t="s">
        <v>0</v>
      </c>
    </row>
    <row r="17" spans="1:9" ht="16">
      <c r="A17" s="10" t="s">
        <v>0</v>
      </c>
      <c r="B17" s="10" t="s">
        <v>17</v>
      </c>
      <c r="C17" s="10">
        <v>152844.34</v>
      </c>
      <c r="D17" s="15" t="s">
        <v>86</v>
      </c>
    </row>
    <row r="18" spans="1:9" ht="16">
      <c r="A18" s="10" t="s">
        <v>0</v>
      </c>
      <c r="B18" s="10" t="s">
        <v>19</v>
      </c>
      <c r="C18" s="10">
        <f>C17/C5*100</f>
        <v>36.00333358223704</v>
      </c>
      <c r="D18" t="s">
        <v>88</v>
      </c>
    </row>
    <row r="19" spans="1:9" ht="16">
      <c r="A19" s="10"/>
      <c r="B19" s="10" t="s">
        <v>75</v>
      </c>
      <c r="C19" s="10">
        <f>C5*0.45</f>
        <v>191037.73499999999</v>
      </c>
      <c r="D19" t="s">
        <v>76</v>
      </c>
    </row>
    <row r="20" spans="1:9">
      <c r="I20" t="e">
        <f>H17-#REF!-#REF!</f>
        <v>#REF!</v>
      </c>
    </row>
    <row r="21" spans="1:9">
      <c r="I21" t="e">
        <f>H20/H17</f>
        <v>#DIV/0!</v>
      </c>
    </row>
  </sheetData>
  <mergeCells count="1">
    <mergeCell ref="A1:C1"/>
  </mergeCells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"/>
  <sheetViews>
    <sheetView workbookViewId="0">
      <selection sqref="A1:J1"/>
    </sheetView>
  </sheetViews>
  <sheetFormatPr baseColWidth="10" defaultColWidth="8.83203125" defaultRowHeight="15"/>
  <cols>
    <col min="1" max="9" width="15.1640625" customWidth="1"/>
  </cols>
  <sheetData>
    <row r="1" spans="1:10" ht="22.5" customHeight="1">
      <c r="A1" s="27" t="s">
        <v>21</v>
      </c>
      <c r="B1" s="26"/>
      <c r="C1" s="26"/>
      <c r="D1" s="26"/>
      <c r="E1" s="26"/>
      <c r="F1" s="26"/>
      <c r="G1" s="26"/>
      <c r="H1" s="26"/>
      <c r="I1" s="26"/>
      <c r="J1" s="26"/>
    </row>
    <row r="2" spans="1:10" ht="16">
      <c r="A2" s="3" t="s">
        <v>22</v>
      </c>
      <c r="B2" s="3" t="s">
        <v>23</v>
      </c>
      <c r="C2" s="3" t="s">
        <v>24</v>
      </c>
      <c r="D2" s="3" t="s">
        <v>25</v>
      </c>
      <c r="E2" s="3" t="s">
        <v>26</v>
      </c>
      <c r="F2" s="3" t="s">
        <v>1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16">
      <c r="A3" s="4" t="s">
        <v>31</v>
      </c>
      <c r="B3" s="4" t="s">
        <v>32</v>
      </c>
      <c r="C3" s="4" t="s">
        <v>33</v>
      </c>
      <c r="D3" s="4" t="s">
        <v>34</v>
      </c>
      <c r="E3" s="4" t="s">
        <v>35</v>
      </c>
      <c r="F3" s="4" t="s">
        <v>3</v>
      </c>
      <c r="G3" s="4" t="s">
        <v>36</v>
      </c>
      <c r="H3" s="4" t="s">
        <v>5</v>
      </c>
      <c r="I3" s="4" t="s">
        <v>7</v>
      </c>
      <c r="J3" s="4"/>
    </row>
  </sheetData>
  <mergeCells count="1">
    <mergeCell ref="A1:J1"/>
  </mergeCells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workbookViewId="0">
      <selection sqref="A1:G1"/>
    </sheetView>
  </sheetViews>
  <sheetFormatPr baseColWidth="10" defaultColWidth="8.83203125" defaultRowHeight="15"/>
  <cols>
    <col min="1" max="9" width="15.1640625" customWidth="1"/>
  </cols>
  <sheetData>
    <row r="1" spans="1:7" ht="22.5" customHeight="1">
      <c r="A1" s="28" t="s">
        <v>21</v>
      </c>
      <c r="B1" s="26"/>
      <c r="C1" s="26"/>
      <c r="D1" s="26"/>
      <c r="E1" s="26"/>
      <c r="F1" s="26"/>
      <c r="G1" s="26"/>
    </row>
    <row r="2" spans="1:7" ht="32">
      <c r="A2" s="5" t="s">
        <v>22</v>
      </c>
      <c r="B2" s="5" t="s">
        <v>37</v>
      </c>
      <c r="C2" s="5" t="s">
        <v>38</v>
      </c>
      <c r="D2" s="5" t="s">
        <v>1</v>
      </c>
      <c r="E2" s="5" t="s">
        <v>39</v>
      </c>
      <c r="F2" s="5" t="s">
        <v>40</v>
      </c>
      <c r="G2" s="5" t="s">
        <v>41</v>
      </c>
    </row>
  </sheetData>
  <mergeCells count="1">
    <mergeCell ref="A1:G1"/>
  </mergeCells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8"/>
  <sheetViews>
    <sheetView tabSelected="1" workbookViewId="0">
      <selection activeCell="M21" sqref="M21"/>
    </sheetView>
  </sheetViews>
  <sheetFormatPr baseColWidth="10" defaultColWidth="8.83203125" defaultRowHeight="15"/>
  <cols>
    <col min="1" max="10" width="15.1640625" customWidth="1"/>
  </cols>
  <sheetData>
    <row r="1" spans="1:11" ht="22.5" customHeight="1">
      <c r="A1" s="29" t="s">
        <v>42</v>
      </c>
      <c r="B1" s="26"/>
      <c r="C1" s="26"/>
      <c r="D1" s="26"/>
      <c r="E1" s="26"/>
      <c r="F1" s="26"/>
      <c r="G1" s="26"/>
      <c r="H1" s="26"/>
      <c r="I1" s="26"/>
      <c r="J1" s="26"/>
    </row>
    <row r="2" spans="1:11" ht="16">
      <c r="A2" s="6" t="s">
        <v>22</v>
      </c>
      <c r="B2" s="6" t="s">
        <v>43</v>
      </c>
      <c r="C2" s="6" t="s">
        <v>44</v>
      </c>
      <c r="D2" s="6" t="s">
        <v>45</v>
      </c>
      <c r="E2" s="8" t="s">
        <v>63</v>
      </c>
      <c r="F2" s="8" t="s">
        <v>58</v>
      </c>
      <c r="G2" s="1" t="s">
        <v>59</v>
      </c>
      <c r="H2" s="6" t="s">
        <v>46</v>
      </c>
      <c r="I2" s="9" t="s">
        <v>60</v>
      </c>
      <c r="J2" s="9" t="s">
        <v>61</v>
      </c>
      <c r="K2" s="6" t="s">
        <v>30</v>
      </c>
    </row>
    <row r="3" spans="1:11" ht="16">
      <c r="A3" s="7">
        <v>1</v>
      </c>
      <c r="B3" s="7" t="s">
        <v>47</v>
      </c>
      <c r="C3" s="7" t="s">
        <v>48</v>
      </c>
      <c r="D3" s="7" t="s">
        <v>49</v>
      </c>
      <c r="E3" s="7">
        <v>1000</v>
      </c>
      <c r="F3" s="7">
        <v>1500</v>
      </c>
      <c r="G3" s="7">
        <v>25</v>
      </c>
      <c r="H3" s="7">
        <v>0</v>
      </c>
      <c r="I3" s="10">
        <f>E3*G3+H3</f>
        <v>25000</v>
      </c>
      <c r="J3" s="10">
        <f>F3*G3+H3</f>
        <v>37500</v>
      </c>
      <c r="K3" s="7" t="s">
        <v>0</v>
      </c>
    </row>
    <row r="4" spans="1:11" ht="16">
      <c r="A4" s="7">
        <v>2</v>
      </c>
      <c r="B4" s="7" t="s">
        <v>50</v>
      </c>
      <c r="C4" s="7" t="s">
        <v>51</v>
      </c>
      <c r="D4" s="7" t="s">
        <v>49</v>
      </c>
      <c r="E4" s="7">
        <v>1000</v>
      </c>
      <c r="F4" s="7">
        <v>1500</v>
      </c>
      <c r="G4" s="7">
        <v>60</v>
      </c>
      <c r="H4" s="7">
        <v>0</v>
      </c>
      <c r="I4" s="10">
        <f t="shared" ref="I4:I7" si="0">E4*G4+H4</f>
        <v>60000</v>
      </c>
      <c r="J4" s="10">
        <f t="shared" ref="J4:J7" si="1">F4*G4+H4</f>
        <v>90000</v>
      </c>
      <c r="K4" s="7" t="s">
        <v>0</v>
      </c>
    </row>
    <row r="5" spans="1:11" ht="16">
      <c r="A5" s="7">
        <v>3</v>
      </c>
      <c r="B5" s="7" t="s">
        <v>52</v>
      </c>
      <c r="C5" s="7" t="s">
        <v>51</v>
      </c>
      <c r="D5" s="7" t="s">
        <v>53</v>
      </c>
      <c r="E5" s="7">
        <v>800</v>
      </c>
      <c r="F5" s="7">
        <v>1200</v>
      </c>
      <c r="G5" s="7">
        <v>60</v>
      </c>
      <c r="H5" s="7">
        <v>0</v>
      </c>
      <c r="I5" s="10">
        <f t="shared" si="0"/>
        <v>48000</v>
      </c>
      <c r="J5" s="10">
        <f t="shared" si="1"/>
        <v>72000</v>
      </c>
      <c r="K5" s="7" t="s">
        <v>0</v>
      </c>
    </row>
    <row r="6" spans="1:11" ht="16">
      <c r="A6" s="7">
        <v>4</v>
      </c>
      <c r="B6" s="7" t="s">
        <v>54</v>
      </c>
      <c r="C6" s="7" t="s">
        <v>55</v>
      </c>
      <c r="D6" s="7" t="s">
        <v>53</v>
      </c>
      <c r="E6" s="7">
        <v>200</v>
      </c>
      <c r="F6" s="7">
        <v>300</v>
      </c>
      <c r="G6" s="7">
        <v>30</v>
      </c>
      <c r="H6" s="7">
        <v>0</v>
      </c>
      <c r="I6" s="10">
        <f t="shared" si="0"/>
        <v>6000</v>
      </c>
      <c r="J6" s="10">
        <f t="shared" si="1"/>
        <v>9000</v>
      </c>
      <c r="K6" s="7" t="s">
        <v>0</v>
      </c>
    </row>
    <row r="7" spans="1:11" ht="16">
      <c r="A7" s="7">
        <v>5</v>
      </c>
      <c r="B7" s="7" t="s">
        <v>56</v>
      </c>
      <c r="C7" s="7" t="s">
        <v>57</v>
      </c>
      <c r="D7" s="7" t="s">
        <v>53</v>
      </c>
      <c r="E7" s="7">
        <v>800</v>
      </c>
      <c r="F7" s="7">
        <v>1200</v>
      </c>
      <c r="G7" s="7">
        <v>50</v>
      </c>
      <c r="H7" s="7">
        <v>0</v>
      </c>
      <c r="I7" s="10">
        <f t="shared" si="0"/>
        <v>40000</v>
      </c>
      <c r="J7" s="10">
        <f t="shared" si="1"/>
        <v>60000</v>
      </c>
      <c r="K7" s="7" t="s">
        <v>0</v>
      </c>
    </row>
    <row r="8" spans="1:11">
      <c r="A8" s="30" t="s">
        <v>62</v>
      </c>
      <c r="B8" s="30"/>
      <c r="C8" s="30"/>
      <c r="D8" s="30"/>
      <c r="E8" s="30"/>
      <c r="F8" s="11">
        <f>SUM(F3:F7)</f>
        <v>5700</v>
      </c>
      <c r="G8" s="11">
        <f t="shared" ref="G8:J8" si="2">SUM(G3:G7)</f>
        <v>225</v>
      </c>
      <c r="H8" s="11">
        <f t="shared" si="2"/>
        <v>0</v>
      </c>
      <c r="I8" s="11">
        <f t="shared" si="2"/>
        <v>179000</v>
      </c>
      <c r="J8" s="11">
        <f t="shared" si="2"/>
        <v>268500</v>
      </c>
      <c r="K8" s="11"/>
    </row>
  </sheetData>
  <mergeCells count="2">
    <mergeCell ref="A1:J1"/>
    <mergeCell ref="A8:E8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总表</vt:lpstr>
      <vt:lpstr>对外报价</vt:lpstr>
      <vt:lpstr>销售清单</vt:lpstr>
      <vt:lpstr>采购列表</vt:lpstr>
      <vt:lpstr>项目人员成本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cxl</cp:lastModifiedBy>
  <dcterms:created xsi:type="dcterms:W3CDTF">2022-06-29T03:00:56Z</dcterms:created>
  <dcterms:modified xsi:type="dcterms:W3CDTF">2022-07-08T08:30:49Z</dcterms:modified>
</cp:coreProperties>
</file>