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lin/Documents/数联软件/联合实验室/项目管理系统/项目绩效管理系统/项目绩效管理 需求调整 2022.7/"/>
    </mc:Choice>
  </mc:AlternateContent>
  <xr:revisionPtr revIDLastSave="0" documentId="13_ncr:1_{44E43320-7EEA-2641-B105-F2DD0A494BE0}" xr6:coauthVersionLast="46" xr6:coauthVersionMax="46" xr10:uidLastSave="{00000000-0000-0000-0000-000000000000}"/>
  <bookViews>
    <workbookView xWindow="0" yWindow="500" windowWidth="33600" windowHeight="18820" activeTab="2" xr2:uid="{00000000-000D-0000-FFFF-FFFF00000000}"/>
  </bookViews>
  <sheets>
    <sheet name="资金详情" sheetId="1" r:id="rId1"/>
    <sheet name="资金详情-修改稿" sheetId="2" r:id="rId2"/>
    <sheet name="项目结项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3" l="1"/>
  <c r="C26" i="3"/>
  <c r="E26" i="3" s="1"/>
  <c r="F26" i="3" s="1"/>
  <c r="D25" i="3"/>
  <c r="D27" i="3" s="1"/>
  <c r="D29" i="3" s="1"/>
  <c r="D30" i="3" s="1"/>
  <c r="C25" i="3"/>
  <c r="E25" i="3" s="1"/>
  <c r="F25" i="3" s="1"/>
  <c r="D19" i="3"/>
  <c r="C19" i="3"/>
  <c r="C24" i="3" s="1"/>
  <c r="E24" i="3" s="1"/>
  <c r="C25" i="2"/>
  <c r="D30" i="2"/>
  <c r="E25" i="2"/>
  <c r="F26" i="2"/>
  <c r="F25" i="2"/>
  <c r="D26" i="2"/>
  <c r="E26" i="2" s="1"/>
  <c r="D25" i="2"/>
  <c r="C26" i="2"/>
  <c r="E22" i="2"/>
  <c r="E23" i="2"/>
  <c r="C24" i="2"/>
  <c r="E24" i="2" s="1"/>
  <c r="D19" i="2"/>
  <c r="C21" i="2"/>
  <c r="E21" i="2" s="1"/>
  <c r="C22" i="2"/>
  <c r="C23" i="2"/>
  <c r="C19" i="2"/>
  <c r="C21" i="3" l="1"/>
  <c r="C22" i="3"/>
  <c r="E22" i="3" s="1"/>
  <c r="C23" i="3"/>
  <c r="E23" i="3" s="1"/>
  <c r="D27" i="2"/>
  <c r="D29" i="2" s="1"/>
  <c r="C27" i="2"/>
  <c r="E21" i="3" l="1"/>
  <c r="C27" i="3"/>
  <c r="C29" i="2"/>
  <c r="E27" i="2"/>
  <c r="F27" i="2" s="1"/>
  <c r="C29" i="3" l="1"/>
  <c r="E27" i="3"/>
  <c r="F27" i="3" s="1"/>
  <c r="E29" i="2"/>
  <c r="F29" i="2" s="1"/>
  <c r="C30" i="2"/>
  <c r="E30" i="2" s="1"/>
  <c r="F30" i="2" s="1"/>
  <c r="C30" i="3" l="1"/>
  <c r="E30" i="3" s="1"/>
  <c r="F30" i="3" s="1"/>
  <c r="E29" i="3"/>
  <c r="F29" i="3" s="1"/>
</calcChain>
</file>

<file path=xl/sharedStrings.xml><?xml version="1.0" encoding="utf-8"?>
<sst xmlns="http://schemas.openxmlformats.org/spreadsheetml/2006/main" count="396" uniqueCount="73">
  <si>
    <t>世纪互联云平台二期开发服务合同书 资金详情表 2022年06月30日</t>
  </si>
  <si>
    <t/>
  </si>
  <si>
    <t>预算金额</t>
  </si>
  <si>
    <t>实际金额</t>
  </si>
  <si>
    <t>差异额</t>
  </si>
  <si>
    <t>差异率</t>
  </si>
  <si>
    <t>收款：</t>
  </si>
  <si>
    <t>合同金额</t>
  </si>
  <si>
    <t>220000.00</t>
  </si>
  <si>
    <t>0.00</t>
  </si>
  <si>
    <t>0.00%</t>
  </si>
  <si>
    <t>合同收款</t>
  </si>
  <si>
    <t>207547.17</t>
  </si>
  <si>
    <t>销项税额</t>
  </si>
  <si>
    <t>12452.83</t>
  </si>
  <si>
    <t>成本：</t>
  </si>
  <si>
    <t>采购金额</t>
  </si>
  <si>
    <t>0</t>
  </si>
  <si>
    <t>0%</t>
  </si>
  <si>
    <t>外采成本</t>
  </si>
  <si>
    <t>进项税额</t>
  </si>
  <si>
    <t>人员成本</t>
  </si>
  <si>
    <t>53800</t>
  </si>
  <si>
    <t>3300</t>
  </si>
  <si>
    <t>6.13%</t>
  </si>
  <si>
    <t>成本合计</t>
  </si>
  <si>
    <t>50500</t>
  </si>
  <si>
    <t>3300.00</t>
  </si>
  <si>
    <t>税金及附加：</t>
  </si>
  <si>
    <t>1556.60</t>
  </si>
  <si>
    <t>费用：</t>
  </si>
  <si>
    <t>费用合计</t>
  </si>
  <si>
    <t>利润</t>
  </si>
  <si>
    <t>营业利润</t>
  </si>
  <si>
    <t>152190.57</t>
  </si>
  <si>
    <t>155490.57</t>
  </si>
  <si>
    <t>-3300.00</t>
  </si>
  <si>
    <t>-2.17%</t>
  </si>
  <si>
    <t>毛利率(%)</t>
  </si>
  <si>
    <t>73.33</t>
  </si>
  <si>
    <t>74.92</t>
  </si>
  <si>
    <t>-1.59</t>
  </si>
  <si>
    <t>激励金额：</t>
  </si>
  <si>
    <t>售前激励金额</t>
  </si>
  <si>
    <t>8500.00</t>
  </si>
  <si>
    <t>管理激励金额</t>
  </si>
  <si>
    <t>3400.00</t>
  </si>
  <si>
    <t>团队激励金额</t>
  </si>
  <si>
    <t>11900.00</t>
  </si>
  <si>
    <t>11899.95</t>
  </si>
  <si>
    <t>0.05</t>
  </si>
  <si>
    <t>金额</t>
  </si>
  <si>
    <t>比例</t>
  </si>
  <si>
    <t>收/付款</t>
  </si>
  <si>
    <t>收款</t>
  </si>
  <si>
    <t>1.00</t>
  </si>
  <si>
    <t>付款</t>
  </si>
  <si>
    <t>发票</t>
  </si>
  <si>
    <t>220000.000000</t>
  </si>
  <si>
    <t>收款</t>
    <phoneticPr fontId="4" type="noConversion"/>
  </si>
  <si>
    <t>成本</t>
    <phoneticPr fontId="4" type="noConversion"/>
  </si>
  <si>
    <t>税金及附加</t>
    <phoneticPr fontId="4" type="noConversion"/>
  </si>
  <si>
    <t>费用</t>
    <phoneticPr fontId="4" type="noConversion"/>
  </si>
  <si>
    <t>项目奖金</t>
    <phoneticPr fontId="4" type="noConversion"/>
  </si>
  <si>
    <t>销售奖励</t>
    <phoneticPr fontId="4" type="noConversion"/>
  </si>
  <si>
    <t>共享奖励</t>
    <phoneticPr fontId="4" type="noConversion"/>
  </si>
  <si>
    <t>管理奖励</t>
    <phoneticPr fontId="4" type="noConversion"/>
  </si>
  <si>
    <t>团队奖励</t>
    <phoneticPr fontId="4" type="noConversion"/>
  </si>
  <si>
    <t>项目年金</t>
    <phoneticPr fontId="4" type="noConversion"/>
  </si>
  <si>
    <t>奖金池</t>
    <phoneticPr fontId="4" type="noConversion"/>
  </si>
  <si>
    <t>奖励合计</t>
    <phoneticPr fontId="4" type="noConversion"/>
  </si>
  <si>
    <t>营业利润（45%）</t>
    <phoneticPr fontId="4" type="noConversion"/>
  </si>
  <si>
    <t>最终利润（扣除项目奖金）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</si>
</sst>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indexed="8"/>
      <name val="等线"/>
      <family val="2"/>
      <scheme val="minor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left" vertical="top" wrapText="1"/>
    </xf>
    <xf numFmtId="9" fontId="3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176" fontId="3" fillId="2" borderId="1" xfId="0" applyNumberFormat="1" applyFont="1" applyFill="1" applyBorder="1" applyAlignment="1">
      <alignment horizontal="left" vertical="top" wrapText="1"/>
    </xf>
    <xf numFmtId="176" fontId="0" fillId="2" borderId="1" xfId="0" applyNumberFormat="1" applyFill="1" applyBorder="1" applyAlignment="1">
      <alignment horizontal="left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B43" sqref="B43"/>
    </sheetView>
  </sheetViews>
  <sheetFormatPr baseColWidth="10" defaultColWidth="8.83203125" defaultRowHeight="15"/>
  <cols>
    <col min="1" max="6" width="15.1640625" customWidth="1"/>
  </cols>
  <sheetData>
    <row r="1" spans="1:6">
      <c r="A1" s="15" t="s">
        <v>0</v>
      </c>
      <c r="B1" s="16"/>
      <c r="C1" s="16"/>
      <c r="D1" s="16"/>
      <c r="E1" s="16"/>
      <c r="F1" s="16"/>
    </row>
    <row r="2" spans="1:6" ht="16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">
      <c r="A3" s="1" t="s">
        <v>6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ht="16">
      <c r="A4" s="2" t="s">
        <v>1</v>
      </c>
      <c r="B4" s="2" t="s">
        <v>7</v>
      </c>
      <c r="C4" s="2" t="s">
        <v>8</v>
      </c>
      <c r="D4" s="2" t="s">
        <v>8</v>
      </c>
      <c r="E4" s="2" t="s">
        <v>9</v>
      </c>
      <c r="F4" s="2" t="s">
        <v>10</v>
      </c>
    </row>
    <row r="5" spans="1:6" ht="16">
      <c r="A5" s="2" t="s">
        <v>1</v>
      </c>
      <c r="B5" s="2" t="s">
        <v>11</v>
      </c>
      <c r="C5" s="2" t="s">
        <v>12</v>
      </c>
      <c r="D5" s="2" t="s">
        <v>12</v>
      </c>
      <c r="E5" s="2" t="s">
        <v>9</v>
      </c>
      <c r="F5" s="2" t="s">
        <v>10</v>
      </c>
    </row>
    <row r="6" spans="1:6" ht="16">
      <c r="A6" s="2" t="s">
        <v>1</v>
      </c>
      <c r="B6" s="2" t="s">
        <v>13</v>
      </c>
      <c r="C6" s="2" t="s">
        <v>14</v>
      </c>
      <c r="D6" s="2" t="s">
        <v>14</v>
      </c>
      <c r="E6" s="2" t="s">
        <v>9</v>
      </c>
      <c r="F6" s="2" t="s">
        <v>10</v>
      </c>
    </row>
    <row r="7" spans="1:6" ht="16">
      <c r="A7" s="1" t="s">
        <v>15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 ht="16">
      <c r="A8" s="2" t="s">
        <v>1</v>
      </c>
      <c r="B8" s="2" t="s">
        <v>16</v>
      </c>
      <c r="C8" s="2" t="s">
        <v>17</v>
      </c>
      <c r="D8" s="2" t="s">
        <v>17</v>
      </c>
      <c r="E8" s="2" t="s">
        <v>17</v>
      </c>
      <c r="F8" s="2" t="s">
        <v>18</v>
      </c>
    </row>
    <row r="9" spans="1:6" ht="16">
      <c r="A9" s="2" t="s">
        <v>1</v>
      </c>
      <c r="B9" s="2" t="s">
        <v>19</v>
      </c>
      <c r="C9" s="2" t="s">
        <v>17</v>
      </c>
      <c r="D9" s="2" t="s">
        <v>17</v>
      </c>
      <c r="E9" s="2" t="s">
        <v>17</v>
      </c>
      <c r="F9" s="2" t="s">
        <v>18</v>
      </c>
    </row>
    <row r="10" spans="1:6" ht="16">
      <c r="A10" s="2" t="s">
        <v>1</v>
      </c>
      <c r="B10" s="2" t="s">
        <v>20</v>
      </c>
      <c r="C10" s="2" t="s">
        <v>17</v>
      </c>
      <c r="D10" s="2" t="s">
        <v>17</v>
      </c>
      <c r="E10" s="2" t="s">
        <v>17</v>
      </c>
      <c r="F10" s="2" t="s">
        <v>18</v>
      </c>
    </row>
    <row r="11" spans="1:6" ht="16">
      <c r="A11" s="2" t="s">
        <v>1</v>
      </c>
      <c r="B11" s="2" t="s">
        <v>21</v>
      </c>
      <c r="C11" s="2" t="s">
        <v>22</v>
      </c>
      <c r="D11" s="2" t="s">
        <v>22</v>
      </c>
      <c r="E11" s="2" t="s">
        <v>23</v>
      </c>
      <c r="F11" s="2" t="s">
        <v>24</v>
      </c>
    </row>
    <row r="12" spans="1:6" ht="16">
      <c r="A12" s="2" t="s">
        <v>1</v>
      </c>
      <c r="B12" s="2" t="s">
        <v>25</v>
      </c>
      <c r="C12" s="2" t="s">
        <v>22</v>
      </c>
      <c r="D12" s="2" t="s">
        <v>26</v>
      </c>
      <c r="E12" s="2" t="s">
        <v>27</v>
      </c>
      <c r="F12" s="2" t="s">
        <v>24</v>
      </c>
    </row>
    <row r="13" spans="1:6" ht="16">
      <c r="A13" s="1" t="s">
        <v>28</v>
      </c>
      <c r="B13" s="1" t="s">
        <v>1</v>
      </c>
      <c r="C13" s="2" t="s">
        <v>29</v>
      </c>
      <c r="D13" s="2" t="s">
        <v>29</v>
      </c>
      <c r="E13" s="2" t="s">
        <v>9</v>
      </c>
      <c r="F13" s="2" t="s">
        <v>10</v>
      </c>
    </row>
    <row r="14" spans="1:6" ht="16">
      <c r="A14" s="1" t="s">
        <v>30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</row>
    <row r="15" spans="1:6" ht="16">
      <c r="A15" s="2" t="s">
        <v>1</v>
      </c>
      <c r="B15" s="2" t="s">
        <v>31</v>
      </c>
      <c r="C15" s="2" t="s">
        <v>17</v>
      </c>
      <c r="D15" s="2" t="s">
        <v>17</v>
      </c>
      <c r="E15" s="2" t="s">
        <v>17</v>
      </c>
      <c r="F15" s="2" t="s">
        <v>18</v>
      </c>
    </row>
    <row r="16" spans="1:6" ht="16">
      <c r="A16" s="1" t="s">
        <v>32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</row>
    <row r="17" spans="1:6" ht="16">
      <c r="A17" s="2" t="s">
        <v>1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</row>
    <row r="18" spans="1:6" ht="16">
      <c r="A18" s="2" t="s">
        <v>1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37</v>
      </c>
    </row>
    <row r="19" spans="1:6" ht="16">
      <c r="A19" s="1" t="s">
        <v>42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</row>
    <row r="20" spans="1:6" ht="16">
      <c r="A20" s="2" t="s">
        <v>1</v>
      </c>
      <c r="B20" s="2" t="s">
        <v>43</v>
      </c>
      <c r="C20" s="2" t="s">
        <v>44</v>
      </c>
      <c r="D20" s="2" t="s">
        <v>44</v>
      </c>
      <c r="E20" s="2" t="s">
        <v>9</v>
      </c>
      <c r="F20" s="2" t="s">
        <v>10</v>
      </c>
    </row>
    <row r="21" spans="1:6" ht="16">
      <c r="A21" s="2" t="s">
        <v>1</v>
      </c>
      <c r="B21" s="2" t="s">
        <v>45</v>
      </c>
      <c r="C21" s="2" t="s">
        <v>46</v>
      </c>
      <c r="D21" s="2" t="s">
        <v>46</v>
      </c>
      <c r="E21" s="2" t="s">
        <v>9</v>
      </c>
      <c r="F21" s="2" t="s">
        <v>10</v>
      </c>
    </row>
    <row r="22" spans="1:6" ht="16">
      <c r="A22" s="2" t="s">
        <v>1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10</v>
      </c>
    </row>
    <row r="25" spans="1:6" ht="16">
      <c r="A25" s="1" t="s">
        <v>1</v>
      </c>
      <c r="B25" s="1" t="s">
        <v>1</v>
      </c>
      <c r="C25" s="1" t="s">
        <v>51</v>
      </c>
      <c r="D25" s="1" t="s">
        <v>52</v>
      </c>
    </row>
    <row r="26" spans="1:6" ht="16">
      <c r="A26" s="1" t="s">
        <v>53</v>
      </c>
      <c r="B26" s="1" t="s">
        <v>1</v>
      </c>
      <c r="C26" s="1" t="s">
        <v>1</v>
      </c>
      <c r="D26" s="1" t="s">
        <v>1</v>
      </c>
    </row>
    <row r="27" spans="1:6" ht="16">
      <c r="A27" s="2" t="s">
        <v>1</v>
      </c>
      <c r="B27" s="2" t="s">
        <v>54</v>
      </c>
      <c r="C27" s="2" t="s">
        <v>8</v>
      </c>
      <c r="D27" s="2" t="s">
        <v>55</v>
      </c>
    </row>
    <row r="28" spans="1:6" ht="16">
      <c r="A28" s="2" t="s">
        <v>1</v>
      </c>
      <c r="B28" s="2" t="s">
        <v>56</v>
      </c>
      <c r="C28" s="2" t="s">
        <v>17</v>
      </c>
      <c r="D28" s="2" t="s">
        <v>17</v>
      </c>
    </row>
    <row r="29" spans="1:6" ht="16">
      <c r="A29" s="1" t="s">
        <v>57</v>
      </c>
      <c r="B29" s="2" t="s">
        <v>1</v>
      </c>
      <c r="C29" s="2" t="s">
        <v>58</v>
      </c>
      <c r="D29" s="2" t="s">
        <v>55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D75E-B914-4440-94F9-EC6465EF2AA7}">
  <dimension ref="A1:J39"/>
  <sheetViews>
    <sheetView workbookViewId="0">
      <selection sqref="A1:XFD1048576"/>
    </sheetView>
  </sheetViews>
  <sheetFormatPr baseColWidth="10" defaultColWidth="8.83203125" defaultRowHeight="15"/>
  <cols>
    <col min="1" max="6" width="15.1640625" customWidth="1"/>
  </cols>
  <sheetData>
    <row r="1" spans="1:10" ht="27" customHeight="1">
      <c r="A1" s="15" t="s">
        <v>0</v>
      </c>
      <c r="B1" s="16"/>
      <c r="C1" s="16"/>
      <c r="D1" s="16"/>
      <c r="E1" s="16"/>
      <c r="F1" s="16"/>
    </row>
    <row r="2" spans="1:10" ht="16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 ht="16">
      <c r="A3" s="1" t="s">
        <v>59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10" ht="16">
      <c r="A4" s="2" t="s">
        <v>1</v>
      </c>
      <c r="B4" s="2" t="s">
        <v>7</v>
      </c>
      <c r="C4" s="2" t="s">
        <v>8</v>
      </c>
      <c r="D4" s="2" t="s">
        <v>8</v>
      </c>
      <c r="E4" s="2" t="s">
        <v>9</v>
      </c>
      <c r="F4" s="2" t="s">
        <v>10</v>
      </c>
    </row>
    <row r="5" spans="1:10" ht="16">
      <c r="A5" s="2" t="s">
        <v>1</v>
      </c>
      <c r="B5" s="2" t="s">
        <v>11</v>
      </c>
      <c r="C5" s="2" t="s">
        <v>12</v>
      </c>
      <c r="D5" s="2" t="s">
        <v>12</v>
      </c>
      <c r="E5" s="2" t="s">
        <v>9</v>
      </c>
      <c r="F5" s="2" t="s">
        <v>10</v>
      </c>
    </row>
    <row r="6" spans="1:10" ht="16">
      <c r="A6" s="2" t="s">
        <v>1</v>
      </c>
      <c r="B6" s="2" t="s">
        <v>13</v>
      </c>
      <c r="C6" s="2" t="s">
        <v>14</v>
      </c>
      <c r="D6" s="2" t="s">
        <v>14</v>
      </c>
      <c r="E6" s="2" t="s">
        <v>9</v>
      </c>
      <c r="F6" s="2" t="s">
        <v>10</v>
      </c>
    </row>
    <row r="7" spans="1:10" ht="16">
      <c r="A7" s="1" t="s">
        <v>60</v>
      </c>
      <c r="B7" s="1" t="s">
        <v>1</v>
      </c>
      <c r="C7" s="1" t="s">
        <v>1</v>
      </c>
      <c r="D7" s="13" t="s">
        <v>1</v>
      </c>
      <c r="E7" s="1" t="s">
        <v>1</v>
      </c>
      <c r="F7" s="1" t="s">
        <v>1</v>
      </c>
      <c r="J7" s="2"/>
    </row>
    <row r="8" spans="1:10" ht="16">
      <c r="A8" s="2" t="s">
        <v>1</v>
      </c>
      <c r="B8" s="2" t="s">
        <v>16</v>
      </c>
      <c r="C8" s="2" t="s">
        <v>17</v>
      </c>
      <c r="D8" s="2" t="s">
        <v>17</v>
      </c>
      <c r="E8" s="2" t="s">
        <v>17</v>
      </c>
      <c r="F8" s="2" t="s">
        <v>18</v>
      </c>
    </row>
    <row r="9" spans="1:10" ht="16">
      <c r="A9" s="2" t="s">
        <v>1</v>
      </c>
      <c r="B9" s="2" t="s">
        <v>19</v>
      </c>
      <c r="C9" s="2" t="s">
        <v>17</v>
      </c>
      <c r="D9" s="2" t="s">
        <v>17</v>
      </c>
      <c r="E9" s="2" t="s">
        <v>17</v>
      </c>
      <c r="F9" s="2" t="s">
        <v>18</v>
      </c>
    </row>
    <row r="10" spans="1:10" ht="16">
      <c r="A10" s="2" t="s">
        <v>1</v>
      </c>
      <c r="B10" s="2" t="s">
        <v>20</v>
      </c>
      <c r="C10" s="2" t="s">
        <v>17</v>
      </c>
      <c r="D10" s="2" t="s">
        <v>17</v>
      </c>
      <c r="E10" s="2" t="s">
        <v>17</v>
      </c>
      <c r="F10" s="2" t="s">
        <v>18</v>
      </c>
    </row>
    <row r="11" spans="1:10" ht="16">
      <c r="A11" s="2" t="s">
        <v>1</v>
      </c>
      <c r="B11" s="2" t="s">
        <v>21</v>
      </c>
      <c r="C11" s="2" t="s">
        <v>22</v>
      </c>
      <c r="D11" s="8">
        <v>50800</v>
      </c>
      <c r="E11" s="2" t="s">
        <v>23</v>
      </c>
      <c r="F11" s="2" t="s">
        <v>24</v>
      </c>
    </row>
    <row r="12" spans="1:10" ht="16">
      <c r="A12" s="2" t="s">
        <v>1</v>
      </c>
      <c r="B12" s="2" t="s">
        <v>25</v>
      </c>
      <c r="C12" s="2" t="s">
        <v>22</v>
      </c>
      <c r="D12" s="2">
        <v>50500</v>
      </c>
      <c r="E12" s="2" t="s">
        <v>27</v>
      </c>
      <c r="F12" s="2" t="s">
        <v>24</v>
      </c>
    </row>
    <row r="13" spans="1:10" ht="16">
      <c r="A13" s="1" t="s">
        <v>61</v>
      </c>
      <c r="B13" s="1" t="s">
        <v>1</v>
      </c>
      <c r="C13" s="2" t="s">
        <v>29</v>
      </c>
      <c r="D13" s="2" t="s">
        <v>29</v>
      </c>
      <c r="E13" s="2" t="s">
        <v>9</v>
      </c>
      <c r="F13" s="2" t="s">
        <v>10</v>
      </c>
    </row>
    <row r="14" spans="1:10" ht="16">
      <c r="A14" s="1" t="s">
        <v>62</v>
      </c>
      <c r="B14" s="1" t="s">
        <v>1</v>
      </c>
      <c r="C14" s="1" t="s">
        <v>1</v>
      </c>
      <c r="D14" s="13" t="s">
        <v>1</v>
      </c>
      <c r="E14" s="1" t="s">
        <v>1</v>
      </c>
      <c r="F14" s="1" t="s">
        <v>1</v>
      </c>
    </row>
    <row r="15" spans="1:10" ht="16">
      <c r="A15" s="2" t="s">
        <v>1</v>
      </c>
      <c r="B15" s="2" t="s">
        <v>31</v>
      </c>
      <c r="C15" s="2" t="s">
        <v>17</v>
      </c>
      <c r="D15" s="2" t="s">
        <v>17</v>
      </c>
      <c r="E15" s="2" t="s">
        <v>17</v>
      </c>
      <c r="F15" s="2" t="s">
        <v>18</v>
      </c>
    </row>
    <row r="16" spans="1:10" ht="16">
      <c r="A16" s="1" t="s">
        <v>32</v>
      </c>
      <c r="B16" s="1" t="s">
        <v>1</v>
      </c>
      <c r="C16" s="1" t="s">
        <v>1</v>
      </c>
      <c r="D16" s="13" t="s">
        <v>1</v>
      </c>
      <c r="E16" s="1" t="s">
        <v>1</v>
      </c>
      <c r="F16" s="1" t="s">
        <v>1</v>
      </c>
    </row>
    <row r="17" spans="1:6" ht="16">
      <c r="A17" s="2" t="s">
        <v>1</v>
      </c>
      <c r="B17" s="2" t="s">
        <v>33</v>
      </c>
      <c r="C17" s="2" t="s">
        <v>34</v>
      </c>
      <c r="D17" s="2">
        <v>155490.57</v>
      </c>
      <c r="E17" s="2"/>
      <c r="F17" s="2" t="s">
        <v>37</v>
      </c>
    </row>
    <row r="18" spans="1:6" ht="16">
      <c r="A18" s="2" t="s">
        <v>1</v>
      </c>
      <c r="B18" s="2" t="s">
        <v>38</v>
      </c>
      <c r="C18" s="2" t="s">
        <v>39</v>
      </c>
      <c r="D18" s="2">
        <v>74.92</v>
      </c>
      <c r="E18" s="2">
        <v>-1.59</v>
      </c>
      <c r="F18" s="2" t="s">
        <v>37</v>
      </c>
    </row>
    <row r="19" spans="1:6" ht="32">
      <c r="A19" s="2"/>
      <c r="B19" s="3" t="s">
        <v>71</v>
      </c>
      <c r="C19" s="10">
        <f>C5*0.45</f>
        <v>93396.226500000004</v>
      </c>
      <c r="D19" s="10">
        <f>D5*0.45</f>
        <v>93396.226500000004</v>
      </c>
      <c r="E19" s="3">
        <v>0</v>
      </c>
      <c r="F19" s="3">
        <v>0</v>
      </c>
    </row>
    <row r="20" spans="1:6" ht="16">
      <c r="A20" s="1" t="s">
        <v>63</v>
      </c>
      <c r="B20" s="1" t="s">
        <v>1</v>
      </c>
      <c r="C20" s="1" t="s">
        <v>1</v>
      </c>
      <c r="D20" s="13" t="s">
        <v>1</v>
      </c>
      <c r="E20" s="1" t="s">
        <v>1</v>
      </c>
      <c r="F20" s="1" t="s">
        <v>1</v>
      </c>
    </row>
    <row r="21" spans="1:6" ht="16">
      <c r="A21" s="2" t="s">
        <v>1</v>
      </c>
      <c r="B21" s="3" t="s">
        <v>64</v>
      </c>
      <c r="C21" s="10">
        <f>C19*0.05</f>
        <v>4669.8113250000006</v>
      </c>
      <c r="D21" s="10">
        <v>4669.8113249999997</v>
      </c>
      <c r="E21" s="10">
        <f>C21-D21</f>
        <v>0</v>
      </c>
      <c r="F21" s="7">
        <v>0</v>
      </c>
    </row>
    <row r="22" spans="1:6" ht="16">
      <c r="A22" s="2" t="s">
        <v>1</v>
      </c>
      <c r="B22" s="3" t="s">
        <v>66</v>
      </c>
      <c r="C22" s="10">
        <f>C19*0.1*0.1</f>
        <v>933.96226500000012</v>
      </c>
      <c r="D22" s="10">
        <v>933.96226500000012</v>
      </c>
      <c r="E22" s="10">
        <f t="shared" ref="E22:E26" si="0">C22-D22</f>
        <v>0</v>
      </c>
      <c r="F22" s="7">
        <v>0</v>
      </c>
    </row>
    <row r="23" spans="1:6" ht="16">
      <c r="A23" s="2" t="s">
        <v>1</v>
      </c>
      <c r="B23" s="3" t="s">
        <v>67</v>
      </c>
      <c r="C23" s="10">
        <f>C19*0.1*0.2</f>
        <v>1867.9245300000002</v>
      </c>
      <c r="D23" s="10">
        <v>1867.9245300000002</v>
      </c>
      <c r="E23" s="10">
        <f t="shared" si="0"/>
        <v>0</v>
      </c>
      <c r="F23" s="7">
        <v>0</v>
      </c>
    </row>
    <row r="24" spans="1:6" ht="16">
      <c r="A24" s="2"/>
      <c r="B24" s="3" t="s">
        <v>65</v>
      </c>
      <c r="C24" s="10">
        <f>C19*0.1*0.7</f>
        <v>6537.7358550000008</v>
      </c>
      <c r="D24" s="10">
        <v>6537.7358550000008</v>
      </c>
      <c r="E24" s="10">
        <f t="shared" si="0"/>
        <v>0</v>
      </c>
      <c r="F24" s="7">
        <v>0</v>
      </c>
    </row>
    <row r="25" spans="1:6" ht="16">
      <c r="A25" s="2"/>
      <c r="B25" s="3" t="s">
        <v>68</v>
      </c>
      <c r="C25" s="10">
        <f>C5*(C18-45)/100*0.1</f>
        <v>5879.8113260999999</v>
      </c>
      <c r="D25" s="10">
        <f>D5*(D18-45)/100*0.1</f>
        <v>6209.8113264000012</v>
      </c>
      <c r="E25" s="10">
        <f>C25-D25</f>
        <v>-330.00000030000137</v>
      </c>
      <c r="F25" s="7">
        <f>E25/C25</f>
        <v>-5.6124249911754562E-2</v>
      </c>
    </row>
    <row r="26" spans="1:6" ht="16">
      <c r="A26" s="4"/>
      <c r="B26" s="3" t="s">
        <v>69</v>
      </c>
      <c r="C26" s="11">
        <f>C5*(C18-45)/100*0.1</f>
        <v>5879.8113260999999</v>
      </c>
      <c r="D26" s="10">
        <f>D5*(D18-45)/100*0.1</f>
        <v>6209.8113264000012</v>
      </c>
      <c r="E26" s="10">
        <f t="shared" si="0"/>
        <v>-330.00000030000137</v>
      </c>
      <c r="F26" s="7">
        <f t="shared" ref="F26:F27" si="1">E26/C26</f>
        <v>-5.6124249911754562E-2</v>
      </c>
    </row>
    <row r="27" spans="1:6" ht="16">
      <c r="A27" s="4"/>
      <c r="B27" s="3" t="s">
        <v>70</v>
      </c>
      <c r="C27" s="11">
        <f>SUM(C21:C26)</f>
        <v>25769.056627200003</v>
      </c>
      <c r="D27" s="11">
        <f>SUM(D21:D26)</f>
        <v>26429.056627800004</v>
      </c>
      <c r="E27" s="10">
        <f>C27-D27</f>
        <v>-660.00000060000093</v>
      </c>
      <c r="F27" s="7">
        <f t="shared" si="1"/>
        <v>-2.561211340206189E-2</v>
      </c>
    </row>
    <row r="28" spans="1:6">
      <c r="A28" s="4" t="s">
        <v>72</v>
      </c>
      <c r="B28" s="4"/>
      <c r="C28" s="4"/>
      <c r="D28" s="14"/>
      <c r="E28" s="4"/>
      <c r="F28" s="4"/>
    </row>
    <row r="29" spans="1:6" ht="16">
      <c r="A29" s="4"/>
      <c r="B29" s="2" t="s">
        <v>33</v>
      </c>
      <c r="C29" s="10">
        <f>C17-C27</f>
        <v>126421.51337280001</v>
      </c>
      <c r="D29" s="10">
        <f>D17-D27</f>
        <v>129061.5133722</v>
      </c>
      <c r="E29" s="10">
        <f>C29-D29</f>
        <v>-2639.9999993999954</v>
      </c>
      <c r="F29" s="7">
        <f>E29/C29</f>
        <v>-2.0882521724091305E-2</v>
      </c>
    </row>
    <row r="30" spans="1:6" ht="16">
      <c r="A30" s="4"/>
      <c r="B30" s="2" t="s">
        <v>38</v>
      </c>
      <c r="C30" s="10">
        <f>C29/C5*100</f>
        <v>60.912183660610744</v>
      </c>
      <c r="D30" s="10">
        <f>D29/D5*100</f>
        <v>62.184183659165285</v>
      </c>
      <c r="E30" s="10">
        <f>C30-D30</f>
        <v>-1.2719999985545414</v>
      </c>
      <c r="F30" s="7">
        <f>E30/C30</f>
        <v>-2.0882521724091274E-2</v>
      </c>
    </row>
    <row r="31" spans="1:6">
      <c r="F31" s="5"/>
    </row>
    <row r="32" spans="1:6" ht="16">
      <c r="A32" s="1" t="s">
        <v>1</v>
      </c>
      <c r="B32" s="1" t="s">
        <v>1</v>
      </c>
      <c r="C32" s="1" t="s">
        <v>51</v>
      </c>
      <c r="D32" s="1" t="s">
        <v>52</v>
      </c>
    </row>
    <row r="33" spans="1:4" ht="16">
      <c r="A33" s="1" t="s">
        <v>53</v>
      </c>
      <c r="B33" s="1" t="s">
        <v>1</v>
      </c>
      <c r="C33" s="1" t="s">
        <v>1</v>
      </c>
      <c r="D33" s="1" t="s">
        <v>1</v>
      </c>
    </row>
    <row r="34" spans="1:4" ht="16">
      <c r="A34" s="2" t="s">
        <v>1</v>
      </c>
      <c r="B34" s="2" t="s">
        <v>54</v>
      </c>
      <c r="C34" s="2" t="s">
        <v>8</v>
      </c>
      <c r="D34" s="6">
        <v>1</v>
      </c>
    </row>
    <row r="35" spans="1:4" ht="16">
      <c r="A35" s="2" t="s">
        <v>1</v>
      </c>
      <c r="B35" s="2" t="s">
        <v>56</v>
      </c>
      <c r="C35" s="2" t="s">
        <v>17</v>
      </c>
      <c r="D35" s="2" t="s">
        <v>17</v>
      </c>
    </row>
    <row r="36" spans="1:4" ht="16">
      <c r="A36" s="1" t="s">
        <v>57</v>
      </c>
      <c r="B36" s="2" t="s">
        <v>1</v>
      </c>
      <c r="C36" s="2" t="s">
        <v>58</v>
      </c>
      <c r="D36" s="6">
        <v>1</v>
      </c>
    </row>
    <row r="39" spans="1:4">
      <c r="A39" s="9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6CEE-5E73-714F-B7F8-4A973B168562}">
  <dimension ref="A1:J34"/>
  <sheetViews>
    <sheetView tabSelected="1" workbookViewId="0">
      <selection activeCell="G10" sqref="G10"/>
    </sheetView>
  </sheetViews>
  <sheetFormatPr baseColWidth="10" defaultColWidth="8.83203125" defaultRowHeight="15"/>
  <cols>
    <col min="1" max="6" width="15.1640625" style="12" customWidth="1"/>
    <col min="7" max="16384" width="8.83203125" style="12"/>
  </cols>
  <sheetData>
    <row r="1" spans="1:10" ht="27" customHeight="1">
      <c r="A1" s="15" t="s">
        <v>0</v>
      </c>
      <c r="B1" s="16"/>
      <c r="C1" s="16"/>
      <c r="D1" s="16"/>
      <c r="E1" s="16"/>
      <c r="F1" s="16"/>
    </row>
    <row r="2" spans="1:10" ht="16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 ht="16">
      <c r="A3" s="1" t="s">
        <v>59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10" ht="16">
      <c r="A4" s="2" t="s">
        <v>1</v>
      </c>
      <c r="B4" s="2" t="s">
        <v>7</v>
      </c>
      <c r="C4" s="2" t="s">
        <v>8</v>
      </c>
      <c r="D4" s="2" t="s">
        <v>8</v>
      </c>
      <c r="E4" s="2" t="s">
        <v>9</v>
      </c>
      <c r="F4" s="2" t="s">
        <v>10</v>
      </c>
    </row>
    <row r="5" spans="1:10" ht="16">
      <c r="A5" s="2" t="s">
        <v>1</v>
      </c>
      <c r="B5" s="2" t="s">
        <v>11</v>
      </c>
      <c r="C5" s="2" t="s">
        <v>12</v>
      </c>
      <c r="D5" s="2" t="s">
        <v>12</v>
      </c>
      <c r="E5" s="2" t="s">
        <v>9</v>
      </c>
      <c r="F5" s="2" t="s">
        <v>10</v>
      </c>
    </row>
    <row r="6" spans="1:10" ht="16">
      <c r="A6" s="2" t="s">
        <v>1</v>
      </c>
      <c r="B6" s="2" t="s">
        <v>13</v>
      </c>
      <c r="C6" s="2" t="s">
        <v>14</v>
      </c>
      <c r="D6" s="2" t="s">
        <v>14</v>
      </c>
      <c r="E6" s="2" t="s">
        <v>9</v>
      </c>
      <c r="F6" s="2" t="s">
        <v>10</v>
      </c>
    </row>
    <row r="7" spans="1:10" ht="16">
      <c r="A7" s="1" t="s">
        <v>60</v>
      </c>
      <c r="B7" s="1" t="s">
        <v>1</v>
      </c>
      <c r="C7" s="1" t="s">
        <v>1</v>
      </c>
      <c r="D7" s="13" t="s">
        <v>1</v>
      </c>
      <c r="E7" s="1" t="s">
        <v>1</v>
      </c>
      <c r="F7" s="1" t="s">
        <v>1</v>
      </c>
      <c r="J7" s="2"/>
    </row>
    <row r="8" spans="1:10" ht="16">
      <c r="A8" s="2" t="s">
        <v>1</v>
      </c>
      <c r="B8" s="2" t="s">
        <v>16</v>
      </c>
      <c r="C8" s="2" t="s">
        <v>17</v>
      </c>
      <c r="D8" s="2" t="s">
        <v>17</v>
      </c>
      <c r="E8" s="2" t="s">
        <v>17</v>
      </c>
      <c r="F8" s="2" t="s">
        <v>18</v>
      </c>
    </row>
    <row r="9" spans="1:10" ht="16">
      <c r="A9" s="2" t="s">
        <v>1</v>
      </c>
      <c r="B9" s="2" t="s">
        <v>19</v>
      </c>
      <c r="C9" s="2" t="s">
        <v>17</v>
      </c>
      <c r="D9" s="2" t="s">
        <v>17</v>
      </c>
      <c r="E9" s="2" t="s">
        <v>17</v>
      </c>
      <c r="F9" s="2" t="s">
        <v>18</v>
      </c>
    </row>
    <row r="10" spans="1:10" ht="16">
      <c r="A10" s="2" t="s">
        <v>1</v>
      </c>
      <c r="B10" s="2" t="s">
        <v>20</v>
      </c>
      <c r="C10" s="2" t="s">
        <v>17</v>
      </c>
      <c r="D10" s="2" t="s">
        <v>17</v>
      </c>
      <c r="E10" s="2" t="s">
        <v>17</v>
      </c>
      <c r="F10" s="2" t="s">
        <v>18</v>
      </c>
    </row>
    <row r="11" spans="1:10" ht="16">
      <c r="A11" s="2" t="s">
        <v>1</v>
      </c>
      <c r="B11" s="2" t="s">
        <v>21</v>
      </c>
      <c r="C11" s="2" t="s">
        <v>22</v>
      </c>
      <c r="D11" s="8">
        <v>50800</v>
      </c>
      <c r="E11" s="2" t="s">
        <v>23</v>
      </c>
      <c r="F11" s="2" t="s">
        <v>24</v>
      </c>
    </row>
    <row r="12" spans="1:10" ht="16">
      <c r="A12" s="2" t="s">
        <v>1</v>
      </c>
      <c r="B12" s="2" t="s">
        <v>25</v>
      </c>
      <c r="C12" s="2" t="s">
        <v>22</v>
      </c>
      <c r="D12" s="2">
        <v>50500</v>
      </c>
      <c r="E12" s="2" t="s">
        <v>27</v>
      </c>
      <c r="F12" s="2" t="s">
        <v>24</v>
      </c>
    </row>
    <row r="13" spans="1:10" ht="16">
      <c r="A13" s="1" t="s">
        <v>61</v>
      </c>
      <c r="B13" s="1" t="s">
        <v>1</v>
      </c>
      <c r="C13" s="2" t="s">
        <v>29</v>
      </c>
      <c r="D13" s="2" t="s">
        <v>29</v>
      </c>
      <c r="E13" s="2" t="s">
        <v>9</v>
      </c>
      <c r="F13" s="2" t="s">
        <v>10</v>
      </c>
    </row>
    <row r="14" spans="1:10" ht="16">
      <c r="A14" s="1" t="s">
        <v>62</v>
      </c>
      <c r="B14" s="1" t="s">
        <v>1</v>
      </c>
      <c r="C14" s="1" t="s">
        <v>1</v>
      </c>
      <c r="D14" s="13" t="s">
        <v>1</v>
      </c>
      <c r="E14" s="1" t="s">
        <v>1</v>
      </c>
      <c r="F14" s="1" t="s">
        <v>1</v>
      </c>
    </row>
    <row r="15" spans="1:10" ht="16">
      <c r="A15" s="2" t="s">
        <v>1</v>
      </c>
      <c r="B15" s="2" t="s">
        <v>31</v>
      </c>
      <c r="C15" s="2" t="s">
        <v>17</v>
      </c>
      <c r="D15" s="2" t="s">
        <v>17</v>
      </c>
      <c r="E15" s="2" t="s">
        <v>17</v>
      </c>
      <c r="F15" s="2" t="s">
        <v>18</v>
      </c>
    </row>
    <row r="16" spans="1:10" ht="16">
      <c r="A16" s="1" t="s">
        <v>32</v>
      </c>
      <c r="B16" s="1" t="s">
        <v>1</v>
      </c>
      <c r="C16" s="1" t="s">
        <v>1</v>
      </c>
      <c r="D16" s="13" t="s">
        <v>1</v>
      </c>
      <c r="E16" s="1" t="s">
        <v>1</v>
      </c>
      <c r="F16" s="1" t="s">
        <v>1</v>
      </c>
    </row>
    <row r="17" spans="1:6" ht="16">
      <c r="A17" s="2" t="s">
        <v>1</v>
      </c>
      <c r="B17" s="2" t="s">
        <v>33</v>
      </c>
      <c r="C17" s="2" t="s">
        <v>34</v>
      </c>
      <c r="D17" s="2">
        <v>155490.57</v>
      </c>
      <c r="E17" s="2"/>
      <c r="F17" s="2" t="s">
        <v>37</v>
      </c>
    </row>
    <row r="18" spans="1:6" ht="16">
      <c r="A18" s="2" t="s">
        <v>1</v>
      </c>
      <c r="B18" s="2" t="s">
        <v>38</v>
      </c>
      <c r="C18" s="2" t="s">
        <v>39</v>
      </c>
      <c r="D18" s="2">
        <v>74.92</v>
      </c>
      <c r="E18" s="2">
        <v>-1.59</v>
      </c>
      <c r="F18" s="2" t="s">
        <v>37</v>
      </c>
    </row>
    <row r="19" spans="1:6" ht="32">
      <c r="A19" s="2"/>
      <c r="B19" s="3" t="s">
        <v>71</v>
      </c>
      <c r="C19" s="10">
        <f>C5*0.45</f>
        <v>93396.226500000004</v>
      </c>
      <c r="D19" s="10">
        <f>D5*0.45</f>
        <v>93396.226500000004</v>
      </c>
      <c r="E19" s="3">
        <v>0</v>
      </c>
      <c r="F19" s="3">
        <v>0</v>
      </c>
    </row>
    <row r="20" spans="1:6" ht="16">
      <c r="A20" s="1" t="s">
        <v>63</v>
      </c>
      <c r="B20" s="1" t="s">
        <v>1</v>
      </c>
      <c r="C20" s="1" t="s">
        <v>1</v>
      </c>
      <c r="D20" s="13" t="s">
        <v>1</v>
      </c>
      <c r="E20" s="1" t="s">
        <v>1</v>
      </c>
      <c r="F20" s="1" t="s">
        <v>1</v>
      </c>
    </row>
    <row r="21" spans="1:6" ht="16">
      <c r="A21" s="2" t="s">
        <v>1</v>
      </c>
      <c r="B21" s="3" t="s">
        <v>64</v>
      </c>
      <c r="C21" s="10">
        <f>C19*0.05</f>
        <v>4669.8113250000006</v>
      </c>
      <c r="D21" s="10">
        <v>4669.8113249999997</v>
      </c>
      <c r="E21" s="10">
        <f>C21-D21</f>
        <v>0</v>
      </c>
      <c r="F21" s="7">
        <v>0</v>
      </c>
    </row>
    <row r="22" spans="1:6" ht="16">
      <c r="A22" s="2" t="s">
        <v>1</v>
      </c>
      <c r="B22" s="3" t="s">
        <v>66</v>
      </c>
      <c r="C22" s="10">
        <f>C19*0.1*0.1</f>
        <v>933.96226500000012</v>
      </c>
      <c r="D22" s="10">
        <v>933.96226500000012</v>
      </c>
      <c r="E22" s="10">
        <f t="shared" ref="E22:E26" si="0">C22-D22</f>
        <v>0</v>
      </c>
      <c r="F22" s="7">
        <v>0</v>
      </c>
    </row>
    <row r="23" spans="1:6" ht="16">
      <c r="A23" s="2" t="s">
        <v>1</v>
      </c>
      <c r="B23" s="3" t="s">
        <v>67</v>
      </c>
      <c r="C23" s="10">
        <f>C19*0.1*0.2</f>
        <v>1867.9245300000002</v>
      </c>
      <c r="D23" s="10">
        <v>1867.9245300000002</v>
      </c>
      <c r="E23" s="10">
        <f t="shared" si="0"/>
        <v>0</v>
      </c>
      <c r="F23" s="7">
        <v>0</v>
      </c>
    </row>
    <row r="24" spans="1:6" ht="16">
      <c r="A24" s="2"/>
      <c r="B24" s="3" t="s">
        <v>65</v>
      </c>
      <c r="C24" s="10">
        <f>C19*0.1*0.7</f>
        <v>6537.7358550000008</v>
      </c>
      <c r="D24" s="10">
        <v>6537.7358550000008</v>
      </c>
      <c r="E24" s="10">
        <f t="shared" si="0"/>
        <v>0</v>
      </c>
      <c r="F24" s="7">
        <v>0</v>
      </c>
    </row>
    <row r="25" spans="1:6" ht="16">
      <c r="A25" s="2"/>
      <c r="B25" s="3" t="s">
        <v>68</v>
      </c>
      <c r="C25" s="10">
        <f>C5*(C18-45)/100*0.1</f>
        <v>5879.8113260999999</v>
      </c>
      <c r="D25" s="10">
        <f>D5*(D18-45)/100*0.1</f>
        <v>6209.8113264000012</v>
      </c>
      <c r="E25" s="10">
        <f>C25-D25</f>
        <v>-330.00000030000137</v>
      </c>
      <c r="F25" s="7">
        <f>E25/C25</f>
        <v>-5.6124249911754562E-2</v>
      </c>
    </row>
    <row r="26" spans="1:6" ht="16">
      <c r="A26" s="4"/>
      <c r="B26" s="3" t="s">
        <v>69</v>
      </c>
      <c r="C26" s="11">
        <f>C5*(C18-45)/100*0.1</f>
        <v>5879.8113260999999</v>
      </c>
      <c r="D26" s="10">
        <f>D5*(D18-45)/100*0.1</f>
        <v>6209.8113264000012</v>
      </c>
      <c r="E26" s="10">
        <f t="shared" si="0"/>
        <v>-330.00000030000137</v>
      </c>
      <c r="F26" s="7">
        <f t="shared" ref="F26:F27" si="1">E26/C26</f>
        <v>-5.6124249911754562E-2</v>
      </c>
    </row>
    <row r="27" spans="1:6" ht="16">
      <c r="A27" s="4"/>
      <c r="B27" s="3" t="s">
        <v>70</v>
      </c>
      <c r="C27" s="11">
        <f>SUM(C21:C26)</f>
        <v>25769.056627200003</v>
      </c>
      <c r="D27" s="11">
        <f>SUM(D21:D26)</f>
        <v>26429.056627800004</v>
      </c>
      <c r="E27" s="10">
        <f>C27-D27</f>
        <v>-660.00000060000093</v>
      </c>
      <c r="F27" s="7">
        <f t="shared" si="1"/>
        <v>-2.561211340206189E-2</v>
      </c>
    </row>
    <row r="28" spans="1:6">
      <c r="A28" s="4" t="s">
        <v>72</v>
      </c>
      <c r="B28" s="4"/>
      <c r="C28" s="4"/>
      <c r="D28" s="14"/>
      <c r="E28" s="4"/>
      <c r="F28" s="4"/>
    </row>
    <row r="29" spans="1:6" ht="16">
      <c r="A29" s="4"/>
      <c r="B29" s="2" t="s">
        <v>33</v>
      </c>
      <c r="C29" s="10">
        <f>C17-C27</f>
        <v>126421.51337280001</v>
      </c>
      <c r="D29" s="10">
        <f>D17-D27</f>
        <v>129061.5133722</v>
      </c>
      <c r="E29" s="10">
        <f>C29-D29</f>
        <v>-2639.9999993999954</v>
      </c>
      <c r="F29" s="7">
        <f>E29/C29</f>
        <v>-2.0882521724091305E-2</v>
      </c>
    </row>
    <row r="30" spans="1:6" ht="16">
      <c r="A30" s="4"/>
      <c r="B30" s="2" t="s">
        <v>38</v>
      </c>
      <c r="C30" s="10">
        <f>C29/C5*100</f>
        <v>60.912183660610744</v>
      </c>
      <c r="D30" s="10">
        <f>D29/D5*100</f>
        <v>62.184183659165285</v>
      </c>
      <c r="E30" s="10">
        <f>C30-D30</f>
        <v>-1.2719999985545414</v>
      </c>
      <c r="F30" s="7">
        <f>E30/C30</f>
        <v>-2.0882521724091274E-2</v>
      </c>
    </row>
    <row r="31" spans="1:6">
      <c r="F31" s="5"/>
    </row>
    <row r="34" spans="1:1">
      <c r="A34" s="9"/>
    </row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资金详情</vt:lpstr>
      <vt:lpstr>资金详情-修改稿</vt:lpstr>
      <vt:lpstr>项目结项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cxl</cp:lastModifiedBy>
  <dcterms:created xsi:type="dcterms:W3CDTF">2022-06-30T03:04:38Z</dcterms:created>
  <dcterms:modified xsi:type="dcterms:W3CDTF">2022-07-08T08:30:43Z</dcterms:modified>
</cp:coreProperties>
</file>