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lin/Documents/数联软件/联合实验室/项目管理系统/项目绩效管理系统/"/>
    </mc:Choice>
  </mc:AlternateContent>
  <xr:revisionPtr revIDLastSave="0" documentId="13_ncr:1_{1A00C535-9576-A74C-BEC3-6B874446E677}" xr6:coauthVersionLast="46" xr6:coauthVersionMax="46" xr10:uidLastSave="{00000000-0000-0000-0000-000000000000}"/>
  <bookViews>
    <workbookView xWindow="2880" yWindow="2260" windowWidth="27440" windowHeight="16440" xr2:uid="{03763A80-292E-C247-AC6A-3D091E109DD9}"/>
  </bookViews>
  <sheets>
    <sheet name="项目管理-详情-绩效概览" sheetId="3" r:id="rId1"/>
    <sheet name="项目绩效-详情" sheetId="1" r:id="rId2"/>
    <sheet name="奖金池-详情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3" l="1"/>
  <c r="B25" i="3"/>
  <c r="B24" i="3"/>
  <c r="B23" i="3"/>
  <c r="E18" i="3"/>
  <c r="B18" i="3"/>
  <c r="E18" i="1"/>
  <c r="B26" i="1"/>
  <c r="B25" i="1"/>
  <c r="B24" i="1"/>
  <c r="B23" i="1"/>
  <c r="B18" i="1"/>
  <c r="B15" i="2"/>
  <c r="B25" i="2"/>
  <c r="B24" i="2"/>
  <c r="B23" i="2"/>
  <c r="B22" i="2"/>
  <c r="B21" i="2"/>
  <c r="B20" i="2"/>
  <c r="E15" i="2"/>
</calcChain>
</file>

<file path=xl/sharedStrings.xml><?xml version="1.0" encoding="utf-8"?>
<sst xmlns="http://schemas.openxmlformats.org/spreadsheetml/2006/main" count="150" uniqueCount="45">
  <si>
    <t>项目编号</t>
  </si>
  <si>
    <t>项目名称</t>
  </si>
  <si>
    <t>客户名称</t>
  </si>
  <si>
    <t>项目类型</t>
  </si>
  <si>
    <t>项目状态</t>
  </si>
  <si>
    <t>ZY20220407218</t>
  </si>
  <si>
    <t>边缘云资源池项目（万国数据ens）</t>
  </si>
  <si>
    <t>万国数据服务有限公司</t>
  </si>
  <si>
    <t>间接签署</t>
  </si>
  <si>
    <t>交付</t>
  </si>
  <si>
    <t>合同编号</t>
  </si>
  <si>
    <t>合同金额</t>
  </si>
  <si>
    <t>收款金额</t>
  </si>
  <si>
    <t>已计算激励收款金额</t>
  </si>
  <si>
    <t>DBHT-20220407-0111</t>
  </si>
  <si>
    <t>总计</t>
  </si>
  <si>
    <t>合同收款额</t>
    <phoneticPr fontId="3" type="noConversion"/>
  </si>
  <si>
    <t>毛利率</t>
    <phoneticPr fontId="3" type="noConversion"/>
  </si>
  <si>
    <t>营业利润（45%）</t>
    <phoneticPr fontId="3" type="noConversion"/>
  </si>
  <si>
    <r>
      <rPr>
        <b/>
        <sz val="11"/>
        <color rgb="FF333333"/>
        <rFont val="等线"/>
        <family val="2"/>
        <charset val="134"/>
      </rPr>
      <t>营业利润</t>
    </r>
    <r>
      <rPr>
        <b/>
        <sz val="11"/>
        <color rgb="FF333333"/>
        <rFont val="Verdana"/>
        <family val="2"/>
      </rPr>
      <t>-对外</t>
    </r>
    <phoneticPr fontId="3" type="noConversion"/>
  </si>
  <si>
    <r>
      <rPr>
        <b/>
        <sz val="11"/>
        <color rgb="FF333333"/>
        <rFont val="等线"/>
        <family val="2"/>
        <charset val="134"/>
      </rPr>
      <t>毛利率</t>
    </r>
    <r>
      <rPr>
        <b/>
        <sz val="11"/>
        <color rgb="FF333333"/>
        <rFont val="Verdana"/>
        <family val="2"/>
      </rPr>
      <t>-</t>
    </r>
    <r>
      <rPr>
        <b/>
        <sz val="11"/>
        <color rgb="FF333333"/>
        <rFont val="等线"/>
        <family val="2"/>
        <charset val="134"/>
      </rPr>
      <t>对外</t>
    </r>
    <phoneticPr fontId="3" type="noConversion"/>
  </si>
  <si>
    <t>销售奖励</t>
    <phoneticPr fontId="3" type="noConversion"/>
  </si>
  <si>
    <t>管理奖励</t>
    <phoneticPr fontId="3" type="noConversion"/>
  </si>
  <si>
    <t>团队奖励</t>
    <phoneticPr fontId="3" type="noConversion"/>
  </si>
  <si>
    <r>
      <rPr>
        <b/>
        <sz val="11"/>
        <color rgb="FFFF0000"/>
        <rFont val="SimSun"/>
        <family val="3"/>
        <charset val="134"/>
      </rPr>
      <t>预期</t>
    </r>
    <r>
      <rPr>
        <b/>
        <sz val="11"/>
        <color rgb="FF333333"/>
        <rFont val="SimSun"/>
        <family val="3"/>
        <charset val="134"/>
      </rPr>
      <t>营业利润</t>
    </r>
    <phoneticPr fontId="3" type="noConversion"/>
  </si>
  <si>
    <t>共享奖励</t>
    <phoneticPr fontId="3" type="noConversion"/>
  </si>
  <si>
    <t>项目年金</t>
    <phoneticPr fontId="3" type="noConversion"/>
  </si>
  <si>
    <t>奖金池</t>
    <phoneticPr fontId="3" type="noConversion"/>
  </si>
  <si>
    <t>毛利率-绩效上限</t>
    <phoneticPr fontId="3" type="noConversion"/>
  </si>
  <si>
    <t>黄色部分为新增部分</t>
    <phoneticPr fontId="3" type="noConversion"/>
  </si>
  <si>
    <t>项目绩效*（是否直接签署？5%:2%）</t>
    <phoneticPr fontId="3" type="noConversion"/>
  </si>
  <si>
    <t>项目绩效= 合同收款额* 毛利率&gt; 45%?45%:毛利率</t>
  </si>
  <si>
    <t>项目绩效 *10%*10%</t>
    <phoneticPr fontId="3" type="noConversion"/>
  </si>
  <si>
    <t>项目绩效 *10%*70%</t>
    <phoneticPr fontId="3" type="noConversion"/>
  </si>
  <si>
    <t>合同金额 *（实际营业利润率&gt;45%?45%:[实际营业利润率-预期营业利润率]）* 10% *  个人项目奖励/总项目奖励</t>
    <phoneticPr fontId="3" type="noConversion"/>
  </si>
  <si>
    <t>金额</t>
    <phoneticPr fontId="3" type="noConversion"/>
  </si>
  <si>
    <t>已发金额</t>
    <phoneticPr fontId="3" type="noConversion"/>
  </si>
  <si>
    <t>已发比例</t>
    <phoneticPr fontId="3" type="noConversion"/>
  </si>
  <si>
    <t>剩余金额</t>
    <phoneticPr fontId="3" type="noConversion"/>
  </si>
  <si>
    <t>剩余比例</t>
    <phoneticPr fontId="3" type="noConversion"/>
  </si>
  <si>
    <t>实际营业利润</t>
    <phoneticPr fontId="3" type="noConversion"/>
  </si>
  <si>
    <t>实际营业利润率</t>
    <phoneticPr fontId="3" type="noConversion"/>
  </si>
  <si>
    <t>合同金额 *（实际营业利润率- 45%）*10%；</t>
    <phoneticPr fontId="3" type="noConversion"/>
  </si>
  <si>
    <t>项目状态为交付中，不计算</t>
    <phoneticPr fontId="3" type="noConversion"/>
  </si>
  <si>
    <t>结项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</si>
</sst>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1"/>
      <color rgb="FF333333"/>
      <name val="Verdana"/>
      <family val="2"/>
    </font>
    <font>
      <sz val="9"/>
      <name val="等线"/>
      <family val="2"/>
      <charset val="134"/>
      <scheme val="minor"/>
    </font>
    <font>
      <b/>
      <sz val="11"/>
      <color rgb="FF333333"/>
      <name val="Verdana"/>
      <family val="2"/>
    </font>
    <font>
      <b/>
      <sz val="11"/>
      <color rgb="FF333333"/>
      <name val="等线"/>
      <family val="2"/>
      <charset val="134"/>
    </font>
    <font>
      <b/>
      <sz val="11"/>
      <color rgb="FF333333"/>
      <name val="Verdana"/>
      <family val="2"/>
      <charset val="134"/>
    </font>
    <font>
      <sz val="11"/>
      <color rgb="FF333333"/>
      <name val="SimSun"/>
      <family val="3"/>
      <charset val="134"/>
    </font>
    <font>
      <b/>
      <sz val="11"/>
      <color rgb="FF333333"/>
      <name val="SimSun"/>
      <family val="3"/>
      <charset val="134"/>
    </font>
    <font>
      <b/>
      <sz val="11"/>
      <color rgb="FFFF0000"/>
      <name val="SimSun"/>
      <family val="3"/>
      <charset val="134"/>
    </font>
    <font>
      <sz val="12"/>
      <color rgb="FFFF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2" borderId="0" xfId="0" applyFont="1" applyFill="1">
      <alignment vertical="center"/>
    </xf>
    <xf numFmtId="0" fontId="1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85C5-77A6-1747-8198-2BC827D0B26E}">
  <dimension ref="A5:F28"/>
  <sheetViews>
    <sheetView tabSelected="1" workbookViewId="0">
      <selection activeCell="H22" sqref="H22"/>
    </sheetView>
  </sheetViews>
  <sheetFormatPr baseColWidth="10" defaultRowHeight="16"/>
  <cols>
    <col min="1" max="6" width="17" customWidth="1"/>
    <col min="7" max="7" width="15" customWidth="1"/>
  </cols>
  <sheetData>
    <row r="5" spans="1:6">
      <c r="A5" s="5" t="s">
        <v>0</v>
      </c>
      <c r="B5" s="5" t="s">
        <v>10</v>
      </c>
      <c r="C5" s="5" t="s">
        <v>1</v>
      </c>
      <c r="D5" s="5" t="s">
        <v>2</v>
      </c>
      <c r="E5" s="5" t="s">
        <v>3</v>
      </c>
      <c r="F5" s="5" t="s">
        <v>4</v>
      </c>
    </row>
    <row r="6" spans="1:6" ht="30">
      <c r="A6" s="1" t="s">
        <v>5</v>
      </c>
      <c r="B6" s="1" t="s">
        <v>14</v>
      </c>
      <c r="C6" s="2" t="s">
        <v>6</v>
      </c>
      <c r="D6" s="2" t="s">
        <v>7</v>
      </c>
      <c r="E6" s="1" t="s">
        <v>8</v>
      </c>
      <c r="F6" s="1" t="s">
        <v>9</v>
      </c>
    </row>
    <row r="7" spans="1:6">
      <c r="A7" s="5" t="s">
        <v>11</v>
      </c>
      <c r="B7" s="3" t="s">
        <v>16</v>
      </c>
      <c r="C7" s="6" t="s">
        <v>24</v>
      </c>
      <c r="D7" s="3" t="s">
        <v>17</v>
      </c>
      <c r="E7" s="9" t="s">
        <v>19</v>
      </c>
      <c r="F7" s="9" t="s">
        <v>20</v>
      </c>
    </row>
    <row r="8" spans="1:6">
      <c r="A8" s="11">
        <v>450000</v>
      </c>
      <c r="B8" s="12">
        <v>440000</v>
      </c>
      <c r="C8" s="11">
        <v>220000</v>
      </c>
      <c r="D8" s="13">
        <v>0.5</v>
      </c>
      <c r="E8" s="14">
        <v>176000</v>
      </c>
      <c r="F8" s="15">
        <v>0.4</v>
      </c>
    </row>
    <row r="9" spans="1:6">
      <c r="A9" s="5" t="s">
        <v>12</v>
      </c>
      <c r="B9" s="5" t="s">
        <v>13</v>
      </c>
      <c r="C9" s="18" t="s">
        <v>18</v>
      </c>
      <c r="D9" s="8" t="s">
        <v>28</v>
      </c>
      <c r="E9" s="10" t="s">
        <v>40</v>
      </c>
      <c r="F9" s="10" t="s">
        <v>41</v>
      </c>
    </row>
    <row r="10" spans="1:6">
      <c r="A10" s="11">
        <v>220000</v>
      </c>
      <c r="B10" s="11">
        <v>440000</v>
      </c>
      <c r="C10" s="19">
        <v>198000</v>
      </c>
      <c r="D10" s="15">
        <v>0.45</v>
      </c>
      <c r="E10" s="12">
        <v>264000</v>
      </c>
      <c r="F10" s="13">
        <v>0.6</v>
      </c>
    </row>
    <row r="11" spans="1:6">
      <c r="A11" s="4"/>
      <c r="B11" s="7" t="s">
        <v>35</v>
      </c>
      <c r="C11" s="7" t="s">
        <v>36</v>
      </c>
      <c r="D11" s="7" t="s">
        <v>37</v>
      </c>
      <c r="E11" s="7" t="s">
        <v>38</v>
      </c>
      <c r="F11" s="7" t="s">
        <v>39</v>
      </c>
    </row>
    <row r="12" spans="1:6">
      <c r="A12" s="4" t="s">
        <v>21</v>
      </c>
      <c r="B12" s="11">
        <v>1980</v>
      </c>
      <c r="C12" s="11">
        <v>0</v>
      </c>
      <c r="D12" s="16">
        <v>0</v>
      </c>
      <c r="E12" s="11">
        <v>1980</v>
      </c>
      <c r="F12" s="16">
        <v>1</v>
      </c>
    </row>
    <row r="13" spans="1:6">
      <c r="A13" s="7" t="s">
        <v>22</v>
      </c>
      <c r="B13" s="11">
        <v>1980</v>
      </c>
      <c r="C13" s="11">
        <v>0</v>
      </c>
      <c r="D13" s="16">
        <v>0</v>
      </c>
      <c r="E13" s="11">
        <v>1980</v>
      </c>
      <c r="F13" s="16">
        <v>1</v>
      </c>
    </row>
    <row r="14" spans="1:6">
      <c r="A14" s="7" t="s">
        <v>23</v>
      </c>
      <c r="B14" s="11">
        <v>6930</v>
      </c>
      <c r="C14" s="11">
        <v>0</v>
      </c>
      <c r="D14" s="16">
        <v>0</v>
      </c>
      <c r="E14" s="11">
        <v>6930</v>
      </c>
      <c r="F14" s="16">
        <v>1</v>
      </c>
    </row>
    <row r="15" spans="1:6">
      <c r="A15" s="7" t="s">
        <v>25</v>
      </c>
      <c r="B15" s="11">
        <v>990</v>
      </c>
      <c r="C15" s="11">
        <v>0</v>
      </c>
      <c r="D15" s="16">
        <v>0</v>
      </c>
      <c r="E15" s="11">
        <v>990</v>
      </c>
      <c r="F15" s="16">
        <v>1</v>
      </c>
    </row>
    <row r="16" spans="1:6">
      <c r="A16" s="10" t="s">
        <v>26</v>
      </c>
      <c r="B16" s="11">
        <v>0</v>
      </c>
      <c r="C16" s="11">
        <v>0</v>
      </c>
      <c r="D16" s="16">
        <v>0</v>
      </c>
      <c r="E16" s="11">
        <v>0</v>
      </c>
      <c r="F16" s="16">
        <v>1</v>
      </c>
    </row>
    <row r="17" spans="1:6">
      <c r="A17" s="10" t="s">
        <v>27</v>
      </c>
      <c r="B17" s="11">
        <v>0</v>
      </c>
      <c r="C17" s="11">
        <v>0</v>
      </c>
      <c r="D17" s="16">
        <v>0</v>
      </c>
      <c r="E17" s="11">
        <v>0</v>
      </c>
      <c r="F17" s="16">
        <v>1</v>
      </c>
    </row>
    <row r="18" spans="1:6">
      <c r="A18" s="4" t="s">
        <v>15</v>
      </c>
      <c r="B18" s="11">
        <f>SUM(B12:B17)</f>
        <v>11880</v>
      </c>
      <c r="C18" s="11">
        <v>0</v>
      </c>
      <c r="D18" s="16">
        <v>0</v>
      </c>
      <c r="E18" s="11">
        <f>SUM(E12:E17)</f>
        <v>11880</v>
      </c>
      <c r="F18" s="17">
        <v>1</v>
      </c>
    </row>
    <row r="20" spans="1:6">
      <c r="A20" t="s">
        <v>29</v>
      </c>
    </row>
    <row r="22" spans="1:6">
      <c r="D22" t="s">
        <v>31</v>
      </c>
    </row>
    <row r="23" spans="1:6">
      <c r="A23" s="4" t="s">
        <v>21</v>
      </c>
      <c r="B23">
        <f>C10*0.02*A10/B8</f>
        <v>1980</v>
      </c>
      <c r="D23" t="s">
        <v>30</v>
      </c>
    </row>
    <row r="24" spans="1:6">
      <c r="A24" s="7" t="s">
        <v>22</v>
      </c>
      <c r="B24">
        <f>C10*0.1*0.2*A10/B8</f>
        <v>1980</v>
      </c>
      <c r="D24" t="s">
        <v>32</v>
      </c>
    </row>
    <row r="25" spans="1:6">
      <c r="A25" s="7" t="s">
        <v>23</v>
      </c>
      <c r="B25">
        <f>C10*0.1*0.7*A10/B8</f>
        <v>6930</v>
      </c>
      <c r="D25" t="s">
        <v>33</v>
      </c>
    </row>
    <row r="26" spans="1:6">
      <c r="A26" s="7" t="s">
        <v>25</v>
      </c>
      <c r="B26">
        <f>C10*0.1*0.1*A10/B8</f>
        <v>990</v>
      </c>
      <c r="D26" t="s">
        <v>32</v>
      </c>
    </row>
    <row r="27" spans="1:6">
      <c r="A27" s="10" t="s">
        <v>26</v>
      </c>
      <c r="B27">
        <v>0</v>
      </c>
      <c r="D27" t="s">
        <v>43</v>
      </c>
    </row>
    <row r="28" spans="1:6">
      <c r="A28" s="10" t="s">
        <v>27</v>
      </c>
      <c r="B28">
        <v>0</v>
      </c>
      <c r="D28" t="s">
        <v>43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46ED-8DE9-D243-B458-A98E3D989318}">
  <dimension ref="A5:F28"/>
  <sheetViews>
    <sheetView workbookViewId="0">
      <selection sqref="A1:XFD1048576"/>
    </sheetView>
  </sheetViews>
  <sheetFormatPr baseColWidth="10" defaultRowHeight="16"/>
  <cols>
    <col min="1" max="6" width="17" customWidth="1"/>
    <col min="7" max="7" width="15" customWidth="1"/>
  </cols>
  <sheetData>
    <row r="5" spans="1:6">
      <c r="A5" s="5" t="s">
        <v>0</v>
      </c>
      <c r="B5" s="5" t="s">
        <v>10</v>
      </c>
      <c r="C5" s="5" t="s">
        <v>1</v>
      </c>
      <c r="D5" s="5" t="s">
        <v>2</v>
      </c>
      <c r="E5" s="5" t="s">
        <v>3</v>
      </c>
      <c r="F5" s="5" t="s">
        <v>4</v>
      </c>
    </row>
    <row r="6" spans="1:6" ht="30">
      <c r="A6" s="1" t="s">
        <v>5</v>
      </c>
      <c r="B6" s="1" t="s">
        <v>14</v>
      </c>
      <c r="C6" s="2" t="s">
        <v>6</v>
      </c>
      <c r="D6" s="2" t="s">
        <v>7</v>
      </c>
      <c r="E6" s="1" t="s">
        <v>8</v>
      </c>
      <c r="F6" s="1" t="s">
        <v>9</v>
      </c>
    </row>
    <row r="7" spans="1:6">
      <c r="A7" s="5" t="s">
        <v>11</v>
      </c>
      <c r="B7" s="3" t="s">
        <v>16</v>
      </c>
      <c r="C7" s="6" t="s">
        <v>24</v>
      </c>
      <c r="D7" s="3" t="s">
        <v>17</v>
      </c>
      <c r="E7" s="9" t="s">
        <v>19</v>
      </c>
      <c r="F7" s="9" t="s">
        <v>20</v>
      </c>
    </row>
    <row r="8" spans="1:6">
      <c r="A8" s="11">
        <v>450000</v>
      </c>
      <c r="B8" s="12">
        <v>440000</v>
      </c>
      <c r="C8" s="11">
        <v>220000</v>
      </c>
      <c r="D8" s="13">
        <v>0.5</v>
      </c>
      <c r="E8" s="14">
        <v>176000</v>
      </c>
      <c r="F8" s="15">
        <v>0.4</v>
      </c>
    </row>
    <row r="9" spans="1:6">
      <c r="A9" s="5" t="s">
        <v>12</v>
      </c>
      <c r="B9" s="5" t="s">
        <v>13</v>
      </c>
      <c r="C9" s="18" t="s">
        <v>18</v>
      </c>
      <c r="D9" s="8" t="s">
        <v>28</v>
      </c>
      <c r="E9" s="10" t="s">
        <v>40</v>
      </c>
      <c r="F9" s="10" t="s">
        <v>41</v>
      </c>
    </row>
    <row r="10" spans="1:6">
      <c r="A10" s="11">
        <v>220000</v>
      </c>
      <c r="B10" s="11">
        <v>440000</v>
      </c>
      <c r="C10" s="19">
        <v>198000</v>
      </c>
      <c r="D10" s="15">
        <v>0.45</v>
      </c>
      <c r="E10" s="12">
        <v>264000</v>
      </c>
      <c r="F10" s="13">
        <v>0.6</v>
      </c>
    </row>
    <row r="11" spans="1:6">
      <c r="A11" s="4"/>
      <c r="B11" s="7" t="s">
        <v>35</v>
      </c>
      <c r="C11" s="7" t="s">
        <v>36</v>
      </c>
      <c r="D11" s="7" t="s">
        <v>37</v>
      </c>
      <c r="E11" s="7" t="s">
        <v>38</v>
      </c>
      <c r="F11" s="7" t="s">
        <v>39</v>
      </c>
    </row>
    <row r="12" spans="1:6">
      <c r="A12" s="4" t="s">
        <v>21</v>
      </c>
      <c r="B12" s="11">
        <v>1980</v>
      </c>
      <c r="C12" s="11">
        <v>0</v>
      </c>
      <c r="D12" s="16">
        <v>0</v>
      </c>
      <c r="E12" s="11">
        <v>1980</v>
      </c>
      <c r="F12" s="16">
        <v>1</v>
      </c>
    </row>
    <row r="13" spans="1:6">
      <c r="A13" s="7" t="s">
        <v>22</v>
      </c>
      <c r="B13" s="11">
        <v>1980</v>
      </c>
      <c r="C13" s="11">
        <v>0</v>
      </c>
      <c r="D13" s="16">
        <v>0</v>
      </c>
      <c r="E13" s="11">
        <v>1980</v>
      </c>
      <c r="F13" s="16">
        <v>1</v>
      </c>
    </row>
    <row r="14" spans="1:6">
      <c r="A14" s="7" t="s">
        <v>23</v>
      </c>
      <c r="B14" s="11">
        <v>6930</v>
      </c>
      <c r="C14" s="11">
        <v>0</v>
      </c>
      <c r="D14" s="16">
        <v>0</v>
      </c>
      <c r="E14" s="11">
        <v>6930</v>
      </c>
      <c r="F14" s="16">
        <v>1</v>
      </c>
    </row>
    <row r="15" spans="1:6">
      <c r="A15" s="7" t="s">
        <v>25</v>
      </c>
      <c r="B15" s="11">
        <v>990</v>
      </c>
      <c r="C15" s="11">
        <v>0</v>
      </c>
      <c r="D15" s="16">
        <v>0</v>
      </c>
      <c r="E15" s="11">
        <v>990</v>
      </c>
      <c r="F15" s="16">
        <v>1</v>
      </c>
    </row>
    <row r="16" spans="1:6">
      <c r="A16" s="10" t="s">
        <v>26</v>
      </c>
      <c r="B16" s="11">
        <v>0</v>
      </c>
      <c r="C16" s="11">
        <v>0</v>
      </c>
      <c r="D16" s="16">
        <v>0</v>
      </c>
      <c r="E16" s="11">
        <v>0</v>
      </c>
      <c r="F16" s="16">
        <v>1</v>
      </c>
    </row>
    <row r="17" spans="1:6">
      <c r="A17" s="10" t="s">
        <v>27</v>
      </c>
      <c r="B17" s="11">
        <v>0</v>
      </c>
      <c r="C17" s="11">
        <v>0</v>
      </c>
      <c r="D17" s="16">
        <v>0</v>
      </c>
      <c r="E17" s="11">
        <v>0</v>
      </c>
      <c r="F17" s="16">
        <v>1</v>
      </c>
    </row>
    <row r="18" spans="1:6">
      <c r="A18" s="4" t="s">
        <v>15</v>
      </c>
      <c r="B18" s="11">
        <f>SUM(B12:B17)</f>
        <v>11880</v>
      </c>
      <c r="C18" s="11">
        <v>0</v>
      </c>
      <c r="D18" s="16">
        <v>0</v>
      </c>
      <c r="E18" s="11">
        <f>SUM(E12:E17)</f>
        <v>11880</v>
      </c>
      <c r="F18" s="17">
        <v>1</v>
      </c>
    </row>
    <row r="20" spans="1:6">
      <c r="A20" t="s">
        <v>29</v>
      </c>
    </row>
    <row r="22" spans="1:6">
      <c r="D22" t="s">
        <v>31</v>
      </c>
    </row>
    <row r="23" spans="1:6">
      <c r="A23" s="4" t="s">
        <v>21</v>
      </c>
      <c r="B23">
        <f>C10*0.02*A10/B8</f>
        <v>1980</v>
      </c>
      <c r="D23" t="s">
        <v>30</v>
      </c>
    </row>
    <row r="24" spans="1:6">
      <c r="A24" s="7" t="s">
        <v>22</v>
      </c>
      <c r="B24">
        <f>C10*0.1*0.2*A10/B8</f>
        <v>1980</v>
      </c>
      <c r="D24" t="s">
        <v>32</v>
      </c>
    </row>
    <row r="25" spans="1:6">
      <c r="A25" s="7" t="s">
        <v>23</v>
      </c>
      <c r="B25">
        <f>C10*0.1*0.7*A10/B8</f>
        <v>6930</v>
      </c>
      <c r="D25" t="s">
        <v>33</v>
      </c>
    </row>
    <row r="26" spans="1:6">
      <c r="A26" s="7" t="s">
        <v>25</v>
      </c>
      <c r="B26">
        <f>C10*0.1*0.1*A10/B8</f>
        <v>990</v>
      </c>
      <c r="D26" t="s">
        <v>32</v>
      </c>
    </row>
    <row r="27" spans="1:6">
      <c r="A27" s="10" t="s">
        <v>26</v>
      </c>
      <c r="B27">
        <v>0</v>
      </c>
      <c r="D27" t="s">
        <v>43</v>
      </c>
    </row>
    <row r="28" spans="1:6">
      <c r="A28" s="10" t="s">
        <v>27</v>
      </c>
      <c r="B28">
        <v>0</v>
      </c>
      <c r="D28" t="s">
        <v>43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28EE-2CD6-5B48-A018-183889D28368}">
  <dimension ref="A2:F25"/>
  <sheetViews>
    <sheetView workbookViewId="0">
      <selection activeCell="A19" sqref="A19:F25"/>
    </sheetView>
  </sheetViews>
  <sheetFormatPr baseColWidth="10" defaultRowHeight="16"/>
  <cols>
    <col min="1" max="6" width="17" customWidth="1"/>
    <col min="7" max="7" width="15" customWidth="1"/>
  </cols>
  <sheetData>
    <row r="2" spans="1:6" ht="23" customHeight="1">
      <c r="A2" s="5" t="s">
        <v>0</v>
      </c>
      <c r="B2" s="5" t="s">
        <v>10</v>
      </c>
      <c r="C2" s="5" t="s">
        <v>1</v>
      </c>
      <c r="D2" s="5" t="s">
        <v>2</v>
      </c>
      <c r="E2" s="5" t="s">
        <v>3</v>
      </c>
      <c r="F2" s="5" t="s">
        <v>4</v>
      </c>
    </row>
    <row r="3" spans="1:6" ht="30">
      <c r="A3" s="1" t="s">
        <v>5</v>
      </c>
      <c r="B3" s="1" t="s">
        <v>14</v>
      </c>
      <c r="C3" s="2" t="s">
        <v>6</v>
      </c>
      <c r="D3" s="2" t="s">
        <v>7</v>
      </c>
      <c r="E3" s="1" t="s">
        <v>8</v>
      </c>
      <c r="F3" s="1" t="s">
        <v>44</v>
      </c>
    </row>
    <row r="4" spans="1:6" ht="23" customHeight="1">
      <c r="A4" s="5" t="s">
        <v>11</v>
      </c>
      <c r="B4" s="3" t="s">
        <v>16</v>
      </c>
      <c r="C4" s="6" t="s">
        <v>24</v>
      </c>
      <c r="D4" s="3" t="s">
        <v>17</v>
      </c>
      <c r="E4" s="9" t="s">
        <v>19</v>
      </c>
      <c r="F4" s="9" t="s">
        <v>20</v>
      </c>
    </row>
    <row r="5" spans="1:6" ht="23" customHeight="1">
      <c r="A5" s="11">
        <v>450000</v>
      </c>
      <c r="B5" s="12">
        <v>440000</v>
      </c>
      <c r="C5" s="11">
        <v>220000</v>
      </c>
      <c r="D5" s="13">
        <v>0.5</v>
      </c>
      <c r="E5" s="14">
        <v>176000</v>
      </c>
      <c r="F5" s="15">
        <v>0.4</v>
      </c>
    </row>
    <row r="6" spans="1:6" ht="23" customHeight="1">
      <c r="A6" s="5" t="s">
        <v>12</v>
      </c>
      <c r="B6" s="5" t="s">
        <v>13</v>
      </c>
      <c r="C6" s="18" t="s">
        <v>18</v>
      </c>
      <c r="D6" s="8" t="s">
        <v>28</v>
      </c>
      <c r="E6" s="10" t="s">
        <v>40</v>
      </c>
      <c r="F6" s="10" t="s">
        <v>41</v>
      </c>
    </row>
    <row r="7" spans="1:6" ht="23" customHeight="1">
      <c r="A7" s="11">
        <v>440000</v>
      </c>
      <c r="B7" s="11">
        <v>440000</v>
      </c>
      <c r="C7" s="19">
        <v>198000</v>
      </c>
      <c r="D7" s="15">
        <v>0.45</v>
      </c>
      <c r="E7" s="12">
        <v>264000</v>
      </c>
      <c r="F7" s="13">
        <v>0.6</v>
      </c>
    </row>
    <row r="8" spans="1:6" ht="23" customHeight="1">
      <c r="A8" s="4"/>
      <c r="B8" s="7" t="s">
        <v>35</v>
      </c>
      <c r="C8" s="7" t="s">
        <v>36</v>
      </c>
      <c r="D8" s="7" t="s">
        <v>37</v>
      </c>
      <c r="E8" s="7" t="s">
        <v>38</v>
      </c>
      <c r="F8" s="7" t="s">
        <v>39</v>
      </c>
    </row>
    <row r="9" spans="1:6" ht="23" customHeight="1">
      <c r="A9" s="4" t="s">
        <v>21</v>
      </c>
      <c r="B9" s="11">
        <v>3960</v>
      </c>
      <c r="C9" s="11">
        <v>0</v>
      </c>
      <c r="D9" s="16">
        <v>0</v>
      </c>
      <c r="E9" s="11">
        <v>3960</v>
      </c>
      <c r="F9" s="16">
        <v>1</v>
      </c>
    </row>
    <row r="10" spans="1:6" ht="23" customHeight="1">
      <c r="A10" s="7" t="s">
        <v>22</v>
      </c>
      <c r="B10" s="11">
        <v>3960</v>
      </c>
      <c r="C10" s="11">
        <v>0</v>
      </c>
      <c r="D10" s="16">
        <v>0</v>
      </c>
      <c r="E10" s="11">
        <v>3960</v>
      </c>
      <c r="F10" s="16">
        <v>1</v>
      </c>
    </row>
    <row r="11" spans="1:6" ht="23" customHeight="1">
      <c r="A11" s="7" t="s">
        <v>23</v>
      </c>
      <c r="B11" s="11">
        <v>13860</v>
      </c>
      <c r="C11" s="11">
        <v>0</v>
      </c>
      <c r="D11" s="16">
        <v>0</v>
      </c>
      <c r="E11" s="11">
        <v>13860</v>
      </c>
      <c r="F11" s="16">
        <v>1</v>
      </c>
    </row>
    <row r="12" spans="1:6" ht="23" customHeight="1">
      <c r="A12" s="7" t="s">
        <v>25</v>
      </c>
      <c r="B12" s="11">
        <v>1980</v>
      </c>
      <c r="C12" s="11">
        <v>0</v>
      </c>
      <c r="D12" s="16">
        <v>0</v>
      </c>
      <c r="E12" s="11">
        <v>1980</v>
      </c>
      <c r="F12" s="16">
        <v>1</v>
      </c>
    </row>
    <row r="13" spans="1:6" ht="23" customHeight="1">
      <c r="A13" s="10" t="s">
        <v>26</v>
      </c>
      <c r="B13" s="11">
        <v>6599.9999999999991</v>
      </c>
      <c r="C13" s="11">
        <v>0</v>
      </c>
      <c r="D13" s="16">
        <v>0</v>
      </c>
      <c r="E13" s="11">
        <v>6599.9999999999991</v>
      </c>
      <c r="F13" s="16">
        <v>1</v>
      </c>
    </row>
    <row r="14" spans="1:6" ht="23" customHeight="1">
      <c r="A14" s="10" t="s">
        <v>27</v>
      </c>
      <c r="B14" s="11">
        <v>6599.9999999999991</v>
      </c>
      <c r="C14" s="11">
        <v>0</v>
      </c>
      <c r="D14" s="16">
        <v>0</v>
      </c>
      <c r="E14" s="11">
        <v>6599.9999999999991</v>
      </c>
      <c r="F14" s="16">
        <v>1</v>
      </c>
    </row>
    <row r="15" spans="1:6" ht="23" customHeight="1">
      <c r="A15" s="4" t="s">
        <v>15</v>
      </c>
      <c r="B15" s="11">
        <f>SUM(B9:B14)</f>
        <v>36960</v>
      </c>
      <c r="C15" s="11">
        <v>0</v>
      </c>
      <c r="D15" s="16">
        <v>0</v>
      </c>
      <c r="E15" s="11">
        <f>SUM(E9:E14)</f>
        <v>36960</v>
      </c>
      <c r="F15" s="17">
        <v>1</v>
      </c>
    </row>
    <row r="17" spans="1:6">
      <c r="A17" t="s">
        <v>29</v>
      </c>
    </row>
    <row r="19" spans="1:6">
      <c r="D19" t="s">
        <v>31</v>
      </c>
    </row>
    <row r="20" spans="1:6">
      <c r="A20" s="4" t="s">
        <v>21</v>
      </c>
      <c r="B20">
        <f>C7*0.02</f>
        <v>3960</v>
      </c>
      <c r="D20" t="s">
        <v>30</v>
      </c>
    </row>
    <row r="21" spans="1:6">
      <c r="A21" s="7" t="s">
        <v>22</v>
      </c>
      <c r="B21">
        <f>C7*0.1*0.2</f>
        <v>3960</v>
      </c>
      <c r="D21" t="s">
        <v>32</v>
      </c>
    </row>
    <row r="22" spans="1:6">
      <c r="A22" s="7" t="s">
        <v>23</v>
      </c>
      <c r="B22">
        <f>C7*0.1*0.7</f>
        <v>13860</v>
      </c>
      <c r="D22" t="s">
        <v>33</v>
      </c>
    </row>
    <row r="23" spans="1:6">
      <c r="A23" s="7" t="s">
        <v>25</v>
      </c>
      <c r="B23">
        <f>C7*0.1*0.1</f>
        <v>1980</v>
      </c>
      <c r="D23" t="s">
        <v>32</v>
      </c>
    </row>
    <row r="24" spans="1:6" ht="36" customHeight="1">
      <c r="A24" s="10" t="s">
        <v>26</v>
      </c>
      <c r="B24">
        <f>A7*(F7-D7)*0.1</f>
        <v>6599.9999999999991</v>
      </c>
      <c r="D24" s="20" t="s">
        <v>34</v>
      </c>
      <c r="E24" s="20"/>
      <c r="F24" s="20"/>
    </row>
    <row r="25" spans="1:6">
      <c r="A25" s="10" t="s">
        <v>27</v>
      </c>
      <c r="B25">
        <f>A7*(F7-D7)*0.1</f>
        <v>6599.9999999999991</v>
      </c>
      <c r="D25" t="s">
        <v>42</v>
      </c>
    </row>
  </sheetData>
  <mergeCells count="1">
    <mergeCell ref="D24:F2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项目管理-详情-绩效概览</vt:lpstr>
      <vt:lpstr>项目绩效-详情</vt:lpstr>
      <vt:lpstr>奖金池-详情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cxl</dc:creator>
  <cp:lastModifiedBy>cxl</cp:lastModifiedBy>
  <dcterms:created xsi:type="dcterms:W3CDTF">2022-06-29T06:12:14Z</dcterms:created>
  <dcterms:modified xsi:type="dcterms:W3CDTF">2022-06-30T02:55:44Z</dcterms:modified>
</cp:coreProperties>
</file>