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8\AppData\Local\Temp\Workshare\kw0panqy.4yo\1\"/>
    </mc:Choice>
  </mc:AlternateContent>
  <bookViews>
    <workbookView xWindow="0" yWindow="0" windowWidth="19200" windowHeight="6690"/>
  </bookViews>
  <sheets>
    <sheet name="Voting Records on Key Bill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6" i="4" l="1"/>
  <c r="AC146" i="4"/>
  <c r="AD146" i="4"/>
  <c r="AF146" i="4"/>
  <c r="AG146" i="4"/>
  <c r="AD140" i="4"/>
  <c r="AC140" i="4"/>
  <c r="AB140" i="4"/>
  <c r="AG140" i="4"/>
  <c r="AF140" i="4"/>
  <c r="AB53" i="4"/>
  <c r="AC53" i="4"/>
  <c r="AD53" i="4"/>
  <c r="AF53" i="4"/>
  <c r="AG53" i="4"/>
  <c r="AB54" i="4"/>
  <c r="AC54" i="4"/>
  <c r="AD54" i="4"/>
  <c r="AF54" i="4"/>
  <c r="AG54" i="4"/>
  <c r="AB59" i="4"/>
  <c r="AC59" i="4"/>
  <c r="AD59" i="4"/>
  <c r="AF59" i="4"/>
  <c r="AG59" i="4"/>
  <c r="AB60" i="4"/>
  <c r="AC60" i="4"/>
  <c r="AD60" i="4"/>
  <c r="AF60" i="4"/>
  <c r="AG60" i="4"/>
  <c r="AB61" i="4"/>
  <c r="AC61" i="4"/>
  <c r="AD61" i="4"/>
  <c r="AF61" i="4"/>
  <c r="AG61" i="4"/>
  <c r="AB66" i="4"/>
  <c r="AC66" i="4"/>
  <c r="AD66" i="4"/>
  <c r="AF66" i="4"/>
  <c r="AG66" i="4"/>
  <c r="AB69" i="4"/>
  <c r="AC69" i="4"/>
  <c r="AD69" i="4"/>
  <c r="AF69" i="4"/>
  <c r="AG69" i="4"/>
  <c r="AB79" i="4"/>
  <c r="AC79" i="4"/>
  <c r="AD79" i="4"/>
  <c r="AF79" i="4"/>
  <c r="AG79" i="4"/>
  <c r="AB80" i="4"/>
  <c r="AC80" i="4"/>
  <c r="AD80" i="4"/>
  <c r="AF80" i="4"/>
  <c r="AG80" i="4"/>
  <c r="AB76" i="4"/>
  <c r="AC76" i="4"/>
  <c r="AD76" i="4"/>
  <c r="AF76" i="4"/>
  <c r="AG76" i="4"/>
  <c r="AB74" i="4"/>
  <c r="AC74" i="4"/>
  <c r="AD74" i="4"/>
  <c r="AF74" i="4"/>
  <c r="AG74" i="4"/>
  <c r="AB87" i="4"/>
  <c r="AC87" i="4"/>
  <c r="AD87" i="4"/>
  <c r="AF87" i="4"/>
  <c r="AG87" i="4"/>
  <c r="AB88" i="4"/>
  <c r="AC88" i="4"/>
  <c r="AD88" i="4"/>
  <c r="AF88" i="4"/>
  <c r="AG88" i="4"/>
  <c r="AB89" i="4"/>
  <c r="AC89" i="4"/>
  <c r="AD89" i="4"/>
  <c r="AF89" i="4"/>
  <c r="AG89" i="4"/>
  <c r="AB90" i="4"/>
  <c r="AC90" i="4"/>
  <c r="AD90" i="4"/>
  <c r="AF90" i="4"/>
  <c r="AG90" i="4"/>
  <c r="AB94" i="4"/>
  <c r="AC94" i="4"/>
  <c r="AD94" i="4"/>
  <c r="AF94" i="4"/>
  <c r="AG94" i="4"/>
  <c r="AB97" i="4"/>
  <c r="AC97" i="4"/>
  <c r="AD97" i="4"/>
  <c r="AF97" i="4"/>
  <c r="AG97" i="4"/>
  <c r="AB101" i="4"/>
  <c r="AC101" i="4"/>
  <c r="AD101" i="4"/>
  <c r="AF101" i="4"/>
  <c r="AG101" i="4"/>
  <c r="AB109" i="4"/>
  <c r="AC109" i="4"/>
  <c r="AD109" i="4"/>
  <c r="AF109" i="4"/>
  <c r="AG109" i="4"/>
  <c r="AB110" i="4"/>
  <c r="AC110" i="4"/>
  <c r="AD110" i="4"/>
  <c r="AF110" i="4"/>
  <c r="AG110" i="4"/>
  <c r="AB111" i="4"/>
  <c r="AC111" i="4"/>
  <c r="AD111" i="4"/>
  <c r="AF111" i="4"/>
  <c r="AG111" i="4"/>
  <c r="AB116" i="4"/>
  <c r="AC116" i="4"/>
  <c r="AD116" i="4"/>
  <c r="AF116" i="4"/>
  <c r="AG116" i="4"/>
  <c r="AB117" i="4"/>
  <c r="AC117" i="4"/>
  <c r="AD117" i="4"/>
  <c r="AF117" i="4"/>
  <c r="AG117" i="4"/>
  <c r="AB118" i="4"/>
  <c r="AC118" i="4"/>
  <c r="AD118" i="4"/>
  <c r="AF118" i="4"/>
  <c r="AG118" i="4"/>
  <c r="AB119" i="4"/>
  <c r="AC119" i="4"/>
  <c r="AD119" i="4"/>
  <c r="AF119" i="4"/>
  <c r="AG119" i="4"/>
  <c r="AB120" i="4"/>
  <c r="AC120" i="4"/>
  <c r="AD120" i="4"/>
  <c r="AF120" i="4"/>
  <c r="AG120" i="4"/>
  <c r="AB126" i="4"/>
  <c r="AC126" i="4"/>
  <c r="AD126" i="4"/>
  <c r="AF126" i="4"/>
  <c r="AG126" i="4"/>
  <c r="AB127" i="4"/>
  <c r="AC127" i="4"/>
  <c r="AD127" i="4"/>
  <c r="AF127" i="4"/>
  <c r="AG127" i="4"/>
  <c r="AB128" i="4"/>
  <c r="AC128" i="4"/>
  <c r="AD128" i="4"/>
  <c r="AF128" i="4"/>
  <c r="AG128" i="4"/>
  <c r="AB129" i="4"/>
  <c r="AC129" i="4"/>
  <c r="AD129" i="4"/>
  <c r="AF129" i="4"/>
  <c r="AG129" i="4"/>
  <c r="AB130" i="4"/>
  <c r="AC130" i="4"/>
  <c r="AD130" i="4"/>
  <c r="AF130" i="4"/>
  <c r="AG130" i="4"/>
  <c r="AB141" i="4"/>
  <c r="AC141" i="4"/>
  <c r="AD141" i="4"/>
  <c r="AF141" i="4"/>
  <c r="AG141" i="4"/>
  <c r="AB142" i="4"/>
  <c r="AC142" i="4"/>
  <c r="AD142" i="4"/>
  <c r="AF142" i="4"/>
  <c r="AG142" i="4"/>
  <c r="AB143" i="4"/>
  <c r="AC143" i="4"/>
  <c r="AD143" i="4"/>
  <c r="AF143" i="4"/>
  <c r="AG143" i="4"/>
  <c r="AB144" i="4"/>
  <c r="AC144" i="4"/>
  <c r="AD144" i="4"/>
  <c r="AF144" i="4"/>
  <c r="AG144" i="4"/>
  <c r="AB145" i="4"/>
  <c r="AC145" i="4"/>
  <c r="AD145" i="4"/>
  <c r="AF145" i="4"/>
  <c r="AG145" i="4"/>
  <c r="AG139" i="4"/>
  <c r="AF139" i="4"/>
  <c r="AD139" i="4"/>
  <c r="AC139" i="4"/>
  <c r="AB139" i="4"/>
  <c r="AG137" i="4"/>
  <c r="AF137" i="4"/>
  <c r="AD137" i="4"/>
  <c r="AC137" i="4"/>
  <c r="AB137" i="4"/>
  <c r="AG125" i="4"/>
  <c r="AF125" i="4"/>
  <c r="AD125" i="4"/>
  <c r="AC125" i="4"/>
  <c r="AB125" i="4"/>
  <c r="AG123" i="4"/>
  <c r="AF123" i="4"/>
  <c r="AD123" i="4"/>
  <c r="AC123" i="4"/>
  <c r="AB123" i="4"/>
  <c r="AG115" i="4"/>
  <c r="AF115" i="4"/>
  <c r="AD115" i="4"/>
  <c r="AC115" i="4"/>
  <c r="AB115" i="4"/>
  <c r="AG113" i="4"/>
  <c r="AF113" i="4"/>
  <c r="AD113" i="4"/>
  <c r="AC113" i="4"/>
  <c r="AB113" i="4"/>
  <c r="AG108" i="4"/>
  <c r="AF108" i="4"/>
  <c r="AD108" i="4"/>
  <c r="AC108" i="4"/>
  <c r="AB108" i="4"/>
  <c r="AG104" i="4"/>
  <c r="AF104" i="4"/>
  <c r="AD104" i="4"/>
  <c r="AC104" i="4"/>
  <c r="AB104" i="4"/>
  <c r="AG100" i="4"/>
  <c r="AF100" i="4"/>
  <c r="AD100" i="4"/>
  <c r="AC100" i="4"/>
  <c r="AB100" i="4"/>
  <c r="AG96" i="4"/>
  <c r="AF96" i="4"/>
  <c r="AD96" i="4"/>
  <c r="AC96" i="4"/>
  <c r="AB96" i="4"/>
  <c r="AG93" i="4"/>
  <c r="AF93" i="4"/>
  <c r="AD93" i="4"/>
  <c r="AC93" i="4"/>
  <c r="AB93" i="4"/>
  <c r="AG86" i="4"/>
  <c r="AF86" i="4"/>
  <c r="AD86" i="4"/>
  <c r="AC86" i="4"/>
  <c r="AB86" i="4"/>
  <c r="AG84" i="4"/>
  <c r="AF84" i="4"/>
  <c r="AD84" i="4"/>
  <c r="AC84" i="4"/>
  <c r="AB84" i="4"/>
  <c r="AG82" i="4"/>
  <c r="AF82" i="4"/>
  <c r="AD82" i="4"/>
  <c r="AC82" i="4"/>
  <c r="AB82" i="4"/>
  <c r="AG78" i="4"/>
  <c r="AF78" i="4"/>
  <c r="AD78" i="4"/>
  <c r="AC78" i="4"/>
  <c r="AB78" i="4"/>
  <c r="AG75" i="4"/>
  <c r="AF75" i="4"/>
  <c r="AD75" i="4"/>
  <c r="AC75" i="4"/>
  <c r="AB75" i="4"/>
  <c r="AG72" i="4"/>
  <c r="AF72" i="4"/>
  <c r="AD72" i="4"/>
  <c r="AC72" i="4"/>
  <c r="AB72" i="4"/>
  <c r="AG68" i="4"/>
  <c r="AF68" i="4"/>
  <c r="AD68" i="4"/>
  <c r="AC68" i="4"/>
  <c r="AB68" i="4"/>
  <c r="AG65" i="4"/>
  <c r="AF65" i="4"/>
  <c r="AD65" i="4"/>
  <c r="AC65" i="4"/>
  <c r="AB65" i="4"/>
  <c r="AG63" i="4"/>
  <c r="AF63" i="4"/>
  <c r="AD63" i="4"/>
  <c r="AC63" i="4"/>
  <c r="AB63" i="4"/>
  <c r="AG58" i="4"/>
  <c r="AF58" i="4"/>
  <c r="AD58" i="4"/>
  <c r="AC58" i="4"/>
  <c r="AB58" i="4"/>
  <c r="AG56" i="4"/>
  <c r="AF56" i="4"/>
  <c r="AD56" i="4"/>
  <c r="AC56" i="4"/>
  <c r="AB56" i="4"/>
  <c r="AG52" i="4"/>
  <c r="AF52" i="4"/>
  <c r="AD52" i="4"/>
  <c r="AC52" i="4"/>
  <c r="AB52" i="4"/>
  <c r="AG45" i="4"/>
  <c r="AF45" i="4"/>
  <c r="AD45" i="4"/>
  <c r="AC45" i="4"/>
  <c r="AB45" i="4"/>
  <c r="AG43" i="4"/>
  <c r="AF43" i="4"/>
  <c r="AD43" i="4"/>
  <c r="AC43" i="4"/>
  <c r="AB43" i="4"/>
  <c r="AG39" i="4"/>
  <c r="AF39" i="4"/>
  <c r="AD39" i="4"/>
  <c r="AC39" i="4"/>
  <c r="AB39" i="4"/>
  <c r="AG37" i="4"/>
  <c r="AF37" i="4"/>
  <c r="AD37" i="4"/>
  <c r="AC37" i="4"/>
  <c r="AB37" i="4"/>
  <c r="AG35" i="4"/>
  <c r="AF35" i="4"/>
  <c r="AD35" i="4"/>
  <c r="AC35" i="4"/>
  <c r="AB35" i="4"/>
  <c r="AG33" i="4"/>
  <c r="AF33" i="4"/>
  <c r="AD33" i="4"/>
  <c r="AC33" i="4"/>
  <c r="AB33" i="4"/>
  <c r="AG29" i="4"/>
  <c r="AF29" i="4"/>
  <c r="AD29" i="4"/>
  <c r="AC29" i="4"/>
  <c r="AB29" i="4"/>
  <c r="AG22" i="4"/>
  <c r="AF22" i="4"/>
  <c r="AD22" i="4"/>
  <c r="AC22" i="4"/>
  <c r="AB22" i="4"/>
  <c r="AB20" i="4"/>
  <c r="AC20" i="4"/>
  <c r="AD20" i="4"/>
  <c r="AF20" i="4"/>
  <c r="AG20" i="4"/>
  <c r="AG19" i="4"/>
  <c r="AF19" i="4"/>
  <c r="AD19" i="4"/>
  <c r="AC19" i="4"/>
  <c r="AB19" i="4"/>
  <c r="AB10" i="4"/>
  <c r="AC10" i="4"/>
  <c r="AD10" i="4"/>
  <c r="AF10" i="4"/>
  <c r="AG10" i="4"/>
  <c r="AB11" i="4"/>
  <c r="AC11" i="4"/>
  <c r="AD11" i="4"/>
  <c r="AF11" i="4"/>
  <c r="AG11" i="4"/>
  <c r="AB12" i="4"/>
  <c r="AC12" i="4"/>
  <c r="AD12" i="4"/>
  <c r="AF12" i="4"/>
  <c r="AG12" i="4"/>
  <c r="AB13" i="4"/>
  <c r="AC13" i="4"/>
  <c r="AD13" i="4"/>
  <c r="AF13" i="4"/>
  <c r="AG13" i="4"/>
  <c r="AB14" i="4"/>
  <c r="AC14" i="4"/>
  <c r="AD14" i="4"/>
  <c r="AF14" i="4"/>
  <c r="AG14" i="4"/>
  <c r="AB15" i="4"/>
  <c r="AC15" i="4"/>
  <c r="AD15" i="4"/>
  <c r="AF15" i="4"/>
  <c r="AG15" i="4"/>
  <c r="AB16" i="4"/>
  <c r="AC16" i="4"/>
  <c r="AD16" i="4"/>
  <c r="AF16" i="4"/>
  <c r="AG16" i="4"/>
  <c r="AG9" i="4"/>
  <c r="AF9" i="4"/>
  <c r="AD9" i="4"/>
  <c r="AC9" i="4"/>
  <c r="AB9" i="4"/>
  <c r="AG7" i="4"/>
  <c r="AF7" i="4"/>
  <c r="AB7" i="4"/>
  <c r="AC7" i="4"/>
  <c r="AD7" i="4"/>
  <c r="N6" i="4"/>
  <c r="AE93" i="4" l="1"/>
  <c r="AH93" i="4" s="1"/>
  <c r="AE14" i="4"/>
  <c r="AH14" i="4" s="1"/>
  <c r="AE10" i="4"/>
  <c r="AH10" i="4" s="1"/>
  <c r="AE35" i="4"/>
  <c r="AI35" i="4" s="1"/>
  <c r="AE43" i="4"/>
  <c r="AI43" i="4" s="1"/>
  <c r="AE9" i="4"/>
  <c r="AI9" i="4" s="1"/>
  <c r="AE100" i="4"/>
  <c r="AH100" i="4" s="1"/>
  <c r="AE115" i="4"/>
  <c r="AI115" i="4" s="1"/>
  <c r="AE139" i="4"/>
  <c r="AE11" i="4"/>
  <c r="AH11" i="4" s="1"/>
  <c r="AE130" i="4"/>
  <c r="AH130" i="4" s="1"/>
  <c r="AE69" i="4"/>
  <c r="AI69" i="4" s="1"/>
  <c r="AE146" i="4"/>
  <c r="AE97" i="4"/>
  <c r="AH97" i="4" s="1"/>
  <c r="AE88" i="4"/>
  <c r="AH88" i="4" s="1"/>
  <c r="AE80" i="4"/>
  <c r="AI80" i="4" s="1"/>
  <c r="AE15" i="4"/>
  <c r="AH15" i="4" s="1"/>
  <c r="AE45" i="4"/>
  <c r="AH45" i="4" s="1"/>
  <c r="AE63" i="4"/>
  <c r="AI63" i="4" s="1"/>
  <c r="AE75" i="4"/>
  <c r="AI75" i="4" s="1"/>
  <c r="AE86" i="4"/>
  <c r="AH86" i="4" s="1"/>
  <c r="AE145" i="4"/>
  <c r="AI145" i="4" s="1"/>
  <c r="AE141" i="4"/>
  <c r="AI141" i="4" s="1"/>
  <c r="AE127" i="4"/>
  <c r="AH127" i="4" s="1"/>
  <c r="AE118" i="4"/>
  <c r="AI118" i="4" s="1"/>
  <c r="AE13" i="4"/>
  <c r="AH13" i="4" s="1"/>
  <c r="AE101" i="4"/>
  <c r="AH101" i="4" s="1"/>
  <c r="AE89" i="4"/>
  <c r="AI89" i="4" s="1"/>
  <c r="AE76" i="4"/>
  <c r="AI76" i="4" s="1"/>
  <c r="AE12" i="4"/>
  <c r="AI12" i="4" s="1"/>
  <c r="AE144" i="4"/>
  <c r="AI144" i="4" s="1"/>
  <c r="AE143" i="4"/>
  <c r="AI143" i="4" s="1"/>
  <c r="AE119" i="4"/>
  <c r="AH119" i="4" s="1"/>
  <c r="AE111" i="4"/>
  <c r="AI111" i="4" s="1"/>
  <c r="AE66" i="4"/>
  <c r="AH66" i="4" s="1"/>
  <c r="AE54" i="4"/>
  <c r="AI54" i="4" s="1"/>
  <c r="AE53" i="4"/>
  <c r="AH53" i="4" s="1"/>
  <c r="AE140" i="4"/>
  <c r="AH140" i="4" s="1"/>
  <c r="AE142" i="4"/>
  <c r="AE129" i="4"/>
  <c r="AH129" i="4" s="1"/>
  <c r="AE109" i="4"/>
  <c r="AI109" i="4" s="1"/>
  <c r="AE79" i="4"/>
  <c r="AI79" i="4" s="1"/>
  <c r="AE60" i="4"/>
  <c r="AI60" i="4" s="1"/>
  <c r="AE7" i="4"/>
  <c r="AI7" i="4" s="1"/>
  <c r="AE16" i="4"/>
  <c r="AH16" i="4" s="1"/>
  <c r="AE128" i="4"/>
  <c r="AH128" i="4" s="1"/>
  <c r="AE120" i="4"/>
  <c r="AH120" i="4" s="1"/>
  <c r="AE116" i="4"/>
  <c r="AI116" i="4" s="1"/>
  <c r="AE90" i="4"/>
  <c r="AH90" i="4" s="1"/>
  <c r="AE74" i="4"/>
  <c r="AH74" i="4" s="1"/>
  <c r="AE61" i="4"/>
  <c r="AI61" i="4" s="1"/>
  <c r="AF46" i="4"/>
  <c r="AE110" i="4"/>
  <c r="AI110" i="4" s="1"/>
  <c r="AE59" i="4"/>
  <c r="AI59" i="4" s="1"/>
  <c r="AG46" i="4"/>
  <c r="AE19" i="4"/>
  <c r="AI19" i="4" s="1"/>
  <c r="AE20" i="4"/>
  <c r="AI20" i="4" s="1"/>
  <c r="AE33" i="4"/>
  <c r="AI33" i="4" s="1"/>
  <c r="AE58" i="4"/>
  <c r="AH58" i="4" s="1"/>
  <c r="AE72" i="4"/>
  <c r="AI72" i="4" s="1"/>
  <c r="AE84" i="4"/>
  <c r="AI84" i="4" s="1"/>
  <c r="AE96" i="4"/>
  <c r="AI96" i="4" s="1"/>
  <c r="AE113" i="4"/>
  <c r="AH113" i="4" s="1"/>
  <c r="AE137" i="4"/>
  <c r="AI137" i="4" s="1"/>
  <c r="AE126" i="4"/>
  <c r="AI126" i="4" s="1"/>
  <c r="AE117" i="4"/>
  <c r="AI117" i="4" s="1"/>
  <c r="AE87" i="4"/>
  <c r="AI87" i="4" s="1"/>
  <c r="AH60" i="4"/>
  <c r="AI146" i="4"/>
  <c r="AH146" i="4"/>
  <c r="AI15" i="4"/>
  <c r="AI130" i="4"/>
  <c r="AE22" i="4"/>
  <c r="AI22" i="4" s="1"/>
  <c r="AE37" i="4"/>
  <c r="AH37" i="4" s="1"/>
  <c r="AE52" i="4"/>
  <c r="AI52" i="4" s="1"/>
  <c r="AE65" i="4"/>
  <c r="AI65" i="4" s="1"/>
  <c r="AE78" i="4"/>
  <c r="AI78" i="4" s="1"/>
  <c r="AE104" i="4"/>
  <c r="AI104" i="4" s="1"/>
  <c r="AE123" i="4"/>
  <c r="AI123" i="4" s="1"/>
  <c r="AE94" i="4"/>
  <c r="AH94" i="4" s="1"/>
  <c r="AE29" i="4"/>
  <c r="AH29" i="4" s="1"/>
  <c r="AE39" i="4"/>
  <c r="AH39" i="4" s="1"/>
  <c r="AE56" i="4"/>
  <c r="AI56" i="4" s="1"/>
  <c r="AE68" i="4"/>
  <c r="AH68" i="4" s="1"/>
  <c r="AE82" i="4"/>
  <c r="AH82" i="4" s="1"/>
  <c r="AE108" i="4"/>
  <c r="AI108" i="4" s="1"/>
  <c r="AE125" i="4"/>
  <c r="AI125" i="4" s="1"/>
  <c r="AI142" i="4"/>
  <c r="AG147" i="4"/>
  <c r="AF147" i="4"/>
  <c r="AH76" i="4"/>
  <c r="AH142" i="4"/>
  <c r="AI139" i="4"/>
  <c r="AH139" i="4"/>
  <c r="AI93" i="4"/>
  <c r="AI58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R114" i="4"/>
  <c r="S114" i="4"/>
  <c r="R115" i="4"/>
  <c r="S115" i="4"/>
  <c r="R137" i="4"/>
  <c r="S137" i="4"/>
  <c r="R116" i="4"/>
  <c r="S116" i="4"/>
  <c r="R117" i="4"/>
  <c r="S117" i="4"/>
  <c r="R118" i="4"/>
  <c r="S118" i="4"/>
  <c r="R119" i="4"/>
  <c r="S119" i="4"/>
  <c r="R120" i="4"/>
  <c r="S120" i="4"/>
  <c r="R121" i="4"/>
  <c r="S121" i="4"/>
  <c r="R122" i="4"/>
  <c r="S122" i="4"/>
  <c r="R123" i="4"/>
  <c r="S123" i="4"/>
  <c r="R124" i="4"/>
  <c r="S124" i="4"/>
  <c r="R125" i="4"/>
  <c r="S125" i="4"/>
  <c r="R126" i="4"/>
  <c r="S126" i="4"/>
  <c r="R127" i="4"/>
  <c r="S127" i="4"/>
  <c r="R128" i="4"/>
  <c r="S128" i="4"/>
  <c r="R129" i="4"/>
  <c r="S129" i="4"/>
  <c r="R130" i="4"/>
  <c r="S130" i="4"/>
  <c r="R131" i="4"/>
  <c r="S131" i="4"/>
  <c r="S52" i="4"/>
  <c r="R52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6" i="4"/>
  <c r="S7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6" i="4"/>
  <c r="B46" i="4"/>
  <c r="P131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37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6" i="4"/>
  <c r="O6" i="4"/>
  <c r="Q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37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N7" i="4"/>
  <c r="Q7" i="4" s="1"/>
  <c r="N8" i="4"/>
  <c r="Q8" i="4" s="1"/>
  <c r="N9" i="4"/>
  <c r="Q9" i="4" s="1"/>
  <c r="N10" i="4"/>
  <c r="Q10" i="4" s="1"/>
  <c r="N11" i="4"/>
  <c r="Q11" i="4" s="1"/>
  <c r="N12" i="4"/>
  <c r="Q12" i="4" s="1"/>
  <c r="N13" i="4"/>
  <c r="Q13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31" i="4"/>
  <c r="Q31" i="4" s="1"/>
  <c r="N32" i="4"/>
  <c r="Q32" i="4" s="1"/>
  <c r="N33" i="4"/>
  <c r="Q33" i="4" s="1"/>
  <c r="N34" i="4"/>
  <c r="Q34" i="4" s="1"/>
  <c r="N35" i="4"/>
  <c r="Q35" i="4" s="1"/>
  <c r="N36" i="4"/>
  <c r="Q36" i="4" s="1"/>
  <c r="N37" i="4"/>
  <c r="Q37" i="4" s="1"/>
  <c r="N38" i="4"/>
  <c r="Q38" i="4" s="1"/>
  <c r="N39" i="4"/>
  <c r="Q39" i="4" s="1"/>
  <c r="N40" i="4"/>
  <c r="Q40" i="4" s="1"/>
  <c r="N41" i="4"/>
  <c r="Q41" i="4" s="1"/>
  <c r="N42" i="4"/>
  <c r="Q42" i="4" s="1"/>
  <c r="N43" i="4"/>
  <c r="Q43" i="4" s="1"/>
  <c r="N44" i="4"/>
  <c r="Q44" i="4" s="1"/>
  <c r="N45" i="4"/>
  <c r="Q45" i="4" s="1"/>
  <c r="N52" i="4"/>
  <c r="Q52" i="4" s="1"/>
  <c r="N53" i="4"/>
  <c r="Q53" i="4" s="1"/>
  <c r="N54" i="4"/>
  <c r="Q54" i="4" s="1"/>
  <c r="N55" i="4"/>
  <c r="Q55" i="4" s="1"/>
  <c r="N56" i="4"/>
  <c r="Q56" i="4" s="1"/>
  <c r="N57" i="4"/>
  <c r="Q57" i="4" s="1"/>
  <c r="N58" i="4"/>
  <c r="Q58" i="4" s="1"/>
  <c r="N59" i="4"/>
  <c r="Q59" i="4" s="1"/>
  <c r="N60" i="4"/>
  <c r="Q60" i="4" s="1"/>
  <c r="N61" i="4"/>
  <c r="Q61" i="4" s="1"/>
  <c r="N62" i="4"/>
  <c r="Q62" i="4" s="1"/>
  <c r="N63" i="4"/>
  <c r="Q63" i="4" s="1"/>
  <c r="N64" i="4"/>
  <c r="Q64" i="4" s="1"/>
  <c r="N65" i="4"/>
  <c r="Q65" i="4" s="1"/>
  <c r="N66" i="4"/>
  <c r="Q66" i="4" s="1"/>
  <c r="N67" i="4"/>
  <c r="Q67" i="4" s="1"/>
  <c r="N68" i="4"/>
  <c r="Q68" i="4" s="1"/>
  <c r="N69" i="4"/>
  <c r="Q69" i="4" s="1"/>
  <c r="N70" i="4"/>
  <c r="Q70" i="4" s="1"/>
  <c r="N71" i="4"/>
  <c r="Q71" i="4" s="1"/>
  <c r="N72" i="4"/>
  <c r="Q72" i="4" s="1"/>
  <c r="N73" i="4"/>
  <c r="Q73" i="4" s="1"/>
  <c r="N74" i="4"/>
  <c r="Q74" i="4" s="1"/>
  <c r="N75" i="4"/>
  <c r="Q75" i="4" s="1"/>
  <c r="N76" i="4"/>
  <c r="Q76" i="4" s="1"/>
  <c r="N77" i="4"/>
  <c r="Q77" i="4" s="1"/>
  <c r="N78" i="4"/>
  <c r="Q78" i="4" s="1"/>
  <c r="N79" i="4"/>
  <c r="Q79" i="4" s="1"/>
  <c r="N80" i="4"/>
  <c r="Q80" i="4" s="1"/>
  <c r="N81" i="4"/>
  <c r="Q81" i="4" s="1"/>
  <c r="N82" i="4"/>
  <c r="Q82" i="4" s="1"/>
  <c r="N83" i="4"/>
  <c r="Q83" i="4" s="1"/>
  <c r="N84" i="4"/>
  <c r="Q84" i="4" s="1"/>
  <c r="N85" i="4"/>
  <c r="Q85" i="4" s="1"/>
  <c r="N86" i="4"/>
  <c r="Q86" i="4" s="1"/>
  <c r="N87" i="4"/>
  <c r="Q87" i="4" s="1"/>
  <c r="N88" i="4"/>
  <c r="Q88" i="4" s="1"/>
  <c r="N89" i="4"/>
  <c r="Q89" i="4" s="1"/>
  <c r="N90" i="4"/>
  <c r="Q90" i="4" s="1"/>
  <c r="N91" i="4"/>
  <c r="Q91" i="4" s="1"/>
  <c r="N92" i="4"/>
  <c r="Q92" i="4" s="1"/>
  <c r="N93" i="4"/>
  <c r="Q93" i="4" s="1"/>
  <c r="N94" i="4"/>
  <c r="Q94" i="4" s="1"/>
  <c r="N95" i="4"/>
  <c r="Q95" i="4" s="1"/>
  <c r="N96" i="4"/>
  <c r="Q96" i="4" s="1"/>
  <c r="N97" i="4"/>
  <c r="Q97" i="4" s="1"/>
  <c r="N98" i="4"/>
  <c r="Q98" i="4" s="1"/>
  <c r="N99" i="4"/>
  <c r="Q99" i="4" s="1"/>
  <c r="N100" i="4"/>
  <c r="Q100" i="4" s="1"/>
  <c r="N101" i="4"/>
  <c r="Q101" i="4" s="1"/>
  <c r="N102" i="4"/>
  <c r="Q102" i="4" s="1"/>
  <c r="N103" i="4"/>
  <c r="Q103" i="4" s="1"/>
  <c r="N104" i="4"/>
  <c r="Q104" i="4" s="1"/>
  <c r="N105" i="4"/>
  <c r="Q105" i="4" s="1"/>
  <c r="N106" i="4"/>
  <c r="Q106" i="4" s="1"/>
  <c r="N107" i="4"/>
  <c r="Q107" i="4" s="1"/>
  <c r="N108" i="4"/>
  <c r="Q108" i="4" s="1"/>
  <c r="N109" i="4"/>
  <c r="Q109" i="4" s="1"/>
  <c r="N110" i="4"/>
  <c r="Q110" i="4" s="1"/>
  <c r="N111" i="4"/>
  <c r="Q111" i="4" s="1"/>
  <c r="N112" i="4"/>
  <c r="Q112" i="4" s="1"/>
  <c r="N113" i="4"/>
  <c r="Q113" i="4" s="1"/>
  <c r="N114" i="4"/>
  <c r="Q114" i="4" s="1"/>
  <c r="N115" i="4"/>
  <c r="Q115" i="4" s="1"/>
  <c r="N137" i="4"/>
  <c r="N116" i="4"/>
  <c r="Q116" i="4" s="1"/>
  <c r="N117" i="4"/>
  <c r="Q117" i="4" s="1"/>
  <c r="N118" i="4"/>
  <c r="Q118" i="4" s="1"/>
  <c r="N119" i="4"/>
  <c r="Q119" i="4" s="1"/>
  <c r="N120" i="4"/>
  <c r="Q120" i="4" s="1"/>
  <c r="N121" i="4"/>
  <c r="Q121" i="4" s="1"/>
  <c r="N122" i="4"/>
  <c r="Q122" i="4" s="1"/>
  <c r="N123" i="4"/>
  <c r="Q123" i="4" s="1"/>
  <c r="N124" i="4"/>
  <c r="Q124" i="4" s="1"/>
  <c r="N125" i="4"/>
  <c r="Q125" i="4" s="1"/>
  <c r="N126" i="4"/>
  <c r="Q126" i="4" s="1"/>
  <c r="N127" i="4"/>
  <c r="Q127" i="4" s="1"/>
  <c r="N128" i="4"/>
  <c r="Q128" i="4" s="1"/>
  <c r="N129" i="4"/>
  <c r="Q129" i="4" s="1"/>
  <c r="N130" i="4"/>
  <c r="Q130" i="4" s="1"/>
  <c r="N131" i="4"/>
  <c r="Q131" i="4" s="1"/>
  <c r="AI14" i="4" l="1"/>
  <c r="AI113" i="4"/>
  <c r="AH144" i="4"/>
  <c r="AI101" i="4"/>
  <c r="AI39" i="4"/>
  <c r="AH75" i="4"/>
  <c r="AH19" i="4"/>
  <c r="AI66" i="4"/>
  <c r="AI10" i="4"/>
  <c r="AI74" i="4"/>
  <c r="AI127" i="4"/>
  <c r="T60" i="4"/>
  <c r="U127" i="4"/>
  <c r="U38" i="4"/>
  <c r="AI88" i="4"/>
  <c r="AH20" i="4"/>
  <c r="AH145" i="4"/>
  <c r="AI97" i="4"/>
  <c r="AI100" i="4"/>
  <c r="AI13" i="4"/>
  <c r="AH84" i="4"/>
  <c r="AI11" i="4"/>
  <c r="AH33" i="4"/>
  <c r="AH117" i="4"/>
  <c r="AH52" i="4"/>
  <c r="AH123" i="4"/>
  <c r="AH12" i="4"/>
  <c r="AH111" i="4"/>
  <c r="AH108" i="4"/>
  <c r="AH69" i="4"/>
  <c r="AH110" i="4"/>
  <c r="AH72" i="4"/>
  <c r="AI86" i="4"/>
  <c r="AH143" i="4"/>
  <c r="AH118" i="4"/>
  <c r="AH9" i="4"/>
  <c r="AH35" i="4"/>
  <c r="AH61" i="4"/>
  <c r="AH89" i="4"/>
  <c r="AI129" i="4"/>
  <c r="AH54" i="4"/>
  <c r="AH7" i="4"/>
  <c r="AH115" i="4"/>
  <c r="AI45" i="4"/>
  <c r="AI140" i="4"/>
  <c r="AI68" i="4"/>
  <c r="AH78" i="4"/>
  <c r="AH126" i="4"/>
  <c r="U121" i="4"/>
  <c r="U117" i="4"/>
  <c r="U114" i="4"/>
  <c r="U70" i="4"/>
  <c r="U128" i="4"/>
  <c r="T82" i="4"/>
  <c r="U58" i="4"/>
  <c r="AH63" i="4"/>
  <c r="AH87" i="4"/>
  <c r="AI128" i="4"/>
  <c r="AH43" i="4"/>
  <c r="AH141" i="4"/>
  <c r="AH79" i="4"/>
  <c r="T41" i="4"/>
  <c r="AH22" i="4"/>
  <c r="AH65" i="4"/>
  <c r="AH116" i="4"/>
  <c r="AH80" i="4"/>
  <c r="U124" i="4"/>
  <c r="U120" i="4"/>
  <c r="T101" i="4"/>
  <c r="U89" i="4"/>
  <c r="T65" i="4"/>
  <c r="U61" i="4"/>
  <c r="U112" i="4"/>
  <c r="T96" i="4"/>
  <c r="T92" i="4"/>
  <c r="Q137" i="4"/>
  <c r="U137" i="4" s="1"/>
  <c r="AI82" i="4"/>
  <c r="AH137" i="4"/>
  <c r="AI119" i="4"/>
  <c r="AI90" i="4"/>
  <c r="AI53" i="4"/>
  <c r="AI16" i="4"/>
  <c r="AI29" i="4"/>
  <c r="AH109" i="4"/>
  <c r="AH59" i="4"/>
  <c r="U93" i="4"/>
  <c r="U105" i="4"/>
  <c r="U106" i="4"/>
  <c r="T98" i="4"/>
  <c r="U95" i="4"/>
  <c r="T80" i="4"/>
  <c r="U75" i="4"/>
  <c r="U62" i="4"/>
  <c r="T52" i="4"/>
  <c r="T81" i="4"/>
  <c r="U69" i="4"/>
  <c r="AI120" i="4"/>
  <c r="AH56" i="4"/>
  <c r="AH96" i="4"/>
  <c r="AH125" i="4"/>
  <c r="AI94" i="4"/>
  <c r="U116" i="4"/>
  <c r="U55" i="4"/>
  <c r="T29" i="4"/>
  <c r="T9" i="4"/>
  <c r="U36" i="4"/>
  <c r="U20" i="4"/>
  <c r="U35" i="4"/>
  <c r="T31" i="4"/>
  <c r="T27" i="4"/>
  <c r="T23" i="4"/>
  <c r="U19" i="4"/>
  <c r="T15" i="4"/>
  <c r="T11" i="4"/>
  <c r="T7" i="4"/>
  <c r="R46" i="4"/>
  <c r="AI37" i="4"/>
  <c r="AH104" i="4"/>
  <c r="T25" i="4"/>
  <c r="T13" i="4"/>
  <c r="T34" i="4"/>
  <c r="T26" i="4"/>
  <c r="T22" i="4"/>
  <c r="T14" i="4"/>
  <c r="T10" i="4"/>
  <c r="T43" i="4"/>
  <c r="T39" i="4"/>
  <c r="T18" i="4"/>
  <c r="T17" i="4"/>
  <c r="T44" i="4"/>
  <c r="T40" i="4"/>
  <c r="T32" i="4"/>
  <c r="T28" i="4"/>
  <c r="T24" i="4"/>
  <c r="T12" i="4"/>
  <c r="T8" i="4"/>
  <c r="U115" i="4"/>
  <c r="U91" i="4"/>
  <c r="U79" i="4"/>
  <c r="U102" i="4"/>
  <c r="U94" i="4"/>
  <c r="U90" i="4"/>
  <c r="U86" i="4"/>
  <c r="U78" i="4"/>
  <c r="U74" i="4"/>
  <c r="T66" i="4"/>
  <c r="U122" i="4"/>
  <c r="U111" i="4"/>
  <c r="U87" i="4"/>
  <c r="U59" i="4"/>
  <c r="T113" i="4"/>
  <c r="U109" i="4"/>
  <c r="U97" i="4"/>
  <c r="U77" i="4"/>
  <c r="U57" i="4"/>
  <c r="U53" i="4"/>
  <c r="T118" i="4"/>
  <c r="U71" i="4"/>
  <c r="T63" i="4"/>
  <c r="U130" i="4"/>
  <c r="U129" i="4"/>
  <c r="U125" i="4"/>
  <c r="U110" i="4"/>
  <c r="U73" i="4"/>
  <c r="T123" i="4"/>
  <c r="T119" i="4"/>
  <c r="T100" i="4"/>
  <c r="U131" i="4"/>
  <c r="U123" i="4"/>
  <c r="U119" i="4"/>
  <c r="U108" i="4"/>
  <c r="U104" i="4"/>
  <c r="U100" i="4"/>
  <c r="U88" i="4"/>
  <c r="U84" i="4"/>
  <c r="U72" i="4"/>
  <c r="U68" i="4"/>
  <c r="U64" i="4"/>
  <c r="U37" i="4"/>
  <c r="U33" i="4"/>
  <c r="U21" i="4"/>
  <c r="U17" i="4"/>
  <c r="T64" i="4"/>
  <c r="U8" i="4"/>
  <c r="U85" i="4"/>
  <c r="T76" i="4"/>
  <c r="T56" i="4"/>
  <c r="U76" i="4"/>
  <c r="U56" i="4"/>
  <c r="T42" i="4"/>
  <c r="U30" i="4"/>
  <c r="U40" i="4"/>
  <c r="T131" i="4"/>
  <c r="T108" i="4"/>
  <c r="T88" i="4"/>
  <c r="T72" i="4"/>
  <c r="U126" i="4"/>
  <c r="U103" i="4"/>
  <c r="U83" i="4"/>
  <c r="U67" i="4"/>
  <c r="T45" i="4"/>
  <c r="T30" i="4"/>
  <c r="U24" i="4"/>
  <c r="T104" i="4"/>
  <c r="T84" i="4"/>
  <c r="T68" i="4"/>
  <c r="T6" i="4"/>
  <c r="U6" i="4"/>
  <c r="U44" i="4"/>
  <c r="U41" i="4"/>
  <c r="T37" i="4"/>
  <c r="U28" i="4"/>
  <c r="T21" i="4"/>
  <c r="U12" i="4"/>
  <c r="U9" i="4"/>
  <c r="U52" i="4"/>
  <c r="T128" i="4"/>
  <c r="T116" i="4"/>
  <c r="T105" i="4"/>
  <c r="T85" i="4"/>
  <c r="T77" i="4"/>
  <c r="T73" i="4"/>
  <c r="T57" i="4"/>
  <c r="U99" i="4"/>
  <c r="T33" i="4"/>
  <c r="U45" i="4"/>
  <c r="U42" i="4"/>
  <c r="U32" i="4"/>
  <c r="S46" i="4"/>
  <c r="U43" i="4"/>
  <c r="U31" i="4"/>
  <c r="T129" i="4"/>
  <c r="T125" i="4"/>
  <c r="T110" i="4"/>
  <c r="T102" i="4"/>
  <c r="R132" i="4"/>
  <c r="U107" i="4"/>
  <c r="T130" i="4"/>
  <c r="T126" i="4"/>
  <c r="T122" i="4"/>
  <c r="T111" i="4"/>
  <c r="T107" i="4"/>
  <c r="T103" i="4"/>
  <c r="T83" i="4"/>
  <c r="T79" i="4"/>
  <c r="T67" i="4"/>
  <c r="T55" i="4"/>
  <c r="S132" i="4"/>
  <c r="U54" i="4"/>
  <c r="T137" i="4" l="1"/>
  <c r="AI147" i="4"/>
  <c r="AE150" i="4" s="1"/>
  <c r="AH46" i="4"/>
  <c r="AE48" i="4" s="1"/>
  <c r="U26" i="4"/>
  <c r="T121" i="4"/>
  <c r="T70" i="4"/>
  <c r="T120" i="4"/>
  <c r="T95" i="4"/>
  <c r="T124" i="4"/>
  <c r="T112" i="4"/>
  <c r="U60" i="4"/>
  <c r="U92" i="4"/>
  <c r="U96" i="4"/>
  <c r="AI46" i="4"/>
  <c r="T127" i="4"/>
  <c r="T69" i="4"/>
  <c r="U13" i="4"/>
  <c r="U22" i="4"/>
  <c r="U15" i="4"/>
  <c r="AH147" i="4"/>
  <c r="U80" i="4"/>
  <c r="U25" i="4"/>
  <c r="U23" i="4"/>
  <c r="U10" i="4"/>
  <c r="U34" i="4"/>
  <c r="U7" i="4"/>
  <c r="T20" i="4"/>
  <c r="T97" i="4"/>
  <c r="T87" i="4"/>
  <c r="T86" i="4"/>
  <c r="T114" i="4"/>
  <c r="U11" i="4"/>
  <c r="U27" i="4"/>
  <c r="U29" i="4"/>
  <c r="T36" i="4"/>
  <c r="U14" i="4"/>
  <c r="T38" i="4"/>
  <c r="T19" i="4"/>
  <c r="T35" i="4"/>
  <c r="T53" i="4"/>
  <c r="U39" i="4"/>
  <c r="U18" i="4"/>
  <c r="T58" i="4"/>
  <c r="T94" i="4"/>
  <c r="T75" i="4"/>
  <c r="T115" i="4"/>
  <c r="T61" i="4"/>
  <c r="T109" i="4"/>
  <c r="T71" i="4"/>
  <c r="T78" i="4"/>
  <c r="T89" i="4"/>
  <c r="T59" i="4"/>
  <c r="T91" i="4"/>
  <c r="T74" i="4"/>
  <c r="T90" i="4"/>
  <c r="T106" i="4"/>
  <c r="T93" i="4"/>
  <c r="U63" i="4"/>
  <c r="U118" i="4"/>
  <c r="U65" i="4"/>
  <c r="U81" i="4"/>
  <c r="U101" i="4"/>
  <c r="U113" i="4"/>
  <c r="U66" i="4"/>
  <c r="U82" i="4"/>
  <c r="U98" i="4"/>
  <c r="T54" i="4"/>
  <c r="T99" i="4"/>
  <c r="T117" i="4"/>
  <c r="T16" i="4"/>
  <c r="U16" i="4"/>
  <c r="T62" i="4"/>
  <c r="AJ147" i="4" l="1"/>
  <c r="AE148" i="4" s="1"/>
  <c r="AE149" i="4"/>
  <c r="AJ46" i="4"/>
  <c r="AE47" i="4" s="1"/>
  <c r="AE49" i="4"/>
  <c r="U46" i="4"/>
  <c r="Q49" i="4" s="1"/>
  <c r="T46" i="4"/>
  <c r="Q48" i="4" s="1"/>
  <c r="U132" i="4"/>
  <c r="Q135" i="4" s="1"/>
  <c r="T132" i="4"/>
  <c r="Q134" i="4" s="1"/>
  <c r="V46" i="4" l="1"/>
  <c r="Q47" i="4" s="1"/>
  <c r="V132" i="4"/>
  <c r="Q133" i="4" s="1"/>
</calcChain>
</file>

<file path=xl/sharedStrings.xml><?xml version="1.0" encoding="utf-8"?>
<sst xmlns="http://schemas.openxmlformats.org/spreadsheetml/2006/main" count="1825" uniqueCount="184">
  <si>
    <t>y</t>
  </si>
  <si>
    <t>n</t>
  </si>
  <si>
    <t>Senate</t>
  </si>
  <si>
    <t>Assembly</t>
  </si>
  <si>
    <t>dems</t>
  </si>
  <si>
    <t>SB 1</t>
  </si>
  <si>
    <t>SB 734</t>
  </si>
  <si>
    <t>CEQA</t>
  </si>
  <si>
    <t>Moorlach</t>
  </si>
  <si>
    <t>Galgiani</t>
  </si>
  <si>
    <t>Hadley</t>
  </si>
  <si>
    <t>Steinorth</t>
  </si>
  <si>
    <t>Mayes</t>
  </si>
  <si>
    <t>Santiago</t>
  </si>
  <si>
    <t>Chu</t>
  </si>
  <si>
    <t>ACA 8</t>
  </si>
  <si>
    <t>Bloom</t>
  </si>
  <si>
    <t>Hancock</t>
  </si>
  <si>
    <t>SB 628</t>
  </si>
  <si>
    <t>AB 1886</t>
  </si>
  <si>
    <t>AB 718</t>
  </si>
  <si>
    <t>SB 879</t>
  </si>
  <si>
    <t>ADUs</t>
  </si>
  <si>
    <t>D</t>
  </si>
  <si>
    <t>R</t>
  </si>
  <si>
    <t>Allen</t>
  </si>
  <si>
    <t>Anderson</t>
  </si>
  <si>
    <t>Bates</t>
  </si>
  <si>
    <t>Beall</t>
  </si>
  <si>
    <t>Berryhill</t>
  </si>
  <si>
    <t>Block</t>
  </si>
  <si>
    <t>Cannella</t>
  </si>
  <si>
    <t>de Leon</t>
  </si>
  <si>
    <t>Fuller</t>
  </si>
  <si>
    <t>Gaines</t>
  </si>
  <si>
    <t>nv</t>
  </si>
  <si>
    <t>Glazer</t>
  </si>
  <si>
    <t>Hall</t>
  </si>
  <si>
    <t>Hernandez</t>
  </si>
  <si>
    <t>d</t>
  </si>
  <si>
    <t>Hertzberg</t>
  </si>
  <si>
    <t>Hill</t>
  </si>
  <si>
    <t>Huff</t>
  </si>
  <si>
    <t>Jackson</t>
  </si>
  <si>
    <t>Leno</t>
  </si>
  <si>
    <t>Leyva</t>
  </si>
  <si>
    <t>Liu</t>
  </si>
  <si>
    <t>McGuire</t>
  </si>
  <si>
    <t>Mendoza</t>
  </si>
  <si>
    <t>Mitchell</t>
  </si>
  <si>
    <t>Monning</t>
  </si>
  <si>
    <t>Morrell</t>
  </si>
  <si>
    <t>Nguyen</t>
  </si>
  <si>
    <t>r</t>
  </si>
  <si>
    <t>Nielsen</t>
  </si>
  <si>
    <t>Pan</t>
  </si>
  <si>
    <t>Pavley</t>
  </si>
  <si>
    <t>Roth</t>
  </si>
  <si>
    <t>Runner</t>
  </si>
  <si>
    <t>Stone</t>
  </si>
  <si>
    <t>Vidak</t>
  </si>
  <si>
    <t>Wieckowski</t>
  </si>
  <si>
    <t>Wolk</t>
  </si>
  <si>
    <t>AB 744 (2015) Parking Minimum</t>
  </si>
  <si>
    <t>Achadjian</t>
  </si>
  <si>
    <t>Alejo</t>
  </si>
  <si>
    <t>Atkins</t>
  </si>
  <si>
    <t>Baker</t>
  </si>
  <si>
    <t>Bigelow</t>
  </si>
  <si>
    <t>Bonilla</t>
  </si>
  <si>
    <t>Bonta</t>
  </si>
  <si>
    <t>Brough</t>
  </si>
  <si>
    <t>Brown</t>
  </si>
  <si>
    <t>Burke</t>
  </si>
  <si>
    <t>Calderon</t>
  </si>
  <si>
    <t>Campos</t>
  </si>
  <si>
    <t>Chang</t>
  </si>
  <si>
    <t>Chau</t>
  </si>
  <si>
    <t>Chavez</t>
  </si>
  <si>
    <t>Chiu</t>
  </si>
  <si>
    <t>Cooley</t>
  </si>
  <si>
    <t>Cooper</t>
  </si>
  <si>
    <t>Dababneh</t>
  </si>
  <si>
    <t>Dahle</t>
  </si>
  <si>
    <t>Daly</t>
  </si>
  <si>
    <t>Dodd</t>
  </si>
  <si>
    <t>Eggman</t>
  </si>
  <si>
    <t>Frazier</t>
  </si>
  <si>
    <t>Gallagher</t>
  </si>
  <si>
    <t>Garcia C.</t>
  </si>
  <si>
    <t>Garcia E.</t>
  </si>
  <si>
    <t>Gatto</t>
  </si>
  <si>
    <t>Gipson</t>
  </si>
  <si>
    <t>Gomez</t>
  </si>
  <si>
    <t>Gonzalez</t>
  </si>
  <si>
    <t>Gordon</t>
  </si>
  <si>
    <t>Gray</t>
  </si>
  <si>
    <t>Grove</t>
  </si>
  <si>
    <t>Harper</t>
  </si>
  <si>
    <t>Holden</t>
  </si>
  <si>
    <t>Irwin</t>
  </si>
  <si>
    <t>Jones</t>
  </si>
  <si>
    <t>Jones-Sawyer</t>
  </si>
  <si>
    <t>Kim</t>
  </si>
  <si>
    <t>Lackey</t>
  </si>
  <si>
    <t>Levine</t>
  </si>
  <si>
    <t>Linder</t>
  </si>
  <si>
    <t>Lopez</t>
  </si>
  <si>
    <t>Low</t>
  </si>
  <si>
    <t>Maienschein</t>
  </si>
  <si>
    <t>Mathis</t>
  </si>
  <si>
    <t>McCarty</t>
  </si>
  <si>
    <t>Medina</t>
  </si>
  <si>
    <t>Melendez</t>
  </si>
  <si>
    <t>Mullin</t>
  </si>
  <si>
    <t>Nazarian</t>
  </si>
  <si>
    <t>Obernolte</t>
  </si>
  <si>
    <t>Olsen</t>
  </si>
  <si>
    <t>O'Donnell</t>
  </si>
  <si>
    <t>Patterson</t>
  </si>
  <si>
    <t>Perea</t>
  </si>
  <si>
    <t>Quirk</t>
  </si>
  <si>
    <t>Rendon</t>
  </si>
  <si>
    <t>Ridley-Thomas</t>
  </si>
  <si>
    <t>Rodriguez</t>
  </si>
  <si>
    <t>Salas</t>
  </si>
  <si>
    <t>Thurmond</t>
  </si>
  <si>
    <t>Ting</t>
  </si>
  <si>
    <t>Wagner</t>
  </si>
  <si>
    <t>Waldron</t>
  </si>
  <si>
    <t>Weber</t>
  </si>
  <si>
    <t>Wilk</t>
  </si>
  <si>
    <t>Williams</t>
  </si>
  <si>
    <t>Wood</t>
  </si>
  <si>
    <t>SB 1069 (2016) ADUs</t>
  </si>
  <si>
    <t>Hueso</t>
  </si>
  <si>
    <t>AB 2299 (2016) ADUs</t>
  </si>
  <si>
    <t>Arambula</t>
  </si>
  <si>
    <t>AB 2501 (2016)</t>
  </si>
  <si>
    <t>Skinner</t>
  </si>
  <si>
    <t>Lara</t>
  </si>
  <si>
    <t>Ys</t>
  </si>
  <si>
    <t>Ns</t>
  </si>
  <si>
    <t>NVs</t>
  </si>
  <si>
    <t>Index</t>
  </si>
  <si>
    <t>infrastructure tax</t>
  </si>
  <si>
    <t>Bocanegra</t>
  </si>
  <si>
    <t>Muratsuchi</t>
  </si>
  <si>
    <t>Quirk-Silva</t>
  </si>
  <si>
    <t>sustainable dev</t>
  </si>
  <si>
    <t>SB 1021</t>
  </si>
  <si>
    <t>parcel taxes</t>
  </si>
  <si>
    <t>SB 743</t>
  </si>
  <si>
    <t>Dem?</t>
  </si>
  <si>
    <t>R?</t>
  </si>
  <si>
    <t>% if Dem</t>
  </si>
  <si>
    <t>% if GOP</t>
  </si>
  <si>
    <t>Fox</t>
  </si>
  <si>
    <t>Yamada</t>
  </si>
  <si>
    <t>average</t>
  </si>
  <si>
    <t>reduce parking minimums</t>
  </si>
  <si>
    <t>density bonus</t>
  </si>
  <si>
    <t>CEQA transit priority</t>
  </si>
  <si>
    <t>development bonus</t>
  </si>
  <si>
    <t>AB 1934</t>
  </si>
  <si>
    <t>8/23/16 but unanimous</t>
  </si>
  <si>
    <t>CEQA fast track</t>
  </si>
  <si>
    <t>AB 251</t>
  </si>
  <si>
    <t>Housing bond</t>
  </si>
  <si>
    <t>average D</t>
  </si>
  <si>
    <t>average R</t>
  </si>
  <si>
    <t xml:space="preserve"> </t>
  </si>
  <si>
    <t>Other bills to include?</t>
  </si>
  <si>
    <t>legalize sleeping in cars</t>
  </si>
  <si>
    <t>how much public involvement until prevailing wage applies</t>
  </si>
  <si>
    <t>AB 2180</t>
  </si>
  <si>
    <t>ab 2584</t>
  </si>
  <si>
    <t>Housing org. can sue</t>
  </si>
  <si>
    <t>Speedier review</t>
  </si>
  <si>
    <t>N = 0%</t>
  </si>
  <si>
    <t>Y = 100%</t>
  </si>
  <si>
    <t>NV = 50%</t>
  </si>
  <si>
    <t>y is "YIMBY" not "yes"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</si>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</sst>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9" fontId="0" fillId="0" borderId="0" xfId="0" applyNumberFormat="1"/>
    <xf numFmtId="0" fontId="1" fillId="0" borderId="0" xfId="0" applyFont="1" applyFill="1"/>
    <xf numFmtId="16" fontId="0" fillId="0" borderId="0" xfId="0" applyNumberFormat="1"/>
    <xf numFmtId="0" fontId="2" fillId="0" borderId="0" xfId="0" applyFont="1"/>
    <xf numFmtId="14" fontId="0" fillId="0" borderId="0" xfId="0" applyNumberFormat="1"/>
    <xf numFmtId="9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4" Type="http://schemas.openxmlformats.org/officeDocument/2006/relationships/sharedStrings" Target="sharedStrings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0"/>
  <sheetViews>
    <sheetView tabSelected="1" topLeftCell="A117" workbookViewId="0">
      <selection activeCell="F135" sqref="F135"/>
    </sheetView>
  </sheetViews>
  <sheetFormatPr defaultRowHeight="14.5" x14ac:dyDescent="0.35"/>
  <cols>
    <col min="1" max="2" width="9.1796875" style="2"/>
    <col min="3" max="3" width="10.1796875" style="2" customWidth="1"/>
    <col min="4" max="4" width="20.1796875" style="2" customWidth="1"/>
    <col min="5" max="6" width="10.1796875" style="2" customWidth="1"/>
    <col min="7" max="7" width="9.7265625" customWidth="1"/>
    <col min="8" max="10" width="12" customWidth="1"/>
    <col min="11" max="11" width="9.7265625" bestFit="1" customWidth="1"/>
    <col min="12" max="12" width="9.7265625" customWidth="1"/>
    <col min="13" max="13" width="14.453125" bestFit="1" customWidth="1"/>
    <col min="14" max="14" width="3" hidden="1" customWidth="1"/>
    <col min="15" max="15" width="4.54296875" hidden="1" customWidth="1"/>
    <col min="16" max="16" width="3.26953125" hidden="1" customWidth="1"/>
    <col min="18" max="18" width="6.1796875" hidden="1" customWidth="1"/>
    <col min="19" max="19" width="3.1796875" hidden="1" customWidth="1"/>
    <col min="20" max="21" width="12" hidden="1" customWidth="1"/>
    <col min="22" max="22" width="4.54296875" bestFit="1" customWidth="1"/>
    <col min="28" max="30" width="0" hidden="1" customWidth="1"/>
    <col min="31" max="31" width="5.453125" bestFit="1" customWidth="1"/>
    <col min="32" max="32" width="6.1796875" hidden="1" customWidth="1"/>
    <col min="33" max="33" width="3.1796875" hidden="1" customWidth="1"/>
    <col min="34" max="34" width="8.81640625" hidden="1" customWidth="1"/>
    <col min="35" max="35" width="12" hidden="1" customWidth="1"/>
    <col min="36" max="36" width="4.54296875" hidden="1" customWidth="1"/>
  </cols>
  <sheetData>
    <row r="1" spans="1:45" x14ac:dyDescent="0.35">
      <c r="C1" s="1" t="s">
        <v>77</v>
      </c>
      <c r="D1" s="1" t="s">
        <v>105</v>
      </c>
      <c r="E1" t="s">
        <v>28</v>
      </c>
      <c r="F1" t="s">
        <v>111</v>
      </c>
      <c r="G1" t="s">
        <v>61</v>
      </c>
      <c r="H1" t="s">
        <v>16</v>
      </c>
      <c r="I1" t="s">
        <v>127</v>
      </c>
      <c r="J1" t="s">
        <v>84</v>
      </c>
      <c r="K1" t="s">
        <v>16</v>
      </c>
      <c r="L1" t="s">
        <v>13</v>
      </c>
      <c r="M1" t="s">
        <v>9</v>
      </c>
      <c r="N1" t="s">
        <v>141</v>
      </c>
      <c r="O1" t="s">
        <v>143</v>
      </c>
      <c r="P1" t="s">
        <v>142</v>
      </c>
      <c r="Q1" t="s">
        <v>144</v>
      </c>
      <c r="R1" t="s">
        <v>153</v>
      </c>
      <c r="S1" t="s">
        <v>154</v>
      </c>
      <c r="T1" t="s">
        <v>155</v>
      </c>
      <c r="U1" t="s">
        <v>156</v>
      </c>
      <c r="W1">
        <v>2014</v>
      </c>
      <c r="Y1">
        <v>2013</v>
      </c>
      <c r="Z1">
        <v>2013</v>
      </c>
      <c r="AA1" s="5"/>
      <c r="AB1" t="s">
        <v>141</v>
      </c>
      <c r="AC1" t="s">
        <v>143</v>
      </c>
      <c r="AD1" t="s">
        <v>142</v>
      </c>
      <c r="AE1" t="s">
        <v>144</v>
      </c>
      <c r="AF1" t="s">
        <v>153</v>
      </c>
      <c r="AG1" t="s">
        <v>154</v>
      </c>
      <c r="AH1" t="s">
        <v>155</v>
      </c>
      <c r="AI1" t="s">
        <v>156</v>
      </c>
      <c r="AS1" t="s">
        <v>172</v>
      </c>
    </row>
    <row r="2" spans="1:45" x14ac:dyDescent="0.35">
      <c r="B2" s="1"/>
      <c r="C2" s="6" t="s">
        <v>63</v>
      </c>
      <c r="D2" s="6" t="s">
        <v>167</v>
      </c>
      <c r="E2" s="6" t="s">
        <v>21</v>
      </c>
      <c r="F2" s="6" t="s">
        <v>19</v>
      </c>
      <c r="G2" s="6" t="s">
        <v>134</v>
      </c>
      <c r="H2" s="6" t="s">
        <v>136</v>
      </c>
      <c r="I2" s="6" t="s">
        <v>175</v>
      </c>
      <c r="J2" s="6" t="s">
        <v>176</v>
      </c>
      <c r="K2" s="6" t="s">
        <v>138</v>
      </c>
      <c r="L2" s="6" t="s">
        <v>164</v>
      </c>
      <c r="M2" s="6" t="s">
        <v>6</v>
      </c>
      <c r="Q2" t="s">
        <v>180</v>
      </c>
      <c r="W2" t="s">
        <v>150</v>
      </c>
      <c r="X2" t="s">
        <v>18</v>
      </c>
      <c r="Y2" t="s">
        <v>5</v>
      </c>
      <c r="Z2" t="s">
        <v>152</v>
      </c>
      <c r="AA2" t="s">
        <v>15</v>
      </c>
      <c r="AS2" t="s">
        <v>20</v>
      </c>
    </row>
    <row r="3" spans="1:45" x14ac:dyDescent="0.35">
      <c r="A3" s="1"/>
      <c r="B3" s="1"/>
      <c r="C3" s="1" t="s">
        <v>160</v>
      </c>
      <c r="D3" s="1" t="s">
        <v>174</v>
      </c>
      <c r="E3" t="s">
        <v>168</v>
      </c>
      <c r="F3" t="s">
        <v>162</v>
      </c>
      <c r="G3" t="s">
        <v>22</v>
      </c>
      <c r="H3" t="s">
        <v>22</v>
      </c>
      <c r="I3" t="s">
        <v>178</v>
      </c>
      <c r="J3" t="s">
        <v>177</v>
      </c>
      <c r="K3" t="s">
        <v>161</v>
      </c>
      <c r="L3" t="s">
        <v>163</v>
      </c>
      <c r="M3" t="s">
        <v>166</v>
      </c>
      <c r="Q3" t="s">
        <v>181</v>
      </c>
      <c r="W3" t="s">
        <v>151</v>
      </c>
      <c r="X3" t="s">
        <v>145</v>
      </c>
      <c r="Y3" t="s">
        <v>149</v>
      </c>
      <c r="Z3" t="s">
        <v>7</v>
      </c>
      <c r="AA3" t="s">
        <v>145</v>
      </c>
      <c r="AS3" t="s">
        <v>173</v>
      </c>
    </row>
    <row r="4" spans="1:45" x14ac:dyDescent="0.35">
      <c r="A4" s="1"/>
      <c r="B4" s="1"/>
      <c r="C4" s="1"/>
      <c r="D4" s="1" t="s">
        <v>182</v>
      </c>
      <c r="E4" s="1"/>
      <c r="F4" s="1"/>
      <c r="Q4" t="s">
        <v>179</v>
      </c>
    </row>
    <row r="5" spans="1:45" x14ac:dyDescent="0.35">
      <c r="A5" s="1" t="s">
        <v>2</v>
      </c>
      <c r="B5" s="1" t="s">
        <v>183</v>
      </c>
      <c r="C5" s="9">
        <v>42247</v>
      </c>
      <c r="D5" s="9">
        <v>42198</v>
      </c>
      <c r="E5" s="9">
        <v>42522</v>
      </c>
      <c r="F5" s="9"/>
      <c r="G5" s="7">
        <v>42612</v>
      </c>
      <c r="H5" s="7">
        <v>42612</v>
      </c>
      <c r="I5" s="7">
        <v>42606</v>
      </c>
      <c r="J5" s="7">
        <v>42597</v>
      </c>
      <c r="K5" s="7">
        <v>42607</v>
      </c>
      <c r="L5" s="7" t="s">
        <v>165</v>
      </c>
      <c r="M5" s="7">
        <v>42593</v>
      </c>
    </row>
    <row r="6" spans="1:45" x14ac:dyDescent="0.35">
      <c r="A6" s="1" t="s">
        <v>25</v>
      </c>
      <c r="B6" s="1" t="s">
        <v>23</v>
      </c>
      <c r="C6" s="1" t="s">
        <v>0</v>
      </c>
      <c r="D6" s="1" t="s">
        <v>1</v>
      </c>
      <c r="E6" s="1" t="s">
        <v>0</v>
      </c>
      <c r="F6" s="1"/>
      <c r="G6" s="1" t="s">
        <v>0</v>
      </c>
      <c r="H6" s="1" t="s">
        <v>0</v>
      </c>
      <c r="I6" s="1" t="s">
        <v>0</v>
      </c>
      <c r="J6" s="1" t="s">
        <v>0</v>
      </c>
      <c r="K6" t="s">
        <v>0</v>
      </c>
      <c r="M6" t="s">
        <v>35</v>
      </c>
      <c r="N6">
        <f t="shared" ref="N6:N45" si="0">COUNTIF(C6:M6, "y")</f>
        <v>7</v>
      </c>
      <c r="O6">
        <f t="shared" ref="O6:O45" si="1">COUNTIF(C6:M6, "nv")</f>
        <v>1</v>
      </c>
      <c r="P6">
        <f t="shared" ref="P6:P45" si="2">COUNTIF(C6:M6, "n")</f>
        <v>1</v>
      </c>
      <c r="Q6" s="3">
        <f t="shared" ref="Q6:Q39" si="3">(N6+0.5*O6)/9</f>
        <v>0.83333333333333337</v>
      </c>
      <c r="R6">
        <f t="shared" ref="R6:R45" si="4">IF(B6="d", 1, 0)</f>
        <v>1</v>
      </c>
      <c r="S6">
        <f t="shared" ref="S6:S45" si="5">IF(B6="r", 1, 0)</f>
        <v>0</v>
      </c>
      <c r="T6">
        <f t="shared" ref="T6:T45" si="6">Q6*R6</f>
        <v>0.83333333333333337</v>
      </c>
      <c r="U6">
        <f t="shared" ref="U6:U45" si="7">Q6*S6</f>
        <v>0</v>
      </c>
      <c r="AE6" s="3"/>
    </row>
    <row r="7" spans="1:45" x14ac:dyDescent="0.35">
      <c r="A7" s="1" t="s">
        <v>26</v>
      </c>
      <c r="B7" s="1" t="s">
        <v>24</v>
      </c>
      <c r="C7" s="1" t="s">
        <v>1</v>
      </c>
      <c r="D7" s="1" t="s">
        <v>0</v>
      </c>
      <c r="E7" s="1" t="s">
        <v>1</v>
      </c>
      <c r="F7" s="1"/>
      <c r="G7" s="1" t="s">
        <v>0</v>
      </c>
      <c r="H7" s="1" t="s">
        <v>0</v>
      </c>
      <c r="I7" s="1" t="s">
        <v>0</v>
      </c>
      <c r="J7" s="1" t="s">
        <v>0</v>
      </c>
      <c r="K7" t="s">
        <v>0</v>
      </c>
      <c r="M7" t="s">
        <v>0</v>
      </c>
      <c r="N7">
        <f t="shared" si="0"/>
        <v>7</v>
      </c>
      <c r="O7">
        <f t="shared" si="1"/>
        <v>0</v>
      </c>
      <c r="P7">
        <f t="shared" si="2"/>
        <v>2</v>
      </c>
      <c r="Q7" s="3">
        <f t="shared" si="3"/>
        <v>0.77777777777777779</v>
      </c>
      <c r="R7">
        <f t="shared" si="4"/>
        <v>0</v>
      </c>
      <c r="S7">
        <f t="shared" si="5"/>
        <v>1</v>
      </c>
      <c r="T7">
        <f t="shared" si="6"/>
        <v>0</v>
      </c>
      <c r="U7">
        <f t="shared" si="7"/>
        <v>0.77777777777777779</v>
      </c>
      <c r="W7" t="s">
        <v>1</v>
      </c>
      <c r="X7" t="s">
        <v>1</v>
      </c>
      <c r="Y7" t="s">
        <v>1</v>
      </c>
      <c r="Z7" t="s">
        <v>1</v>
      </c>
      <c r="AB7">
        <f>COUNTIF(W7:AA7, "y")</f>
        <v>0</v>
      </c>
      <c r="AC7">
        <f>COUNTIF(W7:AA7, "nv")</f>
        <v>0</v>
      </c>
      <c r="AD7">
        <f>COUNTIF(W7:AA7, "n")</f>
        <v>4</v>
      </c>
      <c r="AE7" s="3">
        <f>(AB7+0.5*AC7)/4</f>
        <v>0</v>
      </c>
      <c r="AF7">
        <f>IF(B7="d", 1, 0)</f>
        <v>0</v>
      </c>
      <c r="AG7">
        <f>IF(B7="r", 1, 0)</f>
        <v>1</v>
      </c>
      <c r="AH7">
        <f>AE7*AF7</f>
        <v>0</v>
      </c>
      <c r="AI7">
        <f>AE7*AG7</f>
        <v>0</v>
      </c>
    </row>
    <row r="8" spans="1:45" x14ac:dyDescent="0.35">
      <c r="A8" s="1" t="s">
        <v>27</v>
      </c>
      <c r="B8" s="1" t="s">
        <v>24</v>
      </c>
      <c r="C8" s="1" t="s">
        <v>1</v>
      </c>
      <c r="D8" s="1" t="s">
        <v>0</v>
      </c>
      <c r="E8" s="1" t="s">
        <v>35</v>
      </c>
      <c r="F8" s="1"/>
      <c r="G8" s="1" t="s">
        <v>1</v>
      </c>
      <c r="H8" s="1" t="s">
        <v>1</v>
      </c>
      <c r="I8" s="1" t="s">
        <v>0</v>
      </c>
      <c r="J8" s="1" t="s">
        <v>0</v>
      </c>
      <c r="K8" t="s">
        <v>1</v>
      </c>
      <c r="M8" t="s">
        <v>35</v>
      </c>
      <c r="N8">
        <f t="shared" si="0"/>
        <v>3</v>
      </c>
      <c r="O8">
        <f t="shared" si="1"/>
        <v>2</v>
      </c>
      <c r="P8">
        <f t="shared" si="2"/>
        <v>4</v>
      </c>
      <c r="Q8" s="3">
        <f t="shared" si="3"/>
        <v>0.44444444444444442</v>
      </c>
      <c r="R8">
        <f t="shared" si="4"/>
        <v>0</v>
      </c>
      <c r="S8">
        <f t="shared" si="5"/>
        <v>1</v>
      </c>
      <c r="T8">
        <f t="shared" si="6"/>
        <v>0</v>
      </c>
      <c r="U8">
        <f t="shared" si="7"/>
        <v>0.44444444444444442</v>
      </c>
    </row>
    <row r="9" spans="1:45" x14ac:dyDescent="0.35">
      <c r="A9" s="1" t="s">
        <v>28</v>
      </c>
      <c r="B9" s="1" t="s">
        <v>23</v>
      </c>
      <c r="C9" s="1" t="s">
        <v>0</v>
      </c>
      <c r="D9" s="1" t="s">
        <v>1</v>
      </c>
      <c r="E9" s="1" t="s">
        <v>0</v>
      </c>
      <c r="F9" s="1"/>
      <c r="G9" s="1" t="s">
        <v>0</v>
      </c>
      <c r="H9" s="1" t="s">
        <v>0</v>
      </c>
      <c r="I9" s="1" t="s">
        <v>0</v>
      </c>
      <c r="J9" s="1" t="s">
        <v>0</v>
      </c>
      <c r="K9" t="s">
        <v>0</v>
      </c>
      <c r="M9" t="s">
        <v>0</v>
      </c>
      <c r="N9">
        <f t="shared" si="0"/>
        <v>8</v>
      </c>
      <c r="O9">
        <f t="shared" si="1"/>
        <v>0</v>
      </c>
      <c r="P9">
        <f t="shared" si="2"/>
        <v>1</v>
      </c>
      <c r="Q9" s="3">
        <f t="shared" si="3"/>
        <v>0.88888888888888884</v>
      </c>
      <c r="R9">
        <f t="shared" si="4"/>
        <v>1</v>
      </c>
      <c r="S9">
        <f t="shared" si="5"/>
        <v>0</v>
      </c>
      <c r="T9">
        <f t="shared" si="6"/>
        <v>0.88888888888888884</v>
      </c>
      <c r="U9">
        <f t="shared" si="7"/>
        <v>0</v>
      </c>
      <c r="W9" t="s">
        <v>0</v>
      </c>
      <c r="X9" t="s">
        <v>0</v>
      </c>
      <c r="Y9" t="s">
        <v>0</v>
      </c>
      <c r="Z9" t="s">
        <v>0</v>
      </c>
      <c r="AB9">
        <f>COUNTIF(W9:AA9, "y")</f>
        <v>4</v>
      </c>
      <c r="AC9">
        <f>COUNTIF(W9:AA9, "nv")</f>
        <v>0</v>
      </c>
      <c r="AD9">
        <f>COUNTIF(W9:AA9, "n")</f>
        <v>0</v>
      </c>
      <c r="AE9" s="3">
        <f>(AB9+0.5*AC9)/4</f>
        <v>1</v>
      </c>
      <c r="AF9">
        <f t="shared" ref="AF9:AF16" si="8">IF(B9="d", 1, 0)</f>
        <v>1</v>
      </c>
      <c r="AG9">
        <f t="shared" ref="AG9:AG16" si="9">IF(B9="r", 1, 0)</f>
        <v>0</v>
      </c>
      <c r="AH9">
        <f t="shared" ref="AH9:AH16" si="10">AE9*AF9</f>
        <v>1</v>
      </c>
      <c r="AI9">
        <f t="shared" ref="AI9:AI16" si="11">AE9*AG9</f>
        <v>0</v>
      </c>
    </row>
    <row r="10" spans="1:45" x14ac:dyDescent="0.35">
      <c r="A10" s="1" t="s">
        <v>29</v>
      </c>
      <c r="B10" s="1" t="s">
        <v>24</v>
      </c>
      <c r="C10" s="1" t="s">
        <v>1</v>
      </c>
      <c r="D10" s="1" t="s">
        <v>0</v>
      </c>
      <c r="E10" s="1" t="s">
        <v>1</v>
      </c>
      <c r="F10" s="1"/>
      <c r="G10" s="1" t="s">
        <v>0</v>
      </c>
      <c r="H10" s="1" t="s">
        <v>0</v>
      </c>
      <c r="I10" s="1" t="s">
        <v>0</v>
      </c>
      <c r="J10" s="1" t="s">
        <v>35</v>
      </c>
      <c r="K10" t="s">
        <v>0</v>
      </c>
      <c r="M10" t="s">
        <v>0</v>
      </c>
      <c r="N10">
        <f t="shared" si="0"/>
        <v>6</v>
      </c>
      <c r="O10">
        <f t="shared" si="1"/>
        <v>1</v>
      </c>
      <c r="P10">
        <f t="shared" si="2"/>
        <v>2</v>
      </c>
      <c r="Q10" s="3">
        <f t="shared" si="3"/>
        <v>0.72222222222222221</v>
      </c>
      <c r="R10">
        <f t="shared" si="4"/>
        <v>0</v>
      </c>
      <c r="S10">
        <f t="shared" si="5"/>
        <v>1</v>
      </c>
      <c r="T10">
        <f t="shared" si="6"/>
        <v>0</v>
      </c>
      <c r="U10">
        <f t="shared" si="7"/>
        <v>0.72222222222222221</v>
      </c>
      <c r="W10" t="s">
        <v>1</v>
      </c>
      <c r="X10" t="s">
        <v>35</v>
      </c>
      <c r="Y10" t="s">
        <v>1</v>
      </c>
      <c r="Z10" t="s">
        <v>0</v>
      </c>
      <c r="AB10">
        <f t="shared" ref="AB10:AB16" si="12">COUNTIF(W10:AA10, "y")</f>
        <v>1</v>
      </c>
      <c r="AC10">
        <f t="shared" ref="AC10:AC16" si="13">COUNTIF(W10:AA10, "nv")</f>
        <v>1</v>
      </c>
      <c r="AD10">
        <f t="shared" ref="AD10:AD16" si="14">COUNTIF(W10:AA10, "n")</f>
        <v>2</v>
      </c>
      <c r="AE10" s="3">
        <f t="shared" ref="AE10:AE16" si="15">(AB10+0.5*AC10)/4</f>
        <v>0.375</v>
      </c>
      <c r="AF10">
        <f t="shared" si="8"/>
        <v>0</v>
      </c>
      <c r="AG10">
        <f t="shared" si="9"/>
        <v>1</v>
      </c>
      <c r="AH10">
        <f t="shared" si="10"/>
        <v>0</v>
      </c>
      <c r="AI10">
        <f t="shared" si="11"/>
        <v>0.375</v>
      </c>
    </row>
    <row r="11" spans="1:45" x14ac:dyDescent="0.35">
      <c r="A11" s="1" t="s">
        <v>30</v>
      </c>
      <c r="B11" s="1" t="s">
        <v>23</v>
      </c>
      <c r="C11" s="1" t="s">
        <v>0</v>
      </c>
      <c r="D11" s="1" t="s">
        <v>1</v>
      </c>
      <c r="E11" s="1" t="s">
        <v>0</v>
      </c>
      <c r="F11" s="1"/>
      <c r="G11" s="1" t="s">
        <v>0</v>
      </c>
      <c r="H11" s="1" t="s">
        <v>0</v>
      </c>
      <c r="I11" s="1" t="s">
        <v>0</v>
      </c>
      <c r="J11" s="1" t="s">
        <v>0</v>
      </c>
      <c r="K11" t="s">
        <v>0</v>
      </c>
      <c r="M11" t="s">
        <v>0</v>
      </c>
      <c r="N11">
        <f t="shared" si="0"/>
        <v>8</v>
      </c>
      <c r="O11">
        <f t="shared" si="1"/>
        <v>0</v>
      </c>
      <c r="P11">
        <f t="shared" si="2"/>
        <v>1</v>
      </c>
      <c r="Q11" s="3">
        <f t="shared" si="3"/>
        <v>0.88888888888888884</v>
      </c>
      <c r="R11">
        <f t="shared" si="4"/>
        <v>1</v>
      </c>
      <c r="S11">
        <f t="shared" si="5"/>
        <v>0</v>
      </c>
      <c r="T11">
        <f t="shared" si="6"/>
        <v>0.88888888888888884</v>
      </c>
      <c r="U11">
        <f t="shared" si="7"/>
        <v>0</v>
      </c>
      <c r="W11" t="s">
        <v>0</v>
      </c>
      <c r="X11" t="s">
        <v>0</v>
      </c>
      <c r="Y11" t="s">
        <v>0</v>
      </c>
      <c r="Z11" t="s">
        <v>0</v>
      </c>
      <c r="AB11">
        <f t="shared" si="12"/>
        <v>4</v>
      </c>
      <c r="AC11">
        <f t="shared" si="13"/>
        <v>0</v>
      </c>
      <c r="AD11">
        <f t="shared" si="14"/>
        <v>0</v>
      </c>
      <c r="AE11" s="3">
        <f t="shared" si="15"/>
        <v>1</v>
      </c>
      <c r="AF11">
        <f t="shared" si="8"/>
        <v>1</v>
      </c>
      <c r="AG11">
        <f t="shared" si="9"/>
        <v>0</v>
      </c>
      <c r="AH11">
        <f t="shared" si="10"/>
        <v>1</v>
      </c>
      <c r="AI11">
        <f t="shared" si="11"/>
        <v>0</v>
      </c>
    </row>
    <row r="12" spans="1:45" x14ac:dyDescent="0.35">
      <c r="A12" s="1" t="s">
        <v>31</v>
      </c>
      <c r="B12" s="1" t="s">
        <v>24</v>
      </c>
      <c r="C12" s="1" t="s">
        <v>1</v>
      </c>
      <c r="D12" s="1" t="s">
        <v>1</v>
      </c>
      <c r="E12" s="1" t="s">
        <v>0</v>
      </c>
      <c r="F12" s="1"/>
      <c r="G12" s="1" t="s">
        <v>0</v>
      </c>
      <c r="H12" s="1" t="s">
        <v>0</v>
      </c>
      <c r="I12" s="1" t="s">
        <v>0</v>
      </c>
      <c r="J12" s="1" t="s">
        <v>0</v>
      </c>
      <c r="K12" t="s">
        <v>0</v>
      </c>
      <c r="M12" t="s">
        <v>0</v>
      </c>
      <c r="N12">
        <f t="shared" si="0"/>
        <v>7</v>
      </c>
      <c r="O12">
        <f t="shared" si="1"/>
        <v>0</v>
      </c>
      <c r="P12">
        <f t="shared" si="2"/>
        <v>2</v>
      </c>
      <c r="Q12" s="3">
        <f t="shared" si="3"/>
        <v>0.77777777777777779</v>
      </c>
      <c r="R12">
        <f t="shared" si="4"/>
        <v>0</v>
      </c>
      <c r="S12">
        <f t="shared" si="5"/>
        <v>1</v>
      </c>
      <c r="T12">
        <f t="shared" si="6"/>
        <v>0</v>
      </c>
      <c r="U12">
        <f t="shared" si="7"/>
        <v>0.77777777777777779</v>
      </c>
      <c r="W12" t="s">
        <v>1</v>
      </c>
      <c r="X12" t="s">
        <v>1</v>
      </c>
      <c r="Y12" t="s">
        <v>1</v>
      </c>
      <c r="Z12" t="s">
        <v>0</v>
      </c>
      <c r="AB12">
        <f t="shared" si="12"/>
        <v>1</v>
      </c>
      <c r="AC12">
        <f t="shared" si="13"/>
        <v>0</v>
      </c>
      <c r="AD12">
        <f t="shared" si="14"/>
        <v>3</v>
      </c>
      <c r="AE12" s="3">
        <f t="shared" si="15"/>
        <v>0.25</v>
      </c>
      <c r="AF12">
        <f t="shared" si="8"/>
        <v>0</v>
      </c>
      <c r="AG12">
        <f t="shared" si="9"/>
        <v>1</v>
      </c>
      <c r="AH12">
        <f t="shared" si="10"/>
        <v>0</v>
      </c>
      <c r="AI12">
        <f t="shared" si="11"/>
        <v>0.25</v>
      </c>
    </row>
    <row r="13" spans="1:45" x14ac:dyDescent="0.35">
      <c r="A13" s="1" t="s">
        <v>32</v>
      </c>
      <c r="B13" s="1" t="s">
        <v>23</v>
      </c>
      <c r="C13" s="1" t="s">
        <v>0</v>
      </c>
      <c r="D13" s="1" t="s">
        <v>1</v>
      </c>
      <c r="E13" s="1" t="s">
        <v>0</v>
      </c>
      <c r="F13" s="1"/>
      <c r="G13" s="1" t="s">
        <v>0</v>
      </c>
      <c r="H13" s="1" t="s">
        <v>0</v>
      </c>
      <c r="I13" s="1" t="s">
        <v>0</v>
      </c>
      <c r="J13" s="1" t="s">
        <v>0</v>
      </c>
      <c r="K13" t="s">
        <v>0</v>
      </c>
      <c r="M13" t="s">
        <v>0</v>
      </c>
      <c r="N13">
        <f t="shared" si="0"/>
        <v>8</v>
      </c>
      <c r="O13">
        <f t="shared" si="1"/>
        <v>0</v>
      </c>
      <c r="P13">
        <f t="shared" si="2"/>
        <v>1</v>
      </c>
      <c r="Q13" s="3">
        <f t="shared" si="3"/>
        <v>0.88888888888888884</v>
      </c>
      <c r="R13">
        <f t="shared" si="4"/>
        <v>1</v>
      </c>
      <c r="S13">
        <f t="shared" si="5"/>
        <v>0</v>
      </c>
      <c r="T13">
        <f t="shared" si="6"/>
        <v>0.88888888888888884</v>
      </c>
      <c r="U13">
        <f t="shared" si="7"/>
        <v>0</v>
      </c>
      <c r="W13" t="s">
        <v>0</v>
      </c>
      <c r="X13" t="s">
        <v>0</v>
      </c>
      <c r="Y13" t="s">
        <v>0</v>
      </c>
      <c r="Z13" t="s">
        <v>0</v>
      </c>
      <c r="AB13">
        <f t="shared" si="12"/>
        <v>4</v>
      </c>
      <c r="AC13">
        <f t="shared" si="13"/>
        <v>0</v>
      </c>
      <c r="AD13">
        <f t="shared" si="14"/>
        <v>0</v>
      </c>
      <c r="AE13" s="3">
        <f t="shared" si="15"/>
        <v>1</v>
      </c>
      <c r="AF13">
        <f t="shared" si="8"/>
        <v>1</v>
      </c>
      <c r="AG13">
        <f t="shared" si="9"/>
        <v>0</v>
      </c>
      <c r="AH13">
        <f t="shared" si="10"/>
        <v>1</v>
      </c>
      <c r="AI13">
        <f t="shared" si="11"/>
        <v>0</v>
      </c>
    </row>
    <row r="14" spans="1:45" x14ac:dyDescent="0.35">
      <c r="A14" s="1" t="s">
        <v>33</v>
      </c>
      <c r="B14" s="1" t="s">
        <v>24</v>
      </c>
      <c r="C14" s="1" t="s">
        <v>1</v>
      </c>
      <c r="D14" s="1" t="s">
        <v>0</v>
      </c>
      <c r="E14" s="1" t="s">
        <v>1</v>
      </c>
      <c r="F14" s="1"/>
      <c r="G14" s="1" t="s">
        <v>0</v>
      </c>
      <c r="H14" s="1" t="s">
        <v>0</v>
      </c>
      <c r="I14" s="1" t="s">
        <v>0</v>
      </c>
      <c r="J14" s="1" t="s">
        <v>0</v>
      </c>
      <c r="K14" t="s">
        <v>0</v>
      </c>
      <c r="M14" t="s">
        <v>0</v>
      </c>
      <c r="N14">
        <f t="shared" si="0"/>
        <v>7</v>
      </c>
      <c r="O14">
        <f t="shared" si="1"/>
        <v>0</v>
      </c>
      <c r="P14">
        <f t="shared" si="2"/>
        <v>2</v>
      </c>
      <c r="Q14" s="3">
        <f t="shared" si="3"/>
        <v>0.77777777777777779</v>
      </c>
      <c r="R14">
        <f t="shared" si="4"/>
        <v>0</v>
      </c>
      <c r="S14">
        <f t="shared" si="5"/>
        <v>1</v>
      </c>
      <c r="T14">
        <f t="shared" si="6"/>
        <v>0</v>
      </c>
      <c r="U14">
        <f t="shared" si="7"/>
        <v>0.77777777777777779</v>
      </c>
      <c r="W14" t="s">
        <v>1</v>
      </c>
      <c r="X14" t="s">
        <v>1</v>
      </c>
      <c r="Y14" t="s">
        <v>1</v>
      </c>
      <c r="Z14" t="s">
        <v>0</v>
      </c>
      <c r="AB14">
        <f t="shared" si="12"/>
        <v>1</v>
      </c>
      <c r="AC14">
        <f t="shared" si="13"/>
        <v>0</v>
      </c>
      <c r="AD14">
        <f t="shared" si="14"/>
        <v>3</v>
      </c>
      <c r="AE14" s="3">
        <f t="shared" si="15"/>
        <v>0.25</v>
      </c>
      <c r="AF14">
        <f t="shared" si="8"/>
        <v>0</v>
      </c>
      <c r="AG14">
        <f t="shared" si="9"/>
        <v>1</v>
      </c>
      <c r="AH14">
        <f t="shared" si="10"/>
        <v>0</v>
      </c>
      <c r="AI14">
        <f t="shared" si="11"/>
        <v>0.25</v>
      </c>
    </row>
    <row r="15" spans="1:45" x14ac:dyDescent="0.35">
      <c r="A15" s="1" t="s">
        <v>34</v>
      </c>
      <c r="B15" s="1" t="s">
        <v>24</v>
      </c>
      <c r="C15" s="1" t="s">
        <v>1</v>
      </c>
      <c r="D15" s="1" t="s">
        <v>0</v>
      </c>
      <c r="E15" s="1" t="s">
        <v>1</v>
      </c>
      <c r="F15" s="1"/>
      <c r="G15" s="1" t="s">
        <v>0</v>
      </c>
      <c r="H15" s="1" t="s">
        <v>0</v>
      </c>
      <c r="I15" s="1" t="s">
        <v>0</v>
      </c>
      <c r="J15" s="1" t="s">
        <v>0</v>
      </c>
      <c r="K15" t="s">
        <v>0</v>
      </c>
      <c r="M15" t="s">
        <v>0</v>
      </c>
      <c r="N15">
        <f t="shared" si="0"/>
        <v>7</v>
      </c>
      <c r="O15">
        <f t="shared" si="1"/>
        <v>0</v>
      </c>
      <c r="P15">
        <f t="shared" si="2"/>
        <v>2</v>
      </c>
      <c r="Q15" s="3">
        <f t="shared" si="3"/>
        <v>0.77777777777777779</v>
      </c>
      <c r="R15">
        <f t="shared" si="4"/>
        <v>0</v>
      </c>
      <c r="S15">
        <f t="shared" si="5"/>
        <v>1</v>
      </c>
      <c r="T15">
        <f t="shared" si="6"/>
        <v>0</v>
      </c>
      <c r="U15">
        <f t="shared" si="7"/>
        <v>0.77777777777777779</v>
      </c>
      <c r="W15" t="s">
        <v>1</v>
      </c>
      <c r="X15" t="s">
        <v>1</v>
      </c>
      <c r="Y15" t="s">
        <v>1</v>
      </c>
      <c r="Z15" t="s">
        <v>0</v>
      </c>
      <c r="AB15">
        <f t="shared" si="12"/>
        <v>1</v>
      </c>
      <c r="AC15">
        <f t="shared" si="13"/>
        <v>0</v>
      </c>
      <c r="AD15">
        <f t="shared" si="14"/>
        <v>3</v>
      </c>
      <c r="AE15" s="3">
        <f t="shared" si="15"/>
        <v>0.25</v>
      </c>
      <c r="AF15">
        <f t="shared" si="8"/>
        <v>0</v>
      </c>
      <c r="AG15">
        <f t="shared" si="9"/>
        <v>1</v>
      </c>
      <c r="AH15">
        <f t="shared" si="10"/>
        <v>0</v>
      </c>
      <c r="AI15">
        <f t="shared" si="11"/>
        <v>0.25</v>
      </c>
    </row>
    <row r="16" spans="1:45" x14ac:dyDescent="0.35">
      <c r="A16" s="1" t="s">
        <v>9</v>
      </c>
      <c r="B16" s="1" t="s">
        <v>23</v>
      </c>
      <c r="C16" s="1" t="s">
        <v>35</v>
      </c>
      <c r="D16" s="1" t="s">
        <v>35</v>
      </c>
      <c r="E16" s="1" t="s">
        <v>0</v>
      </c>
      <c r="F16" s="1"/>
      <c r="G16" s="1" t="s">
        <v>0</v>
      </c>
      <c r="H16" s="1" t="s">
        <v>0</v>
      </c>
      <c r="I16" s="1" t="s">
        <v>0</v>
      </c>
      <c r="J16" s="1" t="s">
        <v>0</v>
      </c>
      <c r="K16" t="s">
        <v>0</v>
      </c>
      <c r="M16" t="s">
        <v>0</v>
      </c>
      <c r="N16">
        <f t="shared" si="0"/>
        <v>7</v>
      </c>
      <c r="O16">
        <f t="shared" si="1"/>
        <v>2</v>
      </c>
      <c r="P16">
        <f t="shared" si="2"/>
        <v>0</v>
      </c>
      <c r="Q16" s="3">
        <f t="shared" si="3"/>
        <v>0.88888888888888884</v>
      </c>
      <c r="R16">
        <f t="shared" si="4"/>
        <v>1</v>
      </c>
      <c r="S16">
        <f t="shared" si="5"/>
        <v>0</v>
      </c>
      <c r="T16">
        <f t="shared" si="6"/>
        <v>0.88888888888888884</v>
      </c>
      <c r="U16">
        <f t="shared" si="7"/>
        <v>0</v>
      </c>
      <c r="W16" t="s">
        <v>1</v>
      </c>
      <c r="X16" t="s">
        <v>0</v>
      </c>
      <c r="Y16" t="s">
        <v>0</v>
      </c>
      <c r="Z16" t="s">
        <v>0</v>
      </c>
      <c r="AB16">
        <f t="shared" si="12"/>
        <v>3</v>
      </c>
      <c r="AC16">
        <f t="shared" si="13"/>
        <v>0</v>
      </c>
      <c r="AD16">
        <f t="shared" si="14"/>
        <v>1</v>
      </c>
      <c r="AE16" s="3">
        <f t="shared" si="15"/>
        <v>0.75</v>
      </c>
      <c r="AF16">
        <f t="shared" si="8"/>
        <v>1</v>
      </c>
      <c r="AG16">
        <f t="shared" si="9"/>
        <v>0</v>
      </c>
      <c r="AH16">
        <f t="shared" si="10"/>
        <v>0.75</v>
      </c>
      <c r="AI16">
        <f t="shared" si="11"/>
        <v>0</v>
      </c>
    </row>
    <row r="17" spans="1:35" x14ac:dyDescent="0.35">
      <c r="A17" s="1" t="s">
        <v>36</v>
      </c>
      <c r="B17" s="1" t="s">
        <v>23</v>
      </c>
      <c r="C17" s="1" t="s">
        <v>1</v>
      </c>
      <c r="D17" s="1" t="s">
        <v>1</v>
      </c>
      <c r="E17" s="1" t="s">
        <v>0</v>
      </c>
      <c r="F17" s="1"/>
      <c r="G17" s="1" t="s">
        <v>0</v>
      </c>
      <c r="H17" s="1" t="s">
        <v>1</v>
      </c>
      <c r="I17" s="1" t="s">
        <v>0</v>
      </c>
      <c r="J17" s="1" t="s">
        <v>0</v>
      </c>
      <c r="K17" t="s">
        <v>0</v>
      </c>
      <c r="M17" t="s">
        <v>0</v>
      </c>
      <c r="N17">
        <f t="shared" si="0"/>
        <v>6</v>
      </c>
      <c r="O17">
        <f t="shared" si="1"/>
        <v>0</v>
      </c>
      <c r="P17">
        <f t="shared" si="2"/>
        <v>3</v>
      </c>
      <c r="Q17" s="3">
        <f t="shared" si="3"/>
        <v>0.66666666666666663</v>
      </c>
      <c r="R17">
        <f t="shared" si="4"/>
        <v>1</v>
      </c>
      <c r="S17">
        <f t="shared" si="5"/>
        <v>0</v>
      </c>
      <c r="T17">
        <f t="shared" si="6"/>
        <v>0.66666666666666663</v>
      </c>
      <c r="U17">
        <f t="shared" si="7"/>
        <v>0</v>
      </c>
    </row>
    <row r="18" spans="1:35" x14ac:dyDescent="0.35">
      <c r="A18" s="1" t="s">
        <v>37</v>
      </c>
      <c r="B18" s="1" t="s">
        <v>23</v>
      </c>
      <c r="C18" s="1" t="s">
        <v>0</v>
      </c>
      <c r="D18" s="1" t="s">
        <v>1</v>
      </c>
      <c r="E18" s="1" t="s">
        <v>0</v>
      </c>
      <c r="F18" s="1"/>
      <c r="G18" s="1" t="s">
        <v>0</v>
      </c>
      <c r="H18" s="1" t="s">
        <v>0</v>
      </c>
      <c r="I18" s="1" t="s">
        <v>35</v>
      </c>
      <c r="J18" s="1" t="s">
        <v>0</v>
      </c>
      <c r="K18" t="s">
        <v>0</v>
      </c>
      <c r="M18" t="s">
        <v>35</v>
      </c>
      <c r="N18">
        <f t="shared" si="0"/>
        <v>6</v>
      </c>
      <c r="O18">
        <f t="shared" si="1"/>
        <v>2</v>
      </c>
      <c r="P18">
        <f t="shared" si="2"/>
        <v>1</v>
      </c>
      <c r="Q18" s="3">
        <f t="shared" si="3"/>
        <v>0.77777777777777779</v>
      </c>
      <c r="R18">
        <f t="shared" si="4"/>
        <v>1</v>
      </c>
      <c r="S18">
        <f t="shared" si="5"/>
        <v>0</v>
      </c>
      <c r="T18">
        <f t="shared" si="6"/>
        <v>0.77777777777777779</v>
      </c>
      <c r="U18">
        <f t="shared" si="7"/>
        <v>0</v>
      </c>
    </row>
    <row r="19" spans="1:35" x14ac:dyDescent="0.35">
      <c r="A19" s="1" t="s">
        <v>17</v>
      </c>
      <c r="B19" s="1" t="s">
        <v>23</v>
      </c>
      <c r="C19" s="1" t="s">
        <v>0</v>
      </c>
      <c r="D19" s="1" t="s">
        <v>1</v>
      </c>
      <c r="E19" s="1" t="s">
        <v>0</v>
      </c>
      <c r="F19" s="1"/>
      <c r="G19" s="1" t="s">
        <v>0</v>
      </c>
      <c r="H19" s="1" t="s">
        <v>0</v>
      </c>
      <c r="I19" s="1" t="s">
        <v>1</v>
      </c>
      <c r="J19" s="1" t="s">
        <v>0</v>
      </c>
      <c r="K19" t="s">
        <v>0</v>
      </c>
      <c r="M19" t="s">
        <v>35</v>
      </c>
      <c r="N19">
        <f t="shared" si="0"/>
        <v>6</v>
      </c>
      <c r="O19">
        <f t="shared" si="1"/>
        <v>1</v>
      </c>
      <c r="P19">
        <f t="shared" si="2"/>
        <v>2</v>
      </c>
      <c r="Q19" s="3">
        <f t="shared" si="3"/>
        <v>0.72222222222222221</v>
      </c>
      <c r="R19">
        <f t="shared" si="4"/>
        <v>1</v>
      </c>
      <c r="S19">
        <f t="shared" si="5"/>
        <v>0</v>
      </c>
      <c r="T19">
        <f t="shared" si="6"/>
        <v>0.72222222222222221</v>
      </c>
      <c r="U19">
        <f t="shared" si="7"/>
        <v>0</v>
      </c>
      <c r="W19" t="s">
        <v>0</v>
      </c>
      <c r="X19" t="s">
        <v>0</v>
      </c>
      <c r="Y19" t="s">
        <v>0</v>
      </c>
      <c r="Z19" t="s">
        <v>1</v>
      </c>
      <c r="AB19">
        <f t="shared" ref="AB19" si="16">COUNTIF(W19:AA19, "y")</f>
        <v>3</v>
      </c>
      <c r="AC19">
        <f t="shared" ref="AC19" si="17">COUNTIF(W19:AA19, "nv")</f>
        <v>0</v>
      </c>
      <c r="AD19">
        <f t="shared" ref="AD19" si="18">COUNTIF(W19:AA19, "n")</f>
        <v>1</v>
      </c>
      <c r="AE19" s="3">
        <f t="shared" ref="AE19" si="19">(AB19+0.5*AC19)/4</f>
        <v>0.75</v>
      </c>
      <c r="AF19">
        <f>IF(B19="d", 1, 0)</f>
        <v>1</v>
      </c>
      <c r="AG19">
        <f>IF(B19="r", 1, 0)</f>
        <v>0</v>
      </c>
      <c r="AH19">
        <f>AE19*AF19</f>
        <v>0.75</v>
      </c>
      <c r="AI19">
        <f>AE19*AG19</f>
        <v>0</v>
      </c>
    </row>
    <row r="20" spans="1:35" x14ac:dyDescent="0.35">
      <c r="A20" s="1" t="s">
        <v>38</v>
      </c>
      <c r="B20" s="1" t="s">
        <v>39</v>
      </c>
      <c r="C20" s="1" t="s">
        <v>0</v>
      </c>
      <c r="D20" s="1" t="s">
        <v>1</v>
      </c>
      <c r="E20" s="1" t="s">
        <v>0</v>
      </c>
      <c r="F20" s="1"/>
      <c r="G20" s="1" t="s">
        <v>0</v>
      </c>
      <c r="H20" s="1" t="s">
        <v>0</v>
      </c>
      <c r="I20" s="1" t="s">
        <v>0</v>
      </c>
      <c r="J20" s="1" t="s">
        <v>0</v>
      </c>
      <c r="K20" t="s">
        <v>0</v>
      </c>
      <c r="M20" t="s">
        <v>0</v>
      </c>
      <c r="N20">
        <f t="shared" si="0"/>
        <v>8</v>
      </c>
      <c r="O20">
        <f t="shared" si="1"/>
        <v>0</v>
      </c>
      <c r="P20">
        <f t="shared" si="2"/>
        <v>1</v>
      </c>
      <c r="Q20" s="3">
        <f t="shared" si="3"/>
        <v>0.88888888888888884</v>
      </c>
      <c r="R20">
        <f t="shared" si="4"/>
        <v>1</v>
      </c>
      <c r="S20">
        <f t="shared" si="5"/>
        <v>0</v>
      </c>
      <c r="T20">
        <f t="shared" si="6"/>
        <v>0.88888888888888884</v>
      </c>
      <c r="U20">
        <f t="shared" si="7"/>
        <v>0</v>
      </c>
      <c r="W20" t="s">
        <v>0</v>
      </c>
      <c r="X20" t="s">
        <v>0</v>
      </c>
      <c r="Y20" t="s">
        <v>0</v>
      </c>
      <c r="Z20" t="s">
        <v>0</v>
      </c>
      <c r="AB20">
        <f t="shared" ref="AB20" si="20">COUNTIF(W20:AA20, "y")</f>
        <v>4</v>
      </c>
      <c r="AC20">
        <f t="shared" ref="AC20" si="21">COUNTIF(W20:AA20, "nv")</f>
        <v>0</v>
      </c>
      <c r="AD20">
        <f t="shared" ref="AD20" si="22">COUNTIF(W20:AA20, "n")</f>
        <v>0</v>
      </c>
      <c r="AE20" s="3">
        <f t="shared" ref="AE20" si="23">(AB20+0.5*AC20)/4</f>
        <v>1</v>
      </c>
      <c r="AF20">
        <f>IF(B20="d", 1, 0)</f>
        <v>1</v>
      </c>
      <c r="AG20">
        <f>IF(B20="r", 1, 0)</f>
        <v>0</v>
      </c>
      <c r="AH20">
        <f>AE20*AF20</f>
        <v>1</v>
      </c>
      <c r="AI20">
        <f>AE20*AG20</f>
        <v>0</v>
      </c>
    </row>
    <row r="21" spans="1:35" x14ac:dyDescent="0.35">
      <c r="A21" s="1" t="s">
        <v>40</v>
      </c>
      <c r="B21" s="1" t="s">
        <v>23</v>
      </c>
      <c r="C21" s="1" t="s">
        <v>0</v>
      </c>
      <c r="D21" s="1" t="s">
        <v>1</v>
      </c>
      <c r="E21" s="1" t="s">
        <v>0</v>
      </c>
      <c r="F21" s="1"/>
      <c r="G21" s="1" t="s">
        <v>0</v>
      </c>
      <c r="H21" s="1" t="s">
        <v>0</v>
      </c>
      <c r="I21" s="1" t="s">
        <v>0</v>
      </c>
      <c r="J21" s="1" t="s">
        <v>0</v>
      </c>
      <c r="K21" t="s">
        <v>0</v>
      </c>
      <c r="M21" t="s">
        <v>0</v>
      </c>
      <c r="N21">
        <f t="shared" si="0"/>
        <v>8</v>
      </c>
      <c r="O21">
        <f t="shared" si="1"/>
        <v>0</v>
      </c>
      <c r="P21">
        <f t="shared" si="2"/>
        <v>1</v>
      </c>
      <c r="Q21" s="3">
        <f t="shared" si="3"/>
        <v>0.88888888888888884</v>
      </c>
      <c r="R21">
        <f t="shared" si="4"/>
        <v>1</v>
      </c>
      <c r="S21">
        <f t="shared" si="5"/>
        <v>0</v>
      </c>
      <c r="T21">
        <f t="shared" si="6"/>
        <v>0.88888888888888884</v>
      </c>
      <c r="U21">
        <f t="shared" si="7"/>
        <v>0</v>
      </c>
    </row>
    <row r="22" spans="1:35" x14ac:dyDescent="0.35">
      <c r="A22" s="1" t="s">
        <v>41</v>
      </c>
      <c r="B22" s="1" t="s">
        <v>23</v>
      </c>
      <c r="C22" s="1" t="s">
        <v>0</v>
      </c>
      <c r="D22" s="1" t="s">
        <v>1</v>
      </c>
      <c r="E22" s="1" t="s">
        <v>0</v>
      </c>
      <c r="F22" s="1"/>
      <c r="G22" s="1" t="s">
        <v>0</v>
      </c>
      <c r="H22" s="1" t="s">
        <v>0</v>
      </c>
      <c r="I22" s="1" t="s">
        <v>0</v>
      </c>
      <c r="J22" s="1" t="s">
        <v>0</v>
      </c>
      <c r="K22" t="s">
        <v>0</v>
      </c>
      <c r="M22" t="s">
        <v>0</v>
      </c>
      <c r="N22">
        <f t="shared" si="0"/>
        <v>8</v>
      </c>
      <c r="O22">
        <f t="shared" si="1"/>
        <v>0</v>
      </c>
      <c r="P22">
        <f t="shared" si="2"/>
        <v>1</v>
      </c>
      <c r="Q22" s="3">
        <f t="shared" si="3"/>
        <v>0.88888888888888884</v>
      </c>
      <c r="R22">
        <f t="shared" si="4"/>
        <v>1</v>
      </c>
      <c r="S22">
        <f t="shared" si="5"/>
        <v>0</v>
      </c>
      <c r="T22">
        <f t="shared" si="6"/>
        <v>0.88888888888888884</v>
      </c>
      <c r="U22">
        <f t="shared" si="7"/>
        <v>0</v>
      </c>
      <c r="W22" t="s">
        <v>0</v>
      </c>
      <c r="X22" t="s">
        <v>0</v>
      </c>
      <c r="Y22" t="s">
        <v>0</v>
      </c>
      <c r="Z22" t="s">
        <v>0</v>
      </c>
      <c r="AB22">
        <f t="shared" ref="AB22" si="24">COUNTIF(W22:AA22, "y")</f>
        <v>4</v>
      </c>
      <c r="AC22">
        <f t="shared" ref="AC22" si="25">COUNTIF(W22:AA22, "nv")</f>
        <v>0</v>
      </c>
      <c r="AD22">
        <f t="shared" ref="AD22" si="26">COUNTIF(W22:AA22, "n")</f>
        <v>0</v>
      </c>
      <c r="AE22" s="3">
        <f t="shared" ref="AE22" si="27">(AB22+0.5*AC22)/4</f>
        <v>1</v>
      </c>
      <c r="AF22">
        <f>IF(B22="d", 1, 0)</f>
        <v>1</v>
      </c>
      <c r="AG22">
        <f>IF(B22="r", 1, 0)</f>
        <v>0</v>
      </c>
      <c r="AH22">
        <f>AE22*AF22</f>
        <v>1</v>
      </c>
      <c r="AI22">
        <f>AE22*AG22</f>
        <v>0</v>
      </c>
    </row>
    <row r="23" spans="1:35" x14ac:dyDescent="0.35">
      <c r="A23" s="1" t="s">
        <v>135</v>
      </c>
      <c r="B23" s="1" t="s">
        <v>23</v>
      </c>
      <c r="C23" s="1" t="s">
        <v>0</v>
      </c>
      <c r="D23" s="1" t="s">
        <v>1</v>
      </c>
      <c r="E23" s="1" t="s">
        <v>0</v>
      </c>
      <c r="F23" s="1"/>
      <c r="G23" s="1" t="s">
        <v>0</v>
      </c>
      <c r="H23" s="1" t="s">
        <v>0</v>
      </c>
      <c r="I23" s="1" t="s">
        <v>0</v>
      </c>
      <c r="J23" s="1" t="s">
        <v>0</v>
      </c>
      <c r="K23" t="s">
        <v>0</v>
      </c>
      <c r="M23" t="s">
        <v>0</v>
      </c>
      <c r="N23">
        <f t="shared" si="0"/>
        <v>8</v>
      </c>
      <c r="O23">
        <f t="shared" si="1"/>
        <v>0</v>
      </c>
      <c r="P23">
        <f t="shared" si="2"/>
        <v>1</v>
      </c>
      <c r="Q23" s="3">
        <f t="shared" si="3"/>
        <v>0.88888888888888884</v>
      </c>
      <c r="R23">
        <f t="shared" si="4"/>
        <v>1</v>
      </c>
      <c r="S23">
        <f t="shared" si="5"/>
        <v>0</v>
      </c>
      <c r="T23">
        <f t="shared" si="6"/>
        <v>0.88888888888888884</v>
      </c>
      <c r="U23">
        <f t="shared" si="7"/>
        <v>0</v>
      </c>
      <c r="W23" t="s">
        <v>0</v>
      </c>
      <c r="X23" t="s">
        <v>0</v>
      </c>
      <c r="Y23" t="s">
        <v>0</v>
      </c>
      <c r="Z23" t="s">
        <v>35</v>
      </c>
    </row>
    <row r="24" spans="1:35" x14ac:dyDescent="0.35">
      <c r="A24" s="1" t="s">
        <v>42</v>
      </c>
      <c r="B24" s="1" t="s">
        <v>24</v>
      </c>
      <c r="C24" s="1" t="s">
        <v>1</v>
      </c>
      <c r="D24" s="1" t="s">
        <v>0</v>
      </c>
      <c r="E24" s="1" t="s">
        <v>0</v>
      </c>
      <c r="F24" s="1"/>
      <c r="G24" s="1" t="s">
        <v>0</v>
      </c>
      <c r="H24" s="1" t="s">
        <v>0</v>
      </c>
      <c r="I24" s="1" t="s">
        <v>0</v>
      </c>
      <c r="J24" s="1" t="s">
        <v>0</v>
      </c>
      <c r="K24" t="s">
        <v>0</v>
      </c>
      <c r="M24" t="s">
        <v>0</v>
      </c>
      <c r="N24">
        <f t="shared" si="0"/>
        <v>8</v>
      </c>
      <c r="O24">
        <f t="shared" si="1"/>
        <v>0</v>
      </c>
      <c r="P24">
        <f t="shared" si="2"/>
        <v>1</v>
      </c>
      <c r="Q24" s="3">
        <f t="shared" si="3"/>
        <v>0.88888888888888884</v>
      </c>
      <c r="R24">
        <f t="shared" si="4"/>
        <v>0</v>
      </c>
      <c r="S24">
        <f t="shared" si="5"/>
        <v>1</v>
      </c>
      <c r="T24">
        <f t="shared" si="6"/>
        <v>0</v>
      </c>
      <c r="U24">
        <f t="shared" si="7"/>
        <v>0.88888888888888884</v>
      </c>
      <c r="W24" t="s">
        <v>1</v>
      </c>
      <c r="X24" t="s">
        <v>0</v>
      </c>
      <c r="Y24" t="s">
        <v>1</v>
      </c>
      <c r="Z24" t="s">
        <v>0</v>
      </c>
    </row>
    <row r="25" spans="1:35" x14ac:dyDescent="0.35">
      <c r="A25" s="1" t="s">
        <v>43</v>
      </c>
      <c r="B25" s="1" t="s">
        <v>23</v>
      </c>
      <c r="C25" s="1" t="s">
        <v>0</v>
      </c>
      <c r="D25" s="1" t="s">
        <v>1</v>
      </c>
      <c r="E25" s="1" t="s">
        <v>0</v>
      </c>
      <c r="F25" s="1"/>
      <c r="G25" s="1" t="s">
        <v>35</v>
      </c>
      <c r="H25" s="1" t="s">
        <v>35</v>
      </c>
      <c r="I25" s="1" t="s">
        <v>35</v>
      </c>
      <c r="J25" s="1" t="s">
        <v>0</v>
      </c>
      <c r="K25" t="s">
        <v>35</v>
      </c>
      <c r="M25" t="s">
        <v>35</v>
      </c>
      <c r="N25">
        <f t="shared" si="0"/>
        <v>3</v>
      </c>
      <c r="O25">
        <f t="shared" si="1"/>
        <v>5</v>
      </c>
      <c r="P25">
        <f t="shared" si="2"/>
        <v>1</v>
      </c>
      <c r="Q25" s="3">
        <f t="shared" si="3"/>
        <v>0.61111111111111116</v>
      </c>
      <c r="R25">
        <f t="shared" si="4"/>
        <v>1</v>
      </c>
      <c r="S25">
        <f t="shared" si="5"/>
        <v>0</v>
      </c>
      <c r="T25">
        <f t="shared" si="6"/>
        <v>0.61111111111111116</v>
      </c>
      <c r="U25">
        <f t="shared" si="7"/>
        <v>0</v>
      </c>
      <c r="W25" t="s">
        <v>0</v>
      </c>
      <c r="X25" t="s">
        <v>35</v>
      </c>
      <c r="Y25" t="s">
        <v>0</v>
      </c>
      <c r="Z25" t="s">
        <v>0</v>
      </c>
    </row>
    <row r="26" spans="1:35" x14ac:dyDescent="0.35">
      <c r="A26" s="1" t="s">
        <v>140</v>
      </c>
      <c r="B26" s="1" t="s">
        <v>23</v>
      </c>
      <c r="C26" s="1" t="s">
        <v>0</v>
      </c>
      <c r="D26" s="1" t="s">
        <v>1</v>
      </c>
      <c r="E26" s="1" t="s">
        <v>0</v>
      </c>
      <c r="F26" s="1"/>
      <c r="G26" s="1" t="s">
        <v>0</v>
      </c>
      <c r="H26" s="1" t="s">
        <v>0</v>
      </c>
      <c r="I26" s="1" t="s">
        <v>0</v>
      </c>
      <c r="J26" s="1" t="s">
        <v>0</v>
      </c>
      <c r="K26" t="s">
        <v>0</v>
      </c>
      <c r="M26" t="s">
        <v>0</v>
      </c>
      <c r="N26">
        <f t="shared" si="0"/>
        <v>8</v>
      </c>
      <c r="O26">
        <f t="shared" si="1"/>
        <v>0</v>
      </c>
      <c r="P26">
        <f t="shared" si="2"/>
        <v>1</v>
      </c>
      <c r="Q26" s="3">
        <f t="shared" si="3"/>
        <v>0.88888888888888884</v>
      </c>
      <c r="R26">
        <f t="shared" si="4"/>
        <v>1</v>
      </c>
      <c r="S26">
        <f t="shared" si="5"/>
        <v>0</v>
      </c>
      <c r="T26">
        <f t="shared" si="6"/>
        <v>0.88888888888888884</v>
      </c>
      <c r="U26">
        <f t="shared" si="7"/>
        <v>0</v>
      </c>
      <c r="W26" t="s">
        <v>0</v>
      </c>
      <c r="X26" t="s">
        <v>0</v>
      </c>
      <c r="Y26" t="s">
        <v>0</v>
      </c>
      <c r="Z26" t="s">
        <v>0</v>
      </c>
    </row>
    <row r="27" spans="1:35" x14ac:dyDescent="0.35">
      <c r="A27" s="1" t="s">
        <v>44</v>
      </c>
      <c r="B27" s="1" t="s">
        <v>23</v>
      </c>
      <c r="C27" s="1" t="s">
        <v>0</v>
      </c>
      <c r="D27" s="1" t="s">
        <v>1</v>
      </c>
      <c r="E27" s="1" t="s">
        <v>0</v>
      </c>
      <c r="F27" s="1"/>
      <c r="G27" s="1" t="s">
        <v>0</v>
      </c>
      <c r="H27" s="1" t="s">
        <v>0</v>
      </c>
      <c r="I27" s="1" t="s">
        <v>35</v>
      </c>
      <c r="J27" s="1" t="s">
        <v>0</v>
      </c>
      <c r="K27" t="s">
        <v>1</v>
      </c>
      <c r="M27" t="s">
        <v>0</v>
      </c>
      <c r="N27">
        <f t="shared" si="0"/>
        <v>6</v>
      </c>
      <c r="O27">
        <f t="shared" si="1"/>
        <v>1</v>
      </c>
      <c r="P27">
        <f t="shared" si="2"/>
        <v>2</v>
      </c>
      <c r="Q27" s="3">
        <f t="shared" si="3"/>
        <v>0.72222222222222221</v>
      </c>
      <c r="R27">
        <f t="shared" si="4"/>
        <v>1</v>
      </c>
      <c r="S27">
        <f t="shared" si="5"/>
        <v>0</v>
      </c>
      <c r="T27">
        <f t="shared" si="6"/>
        <v>0.72222222222222221</v>
      </c>
      <c r="U27">
        <f t="shared" si="7"/>
        <v>0</v>
      </c>
      <c r="W27" t="s">
        <v>0</v>
      </c>
      <c r="X27" t="s">
        <v>1</v>
      </c>
      <c r="Y27" t="s">
        <v>0</v>
      </c>
      <c r="Z27" t="s">
        <v>1</v>
      </c>
    </row>
    <row r="28" spans="1:35" x14ac:dyDescent="0.35">
      <c r="A28" s="1" t="s">
        <v>45</v>
      </c>
      <c r="B28" s="1" t="s">
        <v>23</v>
      </c>
      <c r="C28" s="1" t="s">
        <v>0</v>
      </c>
      <c r="D28" s="1" t="s">
        <v>1</v>
      </c>
      <c r="E28" s="1" t="s">
        <v>0</v>
      </c>
      <c r="F28" s="1"/>
      <c r="G28" s="1" t="s">
        <v>0</v>
      </c>
      <c r="H28" s="1" t="s">
        <v>0</v>
      </c>
      <c r="I28" s="1" t="s">
        <v>0</v>
      </c>
      <c r="J28" s="1" t="s">
        <v>0</v>
      </c>
      <c r="K28" t="s">
        <v>0</v>
      </c>
      <c r="M28" t="s">
        <v>0</v>
      </c>
      <c r="N28">
        <f t="shared" si="0"/>
        <v>8</v>
      </c>
      <c r="O28">
        <f t="shared" si="1"/>
        <v>0</v>
      </c>
      <c r="P28">
        <f t="shared" si="2"/>
        <v>1</v>
      </c>
      <c r="Q28" s="3">
        <f t="shared" si="3"/>
        <v>0.88888888888888884</v>
      </c>
      <c r="R28">
        <f t="shared" si="4"/>
        <v>1</v>
      </c>
      <c r="S28">
        <f t="shared" si="5"/>
        <v>0</v>
      </c>
      <c r="T28">
        <f t="shared" si="6"/>
        <v>0.88888888888888884</v>
      </c>
      <c r="U28">
        <f t="shared" si="7"/>
        <v>0</v>
      </c>
    </row>
    <row r="29" spans="1:35" x14ac:dyDescent="0.35">
      <c r="A29" s="1" t="s">
        <v>46</v>
      </c>
      <c r="B29" s="1" t="s">
        <v>23</v>
      </c>
      <c r="C29" s="1" t="s">
        <v>0</v>
      </c>
      <c r="D29" s="1" t="s">
        <v>1</v>
      </c>
      <c r="E29" s="1" t="s">
        <v>0</v>
      </c>
      <c r="F29" s="1"/>
      <c r="G29" s="1" t="s">
        <v>0</v>
      </c>
      <c r="H29" s="1" t="s">
        <v>0</v>
      </c>
      <c r="I29" s="1" t="s">
        <v>0</v>
      </c>
      <c r="J29" s="1" t="s">
        <v>0</v>
      </c>
      <c r="K29" t="s">
        <v>0</v>
      </c>
      <c r="M29" t="s">
        <v>0</v>
      </c>
      <c r="N29">
        <f t="shared" si="0"/>
        <v>8</v>
      </c>
      <c r="O29">
        <f t="shared" si="1"/>
        <v>0</v>
      </c>
      <c r="P29">
        <f t="shared" si="2"/>
        <v>1</v>
      </c>
      <c r="Q29" s="3">
        <f t="shared" si="3"/>
        <v>0.88888888888888884</v>
      </c>
      <c r="R29">
        <f t="shared" si="4"/>
        <v>1</v>
      </c>
      <c r="S29">
        <f t="shared" si="5"/>
        <v>0</v>
      </c>
      <c r="T29">
        <f t="shared" si="6"/>
        <v>0.88888888888888884</v>
      </c>
      <c r="U29">
        <f t="shared" si="7"/>
        <v>0</v>
      </c>
      <c r="W29" t="s">
        <v>0</v>
      </c>
      <c r="X29" t="s">
        <v>0</v>
      </c>
      <c r="Y29" t="s">
        <v>0</v>
      </c>
      <c r="Z29" t="s">
        <v>0</v>
      </c>
      <c r="AB29">
        <f t="shared" ref="AB29" si="28">COUNTIF(W29:AA29, "y")</f>
        <v>4</v>
      </c>
      <c r="AC29">
        <f t="shared" ref="AC29" si="29">COUNTIF(W29:AA29, "nv")</f>
        <v>0</v>
      </c>
      <c r="AD29">
        <f t="shared" ref="AD29" si="30">COUNTIF(W29:AA29, "n")</f>
        <v>0</v>
      </c>
      <c r="AE29" s="3">
        <f t="shared" ref="AE29" si="31">(AB29+0.5*AC29)/4</f>
        <v>1</v>
      </c>
      <c r="AF29">
        <f>IF(B29="d", 1, 0)</f>
        <v>1</v>
      </c>
      <c r="AG29">
        <f>IF(B29="r", 1, 0)</f>
        <v>0</v>
      </c>
      <c r="AH29">
        <f>AE29*AF29</f>
        <v>1</v>
      </c>
      <c r="AI29">
        <f>AE29*AG29</f>
        <v>0</v>
      </c>
    </row>
    <row r="30" spans="1:35" x14ac:dyDescent="0.35">
      <c r="A30" s="1" t="s">
        <v>47</v>
      </c>
      <c r="B30" s="1" t="s">
        <v>23</v>
      </c>
      <c r="C30" s="1" t="s">
        <v>0</v>
      </c>
      <c r="D30" s="1" t="s">
        <v>1</v>
      </c>
      <c r="E30" s="1" t="s">
        <v>0</v>
      </c>
      <c r="F30" s="1"/>
      <c r="G30" s="1" t="s">
        <v>35</v>
      </c>
      <c r="H30" s="1" t="s">
        <v>35</v>
      </c>
      <c r="I30" s="1" t="s">
        <v>0</v>
      </c>
      <c r="J30" s="1" t="s">
        <v>0</v>
      </c>
      <c r="K30" t="s">
        <v>0</v>
      </c>
      <c r="M30" t="s">
        <v>0</v>
      </c>
      <c r="N30">
        <f t="shared" si="0"/>
        <v>6</v>
      </c>
      <c r="O30">
        <f t="shared" si="1"/>
        <v>2</v>
      </c>
      <c r="P30">
        <f t="shared" si="2"/>
        <v>1</v>
      </c>
      <c r="Q30" s="3">
        <f t="shared" si="3"/>
        <v>0.77777777777777779</v>
      </c>
      <c r="R30">
        <f t="shared" si="4"/>
        <v>1</v>
      </c>
      <c r="S30">
        <f t="shared" si="5"/>
        <v>0</v>
      </c>
      <c r="T30">
        <f t="shared" si="6"/>
        <v>0.77777777777777779</v>
      </c>
      <c r="U30">
        <f t="shared" si="7"/>
        <v>0</v>
      </c>
    </row>
    <row r="31" spans="1:35" x14ac:dyDescent="0.35">
      <c r="A31" s="1" t="s">
        <v>48</v>
      </c>
      <c r="B31" s="1" t="s">
        <v>23</v>
      </c>
      <c r="C31" s="1" t="s">
        <v>0</v>
      </c>
      <c r="D31" s="1" t="s">
        <v>1</v>
      </c>
      <c r="E31" s="1" t="s">
        <v>0</v>
      </c>
      <c r="F31" s="1"/>
      <c r="G31" s="1" t="s">
        <v>35</v>
      </c>
      <c r="H31" s="1" t="s">
        <v>1</v>
      </c>
      <c r="I31" s="1" t="s">
        <v>0</v>
      </c>
      <c r="J31" s="1" t="s">
        <v>0</v>
      </c>
      <c r="K31" t="s">
        <v>0</v>
      </c>
      <c r="M31" t="s">
        <v>0</v>
      </c>
      <c r="N31">
        <f t="shared" si="0"/>
        <v>6</v>
      </c>
      <c r="O31">
        <f t="shared" si="1"/>
        <v>1</v>
      </c>
      <c r="P31">
        <f t="shared" si="2"/>
        <v>2</v>
      </c>
      <c r="Q31" s="3">
        <f t="shared" si="3"/>
        <v>0.72222222222222221</v>
      </c>
      <c r="R31">
        <f t="shared" si="4"/>
        <v>1</v>
      </c>
      <c r="S31">
        <f t="shared" si="5"/>
        <v>0</v>
      </c>
      <c r="T31">
        <f t="shared" si="6"/>
        <v>0.72222222222222221</v>
      </c>
      <c r="U31">
        <f t="shared" si="7"/>
        <v>0</v>
      </c>
    </row>
    <row r="32" spans="1:35" x14ac:dyDescent="0.35">
      <c r="A32" s="1" t="s">
        <v>49</v>
      </c>
      <c r="B32" s="1" t="s">
        <v>23</v>
      </c>
      <c r="C32" s="1" t="s">
        <v>35</v>
      </c>
      <c r="D32" s="1" t="s">
        <v>35</v>
      </c>
      <c r="E32" s="1" t="s">
        <v>0</v>
      </c>
      <c r="F32" s="1"/>
      <c r="G32" s="1" t="s">
        <v>35</v>
      </c>
      <c r="H32" s="1" t="s">
        <v>0</v>
      </c>
      <c r="I32" s="1" t="s">
        <v>35</v>
      </c>
      <c r="J32" s="1" t="s">
        <v>0</v>
      </c>
      <c r="K32" t="s">
        <v>0</v>
      </c>
      <c r="M32" t="s">
        <v>35</v>
      </c>
      <c r="N32">
        <f t="shared" si="0"/>
        <v>4</v>
      </c>
      <c r="O32">
        <f t="shared" si="1"/>
        <v>5</v>
      </c>
      <c r="P32">
        <f t="shared" si="2"/>
        <v>0</v>
      </c>
      <c r="Q32" s="3">
        <f t="shared" si="3"/>
        <v>0.72222222222222221</v>
      </c>
      <c r="R32">
        <f t="shared" si="4"/>
        <v>1</v>
      </c>
      <c r="S32">
        <f t="shared" si="5"/>
        <v>0</v>
      </c>
      <c r="T32">
        <f t="shared" si="6"/>
        <v>0.72222222222222221</v>
      </c>
      <c r="U32">
        <f t="shared" si="7"/>
        <v>0</v>
      </c>
    </row>
    <row r="33" spans="1:36" x14ac:dyDescent="0.35">
      <c r="A33" s="1" t="s">
        <v>50</v>
      </c>
      <c r="B33" s="1" t="s">
        <v>23</v>
      </c>
      <c r="C33" s="1" t="s">
        <v>0</v>
      </c>
      <c r="D33" s="1" t="s">
        <v>1</v>
      </c>
      <c r="E33" s="1" t="s">
        <v>0</v>
      </c>
      <c r="F33" s="1"/>
      <c r="G33" s="1" t="s">
        <v>0</v>
      </c>
      <c r="H33" s="1" t="s">
        <v>0</v>
      </c>
      <c r="I33" s="1" t="s">
        <v>35</v>
      </c>
      <c r="J33" s="1" t="s">
        <v>0</v>
      </c>
      <c r="K33" t="s">
        <v>0</v>
      </c>
      <c r="M33" t="s">
        <v>35</v>
      </c>
      <c r="N33">
        <f t="shared" si="0"/>
        <v>6</v>
      </c>
      <c r="O33">
        <f t="shared" si="1"/>
        <v>2</v>
      </c>
      <c r="P33">
        <f t="shared" si="2"/>
        <v>1</v>
      </c>
      <c r="Q33" s="3">
        <f t="shared" si="3"/>
        <v>0.77777777777777779</v>
      </c>
      <c r="R33">
        <f t="shared" si="4"/>
        <v>1</v>
      </c>
      <c r="S33">
        <f t="shared" si="5"/>
        <v>0</v>
      </c>
      <c r="T33">
        <f t="shared" si="6"/>
        <v>0.77777777777777779</v>
      </c>
      <c r="U33">
        <f t="shared" si="7"/>
        <v>0</v>
      </c>
      <c r="W33" t="s">
        <v>0</v>
      </c>
      <c r="X33" t="s">
        <v>0</v>
      </c>
      <c r="Y33" t="s">
        <v>0</v>
      </c>
      <c r="Z33" t="s">
        <v>0</v>
      </c>
      <c r="AB33">
        <f t="shared" ref="AB33" si="32">COUNTIF(W33:AA33, "y")</f>
        <v>4</v>
      </c>
      <c r="AC33">
        <f t="shared" ref="AC33" si="33">COUNTIF(W33:AA33, "nv")</f>
        <v>0</v>
      </c>
      <c r="AD33">
        <f t="shared" ref="AD33" si="34">COUNTIF(W33:AA33, "n")</f>
        <v>0</v>
      </c>
      <c r="AE33" s="3">
        <f t="shared" ref="AE33" si="35">(AB33+0.5*AC33)/4</f>
        <v>1</v>
      </c>
      <c r="AF33">
        <f>IF(B33="d", 1, 0)</f>
        <v>1</v>
      </c>
      <c r="AG33">
        <f>IF(B33="r", 1, 0)</f>
        <v>0</v>
      </c>
      <c r="AH33">
        <f>AE33*AF33</f>
        <v>1</v>
      </c>
      <c r="AI33">
        <f>AE33*AG33</f>
        <v>0</v>
      </c>
    </row>
    <row r="34" spans="1:36" x14ac:dyDescent="0.35">
      <c r="A34" s="1" t="s">
        <v>8</v>
      </c>
      <c r="B34" s="1" t="s">
        <v>24</v>
      </c>
      <c r="C34" s="1" t="s">
        <v>1</v>
      </c>
      <c r="D34" s="1" t="s">
        <v>0</v>
      </c>
      <c r="E34" s="1" t="s">
        <v>1</v>
      </c>
      <c r="F34" s="1"/>
      <c r="G34" s="1" t="s">
        <v>0</v>
      </c>
      <c r="H34" s="1" t="s">
        <v>35</v>
      </c>
      <c r="I34" s="1" t="s">
        <v>0</v>
      </c>
      <c r="J34" s="1" t="s">
        <v>0</v>
      </c>
      <c r="K34" t="s">
        <v>1</v>
      </c>
      <c r="M34" t="s">
        <v>0</v>
      </c>
      <c r="N34">
        <f t="shared" si="0"/>
        <v>5</v>
      </c>
      <c r="O34">
        <f t="shared" si="1"/>
        <v>1</v>
      </c>
      <c r="P34">
        <f t="shared" si="2"/>
        <v>3</v>
      </c>
      <c r="Q34" s="3">
        <f t="shared" si="3"/>
        <v>0.61111111111111116</v>
      </c>
      <c r="R34">
        <f t="shared" si="4"/>
        <v>0</v>
      </c>
      <c r="S34">
        <f t="shared" si="5"/>
        <v>1</v>
      </c>
      <c r="T34">
        <f t="shared" si="6"/>
        <v>0</v>
      </c>
      <c r="U34">
        <f t="shared" si="7"/>
        <v>0.61111111111111116</v>
      </c>
    </row>
    <row r="35" spans="1:36" x14ac:dyDescent="0.35">
      <c r="A35" s="1" t="s">
        <v>51</v>
      </c>
      <c r="B35" s="1" t="s">
        <v>24</v>
      </c>
      <c r="C35" s="1" t="s">
        <v>1</v>
      </c>
      <c r="D35" s="1" t="s">
        <v>0</v>
      </c>
      <c r="E35" s="1" t="s">
        <v>1</v>
      </c>
      <c r="F35" s="1"/>
      <c r="G35" s="1" t="s">
        <v>35</v>
      </c>
      <c r="H35" s="1" t="s">
        <v>0</v>
      </c>
      <c r="I35" s="1" t="s">
        <v>0</v>
      </c>
      <c r="J35" s="1" t="s">
        <v>0</v>
      </c>
      <c r="K35" t="s">
        <v>0</v>
      </c>
      <c r="M35" t="s">
        <v>0</v>
      </c>
      <c r="N35">
        <f t="shared" si="0"/>
        <v>6</v>
      </c>
      <c r="O35">
        <f t="shared" si="1"/>
        <v>1</v>
      </c>
      <c r="P35">
        <f t="shared" si="2"/>
        <v>2</v>
      </c>
      <c r="Q35" s="3">
        <f t="shared" si="3"/>
        <v>0.72222222222222221</v>
      </c>
      <c r="R35">
        <f t="shared" si="4"/>
        <v>0</v>
      </c>
      <c r="S35">
        <f t="shared" si="5"/>
        <v>1</v>
      </c>
      <c r="T35">
        <f t="shared" si="6"/>
        <v>0</v>
      </c>
      <c r="U35">
        <f t="shared" si="7"/>
        <v>0.72222222222222221</v>
      </c>
      <c r="W35" t="s">
        <v>1</v>
      </c>
      <c r="X35" t="s">
        <v>1</v>
      </c>
      <c r="Z35" s="4"/>
      <c r="AB35">
        <f t="shared" ref="AB35" si="36">COUNTIF(W35:AA35, "y")</f>
        <v>0</v>
      </c>
      <c r="AC35">
        <f t="shared" ref="AC35" si="37">COUNTIF(W35:AA35, "nv")</f>
        <v>0</v>
      </c>
      <c r="AD35">
        <f t="shared" ref="AD35" si="38">COUNTIF(W35:AA35, "n")</f>
        <v>2</v>
      </c>
      <c r="AE35" s="3">
        <f>(AB35+0.5*AC35)/2</f>
        <v>0</v>
      </c>
      <c r="AF35">
        <f>IF(B35="d", 1, 0)</f>
        <v>0</v>
      </c>
      <c r="AG35">
        <f>IF(B35="r", 1, 0)</f>
        <v>1</v>
      </c>
      <c r="AH35">
        <f>AE35*AF35</f>
        <v>0</v>
      </c>
      <c r="AI35">
        <f>AE35*AG35</f>
        <v>0</v>
      </c>
    </row>
    <row r="36" spans="1:36" x14ac:dyDescent="0.35">
      <c r="A36" s="1" t="s">
        <v>52</v>
      </c>
      <c r="B36" s="1" t="s">
        <v>24</v>
      </c>
      <c r="C36" s="1" t="s">
        <v>1</v>
      </c>
      <c r="D36" s="1" t="s">
        <v>0</v>
      </c>
      <c r="E36" s="1" t="s">
        <v>35</v>
      </c>
      <c r="F36" s="1"/>
      <c r="G36" s="1" t="s">
        <v>1</v>
      </c>
      <c r="H36" s="1" t="s">
        <v>1</v>
      </c>
      <c r="I36" s="1" t="s">
        <v>0</v>
      </c>
      <c r="J36" s="1" t="s">
        <v>0</v>
      </c>
      <c r="K36" t="s">
        <v>0</v>
      </c>
      <c r="M36" t="s">
        <v>35</v>
      </c>
      <c r="N36">
        <f t="shared" si="0"/>
        <v>4</v>
      </c>
      <c r="O36">
        <f t="shared" si="1"/>
        <v>2</v>
      </c>
      <c r="P36">
        <f t="shared" si="2"/>
        <v>3</v>
      </c>
      <c r="Q36" s="3">
        <f t="shared" si="3"/>
        <v>0.55555555555555558</v>
      </c>
      <c r="R36">
        <f t="shared" si="4"/>
        <v>0</v>
      </c>
      <c r="S36">
        <f t="shared" si="5"/>
        <v>1</v>
      </c>
      <c r="T36">
        <f t="shared" si="6"/>
        <v>0</v>
      </c>
      <c r="U36">
        <f t="shared" si="7"/>
        <v>0.55555555555555558</v>
      </c>
    </row>
    <row r="37" spans="1:36" x14ac:dyDescent="0.35">
      <c r="A37" s="1" t="s">
        <v>54</v>
      </c>
      <c r="B37" s="1" t="s">
        <v>53</v>
      </c>
      <c r="C37" s="1" t="s">
        <v>1</v>
      </c>
      <c r="D37" s="1" t="s">
        <v>0</v>
      </c>
      <c r="E37" s="1" t="s">
        <v>1</v>
      </c>
      <c r="F37" s="1"/>
      <c r="G37" s="1" t="s">
        <v>0</v>
      </c>
      <c r="H37" s="1" t="s">
        <v>0</v>
      </c>
      <c r="I37" s="1" t="s">
        <v>0</v>
      </c>
      <c r="J37" s="1" t="s">
        <v>35</v>
      </c>
      <c r="K37" t="s">
        <v>0</v>
      </c>
      <c r="M37" t="s">
        <v>35</v>
      </c>
      <c r="N37">
        <f t="shared" si="0"/>
        <v>5</v>
      </c>
      <c r="O37">
        <f t="shared" si="1"/>
        <v>2</v>
      </c>
      <c r="P37">
        <f t="shared" si="2"/>
        <v>2</v>
      </c>
      <c r="Q37" s="3">
        <f t="shared" si="3"/>
        <v>0.66666666666666663</v>
      </c>
      <c r="R37">
        <f t="shared" si="4"/>
        <v>0</v>
      </c>
      <c r="S37">
        <f t="shared" si="5"/>
        <v>1</v>
      </c>
      <c r="T37">
        <f t="shared" si="6"/>
        <v>0</v>
      </c>
      <c r="U37">
        <f t="shared" si="7"/>
        <v>0.66666666666666663</v>
      </c>
      <c r="W37" t="s">
        <v>1</v>
      </c>
      <c r="X37" t="s">
        <v>1</v>
      </c>
      <c r="Y37" t="s">
        <v>1</v>
      </c>
      <c r="Z37" t="s">
        <v>0</v>
      </c>
      <c r="AB37">
        <f t="shared" ref="AB37" si="39">COUNTIF(W37:AA37, "y")</f>
        <v>1</v>
      </c>
      <c r="AC37">
        <f t="shared" ref="AC37" si="40">COUNTIF(W37:AA37, "nv")</f>
        <v>0</v>
      </c>
      <c r="AD37">
        <f t="shared" ref="AD37" si="41">COUNTIF(W37:AA37, "n")</f>
        <v>3</v>
      </c>
      <c r="AE37" s="3">
        <f t="shared" ref="AE37" si="42">(AB37+0.5*AC37)/4</f>
        <v>0.25</v>
      </c>
      <c r="AF37">
        <f>IF(B37="d", 1, 0)</f>
        <v>0</v>
      </c>
      <c r="AG37">
        <f>IF(B37="r", 1, 0)</f>
        <v>1</v>
      </c>
      <c r="AH37">
        <f>AE37*AF37</f>
        <v>0</v>
      </c>
      <c r="AI37">
        <f>AE37*AG37</f>
        <v>0.25</v>
      </c>
    </row>
    <row r="38" spans="1:36" x14ac:dyDescent="0.35">
      <c r="A38" s="1" t="s">
        <v>55</v>
      </c>
      <c r="B38" s="1" t="s">
        <v>39</v>
      </c>
      <c r="C38" s="1" t="s">
        <v>0</v>
      </c>
      <c r="D38" s="1" t="s">
        <v>1</v>
      </c>
      <c r="E38" s="1" t="s">
        <v>0</v>
      </c>
      <c r="F38" s="1"/>
      <c r="G38" s="1" t="s">
        <v>35</v>
      </c>
      <c r="H38" s="1" t="s">
        <v>0</v>
      </c>
      <c r="I38" s="1" t="s">
        <v>0</v>
      </c>
      <c r="J38" s="1" t="s">
        <v>0</v>
      </c>
      <c r="K38" t="s">
        <v>0</v>
      </c>
      <c r="M38" t="s">
        <v>0</v>
      </c>
      <c r="N38">
        <f t="shared" si="0"/>
        <v>7</v>
      </c>
      <c r="O38">
        <f t="shared" si="1"/>
        <v>1</v>
      </c>
      <c r="P38">
        <f t="shared" si="2"/>
        <v>1</v>
      </c>
      <c r="Q38" s="3">
        <f t="shared" si="3"/>
        <v>0.83333333333333337</v>
      </c>
      <c r="R38">
        <f t="shared" si="4"/>
        <v>1</v>
      </c>
      <c r="S38">
        <f t="shared" si="5"/>
        <v>0</v>
      </c>
      <c r="T38">
        <f t="shared" si="6"/>
        <v>0.83333333333333337</v>
      </c>
      <c r="U38">
        <f t="shared" si="7"/>
        <v>0</v>
      </c>
    </row>
    <row r="39" spans="1:36" x14ac:dyDescent="0.35">
      <c r="A39" s="1" t="s">
        <v>56</v>
      </c>
      <c r="B39" s="1" t="s">
        <v>23</v>
      </c>
      <c r="C39" s="1" t="s">
        <v>35</v>
      </c>
      <c r="D39" s="1" t="s">
        <v>1</v>
      </c>
      <c r="E39" s="1" t="s">
        <v>0</v>
      </c>
      <c r="F39" s="1"/>
      <c r="G39" s="1" t="s">
        <v>35</v>
      </c>
      <c r="H39" s="1" t="s">
        <v>35</v>
      </c>
      <c r="I39" s="1" t="s">
        <v>0</v>
      </c>
      <c r="J39" s="1" t="s">
        <v>0</v>
      </c>
      <c r="K39" t="s">
        <v>35</v>
      </c>
      <c r="M39" t="s">
        <v>35</v>
      </c>
      <c r="N39">
        <f t="shared" si="0"/>
        <v>3</v>
      </c>
      <c r="O39">
        <f t="shared" si="1"/>
        <v>5</v>
      </c>
      <c r="P39">
        <f t="shared" si="2"/>
        <v>1</v>
      </c>
      <c r="Q39" s="3">
        <f t="shared" si="3"/>
        <v>0.61111111111111116</v>
      </c>
      <c r="R39">
        <f t="shared" si="4"/>
        <v>1</v>
      </c>
      <c r="S39">
        <f t="shared" si="5"/>
        <v>0</v>
      </c>
      <c r="T39">
        <f t="shared" si="6"/>
        <v>0.61111111111111116</v>
      </c>
      <c r="U39">
        <f t="shared" si="7"/>
        <v>0</v>
      </c>
      <c r="W39" t="s">
        <v>0</v>
      </c>
      <c r="X39" t="s">
        <v>0</v>
      </c>
      <c r="Y39" t="s">
        <v>0</v>
      </c>
      <c r="Z39" t="s">
        <v>35</v>
      </c>
      <c r="AB39">
        <f t="shared" ref="AB39" si="43">COUNTIF(W39:AA39, "y")</f>
        <v>3</v>
      </c>
      <c r="AC39">
        <f t="shared" ref="AC39" si="44">COUNTIF(W39:AA39, "nv")</f>
        <v>1</v>
      </c>
      <c r="AD39">
        <f t="shared" ref="AD39" si="45">COUNTIF(W39:AA39, "n")</f>
        <v>0</v>
      </c>
      <c r="AE39" s="3">
        <f t="shared" ref="AE39" si="46">(AB39+0.5*AC39)/4</f>
        <v>0.875</v>
      </c>
      <c r="AF39">
        <f>IF(B39="d", 1, 0)</f>
        <v>1</v>
      </c>
      <c r="AG39">
        <f>IF(B39="r", 1, 0)</f>
        <v>0</v>
      </c>
      <c r="AH39">
        <f>AE39*AF39</f>
        <v>0.875</v>
      </c>
      <c r="AI39">
        <f>AE39*AG39</f>
        <v>0</v>
      </c>
    </row>
    <row r="40" spans="1:36" x14ac:dyDescent="0.35">
      <c r="A40" s="1" t="s">
        <v>57</v>
      </c>
      <c r="B40" s="1" t="s">
        <v>39</v>
      </c>
      <c r="C40" s="1" t="s">
        <v>0</v>
      </c>
      <c r="D40" s="1" t="s">
        <v>1</v>
      </c>
      <c r="E40" s="1" t="s">
        <v>0</v>
      </c>
      <c r="F40" s="1"/>
      <c r="G40" s="1" t="s">
        <v>0</v>
      </c>
      <c r="H40" s="1" t="s">
        <v>0</v>
      </c>
      <c r="I40" s="1" t="s">
        <v>0</v>
      </c>
      <c r="J40" s="1" t="s">
        <v>0</v>
      </c>
      <c r="K40" t="s">
        <v>0</v>
      </c>
      <c r="M40" t="s">
        <v>0</v>
      </c>
      <c r="N40">
        <f t="shared" si="0"/>
        <v>8</v>
      </c>
      <c r="O40">
        <f t="shared" si="1"/>
        <v>0</v>
      </c>
      <c r="P40">
        <f t="shared" si="2"/>
        <v>1</v>
      </c>
      <c r="Q40" s="3">
        <f>(N40+0.5*O40)/9</f>
        <v>0.88888888888888884</v>
      </c>
      <c r="R40">
        <f t="shared" si="4"/>
        <v>1</v>
      </c>
      <c r="S40">
        <f t="shared" si="5"/>
        <v>0</v>
      </c>
      <c r="T40">
        <f t="shared" si="6"/>
        <v>0.88888888888888884</v>
      </c>
      <c r="U40">
        <f t="shared" si="7"/>
        <v>0</v>
      </c>
      <c r="W40" t="s">
        <v>35</v>
      </c>
      <c r="X40" t="s">
        <v>0</v>
      </c>
      <c r="Y40" t="s">
        <v>0</v>
      </c>
      <c r="Z40" t="s">
        <v>0</v>
      </c>
    </row>
    <row r="41" spans="1:36" x14ac:dyDescent="0.35">
      <c r="A41" s="1" t="s">
        <v>58</v>
      </c>
      <c r="B41" s="1" t="s">
        <v>53</v>
      </c>
      <c r="C41" s="1" t="s">
        <v>1</v>
      </c>
      <c r="D41" s="1" t="s">
        <v>0</v>
      </c>
      <c r="E41" s="1" t="s">
        <v>35</v>
      </c>
      <c r="F41" s="1"/>
      <c r="G41" s="1"/>
      <c r="I41" s="1"/>
      <c r="J41" s="1"/>
      <c r="N41">
        <f t="shared" si="0"/>
        <v>1</v>
      </c>
      <c r="O41">
        <f t="shared" si="1"/>
        <v>1</v>
      </c>
      <c r="P41">
        <f t="shared" si="2"/>
        <v>1</v>
      </c>
      <c r="Q41" s="3">
        <f>(N41+0.5*O41)/3</f>
        <v>0.5</v>
      </c>
      <c r="R41">
        <f t="shared" si="4"/>
        <v>0</v>
      </c>
      <c r="S41">
        <f t="shared" si="5"/>
        <v>1</v>
      </c>
      <c r="T41">
        <f t="shared" si="6"/>
        <v>0</v>
      </c>
      <c r="U41">
        <f t="shared" si="7"/>
        <v>0.5</v>
      </c>
    </row>
    <row r="42" spans="1:36" x14ac:dyDescent="0.35">
      <c r="A42" s="1" t="s">
        <v>59</v>
      </c>
      <c r="B42" s="1" t="s">
        <v>53</v>
      </c>
      <c r="C42" s="1" t="s">
        <v>1</v>
      </c>
      <c r="D42" s="1" t="s">
        <v>0</v>
      </c>
      <c r="E42" s="1" t="s">
        <v>1</v>
      </c>
      <c r="F42" s="1"/>
      <c r="G42" s="1" t="s">
        <v>0</v>
      </c>
      <c r="H42" s="1" t="s">
        <v>0</v>
      </c>
      <c r="I42" s="1" t="s">
        <v>0</v>
      </c>
      <c r="J42" s="1" t="s">
        <v>0</v>
      </c>
      <c r="K42" t="s">
        <v>0</v>
      </c>
      <c r="M42" t="s">
        <v>0</v>
      </c>
      <c r="N42">
        <f t="shared" si="0"/>
        <v>7</v>
      </c>
      <c r="O42">
        <f t="shared" si="1"/>
        <v>0</v>
      </c>
      <c r="P42">
        <f t="shared" si="2"/>
        <v>2</v>
      </c>
      <c r="Q42" s="3">
        <f t="shared" ref="Q42:Q44" si="47">(N42+0.5*O42)/9</f>
        <v>0.77777777777777779</v>
      </c>
      <c r="R42">
        <f t="shared" si="4"/>
        <v>0</v>
      </c>
      <c r="S42">
        <f t="shared" si="5"/>
        <v>1</v>
      </c>
      <c r="T42">
        <f t="shared" si="6"/>
        <v>0</v>
      </c>
      <c r="U42">
        <f t="shared" si="7"/>
        <v>0.77777777777777779</v>
      </c>
    </row>
    <row r="43" spans="1:36" x14ac:dyDescent="0.35">
      <c r="A43" s="1" t="s">
        <v>60</v>
      </c>
      <c r="B43" s="1" t="s">
        <v>53</v>
      </c>
      <c r="C43" s="1" t="s">
        <v>1</v>
      </c>
      <c r="D43" s="1" t="s">
        <v>0</v>
      </c>
      <c r="E43" s="1" t="s">
        <v>1</v>
      </c>
      <c r="F43" s="1"/>
      <c r="G43" s="1" t="s">
        <v>0</v>
      </c>
      <c r="H43" s="1" t="s">
        <v>0</v>
      </c>
      <c r="I43" s="1" t="s">
        <v>0</v>
      </c>
      <c r="J43" s="1" t="s">
        <v>0</v>
      </c>
      <c r="K43" t="s">
        <v>0</v>
      </c>
      <c r="M43" t="s">
        <v>0</v>
      </c>
      <c r="N43">
        <f t="shared" si="0"/>
        <v>7</v>
      </c>
      <c r="O43">
        <f t="shared" si="1"/>
        <v>0</v>
      </c>
      <c r="P43">
        <f t="shared" si="2"/>
        <v>2</v>
      </c>
      <c r="Q43" s="3">
        <f t="shared" si="47"/>
        <v>0.77777777777777779</v>
      </c>
      <c r="R43">
        <f t="shared" si="4"/>
        <v>0</v>
      </c>
      <c r="S43">
        <f t="shared" si="5"/>
        <v>1</v>
      </c>
      <c r="T43">
        <f t="shared" si="6"/>
        <v>0</v>
      </c>
      <c r="U43">
        <f t="shared" si="7"/>
        <v>0.77777777777777779</v>
      </c>
      <c r="W43" t="s">
        <v>1</v>
      </c>
      <c r="X43" t="s">
        <v>1</v>
      </c>
      <c r="Z43" t="s">
        <v>0</v>
      </c>
      <c r="AB43">
        <f t="shared" ref="AB43" si="48">COUNTIF(W43:AA43, "y")</f>
        <v>1</v>
      </c>
      <c r="AC43">
        <f t="shared" ref="AC43" si="49">COUNTIF(W43:AA43, "nv")</f>
        <v>0</v>
      </c>
      <c r="AD43">
        <f t="shared" ref="AD43" si="50">COUNTIF(W43:AA43, "n")</f>
        <v>2</v>
      </c>
      <c r="AE43" s="3">
        <f>(AB43+0.5*AC43)/3</f>
        <v>0.33333333333333331</v>
      </c>
      <c r="AF43">
        <f>IF(B43="d", 1, 0)</f>
        <v>0</v>
      </c>
      <c r="AG43">
        <f>IF(B43="r", 1, 0)</f>
        <v>1</v>
      </c>
      <c r="AH43">
        <f>AE43*AF43</f>
        <v>0</v>
      </c>
      <c r="AI43">
        <f>AE43*AG43</f>
        <v>0.33333333333333331</v>
      </c>
    </row>
    <row r="44" spans="1:36" x14ac:dyDescent="0.35">
      <c r="A44" s="1" t="s">
        <v>61</v>
      </c>
      <c r="B44" s="1" t="s">
        <v>23</v>
      </c>
      <c r="C44" s="1" t="s">
        <v>0</v>
      </c>
      <c r="D44" s="1" t="s">
        <v>1</v>
      </c>
      <c r="E44" s="1" t="s">
        <v>0</v>
      </c>
      <c r="F44" s="1"/>
      <c r="G44" s="1" t="s">
        <v>0</v>
      </c>
      <c r="H44" s="1" t="s">
        <v>0</v>
      </c>
      <c r="I44" s="1" t="s">
        <v>0</v>
      </c>
      <c r="J44" s="1" t="s">
        <v>35</v>
      </c>
      <c r="K44" t="s">
        <v>0</v>
      </c>
      <c r="M44" t="s">
        <v>0</v>
      </c>
      <c r="N44">
        <f t="shared" si="0"/>
        <v>7</v>
      </c>
      <c r="O44">
        <f t="shared" si="1"/>
        <v>1</v>
      </c>
      <c r="P44">
        <f t="shared" si="2"/>
        <v>1</v>
      </c>
      <c r="Q44" s="3">
        <f t="shared" si="47"/>
        <v>0.83333333333333337</v>
      </c>
      <c r="R44">
        <f t="shared" si="4"/>
        <v>1</v>
      </c>
      <c r="S44">
        <f t="shared" si="5"/>
        <v>0</v>
      </c>
      <c r="T44">
        <f t="shared" si="6"/>
        <v>0.83333333333333337</v>
      </c>
      <c r="U44">
        <f t="shared" si="7"/>
        <v>0</v>
      </c>
    </row>
    <row r="45" spans="1:36" x14ac:dyDescent="0.35">
      <c r="A45" s="1" t="s">
        <v>62</v>
      </c>
      <c r="B45" s="1" t="s">
        <v>23</v>
      </c>
      <c r="C45" s="1" t="s">
        <v>0</v>
      </c>
      <c r="D45" s="1" t="s">
        <v>35</v>
      </c>
      <c r="E45" s="1" t="s">
        <v>0</v>
      </c>
      <c r="F45" s="1"/>
      <c r="G45" s="1" t="s">
        <v>0</v>
      </c>
      <c r="H45" s="1" t="s">
        <v>0</v>
      </c>
      <c r="I45" s="1" t="s">
        <v>0</v>
      </c>
      <c r="J45" s="1" t="s">
        <v>0</v>
      </c>
      <c r="K45" t="s">
        <v>0</v>
      </c>
      <c r="M45" t="s">
        <v>35</v>
      </c>
      <c r="N45">
        <f t="shared" si="0"/>
        <v>7</v>
      </c>
      <c r="O45">
        <f t="shared" si="1"/>
        <v>2</v>
      </c>
      <c r="P45">
        <f t="shared" si="2"/>
        <v>0</v>
      </c>
      <c r="Q45" s="3">
        <f>(N45+0.5*O45)/9</f>
        <v>0.88888888888888884</v>
      </c>
      <c r="R45">
        <f t="shared" si="4"/>
        <v>1</v>
      </c>
      <c r="S45">
        <f t="shared" si="5"/>
        <v>0</v>
      </c>
      <c r="T45">
        <f t="shared" si="6"/>
        <v>0.88888888888888884</v>
      </c>
      <c r="U45">
        <f t="shared" si="7"/>
        <v>0</v>
      </c>
      <c r="W45" t="s">
        <v>0</v>
      </c>
      <c r="X45" t="s">
        <v>0</v>
      </c>
      <c r="Y45" t="s">
        <v>0</v>
      </c>
      <c r="Z45" t="s">
        <v>0</v>
      </c>
      <c r="AB45">
        <f t="shared" ref="AB45" si="51">COUNTIF(W45:AA45, "y")</f>
        <v>4</v>
      </c>
      <c r="AC45">
        <f t="shared" ref="AC45" si="52">COUNTIF(W45:AA45, "nv")</f>
        <v>0</v>
      </c>
      <c r="AD45">
        <f t="shared" ref="AD45" si="53">COUNTIF(W45:AA45, "n")</f>
        <v>0</v>
      </c>
      <c r="AE45" s="3">
        <f t="shared" ref="AE45" si="54">(AB45+0.5*AC45)/4</f>
        <v>1</v>
      </c>
      <c r="AF45">
        <f>IF(B45="d", 1, 0)</f>
        <v>1</v>
      </c>
      <c r="AG45">
        <f>IF(B45="r", 1, 0)</f>
        <v>0</v>
      </c>
      <c r="AH45">
        <f>AE45*AF45</f>
        <v>1</v>
      </c>
      <c r="AI45">
        <f>AE45*AG45</f>
        <v>0</v>
      </c>
    </row>
    <row r="46" spans="1:36" x14ac:dyDescent="0.35">
      <c r="A46" s="1" t="s">
        <v>4</v>
      </c>
      <c r="B46" s="1">
        <f>COUNTIF(B6:B45, "d")</f>
        <v>26</v>
      </c>
      <c r="C46" s="1"/>
      <c r="D46" s="1"/>
      <c r="E46" s="1"/>
      <c r="F46" s="1"/>
      <c r="G46" s="1"/>
      <c r="M46" t="s">
        <v>171</v>
      </c>
      <c r="Q46" s="3"/>
      <c r="R46">
        <f>SUM(R4:R45)</f>
        <v>26</v>
      </c>
      <c r="S46">
        <f>SUM(S4:S45)</f>
        <v>14</v>
      </c>
      <c r="T46" s="3">
        <f>SUM(T6:T45)/R46</f>
        <v>0.8141025641025641</v>
      </c>
      <c r="U46" s="3">
        <f>SUM(U6:U45)/S46</f>
        <v>0.69841269841269848</v>
      </c>
      <c r="V46" s="3">
        <f>(R46*T46+S46*U46)/(R46+S46)</f>
        <v>0.77361111111111114</v>
      </c>
      <c r="AF46">
        <f>SUM(AF4:AF45)</f>
        <v>11</v>
      </c>
      <c r="AG46">
        <f>SUM(AG4:AG45)</f>
        <v>8</v>
      </c>
      <c r="AH46" s="3">
        <f>SUM(AH6:AH45)/AF46</f>
        <v>0.94318181818181823</v>
      </c>
      <c r="AI46" s="3">
        <f>SUM(AI6:AI45)/AG46</f>
        <v>0.21354166666666666</v>
      </c>
      <c r="AJ46" s="3">
        <f>(AF46*AH46+AG46*AI46)/(AF46+AG46)</f>
        <v>0.63596491228070173</v>
      </c>
    </row>
    <row r="47" spans="1:36" x14ac:dyDescent="0.35">
      <c r="A47" s="1"/>
      <c r="B47" s="1"/>
      <c r="C47" s="1"/>
      <c r="D47" s="1"/>
      <c r="E47" s="1"/>
      <c r="F47" s="1"/>
      <c r="G47" s="1"/>
      <c r="M47" t="s">
        <v>159</v>
      </c>
      <c r="Q47" s="3">
        <f>V46</f>
        <v>0.77361111111111114</v>
      </c>
      <c r="T47" s="3"/>
      <c r="U47" s="3"/>
      <c r="V47" s="3"/>
      <c r="AA47" t="s">
        <v>159</v>
      </c>
      <c r="AE47" s="3">
        <f>AJ46</f>
        <v>0.63596491228070173</v>
      </c>
      <c r="AH47" s="3"/>
      <c r="AI47" s="3"/>
      <c r="AJ47" s="3"/>
    </row>
    <row r="48" spans="1:36" x14ac:dyDescent="0.35">
      <c r="A48" s="1"/>
      <c r="B48" s="1"/>
      <c r="C48" s="1"/>
      <c r="D48" s="1"/>
      <c r="E48" s="1"/>
      <c r="F48" s="1"/>
      <c r="G48" s="1"/>
      <c r="M48" t="s">
        <v>169</v>
      </c>
      <c r="Q48" s="3">
        <f>T46</f>
        <v>0.8141025641025641</v>
      </c>
      <c r="T48" s="3"/>
      <c r="U48" s="3"/>
      <c r="V48" s="3"/>
      <c r="AA48" t="s">
        <v>169</v>
      </c>
      <c r="AE48" s="3">
        <f>AH46</f>
        <v>0.94318181818181823</v>
      </c>
      <c r="AH48" s="3"/>
      <c r="AI48" s="3"/>
      <c r="AJ48" s="3"/>
    </row>
    <row r="49" spans="1:36" x14ac:dyDescent="0.35">
      <c r="A49" s="1"/>
      <c r="B49" s="1"/>
      <c r="C49" s="1"/>
      <c r="D49" s="1"/>
      <c r="E49" s="1"/>
      <c r="F49" s="1"/>
      <c r="G49" s="1"/>
      <c r="M49" t="s">
        <v>170</v>
      </c>
      <c r="Q49" s="3">
        <f>U46</f>
        <v>0.69841269841269848</v>
      </c>
      <c r="T49" s="3"/>
      <c r="U49" s="3"/>
      <c r="V49" s="3"/>
      <c r="AA49" t="s">
        <v>170</v>
      </c>
      <c r="AE49" s="3">
        <f>AI46</f>
        <v>0.21354166666666666</v>
      </c>
      <c r="AH49" s="3"/>
      <c r="AI49" s="3"/>
      <c r="AJ49" s="3"/>
    </row>
    <row r="50" spans="1:36" x14ac:dyDescent="0.35">
      <c r="A50" s="1"/>
      <c r="B50" s="1"/>
      <c r="C50" s="1"/>
      <c r="D50" s="1"/>
      <c r="E50" s="1"/>
      <c r="F50" s="1"/>
      <c r="Q50" s="3"/>
    </row>
    <row r="51" spans="1:36" x14ac:dyDescent="0.35">
      <c r="A51" s="1" t="s">
        <v>3</v>
      </c>
      <c r="B51" s="1"/>
      <c r="C51" s="9">
        <v>42249</v>
      </c>
      <c r="D51" s="9">
        <v>42201</v>
      </c>
      <c r="E51" s="9">
        <v>42601</v>
      </c>
      <c r="F51" s="7">
        <v>42517</v>
      </c>
      <c r="G51" s="5">
        <v>42611</v>
      </c>
      <c r="H51" s="7">
        <v>42613</v>
      </c>
      <c r="I51" s="7"/>
      <c r="J51" s="7">
        <v>42605</v>
      </c>
      <c r="K51" s="7">
        <v>42613</v>
      </c>
      <c r="L51" s="7">
        <v>42611</v>
      </c>
      <c r="M51" s="7">
        <v>42586</v>
      </c>
      <c r="Q51" s="3"/>
    </row>
    <row r="52" spans="1:36" x14ac:dyDescent="0.35">
      <c r="A52" s="1" t="s">
        <v>64</v>
      </c>
      <c r="B52" s="1" t="s">
        <v>24</v>
      </c>
      <c r="C52" s="1" t="s">
        <v>1</v>
      </c>
      <c r="D52" s="1" t="s">
        <v>0</v>
      </c>
      <c r="E52" s="1" t="s">
        <v>1</v>
      </c>
      <c r="F52" s="1" t="s">
        <v>0</v>
      </c>
      <c r="G52" s="1" t="s">
        <v>1</v>
      </c>
      <c r="H52" s="1" t="s">
        <v>0</v>
      </c>
      <c r="I52" s="1"/>
      <c r="J52" s="1" t="s">
        <v>0</v>
      </c>
      <c r="K52" s="1" t="s">
        <v>0</v>
      </c>
      <c r="L52" t="s">
        <v>0</v>
      </c>
      <c r="M52" t="s">
        <v>0</v>
      </c>
      <c r="N52">
        <f t="shared" ref="N52:N83" si="55">COUNTIF(C52:M52, "y")</f>
        <v>7</v>
      </c>
      <c r="O52">
        <f t="shared" ref="O52:O83" si="56">COUNTIF(C52:M52, "nv")</f>
        <v>0</v>
      </c>
      <c r="P52">
        <f t="shared" ref="P52:P83" si="57">COUNTIF(C52:M52, "n")</f>
        <v>3</v>
      </c>
      <c r="Q52" s="3">
        <f>(N52+0.5*O52)/10</f>
        <v>0.7</v>
      </c>
      <c r="R52">
        <f t="shared" ref="R52:R83" si="58">IF(B52="d", 1, 0)</f>
        <v>0</v>
      </c>
      <c r="S52">
        <f t="shared" ref="S52:S83" si="59">IF(B52="r", 1, 0)</f>
        <v>1</v>
      </c>
      <c r="T52">
        <f t="shared" ref="T52:T83" si="60">Q52*R52</f>
        <v>0</v>
      </c>
      <c r="U52">
        <f t="shared" ref="U52:U83" si="61">Q52*S52</f>
        <v>0.7</v>
      </c>
      <c r="X52" t="s">
        <v>1</v>
      </c>
      <c r="Y52" t="s">
        <v>1</v>
      </c>
      <c r="Z52" t="s">
        <v>0</v>
      </c>
      <c r="AA52" t="s">
        <v>1</v>
      </c>
      <c r="AB52">
        <f t="shared" ref="AB52" si="62">COUNTIF(W52:AA52, "y")</f>
        <v>1</v>
      </c>
      <c r="AC52">
        <f t="shared" ref="AC52" si="63">COUNTIF(W52:AA52, "nv")</f>
        <v>0</v>
      </c>
      <c r="AD52">
        <f t="shared" ref="AD52" si="64">COUNTIF(W52:AA52, "n")</f>
        <v>3</v>
      </c>
      <c r="AE52" s="3">
        <f t="shared" ref="AE52" si="65">(AB52+0.5*AC52)/4</f>
        <v>0.25</v>
      </c>
      <c r="AF52">
        <f>IF(B52="d", 1, 0)</f>
        <v>0</v>
      </c>
      <c r="AG52">
        <f>IF(B52="r", 1, 0)</f>
        <v>1</v>
      </c>
      <c r="AH52">
        <f>AE52*AF52</f>
        <v>0</v>
      </c>
      <c r="AI52">
        <f>AE52*AG52</f>
        <v>0.25</v>
      </c>
    </row>
    <row r="53" spans="1:36" x14ac:dyDescent="0.35">
      <c r="A53" s="1" t="s">
        <v>65</v>
      </c>
      <c r="B53" s="1" t="s">
        <v>23</v>
      </c>
      <c r="C53" s="1" t="s">
        <v>0</v>
      </c>
      <c r="D53" s="1" t="s">
        <v>1</v>
      </c>
      <c r="E53" s="1" t="s">
        <v>0</v>
      </c>
      <c r="F53" s="1" t="s">
        <v>0</v>
      </c>
      <c r="G53" s="1" t="s">
        <v>0</v>
      </c>
      <c r="H53" t="s">
        <v>0</v>
      </c>
      <c r="J53" t="s">
        <v>0</v>
      </c>
      <c r="K53" t="s">
        <v>0</v>
      </c>
      <c r="L53" t="s">
        <v>0</v>
      </c>
      <c r="M53" t="s">
        <v>0</v>
      </c>
      <c r="N53">
        <f t="shared" si="55"/>
        <v>9</v>
      </c>
      <c r="O53">
        <f t="shared" si="56"/>
        <v>0</v>
      </c>
      <c r="P53">
        <f t="shared" si="57"/>
        <v>1</v>
      </c>
      <c r="Q53" s="3">
        <f t="shared" ref="Q53:Q116" si="66">(N53+0.5*O53)/10</f>
        <v>0.9</v>
      </c>
      <c r="R53">
        <f t="shared" si="58"/>
        <v>1</v>
      </c>
      <c r="S53">
        <f t="shared" si="59"/>
        <v>0</v>
      </c>
      <c r="T53">
        <f t="shared" si="60"/>
        <v>0.9</v>
      </c>
      <c r="U53">
        <f t="shared" si="61"/>
        <v>0</v>
      </c>
      <c r="X53" t="s">
        <v>0</v>
      </c>
      <c r="Y53" t="s">
        <v>0</v>
      </c>
      <c r="Z53" t="s">
        <v>0</v>
      </c>
      <c r="AA53" t="s">
        <v>0</v>
      </c>
      <c r="AB53">
        <f t="shared" ref="AB53:AB54" si="67">COUNTIF(W53:AA53, "y")</f>
        <v>4</v>
      </c>
      <c r="AC53">
        <f t="shared" ref="AC53:AC54" si="68">COUNTIF(W53:AA53, "nv")</f>
        <v>0</v>
      </c>
      <c r="AD53">
        <f t="shared" ref="AD53:AD54" si="69">COUNTIF(W53:AA53, "n")</f>
        <v>0</v>
      </c>
      <c r="AE53" s="3">
        <f t="shared" ref="AE53:AE54" si="70">(AB53+0.5*AC53)/4</f>
        <v>1</v>
      </c>
      <c r="AF53">
        <f>IF(B53="d", 1, 0)</f>
        <v>1</v>
      </c>
      <c r="AG53">
        <f>IF(B53="r", 1, 0)</f>
        <v>0</v>
      </c>
      <c r="AH53">
        <f>AE53*AF53</f>
        <v>1</v>
      </c>
      <c r="AI53">
        <f>AE53*AG53</f>
        <v>0</v>
      </c>
    </row>
    <row r="54" spans="1:36" x14ac:dyDescent="0.35">
      <c r="A54" s="1" t="s">
        <v>25</v>
      </c>
      <c r="B54" s="1" t="s">
        <v>24</v>
      </c>
      <c r="C54" s="1" t="s">
        <v>1</v>
      </c>
      <c r="D54" s="1" t="s">
        <v>0</v>
      </c>
      <c r="E54" s="1" t="s">
        <v>1</v>
      </c>
      <c r="F54" s="1" t="s">
        <v>0</v>
      </c>
      <c r="G54" s="1" t="s">
        <v>1</v>
      </c>
      <c r="H54" t="s">
        <v>1</v>
      </c>
      <c r="J54" t="s">
        <v>1</v>
      </c>
      <c r="K54" t="s">
        <v>0</v>
      </c>
      <c r="L54" t="s">
        <v>0</v>
      </c>
      <c r="M54" t="s">
        <v>1</v>
      </c>
      <c r="N54">
        <f t="shared" si="55"/>
        <v>4</v>
      </c>
      <c r="O54">
        <f t="shared" si="56"/>
        <v>0</v>
      </c>
      <c r="P54">
        <f t="shared" si="57"/>
        <v>6</v>
      </c>
      <c r="Q54" s="3">
        <f t="shared" si="66"/>
        <v>0.4</v>
      </c>
      <c r="R54">
        <f t="shared" si="58"/>
        <v>0</v>
      </c>
      <c r="S54">
        <f t="shared" si="59"/>
        <v>1</v>
      </c>
      <c r="T54">
        <f t="shared" si="60"/>
        <v>0</v>
      </c>
      <c r="U54">
        <f t="shared" si="61"/>
        <v>0.4</v>
      </c>
      <c r="X54" t="s">
        <v>1</v>
      </c>
      <c r="Y54" t="s">
        <v>1</v>
      </c>
      <c r="Z54" t="s">
        <v>0</v>
      </c>
      <c r="AA54" t="s">
        <v>1</v>
      </c>
      <c r="AB54">
        <f t="shared" si="67"/>
        <v>1</v>
      </c>
      <c r="AC54">
        <f t="shared" si="68"/>
        <v>0</v>
      </c>
      <c r="AD54">
        <f t="shared" si="69"/>
        <v>3</v>
      </c>
      <c r="AE54" s="3">
        <f t="shared" si="70"/>
        <v>0.25</v>
      </c>
      <c r="AF54">
        <f>IF(B54="d", 1, 0)</f>
        <v>0</v>
      </c>
      <c r="AG54">
        <f>IF(B54="r", 1, 0)</f>
        <v>1</v>
      </c>
      <c r="AH54">
        <f>AE54*AF54</f>
        <v>0</v>
      </c>
      <c r="AI54">
        <f>AE54*AG54</f>
        <v>0.25</v>
      </c>
    </row>
    <row r="55" spans="1:36" x14ac:dyDescent="0.35">
      <c r="A55" s="1" t="s">
        <v>137</v>
      </c>
      <c r="B55" s="1" t="s">
        <v>23</v>
      </c>
      <c r="C55" s="1"/>
      <c r="D55" s="1"/>
      <c r="E55" s="1" t="s">
        <v>0</v>
      </c>
      <c r="F55" s="1" t="s">
        <v>0</v>
      </c>
      <c r="G55" s="1" t="s">
        <v>0</v>
      </c>
      <c r="H55" t="s">
        <v>0</v>
      </c>
      <c r="J55" t="s">
        <v>0</v>
      </c>
      <c r="K55" t="s">
        <v>0</v>
      </c>
      <c r="L55" t="s">
        <v>0</v>
      </c>
      <c r="M55" t="s">
        <v>0</v>
      </c>
      <c r="N55">
        <f t="shared" si="55"/>
        <v>8</v>
      </c>
      <c r="O55">
        <f t="shared" si="56"/>
        <v>0</v>
      </c>
      <c r="P55">
        <f t="shared" si="57"/>
        <v>0</v>
      </c>
      <c r="Q55" s="3">
        <f>(N55+0.5*O55)/8</f>
        <v>1</v>
      </c>
      <c r="R55">
        <f t="shared" si="58"/>
        <v>1</v>
      </c>
      <c r="S55">
        <f t="shared" si="59"/>
        <v>0</v>
      </c>
      <c r="T55">
        <f t="shared" si="60"/>
        <v>1</v>
      </c>
      <c r="U55">
        <f t="shared" si="61"/>
        <v>0</v>
      </c>
    </row>
    <row r="56" spans="1:36" x14ac:dyDescent="0.35">
      <c r="A56" s="1" t="s">
        <v>66</v>
      </c>
      <c r="B56" s="1" t="s">
        <v>23</v>
      </c>
      <c r="C56" s="1" t="s">
        <v>0</v>
      </c>
      <c r="D56" s="1" t="s">
        <v>1</v>
      </c>
      <c r="E56" s="1" t="s">
        <v>0</v>
      </c>
      <c r="F56" s="1" t="s">
        <v>0</v>
      </c>
      <c r="G56" s="1" t="s">
        <v>0</v>
      </c>
      <c r="H56" t="s">
        <v>0</v>
      </c>
      <c r="J56" t="s">
        <v>0</v>
      </c>
      <c r="K56" t="s">
        <v>0</v>
      </c>
      <c r="L56" t="s">
        <v>0</v>
      </c>
      <c r="M56" t="s">
        <v>0</v>
      </c>
      <c r="N56">
        <f t="shared" si="55"/>
        <v>9</v>
      </c>
      <c r="O56">
        <f t="shared" si="56"/>
        <v>0</v>
      </c>
      <c r="P56">
        <f t="shared" si="57"/>
        <v>1</v>
      </c>
      <c r="Q56" s="3">
        <f t="shared" si="66"/>
        <v>0.9</v>
      </c>
      <c r="R56">
        <f t="shared" si="58"/>
        <v>1</v>
      </c>
      <c r="S56">
        <f t="shared" si="59"/>
        <v>0</v>
      </c>
      <c r="T56">
        <f t="shared" si="60"/>
        <v>0.9</v>
      </c>
      <c r="U56">
        <f t="shared" si="61"/>
        <v>0</v>
      </c>
      <c r="X56" t="s">
        <v>0</v>
      </c>
      <c r="Y56" t="s">
        <v>0</v>
      </c>
      <c r="Z56" t="s">
        <v>0</v>
      </c>
      <c r="AA56" t="s">
        <v>0</v>
      </c>
      <c r="AB56">
        <f t="shared" ref="AB56" si="71">COUNTIF(W56:AA56, "y")</f>
        <v>4</v>
      </c>
      <c r="AC56">
        <f t="shared" ref="AC56" si="72">COUNTIF(W56:AA56, "nv")</f>
        <v>0</v>
      </c>
      <c r="AD56">
        <f t="shared" ref="AD56" si="73">COUNTIF(W56:AA56, "n")</f>
        <v>0</v>
      </c>
      <c r="AE56" s="3">
        <f t="shared" ref="AE56" si="74">(AB56+0.5*AC56)/4</f>
        <v>1</v>
      </c>
      <c r="AF56">
        <f>IF(B56="d", 1, 0)</f>
        <v>1</v>
      </c>
      <c r="AG56">
        <f>IF(B56="r", 1, 0)</f>
        <v>0</v>
      </c>
      <c r="AH56">
        <f>AE56*AF56</f>
        <v>1</v>
      </c>
      <c r="AI56">
        <f>AE56*AG56</f>
        <v>0</v>
      </c>
    </row>
    <row r="57" spans="1:36" x14ac:dyDescent="0.35">
      <c r="A57" s="1" t="s">
        <v>67</v>
      </c>
      <c r="B57" s="1" t="s">
        <v>24</v>
      </c>
      <c r="C57" s="1" t="s">
        <v>1</v>
      </c>
      <c r="D57" s="1" t="s">
        <v>0</v>
      </c>
      <c r="E57" s="1" t="s">
        <v>1</v>
      </c>
      <c r="F57" s="1" t="s">
        <v>0</v>
      </c>
      <c r="G57" s="1" t="s">
        <v>1</v>
      </c>
      <c r="H57" s="1" t="s">
        <v>0</v>
      </c>
      <c r="I57" s="1"/>
      <c r="J57" s="1" t="s">
        <v>1</v>
      </c>
      <c r="K57" t="s">
        <v>0</v>
      </c>
      <c r="L57" t="s">
        <v>1</v>
      </c>
      <c r="M57" t="s">
        <v>0</v>
      </c>
      <c r="N57">
        <f t="shared" si="55"/>
        <v>5</v>
      </c>
      <c r="O57">
        <f t="shared" si="56"/>
        <v>0</v>
      </c>
      <c r="P57">
        <f t="shared" si="57"/>
        <v>5</v>
      </c>
      <c r="Q57" s="3">
        <f t="shared" si="66"/>
        <v>0.5</v>
      </c>
      <c r="R57">
        <f t="shared" si="58"/>
        <v>0</v>
      </c>
      <c r="S57">
        <f t="shared" si="59"/>
        <v>1</v>
      </c>
      <c r="T57">
        <f t="shared" si="60"/>
        <v>0</v>
      </c>
      <c r="U57">
        <f t="shared" si="61"/>
        <v>0.5</v>
      </c>
    </row>
    <row r="58" spans="1:36" x14ac:dyDescent="0.35">
      <c r="A58" s="1" t="s">
        <v>68</v>
      </c>
      <c r="B58" s="1" t="s">
        <v>24</v>
      </c>
      <c r="C58" s="1" t="s">
        <v>1</v>
      </c>
      <c r="D58" s="1" t="s">
        <v>0</v>
      </c>
      <c r="E58" s="1" t="s">
        <v>35</v>
      </c>
      <c r="F58" s="1" t="s">
        <v>0</v>
      </c>
      <c r="G58" s="1" t="s">
        <v>1</v>
      </c>
      <c r="H58" s="1" t="s">
        <v>0</v>
      </c>
      <c r="I58" s="1"/>
      <c r="J58" s="1" t="s">
        <v>0</v>
      </c>
      <c r="K58" s="1" t="s">
        <v>0</v>
      </c>
      <c r="L58" t="s">
        <v>0</v>
      </c>
      <c r="M58" t="s">
        <v>0</v>
      </c>
      <c r="N58">
        <f t="shared" si="55"/>
        <v>7</v>
      </c>
      <c r="O58">
        <f t="shared" si="56"/>
        <v>1</v>
      </c>
      <c r="P58">
        <f t="shared" si="57"/>
        <v>2</v>
      </c>
      <c r="Q58" s="3">
        <f t="shared" si="66"/>
        <v>0.75</v>
      </c>
      <c r="R58">
        <f t="shared" si="58"/>
        <v>0</v>
      </c>
      <c r="S58">
        <f t="shared" si="59"/>
        <v>1</v>
      </c>
      <c r="T58">
        <f t="shared" si="60"/>
        <v>0</v>
      </c>
      <c r="U58">
        <f t="shared" si="61"/>
        <v>0.75</v>
      </c>
      <c r="X58" t="s">
        <v>1</v>
      </c>
      <c r="Y58" t="s">
        <v>1</v>
      </c>
      <c r="Z58" t="s">
        <v>0</v>
      </c>
      <c r="AA58" t="s">
        <v>1</v>
      </c>
      <c r="AB58">
        <f t="shared" ref="AB58" si="75">COUNTIF(W58:AA58, "y")</f>
        <v>1</v>
      </c>
      <c r="AC58">
        <f t="shared" ref="AC58" si="76">COUNTIF(W58:AA58, "nv")</f>
        <v>0</v>
      </c>
      <c r="AD58">
        <f t="shared" ref="AD58" si="77">COUNTIF(W58:AA58, "n")</f>
        <v>3</v>
      </c>
      <c r="AE58" s="3">
        <f t="shared" ref="AE58" si="78">(AB58+0.5*AC58)/4</f>
        <v>0.25</v>
      </c>
      <c r="AF58">
        <f>IF(B58="d", 1, 0)</f>
        <v>0</v>
      </c>
      <c r="AG58">
        <f>IF(B58="r", 1, 0)</f>
        <v>1</v>
      </c>
      <c r="AH58">
        <f>AE58*AF58</f>
        <v>0</v>
      </c>
      <c r="AI58">
        <f>AE58*AG58</f>
        <v>0.25</v>
      </c>
    </row>
    <row r="59" spans="1:36" x14ac:dyDescent="0.35">
      <c r="A59" s="1" t="s">
        <v>16</v>
      </c>
      <c r="B59" s="1" t="s">
        <v>23</v>
      </c>
      <c r="C59" s="1" t="s">
        <v>0</v>
      </c>
      <c r="D59" s="1" t="s">
        <v>1</v>
      </c>
      <c r="E59" s="1" t="s">
        <v>0</v>
      </c>
      <c r="F59" s="1" t="s">
        <v>0</v>
      </c>
      <c r="G59" s="1" t="s">
        <v>0</v>
      </c>
      <c r="H59" t="s">
        <v>0</v>
      </c>
      <c r="J59" s="1" t="s">
        <v>0</v>
      </c>
      <c r="K59" t="s">
        <v>0</v>
      </c>
      <c r="L59" t="s">
        <v>0</v>
      </c>
      <c r="M59" t="s">
        <v>35</v>
      </c>
      <c r="N59">
        <f t="shared" si="55"/>
        <v>8</v>
      </c>
      <c r="O59">
        <f t="shared" si="56"/>
        <v>1</v>
      </c>
      <c r="P59">
        <f t="shared" si="57"/>
        <v>1</v>
      </c>
      <c r="Q59" s="3">
        <f t="shared" si="66"/>
        <v>0.85</v>
      </c>
      <c r="R59">
        <f t="shared" si="58"/>
        <v>1</v>
      </c>
      <c r="S59">
        <f t="shared" si="59"/>
        <v>0</v>
      </c>
      <c r="T59">
        <f t="shared" si="60"/>
        <v>0.85</v>
      </c>
      <c r="U59">
        <f t="shared" si="61"/>
        <v>0</v>
      </c>
      <c r="X59" t="s">
        <v>0</v>
      </c>
      <c r="Y59" t="s">
        <v>0</v>
      </c>
      <c r="Z59" t="s">
        <v>35</v>
      </c>
      <c r="AA59" t="s">
        <v>0</v>
      </c>
      <c r="AB59">
        <f t="shared" ref="AB59:AB61" si="79">COUNTIF(W59:AA59, "y")</f>
        <v>3</v>
      </c>
      <c r="AC59">
        <f t="shared" ref="AC59:AC61" si="80">COUNTIF(W59:AA59, "nv")</f>
        <v>1</v>
      </c>
      <c r="AD59">
        <f t="shared" ref="AD59:AD61" si="81">COUNTIF(W59:AA59, "n")</f>
        <v>0</v>
      </c>
      <c r="AE59" s="3">
        <f t="shared" ref="AE59:AE61" si="82">(AB59+0.5*AC59)/4</f>
        <v>0.875</v>
      </c>
      <c r="AF59">
        <f>IF(B59="d", 1, 0)</f>
        <v>1</v>
      </c>
      <c r="AG59">
        <f>IF(B59="r", 1, 0)</f>
        <v>0</v>
      </c>
      <c r="AH59">
        <f>AE59*AF59</f>
        <v>0.875</v>
      </c>
      <c r="AI59">
        <f>AE59*AG59</f>
        <v>0</v>
      </c>
    </row>
    <row r="60" spans="1:36" x14ac:dyDescent="0.35">
      <c r="A60" s="1" t="s">
        <v>69</v>
      </c>
      <c r="B60" s="1" t="s">
        <v>23</v>
      </c>
      <c r="C60" s="1" t="s">
        <v>0</v>
      </c>
      <c r="D60" s="1" t="s">
        <v>1</v>
      </c>
      <c r="E60" s="1" t="s">
        <v>0</v>
      </c>
      <c r="F60" s="1" t="s">
        <v>0</v>
      </c>
      <c r="G60" s="1" t="s">
        <v>0</v>
      </c>
      <c r="H60" t="s">
        <v>0</v>
      </c>
      <c r="J60" s="1" t="s">
        <v>0</v>
      </c>
      <c r="K60" t="s">
        <v>0</v>
      </c>
      <c r="L60" t="s">
        <v>0</v>
      </c>
      <c r="M60" t="s">
        <v>0</v>
      </c>
      <c r="N60">
        <f t="shared" si="55"/>
        <v>9</v>
      </c>
      <c r="O60">
        <f t="shared" si="56"/>
        <v>0</v>
      </c>
      <c r="P60">
        <f t="shared" si="57"/>
        <v>1</v>
      </c>
      <c r="Q60" s="3">
        <f t="shared" si="66"/>
        <v>0.9</v>
      </c>
      <c r="R60">
        <f t="shared" si="58"/>
        <v>1</v>
      </c>
      <c r="S60">
        <f t="shared" si="59"/>
        <v>0</v>
      </c>
      <c r="T60">
        <f t="shared" si="60"/>
        <v>0.9</v>
      </c>
      <c r="U60">
        <f t="shared" si="61"/>
        <v>0</v>
      </c>
      <c r="X60" t="s">
        <v>0</v>
      </c>
      <c r="Y60" t="s">
        <v>0</v>
      </c>
      <c r="Z60" t="s">
        <v>0</v>
      </c>
      <c r="AA60" t="s">
        <v>0</v>
      </c>
      <c r="AB60">
        <f t="shared" si="79"/>
        <v>4</v>
      </c>
      <c r="AC60">
        <f t="shared" si="80"/>
        <v>0</v>
      </c>
      <c r="AD60">
        <f t="shared" si="81"/>
        <v>0</v>
      </c>
      <c r="AE60" s="3">
        <f t="shared" si="82"/>
        <v>1</v>
      </c>
      <c r="AF60">
        <f>IF(B60="d", 1, 0)</f>
        <v>1</v>
      </c>
      <c r="AG60">
        <f>IF(B60="r", 1, 0)</f>
        <v>0</v>
      </c>
      <c r="AH60">
        <f>AE60*AF60</f>
        <v>1</v>
      </c>
      <c r="AI60">
        <f>AE60*AG60</f>
        <v>0</v>
      </c>
    </row>
    <row r="61" spans="1:36" x14ac:dyDescent="0.35">
      <c r="A61" s="1" t="s">
        <v>70</v>
      </c>
      <c r="B61" s="1" t="s">
        <v>23</v>
      </c>
      <c r="C61" s="1" t="s">
        <v>0</v>
      </c>
      <c r="D61" s="1" t="s">
        <v>1</v>
      </c>
      <c r="E61" s="1" t="s">
        <v>0</v>
      </c>
      <c r="F61" s="1" t="s">
        <v>0</v>
      </c>
      <c r="G61" s="1" t="s">
        <v>0</v>
      </c>
      <c r="H61" t="s">
        <v>0</v>
      </c>
      <c r="J61" s="1" t="s">
        <v>0</v>
      </c>
      <c r="K61" t="s">
        <v>0</v>
      </c>
      <c r="L61" t="s">
        <v>0</v>
      </c>
      <c r="M61" t="s">
        <v>0</v>
      </c>
      <c r="N61">
        <f t="shared" si="55"/>
        <v>9</v>
      </c>
      <c r="O61">
        <f t="shared" si="56"/>
        <v>0</v>
      </c>
      <c r="P61">
        <f t="shared" si="57"/>
        <v>1</v>
      </c>
      <c r="Q61" s="3">
        <f t="shared" si="66"/>
        <v>0.9</v>
      </c>
      <c r="R61">
        <f t="shared" si="58"/>
        <v>1</v>
      </c>
      <c r="S61">
        <f t="shared" si="59"/>
        <v>0</v>
      </c>
      <c r="T61">
        <f t="shared" si="60"/>
        <v>0.9</v>
      </c>
      <c r="U61">
        <f t="shared" si="61"/>
        <v>0</v>
      </c>
      <c r="X61" t="s">
        <v>0</v>
      </c>
      <c r="Y61" t="s">
        <v>0</v>
      </c>
      <c r="Z61" t="s">
        <v>0</v>
      </c>
      <c r="AA61" t="s">
        <v>0</v>
      </c>
      <c r="AB61">
        <f t="shared" si="79"/>
        <v>4</v>
      </c>
      <c r="AC61">
        <f t="shared" si="80"/>
        <v>0</v>
      </c>
      <c r="AD61">
        <f t="shared" si="81"/>
        <v>0</v>
      </c>
      <c r="AE61" s="3">
        <f t="shared" si="82"/>
        <v>1</v>
      </c>
      <c r="AF61">
        <f>IF(B61="d", 1, 0)</f>
        <v>1</v>
      </c>
      <c r="AG61">
        <f>IF(B61="r", 1, 0)</f>
        <v>0</v>
      </c>
      <c r="AH61">
        <f>AE61*AF61</f>
        <v>1</v>
      </c>
      <c r="AI61">
        <f>AE61*AG61</f>
        <v>0</v>
      </c>
    </row>
    <row r="62" spans="1:36" x14ac:dyDescent="0.35">
      <c r="A62" s="1" t="s">
        <v>71</v>
      </c>
      <c r="B62" s="1" t="s">
        <v>24</v>
      </c>
      <c r="C62" s="1" t="s">
        <v>1</v>
      </c>
      <c r="D62" s="1" t="s">
        <v>0</v>
      </c>
      <c r="E62" s="1" t="s">
        <v>1</v>
      </c>
      <c r="F62" s="1" t="s">
        <v>35</v>
      </c>
      <c r="G62" s="1" t="s">
        <v>1</v>
      </c>
      <c r="H62" t="s">
        <v>1</v>
      </c>
      <c r="J62" t="s">
        <v>35</v>
      </c>
      <c r="K62" t="s">
        <v>0</v>
      </c>
      <c r="L62" t="s">
        <v>1</v>
      </c>
      <c r="M62" t="s">
        <v>1</v>
      </c>
      <c r="N62">
        <f t="shared" si="55"/>
        <v>2</v>
      </c>
      <c r="O62">
        <f t="shared" si="56"/>
        <v>2</v>
      </c>
      <c r="P62">
        <f t="shared" si="57"/>
        <v>6</v>
      </c>
      <c r="Q62" s="3">
        <f t="shared" si="66"/>
        <v>0.3</v>
      </c>
      <c r="R62">
        <f t="shared" si="58"/>
        <v>0</v>
      </c>
      <c r="S62">
        <f t="shared" si="59"/>
        <v>1</v>
      </c>
      <c r="T62">
        <f t="shared" si="60"/>
        <v>0</v>
      </c>
      <c r="U62">
        <f t="shared" si="61"/>
        <v>0.3</v>
      </c>
    </row>
    <row r="63" spans="1:36" x14ac:dyDescent="0.35">
      <c r="A63" s="1" t="s">
        <v>72</v>
      </c>
      <c r="B63" s="1" t="s">
        <v>23</v>
      </c>
      <c r="C63" s="1" t="s">
        <v>0</v>
      </c>
      <c r="D63" s="1" t="s">
        <v>1</v>
      </c>
      <c r="E63" s="1" t="s">
        <v>0</v>
      </c>
      <c r="F63" s="1" t="s">
        <v>35</v>
      </c>
      <c r="G63" s="1" t="s">
        <v>0</v>
      </c>
      <c r="H63" t="s">
        <v>0</v>
      </c>
      <c r="J63" t="s">
        <v>0</v>
      </c>
      <c r="K63" t="s">
        <v>35</v>
      </c>
      <c r="L63" s="1" t="s">
        <v>0</v>
      </c>
      <c r="M63" t="s">
        <v>0</v>
      </c>
      <c r="N63">
        <f t="shared" si="55"/>
        <v>7</v>
      </c>
      <c r="O63">
        <f t="shared" si="56"/>
        <v>2</v>
      </c>
      <c r="P63">
        <f t="shared" si="57"/>
        <v>1</v>
      </c>
      <c r="Q63" s="3">
        <f t="shared" si="66"/>
        <v>0.8</v>
      </c>
      <c r="R63">
        <f t="shared" si="58"/>
        <v>1</v>
      </c>
      <c r="S63">
        <f t="shared" si="59"/>
        <v>0</v>
      </c>
      <c r="T63">
        <f t="shared" si="60"/>
        <v>0.8</v>
      </c>
      <c r="U63">
        <f t="shared" si="61"/>
        <v>0</v>
      </c>
      <c r="X63" t="s">
        <v>0</v>
      </c>
      <c r="Y63" t="s">
        <v>0</v>
      </c>
      <c r="Z63" t="s">
        <v>0</v>
      </c>
      <c r="AA63" t="s">
        <v>0</v>
      </c>
      <c r="AB63">
        <f t="shared" ref="AB63" si="83">COUNTIF(W63:AA63, "y")</f>
        <v>4</v>
      </c>
      <c r="AC63">
        <f t="shared" ref="AC63" si="84">COUNTIF(W63:AA63, "nv")</f>
        <v>0</v>
      </c>
      <c r="AD63">
        <f t="shared" ref="AD63" si="85">COUNTIF(W63:AA63, "n")</f>
        <v>0</v>
      </c>
      <c r="AE63" s="3">
        <f t="shared" ref="AE63" si="86">(AB63+0.5*AC63)/4</f>
        <v>1</v>
      </c>
      <c r="AF63">
        <f>IF(B63="d", 1, 0)</f>
        <v>1</v>
      </c>
      <c r="AG63">
        <f>IF(B63="r", 1, 0)</f>
        <v>0</v>
      </c>
      <c r="AH63">
        <f>AE63*AF63</f>
        <v>1</v>
      </c>
      <c r="AI63">
        <f>AE63*AG63</f>
        <v>0</v>
      </c>
    </row>
    <row r="64" spans="1:36" x14ac:dyDescent="0.35">
      <c r="A64" s="1" t="s">
        <v>73</v>
      </c>
      <c r="B64" s="1" t="s">
        <v>23</v>
      </c>
      <c r="C64" s="1" t="s">
        <v>0</v>
      </c>
      <c r="D64" s="1" t="s">
        <v>1</v>
      </c>
      <c r="E64" s="1" t="s">
        <v>0</v>
      </c>
      <c r="F64" s="1" t="s">
        <v>35</v>
      </c>
      <c r="G64" s="1" t="s">
        <v>0</v>
      </c>
      <c r="H64" s="1" t="s">
        <v>0</v>
      </c>
      <c r="I64" s="1"/>
      <c r="J64" t="s">
        <v>0</v>
      </c>
      <c r="K64" t="s">
        <v>0</v>
      </c>
      <c r="L64" s="1" t="s">
        <v>0</v>
      </c>
      <c r="M64" t="s">
        <v>0</v>
      </c>
      <c r="N64">
        <f t="shared" si="55"/>
        <v>8</v>
      </c>
      <c r="O64">
        <f t="shared" si="56"/>
        <v>1</v>
      </c>
      <c r="P64">
        <f t="shared" si="57"/>
        <v>1</v>
      </c>
      <c r="Q64" s="3">
        <f t="shared" si="66"/>
        <v>0.85</v>
      </c>
      <c r="R64">
        <f t="shared" si="58"/>
        <v>1</v>
      </c>
      <c r="S64">
        <f t="shared" si="59"/>
        <v>0</v>
      </c>
      <c r="T64">
        <f t="shared" si="60"/>
        <v>0.85</v>
      </c>
      <c r="U64">
        <f t="shared" si="61"/>
        <v>0</v>
      </c>
    </row>
    <row r="65" spans="1:35" x14ac:dyDescent="0.35">
      <c r="A65" s="1" t="s">
        <v>74</v>
      </c>
      <c r="B65" s="1" t="s">
        <v>23</v>
      </c>
      <c r="C65" s="1" t="s">
        <v>0</v>
      </c>
      <c r="D65" s="1" t="s">
        <v>1</v>
      </c>
      <c r="E65" s="1" t="s">
        <v>0</v>
      </c>
      <c r="F65" s="1" t="s">
        <v>0</v>
      </c>
      <c r="G65" s="1" t="s">
        <v>0</v>
      </c>
      <c r="H65" t="s">
        <v>0</v>
      </c>
      <c r="J65" t="s">
        <v>0</v>
      </c>
      <c r="K65" t="s">
        <v>0</v>
      </c>
      <c r="L65" s="1" t="s">
        <v>0</v>
      </c>
      <c r="M65" t="s">
        <v>0</v>
      </c>
      <c r="N65">
        <f t="shared" si="55"/>
        <v>9</v>
      </c>
      <c r="O65">
        <f t="shared" si="56"/>
        <v>0</v>
      </c>
      <c r="P65">
        <f t="shared" si="57"/>
        <v>1</v>
      </c>
      <c r="Q65" s="3">
        <f t="shared" si="66"/>
        <v>0.9</v>
      </c>
      <c r="R65">
        <f t="shared" si="58"/>
        <v>1</v>
      </c>
      <c r="S65">
        <f t="shared" si="59"/>
        <v>0</v>
      </c>
      <c r="T65">
        <f t="shared" si="60"/>
        <v>0.9</v>
      </c>
      <c r="U65">
        <f t="shared" si="61"/>
        <v>0</v>
      </c>
      <c r="X65" t="s">
        <v>0</v>
      </c>
      <c r="Y65" t="s">
        <v>0</v>
      </c>
      <c r="Z65" t="s">
        <v>0</v>
      </c>
      <c r="AA65" t="s">
        <v>0</v>
      </c>
      <c r="AB65">
        <f t="shared" ref="AB65" si="87">COUNTIF(W65:AA65, "y")</f>
        <v>4</v>
      </c>
      <c r="AC65">
        <f t="shared" ref="AC65" si="88">COUNTIF(W65:AA65, "nv")</f>
        <v>0</v>
      </c>
      <c r="AD65">
        <f t="shared" ref="AD65" si="89">COUNTIF(W65:AA65, "n")</f>
        <v>0</v>
      </c>
      <c r="AE65" s="3">
        <f t="shared" ref="AE65" si="90">(AB65+0.5*AC65)/4</f>
        <v>1</v>
      </c>
      <c r="AF65">
        <f>IF(B65="d", 1, 0)</f>
        <v>1</v>
      </c>
      <c r="AG65">
        <f>IF(B65="r", 1, 0)</f>
        <v>0</v>
      </c>
      <c r="AH65">
        <f>AE65*AF65</f>
        <v>1</v>
      </c>
      <c r="AI65">
        <f>AE65*AG65</f>
        <v>0</v>
      </c>
    </row>
    <row r="66" spans="1:35" x14ac:dyDescent="0.35">
      <c r="A66" s="1" t="s">
        <v>75</v>
      </c>
      <c r="B66" s="1" t="s">
        <v>23</v>
      </c>
      <c r="C66" s="1" t="s">
        <v>0</v>
      </c>
      <c r="D66" s="1" t="s">
        <v>1</v>
      </c>
      <c r="E66" s="1" t="s">
        <v>0</v>
      </c>
      <c r="F66" s="1" t="s">
        <v>0</v>
      </c>
      <c r="G66" s="1" t="s">
        <v>0</v>
      </c>
      <c r="H66" t="s">
        <v>0</v>
      </c>
      <c r="J66" t="s">
        <v>0</v>
      </c>
      <c r="K66" t="s">
        <v>0</v>
      </c>
      <c r="L66" s="1" t="s">
        <v>0</v>
      </c>
      <c r="M66" t="s">
        <v>0</v>
      </c>
      <c r="N66">
        <f t="shared" si="55"/>
        <v>9</v>
      </c>
      <c r="O66">
        <f t="shared" si="56"/>
        <v>0</v>
      </c>
      <c r="P66">
        <f t="shared" si="57"/>
        <v>1</v>
      </c>
      <c r="Q66" s="3">
        <f t="shared" si="66"/>
        <v>0.9</v>
      </c>
      <c r="R66">
        <f t="shared" si="58"/>
        <v>1</v>
      </c>
      <c r="S66">
        <f t="shared" si="59"/>
        <v>0</v>
      </c>
      <c r="T66">
        <f t="shared" si="60"/>
        <v>0.9</v>
      </c>
      <c r="U66">
        <f t="shared" si="61"/>
        <v>0</v>
      </c>
      <c r="X66" t="s">
        <v>0</v>
      </c>
      <c r="Y66" t="s">
        <v>0</v>
      </c>
      <c r="Z66" t="s">
        <v>0</v>
      </c>
      <c r="AA66" t="s">
        <v>0</v>
      </c>
      <c r="AB66">
        <f t="shared" ref="AB66" si="91">COUNTIF(W66:AA66, "y")</f>
        <v>4</v>
      </c>
      <c r="AC66">
        <f t="shared" ref="AC66" si="92">COUNTIF(W66:AA66, "nv")</f>
        <v>0</v>
      </c>
      <c r="AD66">
        <f t="shared" ref="AD66" si="93">COUNTIF(W66:AA66, "n")</f>
        <v>0</v>
      </c>
      <c r="AE66" s="3">
        <f t="shared" ref="AE66" si="94">(AB66+0.5*AC66)/4</f>
        <v>1</v>
      </c>
      <c r="AF66">
        <f>IF(B66="d", 1, 0)</f>
        <v>1</v>
      </c>
      <c r="AG66">
        <f>IF(B66="r", 1, 0)</f>
        <v>0</v>
      </c>
      <c r="AH66">
        <f>AE66*AF66</f>
        <v>1</v>
      </c>
      <c r="AI66">
        <f>AE66*AG66</f>
        <v>0</v>
      </c>
    </row>
    <row r="67" spans="1:35" x14ac:dyDescent="0.35">
      <c r="A67" s="1" t="s">
        <v>76</v>
      </c>
      <c r="B67" s="1" t="s">
        <v>24</v>
      </c>
      <c r="C67" s="1" t="s">
        <v>1</v>
      </c>
      <c r="D67" s="1" t="s">
        <v>0</v>
      </c>
      <c r="E67" s="1" t="s">
        <v>35</v>
      </c>
      <c r="F67" s="1" t="s">
        <v>0</v>
      </c>
      <c r="G67" s="1" t="s">
        <v>1</v>
      </c>
      <c r="H67" s="1" t="s">
        <v>0</v>
      </c>
      <c r="I67" s="1"/>
      <c r="J67" t="s">
        <v>0</v>
      </c>
      <c r="K67" s="1" t="s">
        <v>0</v>
      </c>
      <c r="L67" s="1" t="s">
        <v>0</v>
      </c>
      <c r="M67" t="s">
        <v>0</v>
      </c>
      <c r="N67">
        <f t="shared" si="55"/>
        <v>7</v>
      </c>
      <c r="O67">
        <f t="shared" si="56"/>
        <v>1</v>
      </c>
      <c r="P67">
        <f t="shared" si="57"/>
        <v>2</v>
      </c>
      <c r="Q67" s="3">
        <f t="shared" si="66"/>
        <v>0.75</v>
      </c>
      <c r="R67">
        <f t="shared" si="58"/>
        <v>0</v>
      </c>
      <c r="S67">
        <f t="shared" si="59"/>
        <v>1</v>
      </c>
      <c r="T67">
        <f t="shared" si="60"/>
        <v>0</v>
      </c>
      <c r="U67">
        <f t="shared" si="61"/>
        <v>0.75</v>
      </c>
    </row>
    <row r="68" spans="1:35" x14ac:dyDescent="0.35">
      <c r="A68" s="1" t="s">
        <v>77</v>
      </c>
      <c r="B68" s="1" t="s">
        <v>23</v>
      </c>
      <c r="C68" s="1" t="s">
        <v>0</v>
      </c>
      <c r="D68" s="1" t="s">
        <v>1</v>
      </c>
      <c r="E68" s="1" t="s">
        <v>0</v>
      </c>
      <c r="F68" s="1" t="s">
        <v>0</v>
      </c>
      <c r="G68" s="1" t="s">
        <v>0</v>
      </c>
      <c r="H68" t="s">
        <v>0</v>
      </c>
      <c r="J68" t="s">
        <v>0</v>
      </c>
      <c r="K68" t="s">
        <v>0</v>
      </c>
      <c r="L68" s="1" t="s">
        <v>0</v>
      </c>
      <c r="M68" t="s">
        <v>0</v>
      </c>
      <c r="N68">
        <f t="shared" si="55"/>
        <v>9</v>
      </c>
      <c r="O68">
        <f t="shared" si="56"/>
        <v>0</v>
      </c>
      <c r="P68">
        <f t="shared" si="57"/>
        <v>1</v>
      </c>
      <c r="Q68" s="3">
        <f t="shared" si="66"/>
        <v>0.9</v>
      </c>
      <c r="R68">
        <f t="shared" si="58"/>
        <v>1</v>
      </c>
      <c r="S68">
        <f t="shared" si="59"/>
        <v>0</v>
      </c>
      <c r="T68">
        <f t="shared" si="60"/>
        <v>0.9</v>
      </c>
      <c r="U68">
        <f t="shared" si="61"/>
        <v>0</v>
      </c>
      <c r="X68" t="s">
        <v>0</v>
      </c>
      <c r="Y68" t="s">
        <v>0</v>
      </c>
      <c r="Z68" t="s">
        <v>0</v>
      </c>
      <c r="AA68" t="s">
        <v>0</v>
      </c>
      <c r="AB68">
        <f t="shared" ref="AB68" si="95">COUNTIF(W68:AA68, "y")</f>
        <v>4</v>
      </c>
      <c r="AC68">
        <f t="shared" ref="AC68" si="96">COUNTIF(W68:AA68, "nv")</f>
        <v>0</v>
      </c>
      <c r="AD68">
        <f t="shared" ref="AD68" si="97">COUNTIF(W68:AA68, "n")</f>
        <v>0</v>
      </c>
      <c r="AE68" s="3">
        <f t="shared" ref="AE68" si="98">(AB68+0.5*AC68)/4</f>
        <v>1</v>
      </c>
      <c r="AF68">
        <f>IF(B68="d", 1, 0)</f>
        <v>1</v>
      </c>
      <c r="AG68">
        <f>IF(B68="r", 1, 0)</f>
        <v>0</v>
      </c>
      <c r="AH68">
        <f>AE68*AF68</f>
        <v>1</v>
      </c>
      <c r="AI68">
        <f>AE68*AG68</f>
        <v>0</v>
      </c>
    </row>
    <row r="69" spans="1:35" x14ac:dyDescent="0.35">
      <c r="A69" s="1" t="s">
        <v>78</v>
      </c>
      <c r="B69" s="1" t="s">
        <v>24</v>
      </c>
      <c r="C69" s="1" t="s">
        <v>1</v>
      </c>
      <c r="D69" s="1" t="s">
        <v>0</v>
      </c>
      <c r="E69" s="1" t="s">
        <v>1</v>
      </c>
      <c r="F69" s="1" t="s">
        <v>0</v>
      </c>
      <c r="G69" s="1" t="s">
        <v>1</v>
      </c>
      <c r="H69" s="1" t="s">
        <v>0</v>
      </c>
      <c r="I69" s="1"/>
      <c r="J69" t="s">
        <v>0</v>
      </c>
      <c r="K69" t="s">
        <v>0</v>
      </c>
      <c r="L69" s="1" t="s">
        <v>0</v>
      </c>
      <c r="M69" t="s">
        <v>35</v>
      </c>
      <c r="N69">
        <f t="shared" si="55"/>
        <v>6</v>
      </c>
      <c r="O69">
        <f t="shared" si="56"/>
        <v>1</v>
      </c>
      <c r="P69">
        <f t="shared" si="57"/>
        <v>3</v>
      </c>
      <c r="Q69" s="3">
        <f t="shared" si="66"/>
        <v>0.65</v>
      </c>
      <c r="R69">
        <f t="shared" si="58"/>
        <v>0</v>
      </c>
      <c r="S69">
        <f t="shared" si="59"/>
        <v>1</v>
      </c>
      <c r="T69">
        <f t="shared" si="60"/>
        <v>0</v>
      </c>
      <c r="U69">
        <f t="shared" si="61"/>
        <v>0.65</v>
      </c>
      <c r="X69" t="s">
        <v>1</v>
      </c>
      <c r="Y69" t="s">
        <v>1</v>
      </c>
      <c r="Z69" t="s">
        <v>1</v>
      </c>
      <c r="AA69" t="s">
        <v>1</v>
      </c>
      <c r="AB69">
        <f t="shared" ref="AB69" si="99">COUNTIF(W69:AA69, "y")</f>
        <v>0</v>
      </c>
      <c r="AC69">
        <f t="shared" ref="AC69" si="100">COUNTIF(W69:AA69, "nv")</f>
        <v>0</v>
      </c>
      <c r="AD69">
        <f t="shared" ref="AD69" si="101">COUNTIF(W69:AA69, "n")</f>
        <v>4</v>
      </c>
      <c r="AE69" s="3">
        <f t="shared" ref="AE69" si="102">(AB69+0.5*AC69)/4</f>
        <v>0</v>
      </c>
      <c r="AF69">
        <f>IF(B69="d", 1, 0)</f>
        <v>0</v>
      </c>
      <c r="AG69">
        <f>IF(B69="r", 1, 0)</f>
        <v>1</v>
      </c>
      <c r="AH69">
        <f>AE69*AF69</f>
        <v>0</v>
      </c>
      <c r="AI69">
        <f>AE69*AG69</f>
        <v>0</v>
      </c>
    </row>
    <row r="70" spans="1:35" x14ac:dyDescent="0.35">
      <c r="A70" s="1" t="s">
        <v>79</v>
      </c>
      <c r="B70" s="1" t="s">
        <v>23</v>
      </c>
      <c r="C70" s="1" t="s">
        <v>0</v>
      </c>
      <c r="D70" s="1" t="s">
        <v>1</v>
      </c>
      <c r="E70" s="1" t="s">
        <v>0</v>
      </c>
      <c r="F70" s="1" t="s">
        <v>35</v>
      </c>
      <c r="G70" s="1" t="s">
        <v>0</v>
      </c>
      <c r="H70" t="s">
        <v>0</v>
      </c>
      <c r="J70" t="s">
        <v>0</v>
      </c>
      <c r="K70" t="s">
        <v>0</v>
      </c>
      <c r="L70" s="1" t="s">
        <v>0</v>
      </c>
      <c r="M70" t="s">
        <v>0</v>
      </c>
      <c r="N70">
        <f t="shared" si="55"/>
        <v>8</v>
      </c>
      <c r="O70">
        <f t="shared" si="56"/>
        <v>1</v>
      </c>
      <c r="P70">
        <f t="shared" si="57"/>
        <v>1</v>
      </c>
      <c r="Q70" s="3">
        <f t="shared" si="66"/>
        <v>0.85</v>
      </c>
      <c r="R70">
        <f t="shared" si="58"/>
        <v>1</v>
      </c>
      <c r="S70">
        <f t="shared" si="59"/>
        <v>0</v>
      </c>
      <c r="T70">
        <f t="shared" si="60"/>
        <v>0.85</v>
      </c>
      <c r="U70">
        <f t="shared" si="61"/>
        <v>0</v>
      </c>
      <c r="AE70" s="3"/>
    </row>
    <row r="71" spans="1:35" x14ac:dyDescent="0.35">
      <c r="A71" s="1" t="s">
        <v>14</v>
      </c>
      <c r="B71" s="1" t="s">
        <v>23</v>
      </c>
      <c r="C71" s="1" t="s">
        <v>0</v>
      </c>
      <c r="D71" s="1" t="s">
        <v>1</v>
      </c>
      <c r="E71" s="1" t="s">
        <v>0</v>
      </c>
      <c r="F71" s="1" t="s">
        <v>0</v>
      </c>
      <c r="G71" s="1" t="s">
        <v>0</v>
      </c>
      <c r="H71" t="s">
        <v>0</v>
      </c>
      <c r="J71" t="s">
        <v>0</v>
      </c>
      <c r="K71" t="s">
        <v>0</v>
      </c>
      <c r="L71" s="1" t="s">
        <v>0</v>
      </c>
      <c r="M71" t="s">
        <v>0</v>
      </c>
      <c r="N71">
        <f t="shared" si="55"/>
        <v>9</v>
      </c>
      <c r="O71">
        <f t="shared" si="56"/>
        <v>0</v>
      </c>
      <c r="P71">
        <f t="shared" si="57"/>
        <v>1</v>
      </c>
      <c r="Q71" s="3">
        <f t="shared" si="66"/>
        <v>0.9</v>
      </c>
      <c r="R71">
        <f t="shared" si="58"/>
        <v>1</v>
      </c>
      <c r="S71">
        <f t="shared" si="59"/>
        <v>0</v>
      </c>
      <c r="T71">
        <f t="shared" si="60"/>
        <v>0.9</v>
      </c>
      <c r="U71">
        <f t="shared" si="61"/>
        <v>0</v>
      </c>
    </row>
    <row r="72" spans="1:35" x14ac:dyDescent="0.35">
      <c r="A72" s="1" t="s">
        <v>80</v>
      </c>
      <c r="B72" s="1" t="s">
        <v>23</v>
      </c>
      <c r="C72" s="1" t="s">
        <v>0</v>
      </c>
      <c r="D72" s="1" t="s">
        <v>1</v>
      </c>
      <c r="E72" s="1" t="s">
        <v>0</v>
      </c>
      <c r="F72" s="1" t="s">
        <v>0</v>
      </c>
      <c r="G72" s="1" t="s">
        <v>0</v>
      </c>
      <c r="H72" t="s">
        <v>0</v>
      </c>
      <c r="J72" t="s">
        <v>0</v>
      </c>
      <c r="K72" t="s">
        <v>0</v>
      </c>
      <c r="L72" s="1" t="s">
        <v>0</v>
      </c>
      <c r="M72" t="s">
        <v>35</v>
      </c>
      <c r="N72">
        <f t="shared" si="55"/>
        <v>8</v>
      </c>
      <c r="O72">
        <f t="shared" si="56"/>
        <v>1</v>
      </c>
      <c r="P72">
        <f t="shared" si="57"/>
        <v>1</v>
      </c>
      <c r="Q72" s="3">
        <f t="shared" si="66"/>
        <v>0.85</v>
      </c>
      <c r="R72">
        <f t="shared" si="58"/>
        <v>1</v>
      </c>
      <c r="S72">
        <f t="shared" si="59"/>
        <v>0</v>
      </c>
      <c r="T72">
        <f t="shared" si="60"/>
        <v>0.85</v>
      </c>
      <c r="U72">
        <f t="shared" si="61"/>
        <v>0</v>
      </c>
      <c r="X72" t="s">
        <v>1</v>
      </c>
      <c r="Y72" t="s">
        <v>1</v>
      </c>
      <c r="Z72" t="s">
        <v>0</v>
      </c>
      <c r="AA72" t="s">
        <v>0</v>
      </c>
      <c r="AB72">
        <f t="shared" ref="AB72" si="103">COUNTIF(W72:AA72, "y")</f>
        <v>2</v>
      </c>
      <c r="AC72">
        <f t="shared" ref="AC72" si="104">COUNTIF(W72:AA72, "nv")</f>
        <v>0</v>
      </c>
      <c r="AD72">
        <f t="shared" ref="AD72" si="105">COUNTIF(W72:AA72, "n")</f>
        <v>2</v>
      </c>
      <c r="AE72" s="3">
        <f t="shared" ref="AE72" si="106">(AB72+0.5*AC72)/4</f>
        <v>0.5</v>
      </c>
      <c r="AF72">
        <f>IF(B72="d", 1, 0)</f>
        <v>1</v>
      </c>
      <c r="AG72">
        <f>IF(B72="r", 1, 0)</f>
        <v>0</v>
      </c>
      <c r="AH72">
        <f>AE72*AF72</f>
        <v>0.5</v>
      </c>
      <c r="AI72">
        <f>AE72*AG72</f>
        <v>0</v>
      </c>
    </row>
    <row r="73" spans="1:35" x14ac:dyDescent="0.35">
      <c r="A73" s="1" t="s">
        <v>81</v>
      </c>
      <c r="B73" s="1" t="s">
        <v>23</v>
      </c>
      <c r="C73" s="1" t="s">
        <v>0</v>
      </c>
      <c r="D73" s="1" t="s">
        <v>1</v>
      </c>
      <c r="E73" s="1" t="s">
        <v>0</v>
      </c>
      <c r="F73" s="1" t="s">
        <v>0</v>
      </c>
      <c r="G73" s="1" t="s">
        <v>0</v>
      </c>
      <c r="H73" t="s">
        <v>0</v>
      </c>
      <c r="J73" t="s">
        <v>0</v>
      </c>
      <c r="K73" t="s">
        <v>0</v>
      </c>
      <c r="L73" s="1" t="s">
        <v>0</v>
      </c>
      <c r="M73" t="s">
        <v>0</v>
      </c>
      <c r="N73">
        <f t="shared" si="55"/>
        <v>9</v>
      </c>
      <c r="O73">
        <f t="shared" si="56"/>
        <v>0</v>
      </c>
      <c r="P73">
        <f t="shared" si="57"/>
        <v>1</v>
      </c>
      <c r="Q73" s="3">
        <f t="shared" si="66"/>
        <v>0.9</v>
      </c>
      <c r="R73">
        <f t="shared" si="58"/>
        <v>1</v>
      </c>
      <c r="S73">
        <f t="shared" si="59"/>
        <v>0</v>
      </c>
      <c r="T73">
        <f t="shared" si="60"/>
        <v>0.9</v>
      </c>
      <c r="U73">
        <f t="shared" si="61"/>
        <v>0</v>
      </c>
    </row>
    <row r="74" spans="1:35" x14ac:dyDescent="0.35">
      <c r="A74" s="1" t="s">
        <v>82</v>
      </c>
      <c r="B74" s="1" t="s">
        <v>23</v>
      </c>
      <c r="C74" s="1" t="s">
        <v>0</v>
      </c>
      <c r="D74" s="1" t="s">
        <v>1</v>
      </c>
      <c r="E74" s="1" t="s">
        <v>0</v>
      </c>
      <c r="F74" s="1" t="s">
        <v>0</v>
      </c>
      <c r="G74" s="1" t="s">
        <v>0</v>
      </c>
      <c r="H74" t="s">
        <v>0</v>
      </c>
      <c r="J74" t="s">
        <v>0</v>
      </c>
      <c r="K74" t="s">
        <v>0</v>
      </c>
      <c r="L74" s="1" t="s">
        <v>0</v>
      </c>
      <c r="M74" t="s">
        <v>0</v>
      </c>
      <c r="N74">
        <f t="shared" si="55"/>
        <v>9</v>
      </c>
      <c r="O74">
        <f t="shared" si="56"/>
        <v>0</v>
      </c>
      <c r="P74">
        <f t="shared" si="57"/>
        <v>1</v>
      </c>
      <c r="Q74" s="3">
        <f t="shared" si="66"/>
        <v>0.9</v>
      </c>
      <c r="R74">
        <f t="shared" si="58"/>
        <v>1</v>
      </c>
      <c r="S74">
        <f t="shared" si="59"/>
        <v>0</v>
      </c>
      <c r="T74">
        <f t="shared" si="60"/>
        <v>0.9</v>
      </c>
      <c r="U74">
        <f t="shared" si="61"/>
        <v>0</v>
      </c>
      <c r="X74" t="s">
        <v>1</v>
      </c>
      <c r="AB74">
        <f t="shared" ref="AB74" si="107">COUNTIF(W74:AA74, "y")</f>
        <v>0</v>
      </c>
      <c r="AC74">
        <f t="shared" ref="AC74" si="108">COUNTIF(W74:AA74, "nv")</f>
        <v>0</v>
      </c>
      <c r="AD74">
        <f t="shared" ref="AD74" si="109">COUNTIF(W74:AA74, "n")</f>
        <v>1</v>
      </c>
      <c r="AE74" s="3">
        <f>(AB74+0.5*AC74)/1</f>
        <v>0</v>
      </c>
      <c r="AF74">
        <f>IF(B74="d", 1, 0)</f>
        <v>1</v>
      </c>
      <c r="AG74">
        <f>IF(B74="r", 1, 0)</f>
        <v>0</v>
      </c>
      <c r="AH74">
        <f>AE74*AF74</f>
        <v>0</v>
      </c>
      <c r="AI74">
        <f>AE74*AG74</f>
        <v>0</v>
      </c>
    </row>
    <row r="75" spans="1:35" x14ac:dyDescent="0.35">
      <c r="A75" s="1" t="s">
        <v>83</v>
      </c>
      <c r="B75" s="1" t="s">
        <v>53</v>
      </c>
      <c r="C75" s="1" t="s">
        <v>1</v>
      </c>
      <c r="D75" s="1" t="s">
        <v>0</v>
      </c>
      <c r="E75" s="1" t="s">
        <v>1</v>
      </c>
      <c r="F75" s="1" t="s">
        <v>35</v>
      </c>
      <c r="G75" s="1" t="s">
        <v>1</v>
      </c>
      <c r="H75" s="1" t="s">
        <v>0</v>
      </c>
      <c r="I75" s="1"/>
      <c r="J75" t="s">
        <v>0</v>
      </c>
      <c r="K75" t="s">
        <v>0</v>
      </c>
      <c r="L75" s="1" t="s">
        <v>0</v>
      </c>
      <c r="M75" t="s">
        <v>1</v>
      </c>
      <c r="N75">
        <f t="shared" si="55"/>
        <v>5</v>
      </c>
      <c r="O75">
        <f t="shared" si="56"/>
        <v>1</v>
      </c>
      <c r="P75">
        <f t="shared" si="57"/>
        <v>4</v>
      </c>
      <c r="Q75" s="3">
        <f t="shared" si="66"/>
        <v>0.55000000000000004</v>
      </c>
      <c r="R75">
        <f t="shared" si="58"/>
        <v>0</v>
      </c>
      <c r="S75">
        <f t="shared" si="59"/>
        <v>1</v>
      </c>
      <c r="T75">
        <f t="shared" si="60"/>
        <v>0</v>
      </c>
      <c r="U75">
        <f t="shared" si="61"/>
        <v>0.55000000000000004</v>
      </c>
      <c r="X75" t="s">
        <v>1</v>
      </c>
      <c r="Y75" t="s">
        <v>1</v>
      </c>
      <c r="Z75" t="s">
        <v>0</v>
      </c>
      <c r="AA75" t="s">
        <v>1</v>
      </c>
      <c r="AB75">
        <f t="shared" ref="AB75:AB76" si="110">COUNTIF(W75:AA75, "y")</f>
        <v>1</v>
      </c>
      <c r="AC75">
        <f t="shared" ref="AC75:AC76" si="111">COUNTIF(W75:AA75, "nv")</f>
        <v>0</v>
      </c>
      <c r="AD75">
        <f t="shared" ref="AD75:AD76" si="112">COUNTIF(W75:AA75, "n")</f>
        <v>3</v>
      </c>
      <c r="AE75" s="3">
        <f t="shared" ref="AE75:AE76" si="113">(AB75+0.5*AC75)/4</f>
        <v>0.25</v>
      </c>
      <c r="AF75">
        <f>IF(B75="d", 1, 0)</f>
        <v>0</v>
      </c>
      <c r="AG75">
        <f>IF(B75="r", 1, 0)</f>
        <v>1</v>
      </c>
      <c r="AH75">
        <f>AE75*AF75</f>
        <v>0</v>
      </c>
      <c r="AI75">
        <f>AE75*AG75</f>
        <v>0.25</v>
      </c>
    </row>
    <row r="76" spans="1:35" x14ac:dyDescent="0.35">
      <c r="A76" s="1" t="s">
        <v>84</v>
      </c>
      <c r="B76" s="1" t="s">
        <v>23</v>
      </c>
      <c r="C76" s="1" t="s">
        <v>0</v>
      </c>
      <c r="D76" s="1" t="s">
        <v>1</v>
      </c>
      <c r="E76" s="1" t="s">
        <v>0</v>
      </c>
      <c r="F76" s="1" t="s">
        <v>0</v>
      </c>
      <c r="G76" s="1" t="s">
        <v>0</v>
      </c>
      <c r="H76" t="s">
        <v>0</v>
      </c>
      <c r="J76" t="s">
        <v>0</v>
      </c>
      <c r="K76" t="s">
        <v>0</v>
      </c>
      <c r="L76" s="1" t="s">
        <v>0</v>
      </c>
      <c r="M76" t="s">
        <v>0</v>
      </c>
      <c r="N76">
        <f t="shared" si="55"/>
        <v>9</v>
      </c>
      <c r="O76">
        <f t="shared" si="56"/>
        <v>0</v>
      </c>
      <c r="P76">
        <f t="shared" si="57"/>
        <v>1</v>
      </c>
      <c r="Q76" s="3">
        <f t="shared" si="66"/>
        <v>0.9</v>
      </c>
      <c r="R76">
        <f t="shared" si="58"/>
        <v>1</v>
      </c>
      <c r="S76">
        <f t="shared" si="59"/>
        <v>0</v>
      </c>
      <c r="T76">
        <f t="shared" si="60"/>
        <v>0.9</v>
      </c>
      <c r="U76">
        <f t="shared" si="61"/>
        <v>0</v>
      </c>
      <c r="X76" t="s">
        <v>35</v>
      </c>
      <c r="Y76" t="s">
        <v>0</v>
      </c>
      <c r="Z76" t="s">
        <v>0</v>
      </c>
      <c r="AA76" t="s">
        <v>0</v>
      </c>
      <c r="AB76">
        <f t="shared" si="110"/>
        <v>3</v>
      </c>
      <c r="AC76">
        <f t="shared" si="111"/>
        <v>1</v>
      </c>
      <c r="AD76">
        <f t="shared" si="112"/>
        <v>0</v>
      </c>
      <c r="AE76" s="3">
        <f t="shared" si="113"/>
        <v>0.875</v>
      </c>
      <c r="AF76">
        <f>IF(B76="d", 1, 0)</f>
        <v>1</v>
      </c>
      <c r="AG76">
        <f>IF(B76="r", 1, 0)</f>
        <v>0</v>
      </c>
      <c r="AH76">
        <f>AE76*AF76</f>
        <v>0.875</v>
      </c>
      <c r="AI76">
        <f>AE76*AG76</f>
        <v>0</v>
      </c>
    </row>
    <row r="77" spans="1:35" x14ac:dyDescent="0.35">
      <c r="A77" s="1" t="s">
        <v>85</v>
      </c>
      <c r="B77" s="1" t="s">
        <v>23</v>
      </c>
      <c r="C77" s="1" t="s">
        <v>0</v>
      </c>
      <c r="D77" s="1" t="s">
        <v>1</v>
      </c>
      <c r="E77" s="1" t="s">
        <v>35</v>
      </c>
      <c r="F77" s="1" t="s">
        <v>35</v>
      </c>
      <c r="G77" s="1" t="s">
        <v>0</v>
      </c>
      <c r="H77" t="s">
        <v>0</v>
      </c>
      <c r="J77" t="s">
        <v>0</v>
      </c>
      <c r="K77" t="s">
        <v>0</v>
      </c>
      <c r="L77" s="1" t="s">
        <v>0</v>
      </c>
      <c r="M77" t="s">
        <v>0</v>
      </c>
      <c r="N77">
        <f t="shared" si="55"/>
        <v>7</v>
      </c>
      <c r="O77">
        <f t="shared" si="56"/>
        <v>2</v>
      </c>
      <c r="P77">
        <f t="shared" si="57"/>
        <v>1</v>
      </c>
      <c r="Q77" s="3">
        <f t="shared" si="66"/>
        <v>0.8</v>
      </c>
      <c r="R77">
        <f t="shared" si="58"/>
        <v>1</v>
      </c>
      <c r="S77">
        <f t="shared" si="59"/>
        <v>0</v>
      </c>
      <c r="T77">
        <f t="shared" si="60"/>
        <v>0.8</v>
      </c>
      <c r="U77">
        <f t="shared" si="61"/>
        <v>0</v>
      </c>
    </row>
    <row r="78" spans="1:35" x14ac:dyDescent="0.35">
      <c r="A78" s="1" t="s">
        <v>86</v>
      </c>
      <c r="B78" s="1" t="s">
        <v>23</v>
      </c>
      <c r="C78" s="1" t="s">
        <v>0</v>
      </c>
      <c r="D78" s="1" t="s">
        <v>1</v>
      </c>
      <c r="E78" s="1" t="s">
        <v>0</v>
      </c>
      <c r="F78" s="1" t="s">
        <v>0</v>
      </c>
      <c r="G78" s="1" t="s">
        <v>0</v>
      </c>
      <c r="H78" t="s">
        <v>0</v>
      </c>
      <c r="J78" t="s">
        <v>0</v>
      </c>
      <c r="K78" t="s">
        <v>0</v>
      </c>
      <c r="L78" s="1" t="s">
        <v>0</v>
      </c>
      <c r="M78" t="s">
        <v>0</v>
      </c>
      <c r="N78">
        <f t="shared" si="55"/>
        <v>9</v>
      </c>
      <c r="O78">
        <f t="shared" si="56"/>
        <v>0</v>
      </c>
      <c r="P78">
        <f t="shared" si="57"/>
        <v>1</v>
      </c>
      <c r="Q78" s="3">
        <f t="shared" si="66"/>
        <v>0.9</v>
      </c>
      <c r="R78">
        <f t="shared" si="58"/>
        <v>1</v>
      </c>
      <c r="S78">
        <f t="shared" si="59"/>
        <v>0</v>
      </c>
      <c r="T78">
        <f t="shared" si="60"/>
        <v>0.9</v>
      </c>
      <c r="U78">
        <f t="shared" si="61"/>
        <v>0</v>
      </c>
      <c r="X78" t="s">
        <v>0</v>
      </c>
      <c r="Y78" t="s">
        <v>0</v>
      </c>
      <c r="Z78" t="s">
        <v>0</v>
      </c>
      <c r="AA78" t="s">
        <v>0</v>
      </c>
      <c r="AB78">
        <f t="shared" ref="AB78" si="114">COUNTIF(W78:AA78, "y")</f>
        <v>4</v>
      </c>
      <c r="AC78">
        <f t="shared" ref="AC78" si="115">COUNTIF(W78:AA78, "nv")</f>
        <v>0</v>
      </c>
      <c r="AD78">
        <f t="shared" ref="AD78" si="116">COUNTIF(W78:AA78, "n")</f>
        <v>0</v>
      </c>
      <c r="AE78" s="3">
        <f t="shared" ref="AE78" si="117">(AB78+0.5*AC78)/4</f>
        <v>1</v>
      </c>
      <c r="AF78">
        <f>IF(B78="d", 1, 0)</f>
        <v>1</v>
      </c>
      <c r="AG78">
        <f>IF(B78="r", 1, 0)</f>
        <v>0</v>
      </c>
      <c r="AH78">
        <f>AE78*AF78</f>
        <v>1</v>
      </c>
      <c r="AI78">
        <f>AE78*AG78</f>
        <v>0</v>
      </c>
    </row>
    <row r="79" spans="1:35" x14ac:dyDescent="0.35">
      <c r="A79" s="1" t="s">
        <v>87</v>
      </c>
      <c r="B79" s="1" t="s">
        <v>23</v>
      </c>
      <c r="C79" s="1" t="s">
        <v>0</v>
      </c>
      <c r="D79" s="1" t="s">
        <v>1</v>
      </c>
      <c r="E79" s="1" t="s">
        <v>0</v>
      </c>
      <c r="F79" s="1" t="s">
        <v>0</v>
      </c>
      <c r="G79" s="1" t="s">
        <v>0</v>
      </c>
      <c r="H79" t="s">
        <v>0</v>
      </c>
      <c r="J79" t="s">
        <v>0</v>
      </c>
      <c r="K79" t="s">
        <v>0</v>
      </c>
      <c r="L79" s="1" t="s">
        <v>0</v>
      </c>
      <c r="M79" t="s">
        <v>0</v>
      </c>
      <c r="N79">
        <f t="shared" si="55"/>
        <v>9</v>
      </c>
      <c r="O79">
        <f t="shared" si="56"/>
        <v>0</v>
      </c>
      <c r="P79">
        <f t="shared" si="57"/>
        <v>1</v>
      </c>
      <c r="Q79" s="3">
        <f t="shared" si="66"/>
        <v>0.9</v>
      </c>
      <c r="R79">
        <f t="shared" si="58"/>
        <v>1</v>
      </c>
      <c r="S79">
        <f t="shared" si="59"/>
        <v>0</v>
      </c>
      <c r="T79">
        <f t="shared" si="60"/>
        <v>0.9</v>
      </c>
      <c r="U79">
        <f t="shared" si="61"/>
        <v>0</v>
      </c>
      <c r="X79" t="s">
        <v>0</v>
      </c>
      <c r="Y79" t="s">
        <v>0</v>
      </c>
      <c r="Z79" t="s">
        <v>0</v>
      </c>
      <c r="AA79" t="s">
        <v>0</v>
      </c>
      <c r="AB79">
        <f t="shared" ref="AB79:AB80" si="118">COUNTIF(W79:AA79, "y")</f>
        <v>4</v>
      </c>
      <c r="AC79">
        <f t="shared" ref="AC79:AC80" si="119">COUNTIF(W79:AA79, "nv")</f>
        <v>0</v>
      </c>
      <c r="AD79">
        <f t="shared" ref="AD79:AD80" si="120">COUNTIF(W79:AA79, "n")</f>
        <v>0</v>
      </c>
      <c r="AE79" s="3">
        <f t="shared" ref="AE79:AE80" si="121">(AB79+0.5*AC79)/4</f>
        <v>1</v>
      </c>
      <c r="AF79">
        <f>IF(B79="d", 1, 0)</f>
        <v>1</v>
      </c>
      <c r="AG79">
        <f>IF(B79="r", 1, 0)</f>
        <v>0</v>
      </c>
      <c r="AH79">
        <f>AE79*AF79</f>
        <v>1</v>
      </c>
      <c r="AI79">
        <f>AE79*AG79</f>
        <v>0</v>
      </c>
    </row>
    <row r="80" spans="1:35" x14ac:dyDescent="0.35">
      <c r="A80" s="1" t="s">
        <v>34</v>
      </c>
      <c r="B80" s="1" t="s">
        <v>53</v>
      </c>
      <c r="C80" s="1" t="s">
        <v>1</v>
      </c>
      <c r="D80" s="1" t="s">
        <v>0</v>
      </c>
      <c r="E80" s="1" t="s">
        <v>1</v>
      </c>
      <c r="F80" s="1" t="s">
        <v>0</v>
      </c>
      <c r="G80" s="1" t="s">
        <v>1</v>
      </c>
      <c r="H80" t="s">
        <v>35</v>
      </c>
      <c r="J80" t="s">
        <v>1</v>
      </c>
      <c r="K80" t="s">
        <v>0</v>
      </c>
      <c r="L80" s="1" t="s">
        <v>0</v>
      </c>
      <c r="M80" t="s">
        <v>1</v>
      </c>
      <c r="N80">
        <f t="shared" si="55"/>
        <v>4</v>
      </c>
      <c r="O80">
        <f t="shared" si="56"/>
        <v>1</v>
      </c>
      <c r="P80">
        <f t="shared" si="57"/>
        <v>5</v>
      </c>
      <c r="Q80" s="3">
        <f t="shared" si="66"/>
        <v>0.45</v>
      </c>
      <c r="R80">
        <f t="shared" si="58"/>
        <v>0</v>
      </c>
      <c r="S80">
        <f t="shared" si="59"/>
        <v>1</v>
      </c>
      <c r="T80">
        <f t="shared" si="60"/>
        <v>0</v>
      </c>
      <c r="U80">
        <f t="shared" si="61"/>
        <v>0.45</v>
      </c>
      <c r="X80" t="s">
        <v>1</v>
      </c>
      <c r="Y80" t="s">
        <v>1</v>
      </c>
      <c r="Z80" t="s">
        <v>0</v>
      </c>
      <c r="AA80" t="s">
        <v>1</v>
      </c>
      <c r="AB80">
        <f t="shared" si="118"/>
        <v>1</v>
      </c>
      <c r="AC80">
        <f t="shared" si="119"/>
        <v>0</v>
      </c>
      <c r="AD80">
        <f t="shared" si="120"/>
        <v>3</v>
      </c>
      <c r="AE80" s="3">
        <f t="shared" si="121"/>
        <v>0.25</v>
      </c>
      <c r="AF80">
        <f>IF(B80="d", 1, 0)</f>
        <v>0</v>
      </c>
      <c r="AG80">
        <f>IF(B80="r", 1, 0)</f>
        <v>1</v>
      </c>
      <c r="AH80">
        <f>AE80*AF80</f>
        <v>0</v>
      </c>
      <c r="AI80">
        <f>AE80*AG80</f>
        <v>0.25</v>
      </c>
    </row>
    <row r="81" spans="1:35" x14ac:dyDescent="0.35">
      <c r="A81" s="1" t="s">
        <v>88</v>
      </c>
      <c r="B81" s="1" t="s">
        <v>53</v>
      </c>
      <c r="C81" s="1" t="s">
        <v>1</v>
      </c>
      <c r="D81" s="1" t="s">
        <v>0</v>
      </c>
      <c r="E81" s="1" t="s">
        <v>1</v>
      </c>
      <c r="F81" s="1" t="s">
        <v>0</v>
      </c>
      <c r="G81" s="1" t="s">
        <v>0</v>
      </c>
      <c r="H81" t="s">
        <v>35</v>
      </c>
      <c r="J81" s="1" t="s">
        <v>0</v>
      </c>
      <c r="K81" t="s">
        <v>0</v>
      </c>
      <c r="L81" s="1" t="s">
        <v>0</v>
      </c>
      <c r="M81" t="s">
        <v>0</v>
      </c>
      <c r="N81">
        <f t="shared" si="55"/>
        <v>7</v>
      </c>
      <c r="O81">
        <f t="shared" si="56"/>
        <v>1</v>
      </c>
      <c r="P81">
        <f t="shared" si="57"/>
        <v>2</v>
      </c>
      <c r="Q81" s="3">
        <f t="shared" si="66"/>
        <v>0.75</v>
      </c>
      <c r="R81">
        <f t="shared" si="58"/>
        <v>0</v>
      </c>
      <c r="S81">
        <f t="shared" si="59"/>
        <v>1</v>
      </c>
      <c r="T81">
        <f t="shared" si="60"/>
        <v>0</v>
      </c>
      <c r="U81">
        <f t="shared" si="61"/>
        <v>0.75</v>
      </c>
    </row>
    <row r="82" spans="1:35" x14ac:dyDescent="0.35">
      <c r="A82" s="1" t="s">
        <v>89</v>
      </c>
      <c r="B82" s="1" t="s">
        <v>23</v>
      </c>
      <c r="C82" s="1" t="s">
        <v>0</v>
      </c>
      <c r="D82" s="1" t="s">
        <v>1</v>
      </c>
      <c r="E82" s="1" t="s">
        <v>35</v>
      </c>
      <c r="F82" s="1" t="s">
        <v>0</v>
      </c>
      <c r="G82" s="1" t="s">
        <v>35</v>
      </c>
      <c r="H82" t="s">
        <v>0</v>
      </c>
      <c r="J82" s="1" t="s">
        <v>0</v>
      </c>
      <c r="K82" t="s">
        <v>0</v>
      </c>
      <c r="L82" s="1" t="s">
        <v>0</v>
      </c>
      <c r="M82" t="s">
        <v>35</v>
      </c>
      <c r="N82">
        <f t="shared" si="55"/>
        <v>6</v>
      </c>
      <c r="O82">
        <f t="shared" si="56"/>
        <v>3</v>
      </c>
      <c r="P82">
        <f t="shared" si="57"/>
        <v>1</v>
      </c>
      <c r="Q82" s="3">
        <f t="shared" si="66"/>
        <v>0.75</v>
      </c>
      <c r="R82">
        <f t="shared" si="58"/>
        <v>1</v>
      </c>
      <c r="S82">
        <f t="shared" si="59"/>
        <v>0</v>
      </c>
      <c r="T82">
        <f t="shared" si="60"/>
        <v>0.75</v>
      </c>
      <c r="U82">
        <f t="shared" si="61"/>
        <v>0</v>
      </c>
      <c r="X82" t="s">
        <v>0</v>
      </c>
      <c r="Y82" t="s">
        <v>0</v>
      </c>
      <c r="Z82" t="s">
        <v>35</v>
      </c>
      <c r="AA82" t="s">
        <v>0</v>
      </c>
      <c r="AB82">
        <f t="shared" ref="AB82" si="122">COUNTIF(W82:AA82, "y")</f>
        <v>3</v>
      </c>
      <c r="AC82">
        <f t="shared" ref="AC82" si="123">COUNTIF(W82:AA82, "nv")</f>
        <v>1</v>
      </c>
      <c r="AD82">
        <f t="shared" ref="AD82" si="124">COUNTIF(W82:AA82, "n")</f>
        <v>0</v>
      </c>
      <c r="AE82" s="3">
        <f t="shared" ref="AE82" si="125">(AB82+0.5*AC82)/4</f>
        <v>0.875</v>
      </c>
      <c r="AF82">
        <f>IF(B82="d", 1, 0)</f>
        <v>1</v>
      </c>
      <c r="AG82">
        <f>IF(B82="r", 1, 0)</f>
        <v>0</v>
      </c>
      <c r="AH82">
        <f>AE82*AF82</f>
        <v>0.875</v>
      </c>
      <c r="AI82">
        <f>AE82*AG82</f>
        <v>0</v>
      </c>
    </row>
    <row r="83" spans="1:35" x14ac:dyDescent="0.35">
      <c r="A83" s="1" t="s">
        <v>90</v>
      </c>
      <c r="B83" s="1" t="s">
        <v>23</v>
      </c>
      <c r="C83" s="1" t="s">
        <v>0</v>
      </c>
      <c r="D83" s="1" t="s">
        <v>1</v>
      </c>
      <c r="E83" s="1" t="s">
        <v>0</v>
      </c>
      <c r="F83" s="1" t="s">
        <v>0</v>
      </c>
      <c r="G83" s="1" t="s">
        <v>0</v>
      </c>
      <c r="H83" t="s">
        <v>0</v>
      </c>
      <c r="J83" s="1" t="s">
        <v>0</v>
      </c>
      <c r="K83" t="s">
        <v>0</v>
      </c>
      <c r="L83" s="1" t="s">
        <v>0</v>
      </c>
      <c r="M83" t="s">
        <v>0</v>
      </c>
      <c r="N83">
        <f t="shared" si="55"/>
        <v>9</v>
      </c>
      <c r="O83">
        <f t="shared" si="56"/>
        <v>0</v>
      </c>
      <c r="P83">
        <f t="shared" si="57"/>
        <v>1</v>
      </c>
      <c r="Q83" s="3">
        <f t="shared" si="66"/>
        <v>0.9</v>
      </c>
      <c r="R83">
        <f t="shared" si="58"/>
        <v>1</v>
      </c>
      <c r="S83">
        <f t="shared" si="59"/>
        <v>0</v>
      </c>
      <c r="T83">
        <f t="shared" si="60"/>
        <v>0.9</v>
      </c>
      <c r="U83">
        <f t="shared" si="61"/>
        <v>0</v>
      </c>
    </row>
    <row r="84" spans="1:35" x14ac:dyDescent="0.35">
      <c r="A84" s="1" t="s">
        <v>91</v>
      </c>
      <c r="B84" s="1" t="s">
        <v>23</v>
      </c>
      <c r="C84" s="1" t="s">
        <v>1</v>
      </c>
      <c r="D84" s="1" t="s">
        <v>1</v>
      </c>
      <c r="E84" s="1" t="s">
        <v>0</v>
      </c>
      <c r="F84" s="1" t="s">
        <v>0</v>
      </c>
      <c r="G84" s="1" t="s">
        <v>1</v>
      </c>
      <c r="H84" t="s">
        <v>1</v>
      </c>
      <c r="J84" s="1" t="s">
        <v>0</v>
      </c>
      <c r="K84" t="s">
        <v>0</v>
      </c>
      <c r="L84" s="1" t="s">
        <v>0</v>
      </c>
      <c r="M84" t="s">
        <v>0</v>
      </c>
      <c r="N84">
        <f t="shared" ref="N84:N115" si="126">COUNTIF(C84:M84, "y")</f>
        <v>6</v>
      </c>
      <c r="O84">
        <f t="shared" ref="O84:O115" si="127">COUNTIF(C84:M84, "nv")</f>
        <v>0</v>
      </c>
      <c r="P84">
        <f t="shared" ref="P84:P115" si="128">COUNTIF(C84:M84, "n")</f>
        <v>4</v>
      </c>
      <c r="Q84" s="3">
        <f t="shared" si="66"/>
        <v>0.6</v>
      </c>
      <c r="R84">
        <f t="shared" ref="R84:R115" si="129">IF(B84="d", 1, 0)</f>
        <v>1</v>
      </c>
      <c r="S84">
        <f t="shared" ref="S84:S115" si="130">IF(B84="r", 1, 0)</f>
        <v>0</v>
      </c>
      <c r="T84">
        <f t="shared" ref="T84:T115" si="131">Q84*R84</f>
        <v>0.6</v>
      </c>
      <c r="U84">
        <f t="shared" ref="U84:U115" si="132">Q84*S84</f>
        <v>0</v>
      </c>
      <c r="X84" t="s">
        <v>1</v>
      </c>
      <c r="Y84" t="s">
        <v>0</v>
      </c>
      <c r="Z84" t="s">
        <v>0</v>
      </c>
      <c r="AA84" t="s">
        <v>0</v>
      </c>
      <c r="AB84">
        <f t="shared" ref="AB84" si="133">COUNTIF(W84:AA84, "y")</f>
        <v>3</v>
      </c>
      <c r="AC84">
        <f t="shared" ref="AC84" si="134">COUNTIF(W84:AA84, "nv")</f>
        <v>0</v>
      </c>
      <c r="AD84">
        <f t="shared" ref="AD84" si="135">COUNTIF(W84:AA84, "n")</f>
        <v>1</v>
      </c>
      <c r="AE84" s="3">
        <f t="shared" ref="AE84" si="136">(AB84+0.5*AC84)/4</f>
        <v>0.75</v>
      </c>
      <c r="AF84">
        <f>IF(B84="d", 1, 0)</f>
        <v>1</v>
      </c>
      <c r="AG84">
        <f>IF(B84="r", 1, 0)</f>
        <v>0</v>
      </c>
      <c r="AH84">
        <f>AE84*AF84</f>
        <v>0.75</v>
      </c>
      <c r="AI84">
        <f>AE84*AG84</f>
        <v>0</v>
      </c>
    </row>
    <row r="85" spans="1:35" x14ac:dyDescent="0.35">
      <c r="A85" s="1" t="s">
        <v>92</v>
      </c>
      <c r="B85" s="1" t="s">
        <v>23</v>
      </c>
      <c r="C85" s="1" t="s">
        <v>0</v>
      </c>
      <c r="D85" s="1" t="s">
        <v>1</v>
      </c>
      <c r="E85" s="1" t="s">
        <v>0</v>
      </c>
      <c r="F85" s="1" t="s">
        <v>0</v>
      </c>
      <c r="G85" s="1" t="s">
        <v>35</v>
      </c>
      <c r="H85" t="s">
        <v>0</v>
      </c>
      <c r="J85" s="1" t="s">
        <v>0</v>
      </c>
      <c r="K85" t="s">
        <v>0</v>
      </c>
      <c r="L85" s="1" t="s">
        <v>0</v>
      </c>
      <c r="M85" t="s">
        <v>0</v>
      </c>
      <c r="N85">
        <f t="shared" si="126"/>
        <v>8</v>
      </c>
      <c r="O85">
        <f t="shared" si="127"/>
        <v>1</v>
      </c>
      <c r="P85">
        <f t="shared" si="128"/>
        <v>1</v>
      </c>
      <c r="Q85" s="3">
        <f t="shared" si="66"/>
        <v>0.85</v>
      </c>
      <c r="R85">
        <f t="shared" si="129"/>
        <v>1</v>
      </c>
      <c r="S85">
        <f t="shared" si="130"/>
        <v>0</v>
      </c>
      <c r="T85">
        <f t="shared" si="131"/>
        <v>0.85</v>
      </c>
      <c r="U85">
        <f t="shared" si="132"/>
        <v>0</v>
      </c>
    </row>
    <row r="86" spans="1:35" s="1" customFormat="1" x14ac:dyDescent="0.35">
      <c r="A86" s="1" t="s">
        <v>93</v>
      </c>
      <c r="B86" s="1" t="s">
        <v>23</v>
      </c>
      <c r="C86" s="1" t="s">
        <v>0</v>
      </c>
      <c r="D86" s="1" t="s">
        <v>1</v>
      </c>
      <c r="E86" s="1" t="s">
        <v>0</v>
      </c>
      <c r="F86" s="1" t="s">
        <v>0</v>
      </c>
      <c r="G86" s="1" t="s">
        <v>0</v>
      </c>
      <c r="H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>
        <f t="shared" si="126"/>
        <v>9</v>
      </c>
      <c r="O86" s="1">
        <f t="shared" si="127"/>
        <v>0</v>
      </c>
      <c r="P86" s="1">
        <f t="shared" si="128"/>
        <v>1</v>
      </c>
      <c r="Q86" s="3">
        <f t="shared" si="66"/>
        <v>0.9</v>
      </c>
      <c r="R86" s="1">
        <f t="shared" si="129"/>
        <v>1</v>
      </c>
      <c r="S86" s="1">
        <f t="shared" si="130"/>
        <v>0</v>
      </c>
      <c r="T86" s="1">
        <f t="shared" si="131"/>
        <v>0.9</v>
      </c>
      <c r="U86" s="1">
        <f t="shared" si="132"/>
        <v>0</v>
      </c>
      <c r="X86" s="1" t="s">
        <v>0</v>
      </c>
      <c r="Y86" s="1" t="s">
        <v>0</v>
      </c>
      <c r="Z86" s="1" t="s">
        <v>35</v>
      </c>
      <c r="AA86" s="1" t="s">
        <v>0</v>
      </c>
      <c r="AB86" s="1">
        <f t="shared" ref="AB86" si="137">COUNTIF(W86:AA86, "y")</f>
        <v>3</v>
      </c>
      <c r="AC86" s="1">
        <f t="shared" ref="AC86" si="138">COUNTIF(W86:AA86, "nv")</f>
        <v>1</v>
      </c>
      <c r="AD86" s="1">
        <f t="shared" ref="AD86" si="139">COUNTIF(W86:AA86, "n")</f>
        <v>0</v>
      </c>
      <c r="AE86" s="8">
        <f t="shared" ref="AE86" si="140">(AB86+0.5*AC86)/4</f>
        <v>0.875</v>
      </c>
      <c r="AF86" s="1">
        <f>IF(B86="d", 1, 0)</f>
        <v>1</v>
      </c>
      <c r="AG86" s="1">
        <f>IF(B86="r", 1, 0)</f>
        <v>0</v>
      </c>
      <c r="AH86" s="1">
        <f>AE86*AF86</f>
        <v>0.875</v>
      </c>
      <c r="AI86" s="1">
        <f>AE86*AG86</f>
        <v>0</v>
      </c>
    </row>
    <row r="87" spans="1:35" s="1" customFormat="1" x14ac:dyDescent="0.35">
      <c r="A87" s="1" t="s">
        <v>94</v>
      </c>
      <c r="B87" s="1" t="s">
        <v>39</v>
      </c>
      <c r="C87" s="1" t="s">
        <v>0</v>
      </c>
      <c r="D87" s="1" t="s">
        <v>1</v>
      </c>
      <c r="E87" s="1" t="s">
        <v>0</v>
      </c>
      <c r="F87" s="1" t="s">
        <v>0</v>
      </c>
      <c r="G87" s="1" t="s">
        <v>0</v>
      </c>
      <c r="H87" s="1" t="s">
        <v>0</v>
      </c>
      <c r="J87" s="1" t="s">
        <v>0</v>
      </c>
      <c r="K87" s="1" t="s">
        <v>0</v>
      </c>
      <c r="L87" s="1" t="s">
        <v>0</v>
      </c>
      <c r="M87" s="1" t="s">
        <v>35</v>
      </c>
      <c r="N87" s="1">
        <f t="shared" si="126"/>
        <v>8</v>
      </c>
      <c r="O87" s="1">
        <f t="shared" si="127"/>
        <v>1</v>
      </c>
      <c r="P87" s="1">
        <f t="shared" si="128"/>
        <v>1</v>
      </c>
      <c r="Q87" s="3">
        <f t="shared" si="66"/>
        <v>0.85</v>
      </c>
      <c r="R87" s="1">
        <f t="shared" si="129"/>
        <v>1</v>
      </c>
      <c r="S87" s="1">
        <f t="shared" si="130"/>
        <v>0</v>
      </c>
      <c r="T87" s="1">
        <f t="shared" si="131"/>
        <v>0.85</v>
      </c>
      <c r="U87" s="1">
        <f t="shared" si="132"/>
        <v>0</v>
      </c>
      <c r="X87" s="1" t="s">
        <v>0</v>
      </c>
      <c r="Y87" s="1" t="s">
        <v>0</v>
      </c>
      <c r="Z87" s="1" t="s">
        <v>1</v>
      </c>
      <c r="AA87" s="1" t="s">
        <v>0</v>
      </c>
      <c r="AB87" s="1">
        <f t="shared" ref="AB87:AB90" si="141">COUNTIF(W87:AA87, "y")</f>
        <v>3</v>
      </c>
      <c r="AC87" s="1">
        <f t="shared" ref="AC87:AC90" si="142">COUNTIF(W87:AA87, "nv")</f>
        <v>0</v>
      </c>
      <c r="AD87" s="1">
        <f t="shared" ref="AD87:AD90" si="143">COUNTIF(W87:AA87, "n")</f>
        <v>1</v>
      </c>
      <c r="AE87" s="8">
        <f t="shared" ref="AE87:AE90" si="144">(AB87+0.5*AC87)/4</f>
        <v>0.75</v>
      </c>
      <c r="AF87" s="1">
        <f>IF(B87="d", 1, 0)</f>
        <v>1</v>
      </c>
      <c r="AG87" s="1">
        <f>IF(B87="r", 1, 0)</f>
        <v>0</v>
      </c>
      <c r="AH87" s="1">
        <f>AE87*AF87</f>
        <v>0.75</v>
      </c>
      <c r="AI87" s="1">
        <f>AE87*AG87</f>
        <v>0</v>
      </c>
    </row>
    <row r="88" spans="1:35" s="1" customFormat="1" x14ac:dyDescent="0.35">
      <c r="A88" s="1" t="s">
        <v>95</v>
      </c>
      <c r="B88" s="1" t="s">
        <v>39</v>
      </c>
      <c r="C88" s="1" t="s">
        <v>0</v>
      </c>
      <c r="D88" s="1" t="s">
        <v>35</v>
      </c>
      <c r="E88" s="1" t="s">
        <v>0</v>
      </c>
      <c r="F88" s="1" t="s">
        <v>0</v>
      </c>
      <c r="G88" s="1" t="s">
        <v>0</v>
      </c>
      <c r="H88" s="1" t="s">
        <v>35</v>
      </c>
      <c r="J88" s="1" t="s">
        <v>0</v>
      </c>
      <c r="K88" s="1" t="s">
        <v>0</v>
      </c>
      <c r="L88" s="1" t="s">
        <v>0</v>
      </c>
      <c r="M88" s="1" t="s">
        <v>0</v>
      </c>
      <c r="N88" s="1">
        <f t="shared" si="126"/>
        <v>8</v>
      </c>
      <c r="O88" s="1">
        <f t="shared" si="127"/>
        <v>2</v>
      </c>
      <c r="P88" s="1">
        <f t="shared" si="128"/>
        <v>0</v>
      </c>
      <c r="Q88" s="3">
        <f t="shared" si="66"/>
        <v>0.9</v>
      </c>
      <c r="R88" s="1">
        <f t="shared" si="129"/>
        <v>1</v>
      </c>
      <c r="S88" s="1">
        <f t="shared" si="130"/>
        <v>0</v>
      </c>
      <c r="T88" s="1">
        <f t="shared" si="131"/>
        <v>0.9</v>
      </c>
      <c r="U88" s="1">
        <f t="shared" si="132"/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>
        <f t="shared" si="141"/>
        <v>4</v>
      </c>
      <c r="AC88" s="1">
        <f t="shared" si="142"/>
        <v>0</v>
      </c>
      <c r="AD88" s="1">
        <f t="shared" si="143"/>
        <v>0</v>
      </c>
      <c r="AE88" s="8">
        <f t="shared" si="144"/>
        <v>1</v>
      </c>
      <c r="AF88" s="1">
        <f>IF(B88="d", 1, 0)</f>
        <v>1</v>
      </c>
      <c r="AG88" s="1">
        <f>IF(B88="r", 1, 0)</f>
        <v>0</v>
      </c>
      <c r="AH88" s="1">
        <f>AE88*AF88</f>
        <v>1</v>
      </c>
      <c r="AI88" s="1">
        <f>AE88*AG88</f>
        <v>0</v>
      </c>
    </row>
    <row r="89" spans="1:35" s="1" customFormat="1" x14ac:dyDescent="0.35">
      <c r="A89" s="1" t="s">
        <v>96</v>
      </c>
      <c r="B89" s="1" t="s">
        <v>39</v>
      </c>
      <c r="C89" s="1" t="s">
        <v>0</v>
      </c>
      <c r="D89" s="1" t="s">
        <v>1</v>
      </c>
      <c r="E89" s="1" t="s">
        <v>0</v>
      </c>
      <c r="F89" s="1" t="s">
        <v>0</v>
      </c>
      <c r="G89" s="1" t="s">
        <v>0</v>
      </c>
      <c r="H89" s="1" t="s">
        <v>35</v>
      </c>
      <c r="J89" s="1" t="s">
        <v>0</v>
      </c>
      <c r="K89" s="1" t="s">
        <v>35</v>
      </c>
      <c r="L89" s="1" t="s">
        <v>0</v>
      </c>
      <c r="M89" s="1" t="s">
        <v>0</v>
      </c>
      <c r="N89" s="1">
        <f t="shared" si="126"/>
        <v>7</v>
      </c>
      <c r="O89" s="1">
        <f t="shared" si="127"/>
        <v>2</v>
      </c>
      <c r="P89" s="1">
        <f t="shared" si="128"/>
        <v>1</v>
      </c>
      <c r="Q89" s="3">
        <f t="shared" si="66"/>
        <v>0.8</v>
      </c>
      <c r="R89" s="1">
        <f t="shared" si="129"/>
        <v>1</v>
      </c>
      <c r="S89" s="1">
        <f t="shared" si="130"/>
        <v>0</v>
      </c>
      <c r="T89" s="1">
        <f t="shared" si="131"/>
        <v>0.8</v>
      </c>
      <c r="U89" s="1">
        <f t="shared" si="132"/>
        <v>0</v>
      </c>
      <c r="X89" s="1" t="s">
        <v>1</v>
      </c>
      <c r="Y89" s="1" t="s">
        <v>0</v>
      </c>
      <c r="Z89" s="1" t="s">
        <v>0</v>
      </c>
      <c r="AA89" s="1" t="s">
        <v>0</v>
      </c>
      <c r="AB89" s="1">
        <f t="shared" si="141"/>
        <v>3</v>
      </c>
      <c r="AC89" s="1">
        <f t="shared" si="142"/>
        <v>0</v>
      </c>
      <c r="AD89" s="1">
        <f t="shared" si="143"/>
        <v>1</v>
      </c>
      <c r="AE89" s="8">
        <f t="shared" si="144"/>
        <v>0.75</v>
      </c>
      <c r="AF89" s="1">
        <f>IF(B89="d", 1, 0)</f>
        <v>1</v>
      </c>
      <c r="AG89" s="1">
        <f>IF(B89="r", 1, 0)</f>
        <v>0</v>
      </c>
      <c r="AH89" s="1">
        <f>AE89*AF89</f>
        <v>0.75</v>
      </c>
      <c r="AI89" s="1">
        <f>AE89*AG89</f>
        <v>0</v>
      </c>
    </row>
    <row r="90" spans="1:35" s="1" customFormat="1" x14ac:dyDescent="0.35">
      <c r="A90" s="1" t="s">
        <v>97</v>
      </c>
      <c r="B90" s="1" t="s">
        <v>53</v>
      </c>
      <c r="C90" s="1" t="s">
        <v>1</v>
      </c>
      <c r="D90" s="1" t="s">
        <v>0</v>
      </c>
      <c r="E90" s="1" t="s">
        <v>1</v>
      </c>
      <c r="F90" s="1" t="s">
        <v>35</v>
      </c>
      <c r="G90" s="1" t="s">
        <v>1</v>
      </c>
      <c r="H90" s="1" t="s">
        <v>1</v>
      </c>
      <c r="J90" s="1" t="s">
        <v>1</v>
      </c>
      <c r="K90" s="1" t="s">
        <v>0</v>
      </c>
      <c r="L90" s="1" t="s">
        <v>0</v>
      </c>
      <c r="M90" s="1" t="s">
        <v>1</v>
      </c>
      <c r="N90" s="1">
        <f t="shared" si="126"/>
        <v>3</v>
      </c>
      <c r="O90" s="1">
        <f t="shared" si="127"/>
        <v>1</v>
      </c>
      <c r="P90" s="1">
        <f t="shared" si="128"/>
        <v>6</v>
      </c>
      <c r="Q90" s="3">
        <f t="shared" si="66"/>
        <v>0.35</v>
      </c>
      <c r="R90" s="1">
        <f t="shared" si="129"/>
        <v>0</v>
      </c>
      <c r="S90" s="1">
        <f t="shared" si="130"/>
        <v>1</v>
      </c>
      <c r="T90" s="1">
        <f t="shared" si="131"/>
        <v>0</v>
      </c>
      <c r="U90" s="1">
        <f t="shared" si="132"/>
        <v>0.35</v>
      </c>
      <c r="X90" s="1" t="s">
        <v>1</v>
      </c>
      <c r="Y90" s="1" t="s">
        <v>1</v>
      </c>
      <c r="Z90" s="1" t="s">
        <v>1</v>
      </c>
      <c r="AA90" s="1" t="s">
        <v>1</v>
      </c>
      <c r="AB90" s="1">
        <f t="shared" si="141"/>
        <v>0</v>
      </c>
      <c r="AC90" s="1">
        <f t="shared" si="142"/>
        <v>0</v>
      </c>
      <c r="AD90" s="1">
        <f t="shared" si="143"/>
        <v>4</v>
      </c>
      <c r="AE90" s="8">
        <f t="shared" si="144"/>
        <v>0</v>
      </c>
      <c r="AF90" s="1">
        <f>IF(B90="d", 1, 0)</f>
        <v>0</v>
      </c>
      <c r="AG90" s="1">
        <f>IF(B90="r", 1, 0)</f>
        <v>1</v>
      </c>
      <c r="AH90" s="1">
        <f>AE90*AF90</f>
        <v>0</v>
      </c>
      <c r="AI90" s="1">
        <f>AE90*AG90</f>
        <v>0</v>
      </c>
    </row>
    <row r="91" spans="1:35" s="1" customFormat="1" x14ac:dyDescent="0.35">
      <c r="A91" s="1" t="s">
        <v>10</v>
      </c>
      <c r="B91" s="1" t="s">
        <v>24</v>
      </c>
      <c r="C91" s="1" t="s">
        <v>0</v>
      </c>
      <c r="D91" s="1" t="s">
        <v>0</v>
      </c>
      <c r="E91" s="1" t="s">
        <v>35</v>
      </c>
      <c r="F91" s="1" t="s">
        <v>35</v>
      </c>
      <c r="G91" s="1" t="s">
        <v>1</v>
      </c>
      <c r="H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>
        <f t="shared" si="126"/>
        <v>7</v>
      </c>
      <c r="O91" s="1">
        <f t="shared" si="127"/>
        <v>2</v>
      </c>
      <c r="P91" s="1">
        <f t="shared" si="128"/>
        <v>1</v>
      </c>
      <c r="Q91" s="3">
        <f t="shared" si="66"/>
        <v>0.8</v>
      </c>
      <c r="R91" s="1">
        <f t="shared" si="129"/>
        <v>0</v>
      </c>
      <c r="S91" s="1">
        <f t="shared" si="130"/>
        <v>1</v>
      </c>
      <c r="T91" s="1">
        <f t="shared" si="131"/>
        <v>0</v>
      </c>
      <c r="U91" s="1">
        <f t="shared" si="132"/>
        <v>0.8</v>
      </c>
    </row>
    <row r="92" spans="1:35" s="1" customFormat="1" x14ac:dyDescent="0.35">
      <c r="A92" s="1" t="s">
        <v>98</v>
      </c>
      <c r="B92" s="1" t="s">
        <v>53</v>
      </c>
      <c r="C92" s="1" t="s">
        <v>1</v>
      </c>
      <c r="D92" s="1" t="s">
        <v>0</v>
      </c>
      <c r="E92" s="1" t="s">
        <v>1</v>
      </c>
      <c r="F92" s="1" t="s">
        <v>0</v>
      </c>
      <c r="G92" s="1" t="s">
        <v>1</v>
      </c>
      <c r="H92" s="1" t="s">
        <v>1</v>
      </c>
      <c r="J92" s="1" t="s">
        <v>1</v>
      </c>
      <c r="K92" s="1" t="s">
        <v>1</v>
      </c>
      <c r="L92" s="1" t="s">
        <v>1</v>
      </c>
      <c r="M92" s="1" t="s">
        <v>1</v>
      </c>
      <c r="N92" s="1">
        <f t="shared" si="126"/>
        <v>2</v>
      </c>
      <c r="O92" s="1">
        <f t="shared" si="127"/>
        <v>0</v>
      </c>
      <c r="P92" s="1">
        <f t="shared" si="128"/>
        <v>8</v>
      </c>
      <c r="Q92" s="3">
        <f t="shared" si="66"/>
        <v>0.2</v>
      </c>
      <c r="R92" s="1">
        <f t="shared" si="129"/>
        <v>0</v>
      </c>
      <c r="S92" s="1">
        <f t="shared" si="130"/>
        <v>1</v>
      </c>
      <c r="T92" s="1">
        <f t="shared" si="131"/>
        <v>0</v>
      </c>
      <c r="U92" s="1">
        <f t="shared" si="132"/>
        <v>0.2</v>
      </c>
    </row>
    <row r="93" spans="1:35" s="1" customFormat="1" x14ac:dyDescent="0.35">
      <c r="A93" s="1" t="s">
        <v>38</v>
      </c>
      <c r="B93" s="1" t="s">
        <v>39</v>
      </c>
      <c r="C93" s="1" t="s">
        <v>0</v>
      </c>
      <c r="D93" s="1" t="s">
        <v>1</v>
      </c>
      <c r="E93" s="1" t="s">
        <v>0</v>
      </c>
      <c r="F93" s="1" t="s">
        <v>0</v>
      </c>
      <c r="G93" s="1" t="s">
        <v>0</v>
      </c>
      <c r="H93" s="1" t="s">
        <v>0</v>
      </c>
      <c r="J93" s="1" t="s">
        <v>0</v>
      </c>
      <c r="K93" s="1" t="s">
        <v>0</v>
      </c>
      <c r="L93" s="1" t="s">
        <v>0</v>
      </c>
      <c r="M93" s="1" t="s">
        <v>35</v>
      </c>
      <c r="N93" s="1">
        <f t="shared" si="126"/>
        <v>8</v>
      </c>
      <c r="O93" s="1">
        <f t="shared" si="127"/>
        <v>1</v>
      </c>
      <c r="P93" s="1">
        <f t="shared" si="128"/>
        <v>1</v>
      </c>
      <c r="Q93" s="3">
        <f t="shared" si="66"/>
        <v>0.85</v>
      </c>
      <c r="R93" s="1">
        <f t="shared" si="129"/>
        <v>1</v>
      </c>
      <c r="S93" s="1">
        <f t="shared" si="130"/>
        <v>0</v>
      </c>
      <c r="T93" s="1">
        <f t="shared" si="131"/>
        <v>0.85</v>
      </c>
      <c r="U93" s="1">
        <f t="shared" si="132"/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>
        <f t="shared" ref="AB93" si="145">COUNTIF(W93:AA93, "y")</f>
        <v>4</v>
      </c>
      <c r="AC93" s="1">
        <f t="shared" ref="AC93" si="146">COUNTIF(W93:AA93, "nv")</f>
        <v>0</v>
      </c>
      <c r="AD93" s="1">
        <f t="shared" ref="AD93" si="147">COUNTIF(W93:AA93, "n")</f>
        <v>0</v>
      </c>
      <c r="AE93" s="8">
        <f t="shared" ref="AE93" si="148">(AB93+0.5*AC93)/4</f>
        <v>1</v>
      </c>
      <c r="AF93" s="1">
        <f>IF(B93="d", 1, 0)</f>
        <v>1</v>
      </c>
      <c r="AG93" s="1">
        <f>IF(B93="r", 1, 0)</f>
        <v>0</v>
      </c>
      <c r="AH93" s="1">
        <f>AE93*AF93</f>
        <v>1</v>
      </c>
      <c r="AI93" s="1">
        <f>AE93*AG93</f>
        <v>0</v>
      </c>
    </row>
    <row r="94" spans="1:35" s="1" customFormat="1" x14ac:dyDescent="0.35">
      <c r="A94" s="1" t="s">
        <v>99</v>
      </c>
      <c r="B94" s="1" t="s">
        <v>39</v>
      </c>
      <c r="C94" s="1" t="s">
        <v>0</v>
      </c>
      <c r="D94" s="1" t="s">
        <v>1</v>
      </c>
      <c r="E94" s="1" t="s">
        <v>35</v>
      </c>
      <c r="F94" s="1" t="s">
        <v>0</v>
      </c>
      <c r="G94" s="1" t="s">
        <v>0</v>
      </c>
      <c r="H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>
        <f t="shared" si="126"/>
        <v>8</v>
      </c>
      <c r="O94" s="1">
        <f t="shared" si="127"/>
        <v>1</v>
      </c>
      <c r="P94" s="1">
        <f t="shared" si="128"/>
        <v>1</v>
      </c>
      <c r="Q94" s="3">
        <f t="shared" si="66"/>
        <v>0.85</v>
      </c>
      <c r="R94" s="1">
        <f t="shared" si="129"/>
        <v>1</v>
      </c>
      <c r="S94" s="1">
        <f t="shared" si="130"/>
        <v>0</v>
      </c>
      <c r="T94" s="1">
        <f t="shared" si="131"/>
        <v>0.85</v>
      </c>
      <c r="U94" s="1">
        <f t="shared" si="132"/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>
        <f t="shared" ref="AB94" si="149">COUNTIF(W94:AA94, "y")</f>
        <v>4</v>
      </c>
      <c r="AC94" s="1">
        <f t="shared" ref="AC94" si="150">COUNTIF(W94:AA94, "nv")</f>
        <v>0</v>
      </c>
      <c r="AD94" s="1">
        <f t="shared" ref="AD94" si="151">COUNTIF(W94:AA94, "n")</f>
        <v>0</v>
      </c>
      <c r="AE94" s="8">
        <f t="shared" ref="AE94" si="152">(AB94+0.5*AC94)/4</f>
        <v>1</v>
      </c>
      <c r="AF94" s="1">
        <f>IF(B94="d", 1, 0)</f>
        <v>1</v>
      </c>
      <c r="AG94" s="1">
        <f>IF(B94="r", 1, 0)</f>
        <v>0</v>
      </c>
      <c r="AH94" s="1">
        <f>AE94*AF94</f>
        <v>1</v>
      </c>
      <c r="AI94" s="1">
        <f>AE94*AG94</f>
        <v>0</v>
      </c>
    </row>
    <row r="95" spans="1:35" s="1" customFormat="1" x14ac:dyDescent="0.35">
      <c r="A95" s="1" t="s">
        <v>100</v>
      </c>
      <c r="B95" s="1" t="s">
        <v>39</v>
      </c>
      <c r="C95" s="1" t="s">
        <v>1</v>
      </c>
      <c r="D95" s="1" t="s">
        <v>1</v>
      </c>
      <c r="E95" s="1" t="s">
        <v>0</v>
      </c>
      <c r="F95" s="1" t="s">
        <v>0</v>
      </c>
      <c r="G95" s="1" t="s">
        <v>1</v>
      </c>
      <c r="H95" s="1" t="s">
        <v>1</v>
      </c>
      <c r="J95" s="1" t="s">
        <v>0</v>
      </c>
      <c r="K95" s="1" t="s">
        <v>0</v>
      </c>
      <c r="L95" s="1" t="s">
        <v>1</v>
      </c>
      <c r="M95" s="1" t="s">
        <v>0</v>
      </c>
      <c r="N95" s="1">
        <f t="shared" si="126"/>
        <v>5</v>
      </c>
      <c r="O95" s="1">
        <f t="shared" si="127"/>
        <v>0</v>
      </c>
      <c r="P95" s="1">
        <f t="shared" si="128"/>
        <v>5</v>
      </c>
      <c r="Q95" s="3">
        <f t="shared" si="66"/>
        <v>0.5</v>
      </c>
      <c r="R95" s="1">
        <f t="shared" si="129"/>
        <v>1</v>
      </c>
      <c r="S95" s="1">
        <f t="shared" si="130"/>
        <v>0</v>
      </c>
      <c r="T95" s="1">
        <f t="shared" si="131"/>
        <v>0.5</v>
      </c>
      <c r="U95" s="1">
        <f t="shared" si="132"/>
        <v>0</v>
      </c>
    </row>
    <row r="96" spans="1:35" s="1" customFormat="1" x14ac:dyDescent="0.35">
      <c r="A96" s="1" t="s">
        <v>101</v>
      </c>
      <c r="B96" s="1" t="s">
        <v>53</v>
      </c>
      <c r="C96" s="1" t="s">
        <v>1</v>
      </c>
      <c r="D96" s="1" t="s">
        <v>0</v>
      </c>
      <c r="E96" s="1" t="s">
        <v>1</v>
      </c>
      <c r="F96" s="1" t="s">
        <v>0</v>
      </c>
      <c r="G96" s="1" t="s">
        <v>1</v>
      </c>
      <c r="H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>
        <f t="shared" si="126"/>
        <v>7</v>
      </c>
      <c r="O96" s="1">
        <f t="shared" si="127"/>
        <v>0</v>
      </c>
      <c r="P96" s="1">
        <f t="shared" si="128"/>
        <v>3</v>
      </c>
      <c r="Q96" s="3">
        <f t="shared" si="66"/>
        <v>0.7</v>
      </c>
      <c r="R96" s="1">
        <f t="shared" si="129"/>
        <v>0</v>
      </c>
      <c r="S96" s="1">
        <f t="shared" si="130"/>
        <v>1</v>
      </c>
      <c r="T96" s="1">
        <f t="shared" si="131"/>
        <v>0</v>
      </c>
      <c r="U96" s="1">
        <f t="shared" si="132"/>
        <v>0.7</v>
      </c>
      <c r="X96" s="1" t="s">
        <v>1</v>
      </c>
      <c r="Y96" s="1" t="s">
        <v>1</v>
      </c>
      <c r="Z96" s="1" t="s">
        <v>0</v>
      </c>
      <c r="AA96" s="1" t="s">
        <v>1</v>
      </c>
      <c r="AB96" s="1">
        <f t="shared" ref="AB96" si="153">COUNTIF(W96:AA96, "y")</f>
        <v>1</v>
      </c>
      <c r="AC96" s="1">
        <f t="shared" ref="AC96" si="154">COUNTIF(W96:AA96, "nv")</f>
        <v>0</v>
      </c>
      <c r="AD96" s="1">
        <f t="shared" ref="AD96" si="155">COUNTIF(W96:AA96, "n")</f>
        <v>3</v>
      </c>
      <c r="AE96" s="8">
        <f t="shared" ref="AE96" si="156">(AB96+0.5*AC96)/4</f>
        <v>0.25</v>
      </c>
      <c r="AF96" s="1">
        <f>IF(B96="d", 1, 0)</f>
        <v>0</v>
      </c>
      <c r="AG96" s="1">
        <f>IF(B96="r", 1, 0)</f>
        <v>1</v>
      </c>
      <c r="AH96" s="1">
        <f>AE96*AF96</f>
        <v>0</v>
      </c>
      <c r="AI96" s="1">
        <f>AE96*AG96</f>
        <v>0.25</v>
      </c>
    </row>
    <row r="97" spans="1:35" s="1" customFormat="1" x14ac:dyDescent="0.35">
      <c r="A97" s="1" t="s">
        <v>102</v>
      </c>
      <c r="B97" s="1" t="s">
        <v>39</v>
      </c>
      <c r="C97" s="1" t="s">
        <v>0</v>
      </c>
      <c r="D97" s="1" t="s">
        <v>1</v>
      </c>
      <c r="E97" s="1" t="s">
        <v>0</v>
      </c>
      <c r="F97" s="1" t="s">
        <v>0</v>
      </c>
      <c r="G97" s="1" t="s">
        <v>0</v>
      </c>
      <c r="H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>
        <f t="shared" si="126"/>
        <v>9</v>
      </c>
      <c r="O97" s="1">
        <f t="shared" si="127"/>
        <v>0</v>
      </c>
      <c r="P97" s="1">
        <f t="shared" si="128"/>
        <v>1</v>
      </c>
      <c r="Q97" s="3">
        <f t="shared" si="66"/>
        <v>0.9</v>
      </c>
      <c r="R97" s="1">
        <f t="shared" si="129"/>
        <v>1</v>
      </c>
      <c r="S97" s="1">
        <f t="shared" si="130"/>
        <v>0</v>
      </c>
      <c r="T97" s="1">
        <f t="shared" si="131"/>
        <v>0.9</v>
      </c>
      <c r="U97" s="1">
        <f t="shared" si="132"/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>
        <f t="shared" ref="AB97" si="157">COUNTIF(W97:AA97, "y")</f>
        <v>4</v>
      </c>
      <c r="AC97" s="1">
        <f t="shared" ref="AC97" si="158">COUNTIF(W97:AA97, "nv")</f>
        <v>0</v>
      </c>
      <c r="AD97" s="1">
        <f t="shared" ref="AD97" si="159">COUNTIF(W97:AA97, "n")</f>
        <v>0</v>
      </c>
      <c r="AE97" s="8">
        <f t="shared" ref="AE97" si="160">(AB97+0.5*AC97)/4</f>
        <v>1</v>
      </c>
      <c r="AF97" s="1">
        <f>IF(B97="d", 1, 0)</f>
        <v>1</v>
      </c>
      <c r="AG97" s="1">
        <f>IF(B97="r", 1, 0)</f>
        <v>0</v>
      </c>
      <c r="AH97" s="1">
        <f>AE97*AF97</f>
        <v>1</v>
      </c>
      <c r="AI97" s="1">
        <f>AE97*AG97</f>
        <v>0</v>
      </c>
    </row>
    <row r="98" spans="1:35" s="1" customFormat="1" x14ac:dyDescent="0.35">
      <c r="A98" s="1" t="s">
        <v>103</v>
      </c>
      <c r="B98" s="1" t="s">
        <v>53</v>
      </c>
      <c r="C98" s="1" t="s">
        <v>1</v>
      </c>
      <c r="D98" s="1" t="s">
        <v>0</v>
      </c>
      <c r="E98" s="1" t="s">
        <v>35</v>
      </c>
      <c r="F98" s="1" t="s">
        <v>0</v>
      </c>
      <c r="G98" s="1" t="s">
        <v>0</v>
      </c>
      <c r="H98" s="1" t="s">
        <v>0</v>
      </c>
      <c r="J98" s="1" t="s">
        <v>0</v>
      </c>
      <c r="K98" s="1" t="s">
        <v>0</v>
      </c>
      <c r="L98" s="1" t="s">
        <v>0</v>
      </c>
      <c r="M98" s="1" t="s">
        <v>35</v>
      </c>
      <c r="N98" s="1">
        <f t="shared" si="126"/>
        <v>7</v>
      </c>
      <c r="O98" s="1">
        <f t="shared" si="127"/>
        <v>2</v>
      </c>
      <c r="P98" s="1">
        <f t="shared" si="128"/>
        <v>1</v>
      </c>
      <c r="Q98" s="3">
        <f t="shared" si="66"/>
        <v>0.8</v>
      </c>
      <c r="R98" s="1">
        <f t="shared" si="129"/>
        <v>0</v>
      </c>
      <c r="S98" s="1">
        <f t="shared" si="130"/>
        <v>1</v>
      </c>
      <c r="T98" s="1">
        <f t="shared" si="131"/>
        <v>0</v>
      </c>
      <c r="U98" s="1">
        <f t="shared" si="132"/>
        <v>0.8</v>
      </c>
    </row>
    <row r="99" spans="1:35" s="1" customFormat="1" x14ac:dyDescent="0.35">
      <c r="A99" s="1" t="s">
        <v>104</v>
      </c>
      <c r="B99" s="1" t="s">
        <v>53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>
        <f t="shared" si="126"/>
        <v>10</v>
      </c>
      <c r="O99" s="1">
        <f t="shared" si="127"/>
        <v>0</v>
      </c>
      <c r="P99" s="1">
        <f t="shared" si="128"/>
        <v>0</v>
      </c>
      <c r="Q99" s="3">
        <f t="shared" si="66"/>
        <v>1</v>
      </c>
      <c r="R99" s="1">
        <f t="shared" si="129"/>
        <v>0</v>
      </c>
      <c r="S99" s="1">
        <f t="shared" si="130"/>
        <v>1</v>
      </c>
      <c r="T99" s="1">
        <f t="shared" si="131"/>
        <v>0</v>
      </c>
      <c r="U99" s="1">
        <f t="shared" si="132"/>
        <v>1</v>
      </c>
    </row>
    <row r="100" spans="1:35" s="1" customFormat="1" x14ac:dyDescent="0.35">
      <c r="A100" s="1" t="s">
        <v>105</v>
      </c>
      <c r="B100" s="1" t="s">
        <v>39</v>
      </c>
      <c r="C100" s="1" t="s">
        <v>0</v>
      </c>
      <c r="D100" s="1" t="s">
        <v>1</v>
      </c>
      <c r="E100" s="1" t="s">
        <v>0</v>
      </c>
      <c r="F100" s="1" t="s">
        <v>0</v>
      </c>
      <c r="G100" s="1" t="s">
        <v>0</v>
      </c>
      <c r="H100" s="1" t="s">
        <v>0</v>
      </c>
      <c r="J100" s="1" t="s">
        <v>1</v>
      </c>
      <c r="K100" s="1" t="s">
        <v>1</v>
      </c>
      <c r="L100" s="1" t="s">
        <v>1</v>
      </c>
      <c r="M100" s="1" t="s">
        <v>0</v>
      </c>
      <c r="N100" s="1">
        <f t="shared" si="126"/>
        <v>6</v>
      </c>
      <c r="O100" s="1">
        <f t="shared" si="127"/>
        <v>0</v>
      </c>
      <c r="P100" s="1">
        <f t="shared" si="128"/>
        <v>4</v>
      </c>
      <c r="Q100" s="3">
        <f t="shared" si="66"/>
        <v>0.6</v>
      </c>
      <c r="R100" s="1">
        <f t="shared" si="129"/>
        <v>1</v>
      </c>
      <c r="S100" s="1">
        <f t="shared" si="130"/>
        <v>0</v>
      </c>
      <c r="T100" s="1">
        <f t="shared" si="131"/>
        <v>0.6</v>
      </c>
      <c r="U100" s="1">
        <f t="shared" si="132"/>
        <v>0</v>
      </c>
      <c r="X100" s="1" t="s">
        <v>0</v>
      </c>
      <c r="Y100" s="1" t="s">
        <v>0</v>
      </c>
      <c r="Z100" s="1" t="s">
        <v>1</v>
      </c>
      <c r="AA100" s="1" t="s">
        <v>0</v>
      </c>
      <c r="AB100" s="1">
        <f t="shared" ref="AB100" si="161">COUNTIF(W100:AA100, "y")</f>
        <v>3</v>
      </c>
      <c r="AC100" s="1">
        <f t="shared" ref="AC100" si="162">COUNTIF(W100:AA100, "nv")</f>
        <v>0</v>
      </c>
      <c r="AD100" s="1">
        <f t="shared" ref="AD100" si="163">COUNTIF(W100:AA100, "n")</f>
        <v>1</v>
      </c>
      <c r="AE100" s="8">
        <f t="shared" ref="AE100" si="164">(AB100+0.5*AC100)/4</f>
        <v>0.75</v>
      </c>
      <c r="AF100" s="1">
        <f>IF(B100="d", 1, 0)</f>
        <v>1</v>
      </c>
      <c r="AG100" s="1">
        <f>IF(B100="r", 1, 0)</f>
        <v>0</v>
      </c>
      <c r="AH100" s="1">
        <f>AE100*AF100</f>
        <v>0.75</v>
      </c>
      <c r="AI100" s="1">
        <f>AE100*AG100</f>
        <v>0</v>
      </c>
    </row>
    <row r="101" spans="1:35" s="1" customFormat="1" x14ac:dyDescent="0.35">
      <c r="A101" s="1" t="s">
        <v>106</v>
      </c>
      <c r="B101" s="1" t="s">
        <v>53</v>
      </c>
      <c r="C101" s="1" t="s">
        <v>0</v>
      </c>
      <c r="D101" s="1" t="s">
        <v>1</v>
      </c>
      <c r="E101" s="1" t="s">
        <v>1</v>
      </c>
      <c r="F101" s="1" t="s">
        <v>0</v>
      </c>
      <c r="G101" s="1" t="s">
        <v>0</v>
      </c>
      <c r="H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>
        <f t="shared" si="126"/>
        <v>8</v>
      </c>
      <c r="O101" s="1">
        <f t="shared" si="127"/>
        <v>0</v>
      </c>
      <c r="P101" s="1">
        <f t="shared" si="128"/>
        <v>2</v>
      </c>
      <c r="Q101" s="3">
        <f t="shared" si="66"/>
        <v>0.8</v>
      </c>
      <c r="R101" s="1">
        <f t="shared" si="129"/>
        <v>0</v>
      </c>
      <c r="S101" s="1">
        <f t="shared" si="130"/>
        <v>1</v>
      </c>
      <c r="T101" s="1">
        <f t="shared" si="131"/>
        <v>0</v>
      </c>
      <c r="U101" s="1">
        <f t="shared" si="132"/>
        <v>0.8</v>
      </c>
      <c r="X101" s="1" t="s">
        <v>1</v>
      </c>
      <c r="Y101" s="1" t="s">
        <v>1</v>
      </c>
      <c r="Z101" s="1" t="s">
        <v>0</v>
      </c>
      <c r="AA101" s="1" t="s">
        <v>1</v>
      </c>
      <c r="AB101" s="1">
        <f t="shared" ref="AB101" si="165">COUNTIF(W101:AA101, "y")</f>
        <v>1</v>
      </c>
      <c r="AC101" s="1">
        <f t="shared" ref="AC101" si="166">COUNTIF(W101:AA101, "nv")</f>
        <v>0</v>
      </c>
      <c r="AD101" s="1">
        <f t="shared" ref="AD101" si="167">COUNTIF(W101:AA101, "n")</f>
        <v>3</v>
      </c>
      <c r="AE101" s="8">
        <f t="shared" ref="AE101" si="168">(AB101+0.5*AC101)/4</f>
        <v>0.25</v>
      </c>
      <c r="AF101" s="1">
        <f>IF(B101="d", 1, 0)</f>
        <v>0</v>
      </c>
      <c r="AG101" s="1">
        <f>IF(B101="r", 1, 0)</f>
        <v>1</v>
      </c>
      <c r="AH101" s="1">
        <f>AE101*AF101</f>
        <v>0</v>
      </c>
      <c r="AI101" s="1">
        <f>AE101*AG101</f>
        <v>0.25</v>
      </c>
    </row>
    <row r="102" spans="1:35" s="1" customFormat="1" x14ac:dyDescent="0.35">
      <c r="A102" s="1" t="s">
        <v>107</v>
      </c>
      <c r="B102" s="1" t="s">
        <v>39</v>
      </c>
      <c r="C102" s="1" t="s">
        <v>0</v>
      </c>
      <c r="D102" s="1" t="s">
        <v>1</v>
      </c>
      <c r="E102" s="1" t="s">
        <v>0</v>
      </c>
      <c r="F102" s="1" t="s">
        <v>0</v>
      </c>
      <c r="G102" s="1" t="s">
        <v>0</v>
      </c>
      <c r="H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>
        <f t="shared" si="126"/>
        <v>9</v>
      </c>
      <c r="O102" s="1">
        <f t="shared" si="127"/>
        <v>0</v>
      </c>
      <c r="P102" s="1">
        <f t="shared" si="128"/>
        <v>1</v>
      </c>
      <c r="Q102" s="3">
        <f t="shared" si="66"/>
        <v>0.9</v>
      </c>
      <c r="R102" s="1">
        <f t="shared" si="129"/>
        <v>1</v>
      </c>
      <c r="S102" s="1">
        <f t="shared" si="130"/>
        <v>0</v>
      </c>
      <c r="T102" s="1">
        <f t="shared" si="131"/>
        <v>0.9</v>
      </c>
      <c r="U102" s="1">
        <f t="shared" si="132"/>
        <v>0</v>
      </c>
    </row>
    <row r="103" spans="1:35" s="1" customFormat="1" x14ac:dyDescent="0.35">
      <c r="A103" s="1" t="s">
        <v>108</v>
      </c>
      <c r="B103" s="1" t="s">
        <v>39</v>
      </c>
      <c r="C103" s="1" t="s">
        <v>0</v>
      </c>
      <c r="D103" s="1" t="s">
        <v>1</v>
      </c>
      <c r="E103" s="1" t="s">
        <v>0</v>
      </c>
      <c r="F103" s="1" t="s">
        <v>0</v>
      </c>
      <c r="G103" s="1" t="s">
        <v>0</v>
      </c>
      <c r="H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>
        <f t="shared" si="126"/>
        <v>9</v>
      </c>
      <c r="O103" s="1">
        <f t="shared" si="127"/>
        <v>0</v>
      </c>
      <c r="P103" s="1">
        <f t="shared" si="128"/>
        <v>1</v>
      </c>
      <c r="Q103" s="3">
        <f t="shared" si="66"/>
        <v>0.9</v>
      </c>
      <c r="R103" s="1">
        <f t="shared" si="129"/>
        <v>1</v>
      </c>
      <c r="S103" s="1">
        <f t="shared" si="130"/>
        <v>0</v>
      </c>
      <c r="T103" s="1">
        <f t="shared" si="131"/>
        <v>0.9</v>
      </c>
      <c r="U103" s="1">
        <f t="shared" si="132"/>
        <v>0</v>
      </c>
    </row>
    <row r="104" spans="1:35" s="1" customFormat="1" x14ac:dyDescent="0.35">
      <c r="A104" s="1" t="s">
        <v>109</v>
      </c>
      <c r="B104" s="1" t="s">
        <v>53</v>
      </c>
      <c r="C104" s="1" t="s">
        <v>1</v>
      </c>
      <c r="D104" s="1" t="s">
        <v>0</v>
      </c>
      <c r="E104" s="1" t="s">
        <v>1</v>
      </c>
      <c r="F104" s="1" t="s">
        <v>0</v>
      </c>
      <c r="G104" s="1" t="s">
        <v>1</v>
      </c>
      <c r="H104" s="1" t="s">
        <v>1</v>
      </c>
      <c r="J104" s="1" t="s">
        <v>0</v>
      </c>
      <c r="K104" s="1" t="s">
        <v>0</v>
      </c>
      <c r="L104" s="1" t="s">
        <v>0</v>
      </c>
      <c r="M104" s="1" t="s">
        <v>35</v>
      </c>
      <c r="N104" s="1">
        <f t="shared" si="126"/>
        <v>5</v>
      </c>
      <c r="O104" s="1">
        <f t="shared" si="127"/>
        <v>1</v>
      </c>
      <c r="P104" s="1">
        <f t="shared" si="128"/>
        <v>4</v>
      </c>
      <c r="Q104" s="3">
        <f t="shared" si="66"/>
        <v>0.55000000000000004</v>
      </c>
      <c r="R104" s="1">
        <f t="shared" si="129"/>
        <v>0</v>
      </c>
      <c r="S104" s="1">
        <f t="shared" si="130"/>
        <v>1</v>
      </c>
      <c r="T104" s="1">
        <f t="shared" si="131"/>
        <v>0</v>
      </c>
      <c r="U104" s="1">
        <f t="shared" si="132"/>
        <v>0.55000000000000004</v>
      </c>
      <c r="X104" s="1" t="s">
        <v>1</v>
      </c>
      <c r="Y104" s="1" t="s">
        <v>1</v>
      </c>
      <c r="Z104" s="1" t="s">
        <v>0</v>
      </c>
      <c r="AA104" s="1" t="s">
        <v>1</v>
      </c>
      <c r="AB104" s="1">
        <f t="shared" ref="AB104" si="169">COUNTIF(W104:AA104, "y")</f>
        <v>1</v>
      </c>
      <c r="AC104" s="1">
        <f t="shared" ref="AC104" si="170">COUNTIF(W104:AA104, "nv")</f>
        <v>0</v>
      </c>
      <c r="AD104" s="1">
        <f t="shared" ref="AD104" si="171">COUNTIF(W104:AA104, "n")</f>
        <v>3</v>
      </c>
      <c r="AE104" s="8">
        <f t="shared" ref="AE104" si="172">(AB104+0.5*AC104)/4</f>
        <v>0.25</v>
      </c>
      <c r="AF104" s="1">
        <f>IF(B104="d", 1, 0)</f>
        <v>0</v>
      </c>
      <c r="AG104" s="1">
        <f>IF(B104="r", 1, 0)</f>
        <v>1</v>
      </c>
      <c r="AH104" s="1">
        <f>AE104*AF104</f>
        <v>0</v>
      </c>
      <c r="AI104" s="1">
        <f>AE104*AG104</f>
        <v>0.25</v>
      </c>
    </row>
    <row r="105" spans="1:35" s="1" customFormat="1" x14ac:dyDescent="0.35">
      <c r="A105" s="1" t="s">
        <v>110</v>
      </c>
      <c r="B105" s="1" t="s">
        <v>53</v>
      </c>
      <c r="C105" s="1" t="s">
        <v>1</v>
      </c>
      <c r="D105" s="1" t="s">
        <v>0</v>
      </c>
      <c r="E105" s="1" t="s">
        <v>35</v>
      </c>
      <c r="F105" s="1" t="s">
        <v>0</v>
      </c>
      <c r="G105" s="1" t="s">
        <v>1</v>
      </c>
      <c r="H105" s="1" t="s">
        <v>1</v>
      </c>
      <c r="J105" s="1" t="s">
        <v>1</v>
      </c>
      <c r="K105" s="1" t="s">
        <v>0</v>
      </c>
      <c r="L105" s="1" t="s">
        <v>0</v>
      </c>
      <c r="M105" s="1" t="s">
        <v>0</v>
      </c>
      <c r="N105" s="1">
        <f t="shared" si="126"/>
        <v>5</v>
      </c>
      <c r="O105" s="1">
        <f t="shared" si="127"/>
        <v>1</v>
      </c>
      <c r="P105" s="1">
        <f t="shared" si="128"/>
        <v>4</v>
      </c>
      <c r="Q105" s="3">
        <f t="shared" si="66"/>
        <v>0.55000000000000004</v>
      </c>
      <c r="R105" s="1">
        <f t="shared" si="129"/>
        <v>0</v>
      </c>
      <c r="S105" s="1">
        <f t="shared" si="130"/>
        <v>1</v>
      </c>
      <c r="T105" s="1">
        <f t="shared" si="131"/>
        <v>0</v>
      </c>
      <c r="U105" s="1">
        <f t="shared" si="132"/>
        <v>0.55000000000000004</v>
      </c>
    </row>
    <row r="106" spans="1:35" s="1" customFormat="1" x14ac:dyDescent="0.35">
      <c r="A106" s="1" t="s">
        <v>12</v>
      </c>
      <c r="B106" s="1" t="s">
        <v>53</v>
      </c>
      <c r="C106" s="1" t="s">
        <v>1</v>
      </c>
      <c r="D106" s="1" t="s">
        <v>0</v>
      </c>
      <c r="E106" s="1" t="s">
        <v>1</v>
      </c>
      <c r="F106" s="1" t="s">
        <v>0</v>
      </c>
      <c r="G106" s="1" t="s">
        <v>1</v>
      </c>
      <c r="H106" s="1" t="s">
        <v>35</v>
      </c>
      <c r="J106" s="1" t="s">
        <v>0</v>
      </c>
      <c r="K106" s="1" t="s">
        <v>0</v>
      </c>
      <c r="L106" s="1" t="s">
        <v>0</v>
      </c>
      <c r="M106" s="1" t="s">
        <v>0</v>
      </c>
      <c r="N106" s="1">
        <f t="shared" si="126"/>
        <v>6</v>
      </c>
      <c r="O106" s="1">
        <f t="shared" si="127"/>
        <v>1</v>
      </c>
      <c r="P106" s="1">
        <f t="shared" si="128"/>
        <v>3</v>
      </c>
      <c r="Q106" s="3">
        <f t="shared" si="66"/>
        <v>0.65</v>
      </c>
      <c r="R106" s="1">
        <f t="shared" si="129"/>
        <v>0</v>
      </c>
      <c r="S106" s="1">
        <f t="shared" si="130"/>
        <v>1</v>
      </c>
      <c r="T106" s="1">
        <f t="shared" si="131"/>
        <v>0</v>
      </c>
      <c r="U106" s="1">
        <f t="shared" si="132"/>
        <v>0.65</v>
      </c>
    </row>
    <row r="107" spans="1:35" s="1" customFormat="1" x14ac:dyDescent="0.35">
      <c r="A107" s="1" t="s">
        <v>111</v>
      </c>
      <c r="B107" s="1" t="s">
        <v>39</v>
      </c>
      <c r="C107" s="1" t="s">
        <v>0</v>
      </c>
      <c r="D107" s="1" t="s">
        <v>1</v>
      </c>
      <c r="E107" s="1" t="s">
        <v>0</v>
      </c>
      <c r="F107" s="1" t="s">
        <v>0</v>
      </c>
      <c r="G107" s="1" t="s">
        <v>0</v>
      </c>
      <c r="H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>
        <f t="shared" si="126"/>
        <v>9</v>
      </c>
      <c r="O107" s="1">
        <f t="shared" si="127"/>
        <v>0</v>
      </c>
      <c r="P107" s="1">
        <f t="shared" si="128"/>
        <v>1</v>
      </c>
      <c r="Q107" s="3">
        <f t="shared" si="66"/>
        <v>0.9</v>
      </c>
      <c r="R107" s="1">
        <f t="shared" si="129"/>
        <v>1</v>
      </c>
      <c r="S107" s="1">
        <f t="shared" si="130"/>
        <v>0</v>
      </c>
      <c r="T107" s="1">
        <f t="shared" si="131"/>
        <v>0.9</v>
      </c>
      <c r="U107" s="1">
        <f t="shared" si="132"/>
        <v>0</v>
      </c>
    </row>
    <row r="108" spans="1:35" s="1" customFormat="1" x14ac:dyDescent="0.35">
      <c r="A108" s="1" t="s">
        <v>112</v>
      </c>
      <c r="B108" s="1" t="s">
        <v>39</v>
      </c>
      <c r="C108" s="1" t="s">
        <v>0</v>
      </c>
      <c r="D108" s="1" t="s">
        <v>1</v>
      </c>
      <c r="E108" s="1" t="s">
        <v>0</v>
      </c>
      <c r="F108" s="1" t="s">
        <v>0</v>
      </c>
      <c r="G108" s="1" t="s">
        <v>0</v>
      </c>
      <c r="H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>
        <f t="shared" si="126"/>
        <v>9</v>
      </c>
      <c r="O108" s="1">
        <f t="shared" si="127"/>
        <v>0</v>
      </c>
      <c r="P108" s="1">
        <f t="shared" si="128"/>
        <v>1</v>
      </c>
      <c r="Q108" s="3">
        <f t="shared" si="66"/>
        <v>0.9</v>
      </c>
      <c r="R108" s="1">
        <f t="shared" si="129"/>
        <v>1</v>
      </c>
      <c r="S108" s="1">
        <f t="shared" si="130"/>
        <v>0</v>
      </c>
      <c r="T108" s="1">
        <f t="shared" si="131"/>
        <v>0.9</v>
      </c>
      <c r="U108" s="1">
        <f t="shared" si="132"/>
        <v>0</v>
      </c>
      <c r="X108" s="1" t="s">
        <v>0</v>
      </c>
      <c r="Y108" s="1" t="s">
        <v>35</v>
      </c>
      <c r="Z108" s="1" t="s">
        <v>0</v>
      </c>
      <c r="AA108" s="1" t="s">
        <v>0</v>
      </c>
      <c r="AB108" s="1">
        <f t="shared" ref="AB108" si="173">COUNTIF(W108:AA108, "y")</f>
        <v>3</v>
      </c>
      <c r="AC108" s="1">
        <f t="shared" ref="AC108" si="174">COUNTIF(W108:AA108, "nv")</f>
        <v>1</v>
      </c>
      <c r="AD108" s="1">
        <f t="shared" ref="AD108" si="175">COUNTIF(W108:AA108, "n")</f>
        <v>0</v>
      </c>
      <c r="AE108" s="8">
        <f t="shared" ref="AE108" si="176">(AB108+0.5*AC108)/4</f>
        <v>0.875</v>
      </c>
      <c r="AF108" s="1">
        <f>IF(B108="d", 1, 0)</f>
        <v>1</v>
      </c>
      <c r="AG108" s="1">
        <f>IF(B108="r", 1, 0)</f>
        <v>0</v>
      </c>
      <c r="AH108" s="1">
        <f>AE108*AF108</f>
        <v>0.875</v>
      </c>
      <c r="AI108" s="1">
        <f>AE108*AG108</f>
        <v>0</v>
      </c>
    </row>
    <row r="109" spans="1:35" s="1" customFormat="1" x14ac:dyDescent="0.35">
      <c r="A109" s="1" t="s">
        <v>113</v>
      </c>
      <c r="B109" s="1" t="s">
        <v>53</v>
      </c>
      <c r="C109" s="1" t="s">
        <v>1</v>
      </c>
      <c r="D109" s="1" t="s">
        <v>0</v>
      </c>
      <c r="E109" s="1" t="s">
        <v>35</v>
      </c>
      <c r="F109" s="1" t="s">
        <v>35</v>
      </c>
      <c r="G109" s="1" t="s">
        <v>1</v>
      </c>
      <c r="H109" s="1" t="s">
        <v>1</v>
      </c>
      <c r="J109" s="1" t="s">
        <v>1</v>
      </c>
      <c r="K109" s="1" t="s">
        <v>0</v>
      </c>
      <c r="L109" s="1" t="s">
        <v>0</v>
      </c>
      <c r="M109" s="1" t="s">
        <v>1</v>
      </c>
      <c r="N109" s="1">
        <f t="shared" si="126"/>
        <v>3</v>
      </c>
      <c r="O109" s="1">
        <f t="shared" si="127"/>
        <v>2</v>
      </c>
      <c r="P109" s="1">
        <f t="shared" si="128"/>
        <v>5</v>
      </c>
      <c r="Q109" s="3">
        <f t="shared" si="66"/>
        <v>0.4</v>
      </c>
      <c r="R109" s="1">
        <f t="shared" si="129"/>
        <v>0</v>
      </c>
      <c r="S109" s="1">
        <f t="shared" si="130"/>
        <v>1</v>
      </c>
      <c r="T109" s="1">
        <f t="shared" si="131"/>
        <v>0</v>
      </c>
      <c r="U109" s="1">
        <f t="shared" si="132"/>
        <v>0.4</v>
      </c>
      <c r="X109" s="1" t="s">
        <v>1</v>
      </c>
      <c r="Y109" s="1" t="s">
        <v>1</v>
      </c>
      <c r="Z109" s="1" t="s">
        <v>1</v>
      </c>
      <c r="AA109" s="1" t="s">
        <v>1</v>
      </c>
      <c r="AB109" s="1">
        <f t="shared" ref="AB109:AB111" si="177">COUNTIF(W109:AA109, "y")</f>
        <v>0</v>
      </c>
      <c r="AC109" s="1">
        <f t="shared" ref="AC109:AC111" si="178">COUNTIF(W109:AA109, "nv")</f>
        <v>0</v>
      </c>
      <c r="AD109" s="1">
        <f t="shared" ref="AD109:AD111" si="179">COUNTIF(W109:AA109, "n")</f>
        <v>4</v>
      </c>
      <c r="AE109" s="8">
        <f t="shared" ref="AE109:AE111" si="180">(AB109+0.5*AC109)/4</f>
        <v>0</v>
      </c>
      <c r="AF109" s="1">
        <f>IF(B109="d", 1, 0)</f>
        <v>0</v>
      </c>
      <c r="AG109" s="1">
        <f>IF(B109="r", 1, 0)</f>
        <v>1</v>
      </c>
      <c r="AH109" s="1">
        <f>AE109*AF109</f>
        <v>0</v>
      </c>
      <c r="AI109" s="1">
        <f>AE109*AG109</f>
        <v>0</v>
      </c>
    </row>
    <row r="110" spans="1:35" s="1" customFormat="1" x14ac:dyDescent="0.35">
      <c r="A110" s="1" t="s">
        <v>114</v>
      </c>
      <c r="B110" s="1" t="s">
        <v>39</v>
      </c>
      <c r="C110" s="1" t="s">
        <v>0</v>
      </c>
      <c r="D110" s="1" t="s">
        <v>1</v>
      </c>
      <c r="E110" s="1" t="s">
        <v>0</v>
      </c>
      <c r="F110" s="1" t="s">
        <v>0</v>
      </c>
      <c r="G110" s="1" t="s">
        <v>0</v>
      </c>
      <c r="H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>
        <f t="shared" si="126"/>
        <v>9</v>
      </c>
      <c r="O110" s="1">
        <f t="shared" si="127"/>
        <v>0</v>
      </c>
      <c r="P110" s="1">
        <f t="shared" si="128"/>
        <v>1</v>
      </c>
      <c r="Q110" s="3">
        <f t="shared" si="66"/>
        <v>0.9</v>
      </c>
      <c r="R110" s="1">
        <f t="shared" si="129"/>
        <v>1</v>
      </c>
      <c r="S110" s="1">
        <f t="shared" si="130"/>
        <v>0</v>
      </c>
      <c r="T110" s="1">
        <f t="shared" si="131"/>
        <v>0.9</v>
      </c>
      <c r="U110" s="1">
        <f t="shared" si="132"/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>
        <f t="shared" si="177"/>
        <v>4</v>
      </c>
      <c r="AC110" s="1">
        <f t="shared" si="178"/>
        <v>0</v>
      </c>
      <c r="AD110" s="1">
        <f t="shared" si="179"/>
        <v>0</v>
      </c>
      <c r="AE110" s="8">
        <f t="shared" si="180"/>
        <v>1</v>
      </c>
      <c r="AF110" s="1">
        <f>IF(B110="d", 1, 0)</f>
        <v>1</v>
      </c>
      <c r="AG110" s="1">
        <f>IF(B110="r", 1, 0)</f>
        <v>0</v>
      </c>
      <c r="AH110" s="1">
        <f>AE110*AF110</f>
        <v>1</v>
      </c>
      <c r="AI110" s="1">
        <f>AE110*AG110</f>
        <v>0</v>
      </c>
    </row>
    <row r="111" spans="1:35" s="1" customFormat="1" x14ac:dyDescent="0.35">
      <c r="A111" s="1" t="s">
        <v>115</v>
      </c>
      <c r="B111" s="1" t="s">
        <v>39</v>
      </c>
      <c r="C111" s="1" t="s">
        <v>35</v>
      </c>
      <c r="D111" s="1" t="s">
        <v>1</v>
      </c>
      <c r="E111" s="1" t="s">
        <v>0</v>
      </c>
      <c r="F111" s="1" t="s">
        <v>0</v>
      </c>
      <c r="G111" s="1" t="s">
        <v>0</v>
      </c>
      <c r="H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>
        <f t="shared" si="126"/>
        <v>8</v>
      </c>
      <c r="O111" s="1">
        <f t="shared" si="127"/>
        <v>1</v>
      </c>
      <c r="P111" s="1">
        <f t="shared" si="128"/>
        <v>1</v>
      </c>
      <c r="Q111" s="3">
        <f t="shared" si="66"/>
        <v>0.85</v>
      </c>
      <c r="R111" s="1">
        <f t="shared" si="129"/>
        <v>1</v>
      </c>
      <c r="S111" s="1">
        <f t="shared" si="130"/>
        <v>0</v>
      </c>
      <c r="T111" s="1">
        <f t="shared" si="131"/>
        <v>0.85</v>
      </c>
      <c r="U111" s="1">
        <f t="shared" si="132"/>
        <v>0</v>
      </c>
      <c r="X111" s="1" t="s">
        <v>0</v>
      </c>
      <c r="Y111" s="1" t="s">
        <v>0</v>
      </c>
      <c r="Z111" s="1" t="s">
        <v>35</v>
      </c>
      <c r="AA111" s="1" t="s">
        <v>0</v>
      </c>
      <c r="AB111" s="1">
        <f t="shared" si="177"/>
        <v>3</v>
      </c>
      <c r="AC111" s="1">
        <f t="shared" si="178"/>
        <v>1</v>
      </c>
      <c r="AD111" s="1">
        <f t="shared" si="179"/>
        <v>0</v>
      </c>
      <c r="AE111" s="8">
        <f t="shared" si="180"/>
        <v>0.875</v>
      </c>
      <c r="AF111" s="1">
        <f>IF(B111="d", 1, 0)</f>
        <v>1</v>
      </c>
      <c r="AG111" s="1">
        <f>IF(B111="r", 1, 0)</f>
        <v>0</v>
      </c>
      <c r="AH111" s="1">
        <f>AE111*AF111</f>
        <v>0.875</v>
      </c>
      <c r="AI111" s="1">
        <f>AE111*AG111</f>
        <v>0</v>
      </c>
    </row>
    <row r="112" spans="1:35" s="1" customFormat="1" x14ac:dyDescent="0.35">
      <c r="A112" s="1" t="s">
        <v>116</v>
      </c>
      <c r="B112" s="1" t="s">
        <v>53</v>
      </c>
      <c r="C112" s="1" t="s">
        <v>1</v>
      </c>
      <c r="D112" s="1" t="s">
        <v>0</v>
      </c>
      <c r="E112" s="1" t="s">
        <v>35</v>
      </c>
      <c r="F112" s="1" t="s">
        <v>0</v>
      </c>
      <c r="G112" s="1" t="s">
        <v>1</v>
      </c>
      <c r="H112" s="1" t="s">
        <v>1</v>
      </c>
      <c r="J112" s="1" t="s">
        <v>1</v>
      </c>
      <c r="K112" s="1" t="s">
        <v>1</v>
      </c>
      <c r="L112" s="1" t="s">
        <v>1</v>
      </c>
      <c r="M112" s="1" t="s">
        <v>1</v>
      </c>
      <c r="N112" s="1">
        <f t="shared" si="126"/>
        <v>2</v>
      </c>
      <c r="O112" s="1">
        <f t="shared" si="127"/>
        <v>1</v>
      </c>
      <c r="P112" s="1">
        <f t="shared" si="128"/>
        <v>7</v>
      </c>
      <c r="Q112" s="3">
        <f t="shared" si="66"/>
        <v>0.25</v>
      </c>
      <c r="R112" s="1">
        <f t="shared" si="129"/>
        <v>0</v>
      </c>
      <c r="S112" s="1">
        <f t="shared" si="130"/>
        <v>1</v>
      </c>
      <c r="T112" s="1">
        <f t="shared" si="131"/>
        <v>0</v>
      </c>
      <c r="U112" s="1">
        <f t="shared" si="132"/>
        <v>0.25</v>
      </c>
    </row>
    <row r="113" spans="1:35" s="1" customFormat="1" x14ac:dyDescent="0.35">
      <c r="A113" s="1" t="s">
        <v>117</v>
      </c>
      <c r="B113" s="1" t="s">
        <v>53</v>
      </c>
      <c r="C113" s="1" t="s">
        <v>1</v>
      </c>
      <c r="D113" s="1" t="s">
        <v>0</v>
      </c>
      <c r="E113" s="1" t="s">
        <v>1</v>
      </c>
      <c r="F113" s="1" t="s">
        <v>0</v>
      </c>
      <c r="G113" s="1" t="s">
        <v>1</v>
      </c>
      <c r="H113" s="1" t="s">
        <v>1</v>
      </c>
      <c r="J113" s="1" t="s">
        <v>1</v>
      </c>
      <c r="K113" s="1" t="s">
        <v>0</v>
      </c>
      <c r="L113" s="1" t="s">
        <v>0</v>
      </c>
      <c r="M113" s="1" t="s">
        <v>0</v>
      </c>
      <c r="N113" s="1">
        <f t="shared" si="126"/>
        <v>5</v>
      </c>
      <c r="O113" s="1">
        <f t="shared" si="127"/>
        <v>0</v>
      </c>
      <c r="P113" s="1">
        <f t="shared" si="128"/>
        <v>5</v>
      </c>
      <c r="Q113" s="3">
        <f t="shared" si="66"/>
        <v>0.5</v>
      </c>
      <c r="R113" s="1">
        <f t="shared" si="129"/>
        <v>0</v>
      </c>
      <c r="S113" s="1">
        <f t="shared" si="130"/>
        <v>1</v>
      </c>
      <c r="T113" s="1">
        <f t="shared" si="131"/>
        <v>0</v>
      </c>
      <c r="U113" s="1">
        <f t="shared" si="132"/>
        <v>0.5</v>
      </c>
      <c r="X113" s="1" t="s">
        <v>1</v>
      </c>
      <c r="Y113" s="1" t="s">
        <v>1</v>
      </c>
      <c r="Z113" s="1" t="s">
        <v>0</v>
      </c>
      <c r="AA113" s="1" t="s">
        <v>1</v>
      </c>
      <c r="AB113" s="1">
        <f t="shared" ref="AB113" si="181">COUNTIF(W113:AA113, "y")</f>
        <v>1</v>
      </c>
      <c r="AC113" s="1">
        <f t="shared" ref="AC113" si="182">COUNTIF(W113:AA113, "nv")</f>
        <v>0</v>
      </c>
      <c r="AD113" s="1">
        <f t="shared" ref="AD113" si="183">COUNTIF(W113:AA113, "n")</f>
        <v>3</v>
      </c>
      <c r="AE113" s="8">
        <f t="shared" ref="AE113" si="184">(AB113+0.5*AC113)/4</f>
        <v>0.25</v>
      </c>
      <c r="AF113" s="1">
        <f>IF(B113="d", 1, 0)</f>
        <v>0</v>
      </c>
      <c r="AG113" s="1">
        <f>IF(B113="r", 1, 0)</f>
        <v>1</v>
      </c>
      <c r="AH113" s="1">
        <f>AE113*AF113</f>
        <v>0</v>
      </c>
      <c r="AI113" s="1">
        <f>AE113*AG113</f>
        <v>0.25</v>
      </c>
    </row>
    <row r="114" spans="1:35" s="1" customFormat="1" x14ac:dyDescent="0.35">
      <c r="A114" s="1" t="s">
        <v>118</v>
      </c>
      <c r="B114" s="1" t="s">
        <v>39</v>
      </c>
      <c r="C114" s="1" t="s">
        <v>0</v>
      </c>
      <c r="D114" s="1" t="s">
        <v>1</v>
      </c>
      <c r="E114" s="1" t="s">
        <v>0</v>
      </c>
      <c r="F114" s="1" t="s">
        <v>35</v>
      </c>
      <c r="G114" s="1" t="s">
        <v>0</v>
      </c>
      <c r="H114" s="1" t="s">
        <v>1</v>
      </c>
      <c r="J114" s="1" t="s">
        <v>0</v>
      </c>
      <c r="K114" s="1" t="s">
        <v>0</v>
      </c>
      <c r="L114" s="1" t="s">
        <v>0</v>
      </c>
      <c r="M114" s="1" t="s">
        <v>0</v>
      </c>
      <c r="N114" s="1">
        <f t="shared" si="126"/>
        <v>7</v>
      </c>
      <c r="O114" s="1">
        <f t="shared" si="127"/>
        <v>1</v>
      </c>
      <c r="P114" s="1">
        <f t="shared" si="128"/>
        <v>2</v>
      </c>
      <c r="Q114" s="3">
        <f t="shared" si="66"/>
        <v>0.75</v>
      </c>
      <c r="R114" s="1">
        <f t="shared" si="129"/>
        <v>1</v>
      </c>
      <c r="S114" s="1">
        <f t="shared" si="130"/>
        <v>0</v>
      </c>
      <c r="T114" s="1">
        <f t="shared" si="131"/>
        <v>0.75</v>
      </c>
      <c r="U114" s="1">
        <f t="shared" si="132"/>
        <v>0</v>
      </c>
    </row>
    <row r="115" spans="1:35" s="1" customFormat="1" x14ac:dyDescent="0.35">
      <c r="A115" s="1" t="s">
        <v>119</v>
      </c>
      <c r="B115" s="1" t="s">
        <v>53</v>
      </c>
      <c r="C115" s="1" t="s">
        <v>0</v>
      </c>
      <c r="D115" s="1" t="s">
        <v>0</v>
      </c>
      <c r="E115" s="1" t="s">
        <v>1</v>
      </c>
      <c r="F115" s="1" t="s">
        <v>0</v>
      </c>
      <c r="G115" s="1" t="s">
        <v>0</v>
      </c>
      <c r="H115" s="1" t="s">
        <v>0</v>
      </c>
      <c r="J115" s="1" t="s">
        <v>0</v>
      </c>
      <c r="K115" s="1" t="s">
        <v>0</v>
      </c>
      <c r="L115" s="1" t="s">
        <v>0</v>
      </c>
      <c r="M115" s="1" t="s">
        <v>1</v>
      </c>
      <c r="N115" s="1">
        <f t="shared" si="126"/>
        <v>8</v>
      </c>
      <c r="O115" s="1">
        <f t="shared" si="127"/>
        <v>0</v>
      </c>
      <c r="P115" s="1">
        <f t="shared" si="128"/>
        <v>2</v>
      </c>
      <c r="Q115" s="3">
        <f t="shared" si="66"/>
        <v>0.8</v>
      </c>
      <c r="R115" s="1">
        <f t="shared" si="129"/>
        <v>0</v>
      </c>
      <c r="S115" s="1">
        <f t="shared" si="130"/>
        <v>1</v>
      </c>
      <c r="T115" s="1">
        <f t="shared" si="131"/>
        <v>0</v>
      </c>
      <c r="U115" s="1">
        <f t="shared" si="132"/>
        <v>0.8</v>
      </c>
      <c r="X115" s="1" t="s">
        <v>35</v>
      </c>
      <c r="Y115" s="1" t="s">
        <v>1</v>
      </c>
      <c r="Z115" s="1" t="s">
        <v>1</v>
      </c>
      <c r="AA115" s="1" t="s">
        <v>1</v>
      </c>
      <c r="AB115" s="1">
        <f t="shared" ref="AB115" si="185">COUNTIF(W115:AA115, "y")</f>
        <v>0</v>
      </c>
      <c r="AC115" s="1">
        <f t="shared" ref="AC115" si="186">COUNTIF(W115:AA115, "nv")</f>
        <v>1</v>
      </c>
      <c r="AD115" s="1">
        <f t="shared" ref="AD115" si="187">COUNTIF(W115:AA115, "n")</f>
        <v>3</v>
      </c>
      <c r="AE115" s="8">
        <f t="shared" ref="AE115" si="188">(AB115+0.5*AC115)/4</f>
        <v>0.125</v>
      </c>
      <c r="AF115" s="1">
        <f t="shared" ref="AF115:AF120" si="189">IF(B115="d", 1, 0)</f>
        <v>0</v>
      </c>
      <c r="AG115" s="1">
        <f t="shared" ref="AG115:AG120" si="190">IF(B115="r", 1, 0)</f>
        <v>1</v>
      </c>
      <c r="AH115" s="1">
        <f t="shared" ref="AH115:AH120" si="191">AE115*AF115</f>
        <v>0</v>
      </c>
      <c r="AI115" s="1">
        <f t="shared" ref="AI115:AI120" si="192">AE115*AG115</f>
        <v>0.125</v>
      </c>
    </row>
    <row r="116" spans="1:35" s="1" customFormat="1" x14ac:dyDescent="0.35">
      <c r="A116" s="1" t="s">
        <v>121</v>
      </c>
      <c r="B116" s="1" t="s">
        <v>39</v>
      </c>
      <c r="C116" s="1" t="s">
        <v>0</v>
      </c>
      <c r="D116" s="1" t="s">
        <v>1</v>
      </c>
      <c r="E116" s="1" t="s">
        <v>0</v>
      </c>
      <c r="F116" s="1" t="s">
        <v>0</v>
      </c>
      <c r="G116" s="1" t="s">
        <v>0</v>
      </c>
      <c r="H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>
        <f t="shared" ref="N116:N131" si="193">COUNTIF(C116:M116, "y")</f>
        <v>9</v>
      </c>
      <c r="O116" s="1">
        <f t="shared" ref="O116:O131" si="194">COUNTIF(C116:M116, "nv")</f>
        <v>0</v>
      </c>
      <c r="P116" s="1">
        <f t="shared" ref="P116:P131" si="195">COUNTIF(C116:M116, "n")</f>
        <v>1</v>
      </c>
      <c r="Q116" s="3">
        <f t="shared" si="66"/>
        <v>0.9</v>
      </c>
      <c r="R116" s="1">
        <f t="shared" ref="R116:R131" si="196">IF(B116="d", 1, 0)</f>
        <v>1</v>
      </c>
      <c r="S116" s="1">
        <f t="shared" ref="S116:S131" si="197">IF(B116="r", 1, 0)</f>
        <v>0</v>
      </c>
      <c r="T116" s="1">
        <f t="shared" ref="T116:T131" si="198">Q116*R116</f>
        <v>0.9</v>
      </c>
      <c r="U116" s="1">
        <f t="shared" ref="U116:U131" si="199">Q116*S116</f>
        <v>0</v>
      </c>
      <c r="X116" s="1" t="s">
        <v>0</v>
      </c>
      <c r="Y116" s="1" t="s">
        <v>35</v>
      </c>
      <c r="Z116" s="1" t="s">
        <v>0</v>
      </c>
      <c r="AA116" s="1" t="s">
        <v>0</v>
      </c>
      <c r="AB116" s="1">
        <f t="shared" ref="AB116:AB120" si="200">COUNTIF(W116:AA116, "y")</f>
        <v>3</v>
      </c>
      <c r="AC116" s="1">
        <f t="shared" ref="AC116:AC120" si="201">COUNTIF(W116:AA116, "nv")</f>
        <v>1</v>
      </c>
      <c r="AD116" s="1">
        <f t="shared" ref="AD116:AD120" si="202">COUNTIF(W116:AA116, "n")</f>
        <v>0</v>
      </c>
      <c r="AE116" s="8">
        <f t="shared" ref="AE116:AE120" si="203">(AB116+0.5*AC116)/4</f>
        <v>0.875</v>
      </c>
      <c r="AF116" s="1">
        <f t="shared" si="189"/>
        <v>1</v>
      </c>
      <c r="AG116" s="1">
        <f t="shared" si="190"/>
        <v>0</v>
      </c>
      <c r="AH116" s="1">
        <f t="shared" si="191"/>
        <v>0.875</v>
      </c>
      <c r="AI116" s="1">
        <f t="shared" si="192"/>
        <v>0</v>
      </c>
    </row>
    <row r="117" spans="1:35" s="1" customFormat="1" x14ac:dyDescent="0.35">
      <c r="A117" s="1" t="s">
        <v>122</v>
      </c>
      <c r="B117" s="1" t="s">
        <v>39</v>
      </c>
      <c r="C117" s="1" t="s">
        <v>0</v>
      </c>
      <c r="D117" s="1" t="s">
        <v>1</v>
      </c>
      <c r="E117" s="1" t="s">
        <v>0</v>
      </c>
      <c r="F117" s="1" t="s">
        <v>0</v>
      </c>
      <c r="G117" s="1" t="s">
        <v>0</v>
      </c>
      <c r="H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>
        <f t="shared" si="193"/>
        <v>9</v>
      </c>
      <c r="O117" s="1">
        <f t="shared" si="194"/>
        <v>0</v>
      </c>
      <c r="P117" s="1">
        <f t="shared" si="195"/>
        <v>1</v>
      </c>
      <c r="Q117" s="3">
        <f t="shared" ref="Q117:Q131" si="204">(N117+0.5*O117)/10</f>
        <v>0.9</v>
      </c>
      <c r="R117" s="1">
        <f t="shared" si="196"/>
        <v>1</v>
      </c>
      <c r="S117" s="1">
        <f t="shared" si="197"/>
        <v>0</v>
      </c>
      <c r="T117" s="1">
        <f t="shared" si="198"/>
        <v>0.9</v>
      </c>
      <c r="U117" s="1">
        <f t="shared" si="199"/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>
        <f t="shared" si="200"/>
        <v>4</v>
      </c>
      <c r="AC117" s="1">
        <f t="shared" si="201"/>
        <v>0</v>
      </c>
      <c r="AD117" s="1">
        <f t="shared" si="202"/>
        <v>0</v>
      </c>
      <c r="AE117" s="8">
        <f t="shared" si="203"/>
        <v>1</v>
      </c>
      <c r="AF117" s="1">
        <f t="shared" si="189"/>
        <v>1</v>
      </c>
      <c r="AG117" s="1">
        <f t="shared" si="190"/>
        <v>0</v>
      </c>
      <c r="AH117" s="1">
        <f t="shared" si="191"/>
        <v>1</v>
      </c>
      <c r="AI117" s="1">
        <f t="shared" si="192"/>
        <v>0</v>
      </c>
    </row>
    <row r="118" spans="1:35" s="1" customFormat="1" x14ac:dyDescent="0.35">
      <c r="A118" s="1" t="s">
        <v>123</v>
      </c>
      <c r="B118" s="1" t="s">
        <v>39</v>
      </c>
      <c r="C118" s="1" t="s">
        <v>0</v>
      </c>
      <c r="D118" s="1" t="s">
        <v>1</v>
      </c>
      <c r="E118" s="1" t="s">
        <v>0</v>
      </c>
      <c r="F118" s="1" t="s">
        <v>0</v>
      </c>
      <c r="G118" s="1" t="s">
        <v>0</v>
      </c>
      <c r="H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>
        <f t="shared" si="193"/>
        <v>9</v>
      </c>
      <c r="O118" s="1">
        <f t="shared" si="194"/>
        <v>0</v>
      </c>
      <c r="P118" s="1">
        <f t="shared" si="195"/>
        <v>1</v>
      </c>
      <c r="Q118" s="3">
        <f t="shared" si="204"/>
        <v>0.9</v>
      </c>
      <c r="R118" s="1">
        <f t="shared" si="196"/>
        <v>1</v>
      </c>
      <c r="S118" s="1">
        <f t="shared" si="197"/>
        <v>0</v>
      </c>
      <c r="T118" s="1">
        <f t="shared" si="198"/>
        <v>0.9</v>
      </c>
      <c r="U118" s="1">
        <f t="shared" si="199"/>
        <v>0</v>
      </c>
      <c r="X118" s="1" t="s">
        <v>0</v>
      </c>
      <c r="AB118" s="1">
        <f t="shared" si="200"/>
        <v>1</v>
      </c>
      <c r="AC118" s="1">
        <f t="shared" si="201"/>
        <v>0</v>
      </c>
      <c r="AD118" s="1">
        <f t="shared" si="202"/>
        <v>0</v>
      </c>
      <c r="AE118" s="8">
        <f>(AB118+0.5*AC118)/1</f>
        <v>1</v>
      </c>
      <c r="AF118" s="1">
        <f t="shared" si="189"/>
        <v>1</v>
      </c>
      <c r="AG118" s="1">
        <f t="shared" si="190"/>
        <v>0</v>
      </c>
      <c r="AH118" s="1">
        <f t="shared" si="191"/>
        <v>1</v>
      </c>
      <c r="AI118" s="1">
        <f t="shared" si="192"/>
        <v>0</v>
      </c>
    </row>
    <row r="119" spans="1:35" s="1" customFormat="1" x14ac:dyDescent="0.35">
      <c r="A119" s="1" t="s">
        <v>124</v>
      </c>
      <c r="B119" s="1" t="s">
        <v>39</v>
      </c>
      <c r="C119" s="1" t="s">
        <v>0</v>
      </c>
      <c r="D119" s="1" t="s">
        <v>1</v>
      </c>
      <c r="E119" s="1" t="s">
        <v>0</v>
      </c>
      <c r="F119" s="1" t="s">
        <v>0</v>
      </c>
      <c r="G119" s="1" t="s">
        <v>0</v>
      </c>
      <c r="H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>
        <f t="shared" si="193"/>
        <v>9</v>
      </c>
      <c r="O119" s="1">
        <f t="shared" si="194"/>
        <v>0</v>
      </c>
      <c r="P119" s="1">
        <f t="shared" si="195"/>
        <v>1</v>
      </c>
      <c r="Q119" s="3">
        <f t="shared" si="204"/>
        <v>0.9</v>
      </c>
      <c r="R119" s="1">
        <f t="shared" si="196"/>
        <v>1</v>
      </c>
      <c r="S119" s="1">
        <f t="shared" si="197"/>
        <v>0</v>
      </c>
      <c r="T119" s="1">
        <f t="shared" si="198"/>
        <v>0.9</v>
      </c>
      <c r="U119" s="1">
        <f t="shared" si="199"/>
        <v>0</v>
      </c>
      <c r="X119" s="1" t="s">
        <v>0</v>
      </c>
      <c r="AB119" s="1">
        <f t="shared" si="200"/>
        <v>1</v>
      </c>
      <c r="AC119" s="1">
        <f t="shared" si="201"/>
        <v>0</v>
      </c>
      <c r="AD119" s="1">
        <f t="shared" si="202"/>
        <v>0</v>
      </c>
      <c r="AE119" s="8">
        <f>(AB119+0.5*AC119)/1</f>
        <v>1</v>
      </c>
      <c r="AF119" s="1">
        <f t="shared" si="189"/>
        <v>1</v>
      </c>
      <c r="AG119" s="1">
        <f t="shared" si="190"/>
        <v>0</v>
      </c>
      <c r="AH119" s="1">
        <f t="shared" si="191"/>
        <v>1</v>
      </c>
      <c r="AI119" s="1">
        <f t="shared" si="192"/>
        <v>0</v>
      </c>
    </row>
    <row r="120" spans="1:35" s="1" customFormat="1" x14ac:dyDescent="0.35">
      <c r="A120" s="1" t="s">
        <v>125</v>
      </c>
      <c r="B120" s="1" t="s">
        <v>39</v>
      </c>
      <c r="C120" s="1" t="s">
        <v>0</v>
      </c>
      <c r="D120" s="1" t="s">
        <v>1</v>
      </c>
      <c r="E120" s="1" t="s">
        <v>0</v>
      </c>
      <c r="F120" s="1" t="s">
        <v>0</v>
      </c>
      <c r="G120" s="1" t="s">
        <v>0</v>
      </c>
      <c r="H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>
        <f t="shared" si="193"/>
        <v>9</v>
      </c>
      <c r="O120" s="1">
        <f t="shared" si="194"/>
        <v>0</v>
      </c>
      <c r="P120" s="1">
        <f t="shared" si="195"/>
        <v>1</v>
      </c>
      <c r="Q120" s="3">
        <f t="shared" si="204"/>
        <v>0.9</v>
      </c>
      <c r="R120" s="1">
        <f t="shared" si="196"/>
        <v>1</v>
      </c>
      <c r="S120" s="1">
        <f t="shared" si="197"/>
        <v>0</v>
      </c>
      <c r="T120" s="1">
        <f t="shared" si="198"/>
        <v>0.9</v>
      </c>
      <c r="U120" s="1">
        <f t="shared" si="199"/>
        <v>0</v>
      </c>
      <c r="X120" s="1" t="s">
        <v>1</v>
      </c>
      <c r="Y120" s="1" t="s">
        <v>1</v>
      </c>
      <c r="Z120" s="1" t="s">
        <v>0</v>
      </c>
      <c r="AA120" s="1" t="s">
        <v>0</v>
      </c>
      <c r="AB120" s="1">
        <f t="shared" si="200"/>
        <v>2</v>
      </c>
      <c r="AC120" s="1">
        <f t="shared" si="201"/>
        <v>0</v>
      </c>
      <c r="AD120" s="1">
        <f t="shared" si="202"/>
        <v>2</v>
      </c>
      <c r="AE120" s="8">
        <f t="shared" si="203"/>
        <v>0.5</v>
      </c>
      <c r="AF120" s="1">
        <f t="shared" si="189"/>
        <v>1</v>
      </c>
      <c r="AG120" s="1">
        <f t="shared" si="190"/>
        <v>0</v>
      </c>
      <c r="AH120" s="1">
        <f t="shared" si="191"/>
        <v>0.5</v>
      </c>
      <c r="AI120" s="1">
        <f t="shared" si="192"/>
        <v>0</v>
      </c>
    </row>
    <row r="121" spans="1:35" s="1" customFormat="1" x14ac:dyDescent="0.35">
      <c r="A121" s="1" t="s">
        <v>13</v>
      </c>
      <c r="B121" s="1" t="s">
        <v>39</v>
      </c>
      <c r="C121" s="1" t="s">
        <v>0</v>
      </c>
      <c r="D121" s="1" t="s">
        <v>1</v>
      </c>
      <c r="E121" s="1" t="s">
        <v>0</v>
      </c>
      <c r="F121" s="1" t="s">
        <v>0</v>
      </c>
      <c r="G121" s="1" t="s">
        <v>0</v>
      </c>
      <c r="H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>
        <f t="shared" si="193"/>
        <v>9</v>
      </c>
      <c r="O121" s="1">
        <f t="shared" si="194"/>
        <v>0</v>
      </c>
      <c r="P121" s="1">
        <f t="shared" si="195"/>
        <v>1</v>
      </c>
      <c r="Q121" s="3">
        <f t="shared" si="204"/>
        <v>0.9</v>
      </c>
      <c r="R121" s="1">
        <f t="shared" si="196"/>
        <v>1</v>
      </c>
      <c r="S121" s="1">
        <f t="shared" si="197"/>
        <v>0</v>
      </c>
      <c r="T121" s="1">
        <f t="shared" si="198"/>
        <v>0.9</v>
      </c>
      <c r="U121" s="1">
        <f t="shared" si="199"/>
        <v>0</v>
      </c>
    </row>
    <row r="122" spans="1:35" s="1" customFormat="1" x14ac:dyDescent="0.35">
      <c r="A122" s="1" t="s">
        <v>11</v>
      </c>
      <c r="B122" s="1" t="s">
        <v>53</v>
      </c>
      <c r="C122" s="1" t="s">
        <v>0</v>
      </c>
      <c r="D122" s="1" t="s">
        <v>1</v>
      </c>
      <c r="E122" s="1" t="s">
        <v>1</v>
      </c>
      <c r="F122" s="1" t="s">
        <v>0</v>
      </c>
      <c r="G122" s="1" t="s">
        <v>0</v>
      </c>
      <c r="H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>
        <f t="shared" si="193"/>
        <v>8</v>
      </c>
      <c r="O122" s="1">
        <f t="shared" si="194"/>
        <v>0</v>
      </c>
      <c r="P122" s="1">
        <f t="shared" si="195"/>
        <v>2</v>
      </c>
      <c r="Q122" s="3">
        <f t="shared" si="204"/>
        <v>0.8</v>
      </c>
      <c r="R122" s="1">
        <f t="shared" si="196"/>
        <v>0</v>
      </c>
      <c r="S122" s="1">
        <f t="shared" si="197"/>
        <v>1</v>
      </c>
      <c r="T122" s="1">
        <f t="shared" si="198"/>
        <v>0</v>
      </c>
      <c r="U122" s="1">
        <f t="shared" si="199"/>
        <v>0.8</v>
      </c>
    </row>
    <row r="123" spans="1:35" s="1" customFormat="1" x14ac:dyDescent="0.35">
      <c r="A123" s="1" t="s">
        <v>59</v>
      </c>
      <c r="B123" s="1" t="s">
        <v>39</v>
      </c>
      <c r="C123" s="1" t="s">
        <v>0</v>
      </c>
      <c r="D123" s="1" t="s">
        <v>1</v>
      </c>
      <c r="E123" s="1" t="s">
        <v>0</v>
      </c>
      <c r="F123" s="1" t="s">
        <v>1</v>
      </c>
      <c r="G123" s="1" t="s">
        <v>0</v>
      </c>
      <c r="H123" s="1" t="s">
        <v>0</v>
      </c>
      <c r="J123" s="1" t="s">
        <v>0</v>
      </c>
      <c r="K123" s="1" t="s">
        <v>0</v>
      </c>
      <c r="L123" s="1" t="s">
        <v>0</v>
      </c>
      <c r="M123" s="1" t="s">
        <v>1</v>
      </c>
      <c r="N123" s="1">
        <f t="shared" si="193"/>
        <v>7</v>
      </c>
      <c r="O123" s="1">
        <f t="shared" si="194"/>
        <v>0</v>
      </c>
      <c r="P123" s="1">
        <f t="shared" si="195"/>
        <v>3</v>
      </c>
      <c r="Q123" s="3">
        <f t="shared" si="204"/>
        <v>0.7</v>
      </c>
      <c r="R123" s="1">
        <f t="shared" si="196"/>
        <v>1</v>
      </c>
      <c r="S123" s="1">
        <f t="shared" si="197"/>
        <v>0</v>
      </c>
      <c r="T123" s="1">
        <f t="shared" si="198"/>
        <v>0.7</v>
      </c>
      <c r="U123" s="1">
        <f t="shared" si="199"/>
        <v>0</v>
      </c>
      <c r="X123" s="1" t="s">
        <v>0</v>
      </c>
      <c r="Y123" s="1" t="s">
        <v>0</v>
      </c>
      <c r="Z123" s="1" t="s">
        <v>1</v>
      </c>
      <c r="AA123" s="1" t="s">
        <v>0</v>
      </c>
      <c r="AB123" s="1">
        <f t="shared" ref="AB123" si="205">COUNTIF(W123:AA123, "y")</f>
        <v>3</v>
      </c>
      <c r="AC123" s="1">
        <f t="shared" ref="AC123" si="206">COUNTIF(W123:AA123, "nv")</f>
        <v>0</v>
      </c>
      <c r="AD123" s="1">
        <f t="shared" ref="AD123" si="207">COUNTIF(W123:AA123, "n")</f>
        <v>1</v>
      </c>
      <c r="AE123" s="8">
        <f t="shared" ref="AE123" si="208">(AB123+0.5*AC123)/4</f>
        <v>0.75</v>
      </c>
      <c r="AF123" s="1">
        <f>IF(B123="d", 1, 0)</f>
        <v>1</v>
      </c>
      <c r="AG123" s="1">
        <f>IF(B123="r", 1, 0)</f>
        <v>0</v>
      </c>
      <c r="AH123" s="1">
        <f>AE123*AF123</f>
        <v>0.75</v>
      </c>
      <c r="AI123" s="1">
        <f>AE123*AG123</f>
        <v>0</v>
      </c>
    </row>
    <row r="124" spans="1:35" s="1" customFormat="1" x14ac:dyDescent="0.35">
      <c r="A124" s="1" t="s">
        <v>126</v>
      </c>
      <c r="B124" s="1" t="s">
        <v>39</v>
      </c>
      <c r="C124" s="1" t="s">
        <v>0</v>
      </c>
      <c r="D124" s="1" t="s">
        <v>1</v>
      </c>
      <c r="E124" s="1" t="s">
        <v>0</v>
      </c>
      <c r="F124" s="1" t="s">
        <v>0</v>
      </c>
      <c r="G124" s="1" t="s">
        <v>0</v>
      </c>
      <c r="H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>
        <f t="shared" si="193"/>
        <v>9</v>
      </c>
      <c r="O124" s="1">
        <f t="shared" si="194"/>
        <v>0</v>
      </c>
      <c r="P124" s="1">
        <f t="shared" si="195"/>
        <v>1</v>
      </c>
      <c r="Q124" s="3">
        <f t="shared" si="204"/>
        <v>0.9</v>
      </c>
      <c r="R124" s="1">
        <f t="shared" si="196"/>
        <v>1</v>
      </c>
      <c r="S124" s="1">
        <f t="shared" si="197"/>
        <v>0</v>
      </c>
      <c r="T124" s="1">
        <f t="shared" si="198"/>
        <v>0.9</v>
      </c>
      <c r="U124" s="1">
        <f t="shared" si="199"/>
        <v>0</v>
      </c>
    </row>
    <row r="125" spans="1:35" s="1" customFormat="1" x14ac:dyDescent="0.35">
      <c r="A125" s="1" t="s">
        <v>127</v>
      </c>
      <c r="B125" s="1" t="s">
        <v>39</v>
      </c>
      <c r="C125" s="1" t="s">
        <v>0</v>
      </c>
      <c r="D125" s="1" t="s">
        <v>1</v>
      </c>
      <c r="E125" s="1" t="s">
        <v>0</v>
      </c>
      <c r="F125" s="1" t="s">
        <v>0</v>
      </c>
      <c r="G125" s="1" t="s">
        <v>0</v>
      </c>
      <c r="H125" s="1" t="s">
        <v>0</v>
      </c>
      <c r="J125" s="1" t="s">
        <v>0</v>
      </c>
      <c r="K125" s="1" t="s">
        <v>1</v>
      </c>
      <c r="L125" s="1" t="s">
        <v>0</v>
      </c>
      <c r="M125" s="1" t="s">
        <v>0</v>
      </c>
      <c r="N125" s="1">
        <f t="shared" si="193"/>
        <v>8</v>
      </c>
      <c r="O125" s="1">
        <f t="shared" si="194"/>
        <v>0</v>
      </c>
      <c r="P125" s="1">
        <f t="shared" si="195"/>
        <v>2</v>
      </c>
      <c r="Q125" s="3">
        <f t="shared" si="204"/>
        <v>0.8</v>
      </c>
      <c r="R125" s="1">
        <f t="shared" si="196"/>
        <v>1</v>
      </c>
      <c r="S125" s="1">
        <f t="shared" si="197"/>
        <v>0</v>
      </c>
      <c r="T125" s="1">
        <f t="shared" si="198"/>
        <v>0.8</v>
      </c>
      <c r="U125" s="1">
        <f t="shared" si="199"/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>
        <f t="shared" ref="AB125" si="209">COUNTIF(W125:AA125, "y")</f>
        <v>4</v>
      </c>
      <c r="AC125" s="1">
        <f t="shared" ref="AC125" si="210">COUNTIF(W125:AA125, "nv")</f>
        <v>0</v>
      </c>
      <c r="AD125" s="1">
        <f t="shared" ref="AD125" si="211">COUNTIF(W125:AA125, "n")</f>
        <v>0</v>
      </c>
      <c r="AE125" s="8">
        <f t="shared" ref="AE125" si="212">(AB125+0.5*AC125)/4</f>
        <v>1</v>
      </c>
      <c r="AF125" s="1">
        <f t="shared" ref="AF125:AF130" si="213">IF(B125="d", 1, 0)</f>
        <v>1</v>
      </c>
      <c r="AG125" s="1">
        <f t="shared" ref="AG125:AG130" si="214">IF(B125="r", 1, 0)</f>
        <v>0</v>
      </c>
      <c r="AH125" s="1">
        <f t="shared" ref="AH125:AH130" si="215">AE125*AF125</f>
        <v>1</v>
      </c>
      <c r="AI125" s="1">
        <f t="shared" ref="AI125:AI130" si="216">AE125*AG125</f>
        <v>0</v>
      </c>
    </row>
    <row r="126" spans="1:35" s="1" customFormat="1" x14ac:dyDescent="0.35">
      <c r="A126" s="1" t="s">
        <v>128</v>
      </c>
      <c r="B126" s="1" t="s">
        <v>53</v>
      </c>
      <c r="C126" s="1" t="s">
        <v>1</v>
      </c>
      <c r="D126" s="1" t="s">
        <v>0</v>
      </c>
      <c r="E126" s="1" t="s">
        <v>1</v>
      </c>
      <c r="F126" s="1" t="s">
        <v>0</v>
      </c>
      <c r="G126" s="1" t="s">
        <v>1</v>
      </c>
      <c r="H126" s="1" t="s">
        <v>1</v>
      </c>
      <c r="K126" s="1" t="s">
        <v>0</v>
      </c>
      <c r="L126" s="1" t="s">
        <v>0</v>
      </c>
      <c r="M126" s="1" t="s">
        <v>0</v>
      </c>
      <c r="N126" s="1">
        <f t="shared" si="193"/>
        <v>5</v>
      </c>
      <c r="O126" s="1">
        <f t="shared" si="194"/>
        <v>0</v>
      </c>
      <c r="P126" s="1">
        <f t="shared" si="195"/>
        <v>4</v>
      </c>
      <c r="Q126" s="3">
        <f t="shared" si="204"/>
        <v>0.5</v>
      </c>
      <c r="R126" s="1">
        <f t="shared" si="196"/>
        <v>0</v>
      </c>
      <c r="S126" s="1">
        <f t="shared" si="197"/>
        <v>1</v>
      </c>
      <c r="T126" s="1">
        <f t="shared" si="198"/>
        <v>0</v>
      </c>
      <c r="U126" s="1">
        <f t="shared" si="199"/>
        <v>0.5</v>
      </c>
      <c r="X126" s="1" t="s">
        <v>1</v>
      </c>
      <c r="Y126" s="1" t="s">
        <v>1</v>
      </c>
      <c r="Z126" s="1" t="s">
        <v>0</v>
      </c>
      <c r="AA126" s="1" t="s">
        <v>1</v>
      </c>
      <c r="AB126" s="1">
        <f t="shared" ref="AB126:AB130" si="217">COUNTIF(W126:AA126, "y")</f>
        <v>1</v>
      </c>
      <c r="AC126" s="1">
        <f t="shared" ref="AC126:AC130" si="218">COUNTIF(W126:AA126, "nv")</f>
        <v>0</v>
      </c>
      <c r="AD126" s="1">
        <f t="shared" ref="AD126:AD130" si="219">COUNTIF(W126:AA126, "n")</f>
        <v>3</v>
      </c>
      <c r="AE126" s="8">
        <f t="shared" ref="AE126:AE130" si="220">(AB126+0.5*AC126)/4</f>
        <v>0.25</v>
      </c>
      <c r="AF126" s="1">
        <f t="shared" si="213"/>
        <v>0</v>
      </c>
      <c r="AG126" s="1">
        <f t="shared" si="214"/>
        <v>1</v>
      </c>
      <c r="AH126" s="1">
        <f t="shared" si="215"/>
        <v>0</v>
      </c>
      <c r="AI126" s="1">
        <f t="shared" si="216"/>
        <v>0.25</v>
      </c>
    </row>
    <row r="127" spans="1:35" s="1" customFormat="1" x14ac:dyDescent="0.35">
      <c r="A127" s="1" t="s">
        <v>129</v>
      </c>
      <c r="B127" s="1" t="s">
        <v>53</v>
      </c>
      <c r="C127" s="1" t="s">
        <v>1</v>
      </c>
      <c r="D127" s="1" t="s">
        <v>0</v>
      </c>
      <c r="E127" s="1" t="s">
        <v>1</v>
      </c>
      <c r="F127" s="1" t="s">
        <v>0</v>
      </c>
      <c r="G127" s="1" t="s">
        <v>1</v>
      </c>
      <c r="H127" s="1" t="s">
        <v>1</v>
      </c>
      <c r="J127" s="1" t="s">
        <v>1</v>
      </c>
      <c r="K127" s="1" t="s">
        <v>0</v>
      </c>
      <c r="L127" s="1" t="s">
        <v>0</v>
      </c>
      <c r="M127" s="1" t="s">
        <v>35</v>
      </c>
      <c r="N127" s="1">
        <f t="shared" si="193"/>
        <v>4</v>
      </c>
      <c r="O127" s="1">
        <f t="shared" si="194"/>
        <v>1</v>
      </c>
      <c r="P127" s="1">
        <f t="shared" si="195"/>
        <v>5</v>
      </c>
      <c r="Q127" s="3">
        <f t="shared" si="204"/>
        <v>0.45</v>
      </c>
      <c r="R127" s="1">
        <f t="shared" si="196"/>
        <v>0</v>
      </c>
      <c r="S127" s="1">
        <f t="shared" si="197"/>
        <v>1</v>
      </c>
      <c r="T127" s="1">
        <f t="shared" si="198"/>
        <v>0</v>
      </c>
      <c r="U127" s="1">
        <f t="shared" si="199"/>
        <v>0.45</v>
      </c>
      <c r="X127" s="1" t="s">
        <v>1</v>
      </c>
      <c r="Y127" s="1" t="s">
        <v>1</v>
      </c>
      <c r="Z127" s="1" t="s">
        <v>1</v>
      </c>
      <c r="AA127" s="1" t="s">
        <v>1</v>
      </c>
      <c r="AB127" s="1">
        <f t="shared" si="217"/>
        <v>0</v>
      </c>
      <c r="AC127" s="1">
        <f t="shared" si="218"/>
        <v>0</v>
      </c>
      <c r="AD127" s="1">
        <f t="shared" si="219"/>
        <v>4</v>
      </c>
      <c r="AE127" s="8">
        <f t="shared" si="220"/>
        <v>0</v>
      </c>
      <c r="AF127" s="1">
        <f t="shared" si="213"/>
        <v>0</v>
      </c>
      <c r="AG127" s="1">
        <f t="shared" si="214"/>
        <v>1</v>
      </c>
      <c r="AH127" s="1">
        <f t="shared" si="215"/>
        <v>0</v>
      </c>
      <c r="AI127" s="1">
        <f t="shared" si="216"/>
        <v>0</v>
      </c>
    </row>
    <row r="128" spans="1:35" s="1" customFormat="1" x14ac:dyDescent="0.35">
      <c r="A128" s="1" t="s">
        <v>130</v>
      </c>
      <c r="B128" s="1" t="s">
        <v>39</v>
      </c>
      <c r="C128" s="1" t="s">
        <v>0</v>
      </c>
      <c r="D128" s="1" t="s">
        <v>1</v>
      </c>
      <c r="E128" s="1" t="s">
        <v>0</v>
      </c>
      <c r="F128" s="1" t="s">
        <v>0</v>
      </c>
      <c r="G128" s="1" t="s">
        <v>0</v>
      </c>
      <c r="H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>
        <f t="shared" si="193"/>
        <v>9</v>
      </c>
      <c r="O128" s="1">
        <f t="shared" si="194"/>
        <v>0</v>
      </c>
      <c r="P128" s="1">
        <f t="shared" si="195"/>
        <v>1</v>
      </c>
      <c r="Q128" s="3">
        <f t="shared" si="204"/>
        <v>0.9</v>
      </c>
      <c r="R128" s="1">
        <f t="shared" si="196"/>
        <v>1</v>
      </c>
      <c r="S128" s="1">
        <f t="shared" si="197"/>
        <v>0</v>
      </c>
      <c r="T128" s="1">
        <f t="shared" si="198"/>
        <v>0.9</v>
      </c>
      <c r="U128" s="1">
        <f t="shared" si="199"/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>
        <f t="shared" si="217"/>
        <v>4</v>
      </c>
      <c r="AC128" s="1">
        <f t="shared" si="218"/>
        <v>0</v>
      </c>
      <c r="AD128" s="1">
        <f t="shared" si="219"/>
        <v>0</v>
      </c>
      <c r="AE128" s="8">
        <f t="shared" si="220"/>
        <v>1</v>
      </c>
      <c r="AF128" s="1">
        <f t="shared" si="213"/>
        <v>1</v>
      </c>
      <c r="AG128" s="1">
        <f t="shared" si="214"/>
        <v>0</v>
      </c>
      <c r="AH128" s="1">
        <f t="shared" si="215"/>
        <v>1</v>
      </c>
      <c r="AI128" s="1">
        <f t="shared" si="216"/>
        <v>0</v>
      </c>
    </row>
    <row r="129" spans="1:35" s="1" customFormat="1" x14ac:dyDescent="0.35">
      <c r="A129" s="1" t="s">
        <v>131</v>
      </c>
      <c r="B129" s="1" t="s">
        <v>53</v>
      </c>
      <c r="C129" s="1" t="s">
        <v>1</v>
      </c>
      <c r="D129" s="1" t="s">
        <v>0</v>
      </c>
      <c r="E129" s="1" t="s">
        <v>1</v>
      </c>
      <c r="F129" s="1" t="s">
        <v>0</v>
      </c>
      <c r="G129" s="1" t="s">
        <v>0</v>
      </c>
      <c r="H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>
        <f t="shared" si="193"/>
        <v>8</v>
      </c>
      <c r="O129" s="1">
        <f t="shared" si="194"/>
        <v>0</v>
      </c>
      <c r="P129" s="1">
        <f t="shared" si="195"/>
        <v>2</v>
      </c>
      <c r="Q129" s="3">
        <f t="shared" si="204"/>
        <v>0.8</v>
      </c>
      <c r="R129" s="1">
        <f t="shared" si="196"/>
        <v>0</v>
      </c>
      <c r="S129" s="1">
        <f t="shared" si="197"/>
        <v>1</v>
      </c>
      <c r="T129" s="1">
        <f t="shared" si="198"/>
        <v>0</v>
      </c>
      <c r="U129" s="1">
        <f t="shared" si="199"/>
        <v>0.8</v>
      </c>
      <c r="X129" s="1" t="s">
        <v>1</v>
      </c>
      <c r="Y129" s="1" t="s">
        <v>1</v>
      </c>
      <c r="Z129" s="1" t="s">
        <v>0</v>
      </c>
      <c r="AA129" s="1" t="s">
        <v>1</v>
      </c>
      <c r="AB129" s="1">
        <f t="shared" si="217"/>
        <v>1</v>
      </c>
      <c r="AC129" s="1">
        <f t="shared" si="218"/>
        <v>0</v>
      </c>
      <c r="AD129" s="1">
        <f t="shared" si="219"/>
        <v>3</v>
      </c>
      <c r="AE129" s="8">
        <f t="shared" si="220"/>
        <v>0.25</v>
      </c>
      <c r="AF129" s="1">
        <f t="shared" si="213"/>
        <v>0</v>
      </c>
      <c r="AG129" s="1">
        <f t="shared" si="214"/>
        <v>1</v>
      </c>
      <c r="AH129" s="1">
        <f t="shared" si="215"/>
        <v>0</v>
      </c>
      <c r="AI129" s="1">
        <f t="shared" si="216"/>
        <v>0.25</v>
      </c>
    </row>
    <row r="130" spans="1:35" s="1" customFormat="1" x14ac:dyDescent="0.35">
      <c r="A130" s="1" t="s">
        <v>132</v>
      </c>
      <c r="B130" s="1" t="s">
        <v>39</v>
      </c>
      <c r="C130" s="1" t="s">
        <v>0</v>
      </c>
      <c r="D130" s="1" t="s">
        <v>1</v>
      </c>
      <c r="E130" s="1" t="s">
        <v>0</v>
      </c>
      <c r="F130" s="1" t="s">
        <v>0</v>
      </c>
      <c r="G130" s="1" t="s">
        <v>0</v>
      </c>
      <c r="H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>
        <f t="shared" si="193"/>
        <v>9</v>
      </c>
      <c r="O130" s="1">
        <f t="shared" si="194"/>
        <v>0</v>
      </c>
      <c r="P130" s="1">
        <f t="shared" si="195"/>
        <v>1</v>
      </c>
      <c r="Q130" s="3">
        <f t="shared" si="204"/>
        <v>0.9</v>
      </c>
      <c r="R130" s="1">
        <f t="shared" si="196"/>
        <v>1</v>
      </c>
      <c r="S130" s="1">
        <f t="shared" si="197"/>
        <v>0</v>
      </c>
      <c r="T130" s="1">
        <f t="shared" si="198"/>
        <v>0.9</v>
      </c>
      <c r="U130" s="1">
        <f t="shared" si="199"/>
        <v>0</v>
      </c>
      <c r="X130" s="1" t="s">
        <v>0</v>
      </c>
      <c r="Y130" s="1" t="s">
        <v>0</v>
      </c>
      <c r="Z130" s="1" t="s">
        <v>1</v>
      </c>
      <c r="AA130" s="1" t="s">
        <v>0</v>
      </c>
      <c r="AB130" s="1">
        <f t="shared" si="217"/>
        <v>3</v>
      </c>
      <c r="AC130" s="1">
        <f t="shared" si="218"/>
        <v>0</v>
      </c>
      <c r="AD130" s="1">
        <f t="shared" si="219"/>
        <v>1</v>
      </c>
      <c r="AE130" s="8">
        <f t="shared" si="220"/>
        <v>0.75</v>
      </c>
      <c r="AF130" s="1">
        <f t="shared" si="213"/>
        <v>1</v>
      </c>
      <c r="AG130" s="1">
        <f t="shared" si="214"/>
        <v>0</v>
      </c>
      <c r="AH130" s="1">
        <f t="shared" si="215"/>
        <v>0.75</v>
      </c>
      <c r="AI130" s="1">
        <f t="shared" si="216"/>
        <v>0</v>
      </c>
    </row>
    <row r="131" spans="1:35" s="1" customFormat="1" x14ac:dyDescent="0.35">
      <c r="A131" s="1" t="s">
        <v>133</v>
      </c>
      <c r="B131" s="1" t="s">
        <v>39</v>
      </c>
      <c r="C131" s="1" t="s">
        <v>0</v>
      </c>
      <c r="D131" s="1" t="s">
        <v>1</v>
      </c>
      <c r="E131" s="1" t="s">
        <v>0</v>
      </c>
      <c r="F131" s="1" t="s">
        <v>0</v>
      </c>
      <c r="G131" s="1" t="s">
        <v>0</v>
      </c>
      <c r="H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>
        <f t="shared" si="193"/>
        <v>9</v>
      </c>
      <c r="O131" s="1">
        <f t="shared" si="194"/>
        <v>0</v>
      </c>
      <c r="P131" s="1">
        <f t="shared" si="195"/>
        <v>1</v>
      </c>
      <c r="Q131" s="3">
        <f t="shared" si="204"/>
        <v>0.9</v>
      </c>
      <c r="R131" s="1">
        <f t="shared" si="196"/>
        <v>1</v>
      </c>
      <c r="S131" s="1">
        <f t="shared" si="197"/>
        <v>0</v>
      </c>
      <c r="T131" s="1">
        <f t="shared" si="198"/>
        <v>0.9</v>
      </c>
      <c r="U131" s="1">
        <f t="shared" si="199"/>
        <v>0</v>
      </c>
    </row>
    <row r="132" spans="1:35" s="1" customFormat="1" x14ac:dyDescent="0.35">
      <c r="R132" s="1">
        <f>SUM(R52:R131)</f>
        <v>52</v>
      </c>
      <c r="S132" s="1">
        <f>SUM(S52:S131)</f>
        <v>28</v>
      </c>
      <c r="T132" s="8">
        <f>SUM(T52:T131)/R132</f>
        <v>0.85673076923076885</v>
      </c>
      <c r="U132" s="8">
        <f>SUM(U52:U131)/S132</f>
        <v>0.59642857142857153</v>
      </c>
      <c r="V132" s="8">
        <f>(R132*T132+S132*U132)/(R132+S132)</f>
        <v>0.76562499999999978</v>
      </c>
    </row>
    <row r="133" spans="1:35" s="1" customFormat="1" x14ac:dyDescent="0.35">
      <c r="M133" s="1" t="s">
        <v>159</v>
      </c>
      <c r="Q133" s="8">
        <f>V132</f>
        <v>0.76562499999999978</v>
      </c>
    </row>
    <row r="134" spans="1:35" s="1" customFormat="1" x14ac:dyDescent="0.35">
      <c r="M134" s="1" t="s">
        <v>169</v>
      </c>
      <c r="Q134" s="8">
        <f>T132</f>
        <v>0.85673076923076885</v>
      </c>
    </row>
    <row r="135" spans="1:35" s="1" customFormat="1" x14ac:dyDescent="0.35">
      <c r="M135" s="1" t="s">
        <v>170</v>
      </c>
      <c r="Q135" s="8">
        <f>U132</f>
        <v>0.59642857142857153</v>
      </c>
    </row>
    <row r="136" spans="1:35" s="1" customFormat="1" x14ac:dyDescent="0.35"/>
    <row r="137" spans="1:35" s="1" customFormat="1" x14ac:dyDescent="0.35">
      <c r="A137" s="1" t="s">
        <v>120</v>
      </c>
      <c r="B137" s="1" t="s">
        <v>39</v>
      </c>
      <c r="C137" s="1" t="s">
        <v>0</v>
      </c>
      <c r="N137" s="1">
        <f>COUNTIF(C137:M137, "y")</f>
        <v>1</v>
      </c>
      <c r="O137" s="1">
        <f>COUNTIF(C137:M137, "nv")</f>
        <v>0</v>
      </c>
      <c r="P137" s="1">
        <f>COUNTIF(C137:M137, "n")</f>
        <v>0</v>
      </c>
      <c r="Q137" s="8">
        <f>(N137+0.5*O137)/4</f>
        <v>0.25</v>
      </c>
      <c r="R137" s="1">
        <f>IF(B137="d", 1, 0)</f>
        <v>1</v>
      </c>
      <c r="S137" s="1">
        <f>IF(B137="r", 1, 0)</f>
        <v>0</v>
      </c>
      <c r="T137" s="1">
        <f>Q137*R137</f>
        <v>0.25</v>
      </c>
      <c r="U137" s="1">
        <f>Q137*S137</f>
        <v>0</v>
      </c>
      <c r="X137" s="1" t="s">
        <v>1</v>
      </c>
      <c r="Y137" s="1" t="s">
        <v>0</v>
      </c>
      <c r="Z137" s="1" t="s">
        <v>0</v>
      </c>
      <c r="AA137" s="1" t="s">
        <v>0</v>
      </c>
      <c r="AB137" s="1">
        <f t="shared" ref="AB137" si="221">COUNTIF(W137:AA137, "y")</f>
        <v>3</v>
      </c>
      <c r="AC137" s="1">
        <f t="shared" ref="AC137" si="222">COUNTIF(W137:AA137, "nv")</f>
        <v>0</v>
      </c>
      <c r="AD137" s="1">
        <f t="shared" ref="AD137" si="223">COUNTIF(W137:AA137, "n")</f>
        <v>1</v>
      </c>
      <c r="AE137" s="8">
        <f t="shared" ref="AE137" si="224">(AB137+0.5*AC137)/4</f>
        <v>0.75</v>
      </c>
      <c r="AF137" s="1">
        <f>IF(B137="d", 1, 0)</f>
        <v>1</v>
      </c>
      <c r="AG137" s="1">
        <f>IF(B137="r", 1, 0)</f>
        <v>0</v>
      </c>
      <c r="AH137" s="1">
        <f>AE137*AF137</f>
        <v>0.75</v>
      </c>
      <c r="AI137" s="1">
        <f>AE137*AG137</f>
        <v>0</v>
      </c>
    </row>
    <row r="138" spans="1:35" s="1" customFormat="1" x14ac:dyDescent="0.35">
      <c r="Q138" s="8"/>
    </row>
    <row r="139" spans="1:35" s="1" customFormat="1" x14ac:dyDescent="0.35">
      <c r="A139" s="1" t="s">
        <v>146</v>
      </c>
      <c r="B139" s="1" t="s">
        <v>39</v>
      </c>
      <c r="X139" s="1" t="s">
        <v>0</v>
      </c>
      <c r="Y139" s="1" t="s">
        <v>0</v>
      </c>
      <c r="Z139" s="1" t="s">
        <v>0</v>
      </c>
      <c r="AA139" s="1" t="s">
        <v>0</v>
      </c>
      <c r="AB139" s="1">
        <f t="shared" ref="AB139" si="225">COUNTIF(W139:AA139, "y")</f>
        <v>4</v>
      </c>
      <c r="AC139" s="1">
        <f t="shared" ref="AC139" si="226">COUNTIF(W139:AA139, "nv")</f>
        <v>0</v>
      </c>
      <c r="AD139" s="1">
        <f t="shared" ref="AD139" si="227">COUNTIF(W139:AA139, "n")</f>
        <v>0</v>
      </c>
      <c r="AE139" s="8">
        <f t="shared" ref="AE139" si="228">(AB139+0.5*AC139)/4</f>
        <v>1</v>
      </c>
      <c r="AF139" s="1">
        <f t="shared" ref="AF139:AF146" si="229">IF(B139="d", 1, 0)</f>
        <v>1</v>
      </c>
      <c r="AG139" s="1">
        <f t="shared" ref="AG139:AG146" si="230">IF(B139="r", 1, 0)</f>
        <v>0</v>
      </c>
      <c r="AH139" s="1">
        <f t="shared" ref="AH139:AH146" si="231">AE139*AF139</f>
        <v>1</v>
      </c>
      <c r="AI139" s="1">
        <f t="shared" ref="AI139:AI146" si="232">AE139*AG139</f>
        <v>0</v>
      </c>
    </row>
    <row r="140" spans="1:35" s="1" customFormat="1" x14ac:dyDescent="0.35">
      <c r="A140" s="1" t="s">
        <v>157</v>
      </c>
      <c r="B140" s="1" t="s">
        <v>39</v>
      </c>
      <c r="X140" s="1" t="s">
        <v>1</v>
      </c>
      <c r="Y140" s="1" t="s">
        <v>1</v>
      </c>
      <c r="Z140" s="1" t="s">
        <v>0</v>
      </c>
      <c r="AA140" s="1" t="s">
        <v>0</v>
      </c>
      <c r="AB140" s="1">
        <f t="shared" ref="AB140" si="233">COUNTIF(W140:AA140, "y")</f>
        <v>2</v>
      </c>
      <c r="AC140" s="1">
        <f t="shared" ref="AC140" si="234">COUNTIF(W140:AA140, "nv")</f>
        <v>0</v>
      </c>
      <c r="AD140" s="1">
        <f t="shared" ref="AD140" si="235">COUNTIF(W140:AA140, "n")</f>
        <v>2</v>
      </c>
      <c r="AE140" s="8">
        <f t="shared" ref="AE140" si="236">(AB140+0.5*AC140)/4</f>
        <v>0.5</v>
      </c>
      <c r="AF140" s="1">
        <f t="shared" si="229"/>
        <v>1</v>
      </c>
      <c r="AG140" s="1">
        <f t="shared" si="230"/>
        <v>0</v>
      </c>
      <c r="AH140" s="1">
        <f t="shared" si="231"/>
        <v>0.5</v>
      </c>
      <c r="AI140" s="1">
        <f t="shared" si="232"/>
        <v>0</v>
      </c>
    </row>
    <row r="141" spans="1:35" s="1" customFormat="1" x14ac:dyDescent="0.35">
      <c r="A141" s="1" t="s">
        <v>51</v>
      </c>
      <c r="B141" s="1" t="s">
        <v>53</v>
      </c>
      <c r="Y141" s="1" t="s">
        <v>1</v>
      </c>
      <c r="Z141" s="1" t="s">
        <v>1</v>
      </c>
      <c r="AA141" s="1" t="s">
        <v>1</v>
      </c>
      <c r="AB141" s="1">
        <f t="shared" ref="AB141:AB146" si="237">COUNTIF(W141:AA141, "y")</f>
        <v>0</v>
      </c>
      <c r="AC141" s="1">
        <f t="shared" ref="AC141:AC146" si="238">COUNTIF(W141:AA141, "nv")</f>
        <v>0</v>
      </c>
      <c r="AD141" s="1">
        <f t="shared" ref="AD141:AD146" si="239">COUNTIF(W141:AA141, "n")</f>
        <v>3</v>
      </c>
      <c r="AE141" s="8">
        <f>(AB141+0.5*AC141)/3</f>
        <v>0</v>
      </c>
      <c r="AF141" s="1">
        <f t="shared" si="229"/>
        <v>0</v>
      </c>
      <c r="AG141" s="1">
        <f t="shared" si="230"/>
        <v>1</v>
      </c>
      <c r="AH141" s="1">
        <f t="shared" si="231"/>
        <v>0</v>
      </c>
      <c r="AI141" s="1">
        <f t="shared" si="232"/>
        <v>0</v>
      </c>
    </row>
    <row r="142" spans="1:35" s="1" customFormat="1" x14ac:dyDescent="0.35">
      <c r="A142" s="1" t="s">
        <v>147</v>
      </c>
      <c r="B142" s="1" t="s">
        <v>39</v>
      </c>
      <c r="X142" s="1" t="s">
        <v>0</v>
      </c>
      <c r="Y142" s="1" t="s">
        <v>0</v>
      </c>
      <c r="Z142" s="1" t="s">
        <v>0</v>
      </c>
      <c r="AA142" s="1" t="s">
        <v>0</v>
      </c>
      <c r="AB142" s="1">
        <f t="shared" si="237"/>
        <v>4</v>
      </c>
      <c r="AC142" s="1">
        <f t="shared" si="238"/>
        <v>0</v>
      </c>
      <c r="AD142" s="1">
        <f t="shared" si="239"/>
        <v>0</v>
      </c>
      <c r="AE142" s="8">
        <f t="shared" ref="AE142:AE146" si="240">(AB142+0.5*AC142)/4</f>
        <v>1</v>
      </c>
      <c r="AF142" s="1">
        <f t="shared" si="229"/>
        <v>1</v>
      </c>
      <c r="AG142" s="1">
        <f t="shared" si="230"/>
        <v>0</v>
      </c>
      <c r="AH142" s="1">
        <f t="shared" si="231"/>
        <v>1</v>
      </c>
      <c r="AI142" s="1">
        <f t="shared" si="232"/>
        <v>0</v>
      </c>
    </row>
    <row r="143" spans="1:35" s="1" customFormat="1" x14ac:dyDescent="0.35">
      <c r="A143" s="1" t="s">
        <v>148</v>
      </c>
      <c r="B143" s="1" t="s">
        <v>39</v>
      </c>
      <c r="X143" s="1" t="s">
        <v>1</v>
      </c>
      <c r="Y143" s="1" t="s">
        <v>0</v>
      </c>
      <c r="Z143" s="1" t="s">
        <v>0</v>
      </c>
      <c r="AA143" s="1" t="s">
        <v>0</v>
      </c>
      <c r="AB143" s="1">
        <f t="shared" si="237"/>
        <v>3</v>
      </c>
      <c r="AC143" s="1">
        <f t="shared" si="238"/>
        <v>0</v>
      </c>
      <c r="AD143" s="1">
        <f t="shared" si="239"/>
        <v>1</v>
      </c>
      <c r="AE143" s="8">
        <f t="shared" si="240"/>
        <v>0.75</v>
      </c>
      <c r="AF143" s="1">
        <f t="shared" si="229"/>
        <v>1</v>
      </c>
      <c r="AG143" s="1">
        <f t="shared" si="230"/>
        <v>0</v>
      </c>
      <c r="AH143" s="1">
        <f t="shared" si="231"/>
        <v>0.75</v>
      </c>
      <c r="AI143" s="1">
        <f t="shared" si="232"/>
        <v>0</v>
      </c>
    </row>
    <row r="144" spans="1:35" s="1" customFormat="1" x14ac:dyDescent="0.35">
      <c r="A144" s="1" t="s">
        <v>139</v>
      </c>
      <c r="B144" s="1" t="s">
        <v>39</v>
      </c>
      <c r="X144" s="1" t="s">
        <v>0</v>
      </c>
      <c r="Y144" s="1" t="s">
        <v>0</v>
      </c>
      <c r="Z144" s="1" t="s">
        <v>35</v>
      </c>
      <c r="AA144" s="1" t="s">
        <v>0</v>
      </c>
      <c r="AB144" s="1">
        <f t="shared" si="237"/>
        <v>3</v>
      </c>
      <c r="AC144" s="1">
        <f t="shared" si="238"/>
        <v>1</v>
      </c>
      <c r="AD144" s="1">
        <f t="shared" si="239"/>
        <v>0</v>
      </c>
      <c r="AE144" s="8">
        <f t="shared" si="240"/>
        <v>0.875</v>
      </c>
      <c r="AF144" s="1">
        <f t="shared" si="229"/>
        <v>1</v>
      </c>
      <c r="AG144" s="1">
        <f t="shared" si="230"/>
        <v>0</v>
      </c>
      <c r="AH144" s="1">
        <f t="shared" si="231"/>
        <v>0.875</v>
      </c>
      <c r="AI144" s="1">
        <f t="shared" si="232"/>
        <v>0</v>
      </c>
    </row>
    <row r="145" spans="1:36" s="1" customFormat="1" x14ac:dyDescent="0.35">
      <c r="A145" s="1" t="s">
        <v>61</v>
      </c>
      <c r="B145" s="1" t="s">
        <v>39</v>
      </c>
      <c r="X145" s="1" t="s">
        <v>0</v>
      </c>
      <c r="Y145" s="1" t="s">
        <v>0</v>
      </c>
      <c r="Z145" s="1" t="s">
        <v>0</v>
      </c>
      <c r="AA145" s="1" t="s">
        <v>0</v>
      </c>
      <c r="AB145" s="1">
        <f t="shared" si="237"/>
        <v>4</v>
      </c>
      <c r="AC145" s="1">
        <f t="shared" si="238"/>
        <v>0</v>
      </c>
      <c r="AD145" s="1">
        <f t="shared" si="239"/>
        <v>0</v>
      </c>
      <c r="AE145" s="8">
        <f t="shared" si="240"/>
        <v>1</v>
      </c>
      <c r="AF145" s="1">
        <f t="shared" si="229"/>
        <v>1</v>
      </c>
      <c r="AG145" s="1">
        <f t="shared" si="230"/>
        <v>0</v>
      </c>
      <c r="AH145" s="1">
        <f t="shared" si="231"/>
        <v>1</v>
      </c>
      <c r="AI145" s="1">
        <f t="shared" si="232"/>
        <v>0</v>
      </c>
    </row>
    <row r="146" spans="1:36" s="1" customFormat="1" x14ac:dyDescent="0.35">
      <c r="A146" s="1" t="s">
        <v>158</v>
      </c>
      <c r="B146" s="1" t="s">
        <v>39</v>
      </c>
      <c r="X146" s="1" t="s">
        <v>35</v>
      </c>
      <c r="Y146" s="1" t="s">
        <v>0</v>
      </c>
      <c r="Z146" s="1" t="s">
        <v>35</v>
      </c>
      <c r="AA146" s="1" t="s">
        <v>0</v>
      </c>
      <c r="AB146" s="1">
        <f t="shared" si="237"/>
        <v>2</v>
      </c>
      <c r="AC146" s="1">
        <f t="shared" si="238"/>
        <v>2</v>
      </c>
      <c r="AD146" s="1">
        <f t="shared" si="239"/>
        <v>0</v>
      </c>
      <c r="AE146" s="8">
        <f t="shared" si="240"/>
        <v>0.75</v>
      </c>
      <c r="AF146" s="1">
        <f t="shared" si="229"/>
        <v>1</v>
      </c>
      <c r="AG146" s="1">
        <f t="shared" si="230"/>
        <v>0</v>
      </c>
      <c r="AH146" s="1">
        <f t="shared" si="231"/>
        <v>0.75</v>
      </c>
      <c r="AI146" s="1">
        <f t="shared" si="232"/>
        <v>0</v>
      </c>
    </row>
    <row r="147" spans="1:36" s="1" customFormat="1" x14ac:dyDescent="0.35">
      <c r="AF147" s="1">
        <f>SUM(AF52:AF146)</f>
        <v>44</v>
      </c>
      <c r="AG147" s="1">
        <f>SUM(AG52:AG146)</f>
        <v>17</v>
      </c>
      <c r="AH147" s="8">
        <f>SUM(AH52:AH146)/AF147</f>
        <v>0.86931818181818177</v>
      </c>
      <c r="AI147" s="8">
        <f>SUM(AI52:AI146)/AG147</f>
        <v>0.16911764705882354</v>
      </c>
      <c r="AJ147" s="8">
        <f>(AF147*AH147+AG147*AI147)/(AF147+AG147)</f>
        <v>0.67418032786885251</v>
      </c>
    </row>
    <row r="148" spans="1:36" x14ac:dyDescent="0.35">
      <c r="AA148" t="s">
        <v>159</v>
      </c>
      <c r="AE148" s="3">
        <f>AJ147</f>
        <v>0.67418032786885251</v>
      </c>
    </row>
    <row r="149" spans="1:36" x14ac:dyDescent="0.35">
      <c r="AA149" t="s">
        <v>169</v>
      </c>
      <c r="AE149" s="3">
        <f>AH147</f>
        <v>0.86931818181818177</v>
      </c>
    </row>
    <row r="150" spans="1:36" x14ac:dyDescent="0.35">
      <c r="AA150" t="s">
        <v>170</v>
      </c>
      <c r="AE150" s="3">
        <f>AI147</f>
        <v>0.16911764705882354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Voting Records on Key 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