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sharma/Dropbox/easifem/src/modules/Classes/Material/references/"/>
    </mc:Choice>
  </mc:AlternateContent>
  <xr:revisionPtr revIDLastSave="0" documentId="13_ncr:1_{5BFC5DB7-B0A6-1B42-B731-90C22853D433}" xr6:coauthVersionLast="45" xr6:coauthVersionMax="45" xr10:uidLastSave="{00000000-0000-0000-0000-000000000000}"/>
  <bookViews>
    <workbookView xWindow="0" yWindow="0" windowWidth="28800" windowHeight="18000" firstSheet="1" activeTab="3" xr2:uid="{165344B6-5D40-814E-97E4-AF41425531D9}"/>
  </bookViews>
  <sheets>
    <sheet name="Thermal conductivity (liquid)" sheetId="1" r:id="rId1"/>
    <sheet name="Thermal conductivity (gas)" sheetId="2" r:id="rId2"/>
    <sheet name="Specific heat capacity (liquid)" sheetId="3" r:id="rId3"/>
    <sheet name="Density (liquid)" sheetId="4" r:id="rId4"/>
    <sheet name="volHeatCap (liquid)" sheetId="5" r:id="rId5"/>
    <sheet name="Thermal conductivity (ice)" sheetId="6" r:id="rId6"/>
    <sheet name="Specific heat capacity (ice)" sheetId="7" r:id="rId7"/>
    <sheet name="density (ice)" sheetId="8" r:id="rId8"/>
    <sheet name="volHeatCap (ice)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9" l="1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2" i="9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2" i="6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F4" i="7"/>
  <c r="F3" i="7"/>
  <c r="F5" i="7"/>
  <c r="F6" i="7"/>
  <c r="F7" i="7"/>
  <c r="F8" i="7"/>
  <c r="F9" i="7"/>
  <c r="F10" i="7"/>
  <c r="F11" i="7"/>
  <c r="F12" i="7"/>
  <c r="F13" i="7"/>
  <c r="F14" i="7"/>
  <c r="F15" i="7"/>
  <c r="F16" i="7"/>
  <c r="F2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2" i="6"/>
  <c r="G3" i="5" l="1"/>
  <c r="G4" i="5"/>
  <c r="G5" i="5"/>
  <c r="G6" i="5"/>
  <c r="G7" i="5"/>
  <c r="G8" i="5"/>
  <c r="G9" i="5"/>
  <c r="G10" i="5"/>
  <c r="G11" i="5"/>
  <c r="G2" i="5"/>
  <c r="D11" i="5"/>
  <c r="D10" i="5"/>
  <c r="D9" i="5"/>
  <c r="D8" i="5"/>
  <c r="D7" i="5"/>
  <c r="D6" i="5"/>
  <c r="D5" i="5"/>
  <c r="D4" i="5"/>
  <c r="D3" i="5"/>
  <c r="D2" i="5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29" i="4"/>
  <c r="F2" i="4"/>
  <c r="D3" i="4"/>
  <c r="G3" i="4" s="1"/>
  <c r="D4" i="4"/>
  <c r="G4" i="4" s="1"/>
  <c r="D5" i="4"/>
  <c r="G5" i="4" s="1"/>
  <c r="D6" i="4"/>
  <c r="G6" i="4" s="1"/>
  <c r="D7" i="4"/>
  <c r="G7" i="4" s="1"/>
  <c r="D8" i="4"/>
  <c r="G8" i="4" s="1"/>
  <c r="D9" i="4"/>
  <c r="G9" i="4" s="1"/>
  <c r="D10" i="4"/>
  <c r="G10" i="4" s="1"/>
  <c r="D11" i="4"/>
  <c r="G11" i="4" s="1"/>
  <c r="D12" i="4"/>
  <c r="G12" i="4" s="1"/>
  <c r="D13" i="4"/>
  <c r="G13" i="4" s="1"/>
  <c r="D14" i="4"/>
  <c r="G14" i="4" s="1"/>
  <c r="D15" i="4"/>
  <c r="G15" i="4" s="1"/>
  <c r="D16" i="4"/>
  <c r="G16" i="4" s="1"/>
  <c r="D17" i="4"/>
  <c r="G17" i="4" s="1"/>
  <c r="D18" i="4"/>
  <c r="G18" i="4" s="1"/>
  <c r="D19" i="4"/>
  <c r="G19" i="4" s="1"/>
  <c r="D20" i="4"/>
  <c r="G20" i="4" s="1"/>
  <c r="D21" i="4"/>
  <c r="G21" i="4" s="1"/>
  <c r="D22" i="4"/>
  <c r="G22" i="4" s="1"/>
  <c r="D23" i="4"/>
  <c r="G23" i="4" s="1"/>
  <c r="D24" i="4"/>
  <c r="G24" i="4" s="1"/>
  <c r="D2" i="4"/>
  <c r="G2" i="4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3" i="4"/>
  <c r="F3" i="3"/>
  <c r="F4" i="3"/>
  <c r="F5" i="3"/>
  <c r="F6" i="3"/>
  <c r="F7" i="3"/>
  <c r="F8" i="3"/>
  <c r="F9" i="3"/>
  <c r="F10" i="3"/>
  <c r="F11" i="3"/>
  <c r="F12" i="3"/>
  <c r="F2" i="3"/>
  <c r="D3" i="3"/>
  <c r="D4" i="3"/>
  <c r="D5" i="3"/>
  <c r="D6" i="3"/>
  <c r="D7" i="3"/>
  <c r="D8" i="3"/>
  <c r="D9" i="3"/>
  <c r="D10" i="3"/>
  <c r="D11" i="3"/>
  <c r="D12" i="3"/>
  <c r="D2" i="3"/>
  <c r="D20" i="1"/>
  <c r="D21" i="1"/>
  <c r="D22" i="1"/>
  <c r="D23" i="1"/>
  <c r="D24" i="1"/>
  <c r="D25" i="1"/>
  <c r="D26" i="1"/>
  <c r="D27" i="1"/>
  <c r="D28" i="1"/>
  <c r="D29" i="1"/>
  <c r="D19" i="1"/>
  <c r="C20" i="1"/>
  <c r="C21" i="1"/>
  <c r="C22" i="1"/>
  <c r="C23" i="1"/>
  <c r="C24" i="1"/>
  <c r="C25" i="1"/>
  <c r="C26" i="1"/>
  <c r="C27" i="1"/>
  <c r="C28" i="1"/>
  <c r="C29" i="1"/>
  <c r="C19" i="1"/>
  <c r="B20" i="1"/>
  <c r="B21" i="1"/>
  <c r="B22" i="1"/>
  <c r="B23" i="1"/>
  <c r="B24" i="1"/>
  <c r="B25" i="1"/>
  <c r="B26" i="1"/>
  <c r="B27" i="1"/>
  <c r="B28" i="1"/>
  <c r="B29" i="1"/>
  <c r="B19" i="1"/>
  <c r="F19" i="2"/>
  <c r="D19" i="2"/>
  <c r="F18" i="2"/>
  <c r="D18" i="2"/>
  <c r="F17" i="2"/>
  <c r="D17" i="2"/>
  <c r="F16" i="2"/>
  <c r="D16" i="2"/>
  <c r="F15" i="2"/>
  <c r="D15" i="2"/>
  <c r="F14" i="2"/>
  <c r="D14" i="2"/>
  <c r="F13" i="2"/>
  <c r="D13" i="2"/>
  <c r="F12" i="2"/>
  <c r="D12" i="2"/>
  <c r="F11" i="2"/>
  <c r="D11" i="2"/>
  <c r="F10" i="2"/>
  <c r="D10" i="2"/>
  <c r="F9" i="2"/>
  <c r="D9" i="2"/>
  <c r="F8" i="2"/>
  <c r="D8" i="2"/>
  <c r="F7" i="2"/>
  <c r="D7" i="2"/>
  <c r="F6" i="2"/>
  <c r="D6" i="2"/>
  <c r="F5" i="2"/>
  <c r="D5" i="2"/>
  <c r="F4" i="2"/>
  <c r="D4" i="2"/>
  <c r="F3" i="2"/>
  <c r="D3" i="2"/>
  <c r="F2" i="2"/>
  <c r="D2" i="2"/>
  <c r="F3" i="1"/>
  <c r="F4" i="1"/>
  <c r="F5" i="1"/>
  <c r="F6" i="1"/>
  <c r="F7" i="1"/>
  <c r="F8" i="1"/>
  <c r="F9" i="1"/>
  <c r="F10" i="1"/>
  <c r="F11" i="1"/>
  <c r="F12" i="1"/>
  <c r="F2" i="1"/>
  <c r="D3" i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<sst xmlns="http://schemas.openxmlformats.org/spreadsheetml/2006/main" count="221" uniqueCount="25">
  <si>
    <t>Temp (K)</t>
  </si>
  <si>
    <t>Temp (degree C)</t>
  </si>
  <si>
    <t>Thermal Conductivity (mW/m/K)</t>
  </si>
  <si>
    <t>Thermal conductivity (W/m/K)</t>
  </si>
  <si>
    <t>Pressure (Pa)</t>
  </si>
  <si>
    <t>Phase</t>
  </si>
  <si>
    <t>Liquid</t>
  </si>
  <si>
    <t>Gas</t>
  </si>
  <si>
    <t>Comparison</t>
  </si>
  <si>
    <t>Kays et al (2005)</t>
  </si>
  <si>
    <t>Dixon (2007)</t>
  </si>
  <si>
    <t>Ramires et al (1995)</t>
  </si>
  <si>
    <t>Cp (kJ/kg/K)</t>
  </si>
  <si>
    <t>Cp (J/kg/K)</t>
  </si>
  <si>
    <t>Rho (Kg/m3)</t>
  </si>
  <si>
    <t>Rho (g/cc)</t>
  </si>
  <si>
    <t>volThermCoeff (E-4)</t>
  </si>
  <si>
    <t>Estimated</t>
  </si>
  <si>
    <t>Eastimate</t>
  </si>
  <si>
    <t>Cp (J/m3/K)</t>
  </si>
  <si>
    <t>ice</t>
  </si>
  <si>
    <t>Specific heat capacity (kJ/kg/K)</t>
  </si>
  <si>
    <t>Specific heat capacity (J/kg/K)</t>
  </si>
  <si>
    <t>density (kg/m3)</t>
  </si>
  <si>
    <t>vol heat capacity (J/m3/K)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</si>
</sst>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.6"/>
      <color rgb="FF000000"/>
      <name val="Arial"/>
      <family val="2"/>
    </font>
    <font>
      <sz val="12"/>
      <color theme="2" tint="-0.89999084444715716"/>
      <name val="Calibri"/>
      <family val="2"/>
      <scheme val="minor"/>
    </font>
    <font>
      <b/>
      <sz val="9.6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1" applyAlignment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1" fontId="0" fillId="0" borderId="0" xfId="0" applyNumberFormat="1"/>
    <xf numFmtId="0" fontId="3" fillId="3" borderId="1" xfId="1" applyFont="1" applyFill="1" applyBorder="1" applyAlignment="1">
      <alignment horizontal="center" vertical="center" wrapText="1"/>
    </xf>
    <xf numFmtId="0" fontId="3" fillId="3" borderId="1" xfId="2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4" fillId="0" borderId="0" xfId="0" applyFont="1"/>
    <xf numFmtId="0" fontId="3" fillId="3" borderId="2" xfId="2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3" fillId="3" borderId="3" xfId="1" applyFont="1" applyFill="1" applyBorder="1" applyAlignment="1">
      <alignment horizontal="center" vertical="center" wrapText="1"/>
    </xf>
  </cellXfs>
  <cellStyles count="3">
    <cellStyle name="Accent3" xfId="1" builtinId="37"/>
    <cellStyle name="myGray1" xfId="2" xr:uid="{96D1862F-D04A-BB4F-AC09-59280E7B8B3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Thermal conductivity of water (W/m/K)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'Thermal conductivity (liquid)'!$F$1</c:f>
              <c:strCache>
                <c:ptCount val="1"/>
                <c:pt idx="0">
                  <c:v>Thermal conductivity (W/m/K)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ysClr val="windowText" lastClr="000000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'Thermal conductivity (liquid)'!$D$2:$D$12</c:f>
              <c:numCache>
                <c:formatCode>General</c:formatCode>
                <c:ptCount val="11"/>
                <c:pt idx="0">
                  <c:v>273.15999999999997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303.14999999999998</c:v>
                </c:pt>
                <c:pt idx="4">
                  <c:v>313.14999999999998</c:v>
                </c:pt>
                <c:pt idx="5">
                  <c:v>323.14999999999998</c:v>
                </c:pt>
                <c:pt idx="6">
                  <c:v>333.15</c:v>
                </c:pt>
                <c:pt idx="7">
                  <c:v>343.15</c:v>
                </c:pt>
                <c:pt idx="8">
                  <c:v>353.15</c:v>
                </c:pt>
                <c:pt idx="9">
                  <c:v>363.15</c:v>
                </c:pt>
                <c:pt idx="10">
                  <c:v>372.75</c:v>
                </c:pt>
              </c:numCache>
            </c:numRef>
          </c:xVal>
          <c:yVal>
            <c:numRef>
              <c:f>'Thermal conductivity (liquid)'!$F$2:$F$12</c:f>
              <c:numCache>
                <c:formatCode>General</c:formatCode>
                <c:ptCount val="11"/>
                <c:pt idx="0">
                  <c:v>0.55574999999999997</c:v>
                </c:pt>
                <c:pt idx="1">
                  <c:v>0.57863999999999993</c:v>
                </c:pt>
                <c:pt idx="2">
                  <c:v>0.59802999999999995</c:v>
                </c:pt>
                <c:pt idx="3">
                  <c:v>0.61450000000000005</c:v>
                </c:pt>
                <c:pt idx="4">
                  <c:v>0.6285599999999999</c:v>
                </c:pt>
                <c:pt idx="5">
                  <c:v>0.64060000000000006</c:v>
                </c:pt>
                <c:pt idx="6">
                  <c:v>0.65090999999999999</c:v>
                </c:pt>
                <c:pt idx="7">
                  <c:v>0.65969000000000011</c:v>
                </c:pt>
                <c:pt idx="8">
                  <c:v>0.66701999999999995</c:v>
                </c:pt>
                <c:pt idx="9">
                  <c:v>0.67288000000000003</c:v>
                </c:pt>
                <c:pt idx="10">
                  <c:v>0.67703000000000002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D9-484B-9A33-13B41E864DB6}"/>
            </c:ext>
          </c:extLst>
        </c:ser>
        <c:ser>
          <c:idx val="1"/>
          <c:order val="1"/>
          <c:tx>
            <c:strRef>
              <c:f>'Thermal conductivity (liquid)'!$B$18</c:f>
              <c:strCache>
                <c:ptCount val="1"/>
                <c:pt idx="0">
                  <c:v>Dixon (2007)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'Thermal conductivity (liquid)'!$A$19:$A$29</c:f>
              <c:numCache>
                <c:formatCode>General</c:formatCode>
                <c:ptCount val="11"/>
                <c:pt idx="0">
                  <c:v>273.15999999999997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303.14999999999998</c:v>
                </c:pt>
                <c:pt idx="4">
                  <c:v>313.14999999999998</c:v>
                </c:pt>
                <c:pt idx="5">
                  <c:v>323.14999999999998</c:v>
                </c:pt>
                <c:pt idx="6">
                  <c:v>333.15</c:v>
                </c:pt>
                <c:pt idx="7">
                  <c:v>343.15</c:v>
                </c:pt>
                <c:pt idx="8">
                  <c:v>353.15</c:v>
                </c:pt>
                <c:pt idx="9">
                  <c:v>363.15</c:v>
                </c:pt>
                <c:pt idx="10">
                  <c:v>372.75</c:v>
                </c:pt>
              </c:numCache>
            </c:numRef>
          </c:xVal>
          <c:yVal>
            <c:numRef>
              <c:f>'Thermal conductivity (liquid)'!$B$19:$B$29</c:f>
              <c:numCache>
                <c:formatCode>General</c:formatCode>
                <c:ptCount val="11"/>
                <c:pt idx="0">
                  <c:v>0.57061755935399994</c:v>
                </c:pt>
                <c:pt idx="1">
                  <c:v>0.58751399999999998</c:v>
                </c:pt>
                <c:pt idx="2">
                  <c:v>0.60313600000000001</c:v>
                </c:pt>
                <c:pt idx="3">
                  <c:v>0.61746599999999996</c:v>
                </c:pt>
                <c:pt idx="4">
                  <c:v>0.63050399999999995</c:v>
                </c:pt>
                <c:pt idx="5">
                  <c:v>0.64224999999999999</c:v>
                </c:pt>
                <c:pt idx="6">
                  <c:v>0.65270399999999995</c:v>
                </c:pt>
                <c:pt idx="7">
                  <c:v>0.66186599999999995</c:v>
                </c:pt>
                <c:pt idx="8">
                  <c:v>0.669736</c:v>
                </c:pt>
                <c:pt idx="9">
                  <c:v>0.67631399999999997</c:v>
                </c:pt>
                <c:pt idx="10">
                  <c:v>0.68141336639999994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DC-A246-93A5-95C6A9B6645C}"/>
            </c:ext>
          </c:extLst>
        </c:ser>
        <c:ser>
          <c:idx val="2"/>
          <c:order val="2"/>
          <c:tx>
            <c:strRef>
              <c:f>'Thermal conductivity (liquid)'!$C$18</c:f>
              <c:strCache>
                <c:ptCount val="1"/>
                <c:pt idx="0">
                  <c:v>Kays et al (2005)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'Thermal conductivity (liquid)'!$A$19:$A$29</c:f>
              <c:numCache>
                <c:formatCode>General</c:formatCode>
                <c:ptCount val="11"/>
                <c:pt idx="0">
                  <c:v>273.15999999999997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303.14999999999998</c:v>
                </c:pt>
                <c:pt idx="4">
                  <c:v>313.14999999999998</c:v>
                </c:pt>
                <c:pt idx="5">
                  <c:v>323.14999999999998</c:v>
                </c:pt>
                <c:pt idx="6">
                  <c:v>333.15</c:v>
                </c:pt>
                <c:pt idx="7">
                  <c:v>343.15</c:v>
                </c:pt>
                <c:pt idx="8">
                  <c:v>353.15</c:v>
                </c:pt>
                <c:pt idx="9">
                  <c:v>363.15</c:v>
                </c:pt>
                <c:pt idx="10">
                  <c:v>372.75</c:v>
                </c:pt>
              </c:numCache>
            </c:numRef>
          </c:xVal>
          <c:yVal>
            <c:numRef>
              <c:f>'Thermal conductivity (liquid)'!$C$19:$C$29</c:f>
              <c:numCache>
                <c:formatCode>General</c:formatCode>
                <c:ptCount val="11"/>
                <c:pt idx="0">
                  <c:v>0.56228951469760002</c:v>
                </c:pt>
                <c:pt idx="1">
                  <c:v>0.58109655143500005</c:v>
                </c:pt>
                <c:pt idx="2">
                  <c:v>0.598252449435</c:v>
                </c:pt>
                <c:pt idx="3">
                  <c:v>0.61373754743500009</c:v>
                </c:pt>
                <c:pt idx="4">
                  <c:v>0.62755184543500009</c:v>
                </c:pt>
                <c:pt idx="5">
                  <c:v>0.63969534343500023</c:v>
                </c:pt>
                <c:pt idx="6">
                  <c:v>0.65016804143499984</c:v>
                </c:pt>
                <c:pt idx="7">
                  <c:v>0.65896993943500004</c:v>
                </c:pt>
                <c:pt idx="8">
                  <c:v>0.66610103743500015</c:v>
                </c:pt>
                <c:pt idx="9">
                  <c:v>0.67156133543500018</c:v>
                </c:pt>
                <c:pt idx="10">
                  <c:v>0.67523133287500026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DC-A246-93A5-95C6A9B66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713088"/>
        <c:axId val="1548857920"/>
      </c:scatterChart>
      <c:valAx>
        <c:axId val="1549713088"/>
        <c:scaling>
          <c:orientation val="minMax"/>
          <c:min val="2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Temp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48857920"/>
        <c:crosses val="autoZero"/>
        <c:crossBetween val="midCat"/>
      </c:valAx>
      <c:valAx>
        <c:axId val="1548857920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Thermal </a:t>
                </a:r>
                <a:r>
                  <a:rPr lang="en-GB" baseline="0"/>
                  <a:t> Conductivity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4971308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'Specific heat capacity (liquid)'!$F$1</c:f>
              <c:strCache>
                <c:ptCount val="1"/>
                <c:pt idx="0">
                  <c:v>Cp (J/kg/K)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'Specific heat capacity (liquid)'!$D$2:$D$27</c:f>
              <c:numCache>
                <c:formatCode>General</c:formatCode>
                <c:ptCount val="26"/>
                <c:pt idx="0">
                  <c:v>273.15999999999997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298.14999999999998</c:v>
                </c:pt>
                <c:pt idx="4">
                  <c:v>303.14999999999998</c:v>
                </c:pt>
                <c:pt idx="5">
                  <c:v>313.14999999999998</c:v>
                </c:pt>
                <c:pt idx="6">
                  <c:v>323.14999999999998</c:v>
                </c:pt>
                <c:pt idx="7">
                  <c:v>333.15</c:v>
                </c:pt>
                <c:pt idx="8">
                  <c:v>343.15</c:v>
                </c:pt>
                <c:pt idx="9">
                  <c:v>353.15</c:v>
                </c:pt>
                <c:pt idx="10">
                  <c:v>363.15</c:v>
                </c:pt>
              </c:numCache>
            </c:numRef>
          </c:xVal>
          <c:yVal>
            <c:numRef>
              <c:f>'Specific heat capacity (liquid)'!$F$2:$F$27</c:f>
              <c:numCache>
                <c:formatCode>General</c:formatCode>
                <c:ptCount val="26"/>
                <c:pt idx="0">
                  <c:v>4219.8999999999996</c:v>
                </c:pt>
                <c:pt idx="1">
                  <c:v>4195.5</c:v>
                </c:pt>
                <c:pt idx="2">
                  <c:v>4184.4000000000005</c:v>
                </c:pt>
                <c:pt idx="3">
                  <c:v>4181.6000000000004</c:v>
                </c:pt>
                <c:pt idx="4">
                  <c:v>4180.1000000000004</c:v>
                </c:pt>
                <c:pt idx="5">
                  <c:v>4179.5999999999995</c:v>
                </c:pt>
                <c:pt idx="6">
                  <c:v>4181.5</c:v>
                </c:pt>
                <c:pt idx="7">
                  <c:v>4185.1000000000004</c:v>
                </c:pt>
                <c:pt idx="8">
                  <c:v>4190.2</c:v>
                </c:pt>
                <c:pt idx="9">
                  <c:v>4196.9000000000005</c:v>
                </c:pt>
                <c:pt idx="10">
                  <c:v>4205.3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EA-524C-AC6E-AEFA9A2BB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393392"/>
        <c:axId val="1854395024"/>
      </c:scatterChart>
      <c:valAx>
        <c:axId val="1854393392"/>
        <c:scaling>
          <c:orientation val="minMax"/>
          <c:min val="2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395024"/>
        <c:crosses val="autoZero"/>
        <c:crossBetween val="midCat"/>
      </c:valAx>
      <c:valAx>
        <c:axId val="185439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39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'Specific heat capacity (liquid)'!$F$30</c:f>
              <c:strCache>
                <c:ptCount val="1"/>
                <c:pt idx="0">
                  <c:v>Cp (J/kg/K)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'Specific heat capacity (liquid)'!$D$31:$D$48</c:f>
              <c:numCache>
                <c:formatCode>General</c:formatCode>
                <c:ptCount val="18"/>
                <c:pt idx="0">
                  <c:v>373.15</c:v>
                </c:pt>
                <c:pt idx="1">
                  <c:v>383.15</c:v>
                </c:pt>
                <c:pt idx="2">
                  <c:v>393.15</c:v>
                </c:pt>
                <c:pt idx="3">
                  <c:v>413.15</c:v>
                </c:pt>
                <c:pt idx="4">
                  <c:v>433.15</c:v>
                </c:pt>
                <c:pt idx="5">
                  <c:v>453.15</c:v>
                </c:pt>
                <c:pt idx="6">
                  <c:v>473.15</c:v>
                </c:pt>
              </c:numCache>
            </c:numRef>
          </c:xVal>
          <c:yVal>
            <c:numRef>
              <c:f>'Specific heat capacity (liquid)'!$F$31:$F$48</c:f>
              <c:numCache>
                <c:formatCode>General</c:formatCode>
                <c:ptCount val="18"/>
                <c:pt idx="0">
                  <c:v>4215.7</c:v>
                </c:pt>
                <c:pt idx="1">
                  <c:v>4228.3</c:v>
                </c:pt>
                <c:pt idx="2">
                  <c:v>4243.5</c:v>
                </c:pt>
                <c:pt idx="3">
                  <c:v>4282.6000000000004</c:v>
                </c:pt>
                <c:pt idx="4">
                  <c:v>4335.3999999999996</c:v>
                </c:pt>
                <c:pt idx="5">
                  <c:v>4405</c:v>
                </c:pt>
                <c:pt idx="6">
                  <c:v>4495.8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E8-7E45-B377-50DAE5EF3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097024"/>
        <c:axId val="1854847088"/>
      </c:scatterChart>
      <c:valAx>
        <c:axId val="1854097024"/>
        <c:scaling>
          <c:orientation val="minMax"/>
          <c:min val="3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847088"/>
        <c:crosses val="autoZero"/>
        <c:crossBetween val="midCat"/>
      </c:valAx>
      <c:valAx>
        <c:axId val="185484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09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'Density (liquid)'!$F$1</c:f>
              <c:strCache>
                <c:ptCount val="1"/>
                <c:pt idx="0">
                  <c:v>Rho (Kg/m3)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'Density (liquid)'!$D$2:$D$24</c:f>
              <c:numCache>
                <c:formatCode>General</c:formatCode>
                <c:ptCount val="23"/>
                <c:pt idx="0">
                  <c:v>273.25</c:v>
                </c:pt>
                <c:pt idx="1">
                  <c:v>274.14999999999998</c:v>
                </c:pt>
                <c:pt idx="2">
                  <c:v>277.14999999999998</c:v>
                </c:pt>
                <c:pt idx="3">
                  <c:v>283.14999999999998</c:v>
                </c:pt>
                <c:pt idx="4">
                  <c:v>288.14999999999998</c:v>
                </c:pt>
                <c:pt idx="5">
                  <c:v>293.14999999999998</c:v>
                </c:pt>
                <c:pt idx="6">
                  <c:v>298.14999999999998</c:v>
                </c:pt>
                <c:pt idx="7">
                  <c:v>303.14999999999998</c:v>
                </c:pt>
                <c:pt idx="8">
                  <c:v>308.14999999999998</c:v>
                </c:pt>
                <c:pt idx="9">
                  <c:v>313.14999999999998</c:v>
                </c:pt>
                <c:pt idx="10">
                  <c:v>318.14999999999998</c:v>
                </c:pt>
                <c:pt idx="11">
                  <c:v>323.14999999999998</c:v>
                </c:pt>
                <c:pt idx="12">
                  <c:v>328.15</c:v>
                </c:pt>
                <c:pt idx="13">
                  <c:v>333.15</c:v>
                </c:pt>
                <c:pt idx="14">
                  <c:v>338.15</c:v>
                </c:pt>
                <c:pt idx="15">
                  <c:v>343.15</c:v>
                </c:pt>
                <c:pt idx="16">
                  <c:v>348.15</c:v>
                </c:pt>
                <c:pt idx="17">
                  <c:v>353.15</c:v>
                </c:pt>
                <c:pt idx="18">
                  <c:v>358.15</c:v>
                </c:pt>
                <c:pt idx="19">
                  <c:v>363.15</c:v>
                </c:pt>
                <c:pt idx="20">
                  <c:v>368.15</c:v>
                </c:pt>
                <c:pt idx="21">
                  <c:v>372.15</c:v>
                </c:pt>
                <c:pt idx="22">
                  <c:v>373.12399999999997</c:v>
                </c:pt>
              </c:numCache>
            </c:numRef>
          </c:xVal>
          <c:yVal>
            <c:numRef>
              <c:f>'Density (liquid)'!$F$2:$F$24</c:f>
              <c:numCache>
                <c:formatCode>General</c:formatCode>
                <c:ptCount val="23"/>
                <c:pt idx="0">
                  <c:v>999.85</c:v>
                </c:pt>
                <c:pt idx="1">
                  <c:v>999.90199999999993</c:v>
                </c:pt>
                <c:pt idx="2">
                  <c:v>999.97499999999991</c:v>
                </c:pt>
                <c:pt idx="3">
                  <c:v>999.70299999999997</c:v>
                </c:pt>
                <c:pt idx="4">
                  <c:v>999.10299999999995</c:v>
                </c:pt>
                <c:pt idx="5">
                  <c:v>998.20699999999999</c:v>
                </c:pt>
                <c:pt idx="6">
                  <c:v>997.04700000000003</c:v>
                </c:pt>
                <c:pt idx="7">
                  <c:v>995.649</c:v>
                </c:pt>
                <c:pt idx="8">
                  <c:v>994.03</c:v>
                </c:pt>
                <c:pt idx="9">
                  <c:v>992.22</c:v>
                </c:pt>
                <c:pt idx="10">
                  <c:v>990.21</c:v>
                </c:pt>
                <c:pt idx="11">
                  <c:v>988.04000000000008</c:v>
                </c:pt>
                <c:pt idx="12">
                  <c:v>985.68999999999994</c:v>
                </c:pt>
                <c:pt idx="13">
                  <c:v>983.19999999999993</c:v>
                </c:pt>
                <c:pt idx="14">
                  <c:v>980.55000000000007</c:v>
                </c:pt>
                <c:pt idx="15">
                  <c:v>977.76</c:v>
                </c:pt>
                <c:pt idx="16">
                  <c:v>974.84</c:v>
                </c:pt>
                <c:pt idx="17">
                  <c:v>971.79000000000008</c:v>
                </c:pt>
                <c:pt idx="18">
                  <c:v>968.61</c:v>
                </c:pt>
                <c:pt idx="19">
                  <c:v>965.31</c:v>
                </c:pt>
                <c:pt idx="20">
                  <c:v>961.89</c:v>
                </c:pt>
                <c:pt idx="21">
                  <c:v>959.06999999999994</c:v>
                </c:pt>
                <c:pt idx="22">
                  <c:v>958.37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B-E44A-838C-8756AE6C4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141536"/>
        <c:axId val="1854818704"/>
      </c:scatterChart>
      <c:valAx>
        <c:axId val="1854141536"/>
        <c:scaling>
          <c:orientation val="minMax"/>
          <c:min val="2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818704"/>
        <c:crosses val="autoZero"/>
        <c:crossBetween val="midCat"/>
      </c:valAx>
      <c:valAx>
        <c:axId val="185481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14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'Density (liquid)'!$E$28</c:f>
              <c:strCache>
                <c:ptCount val="1"/>
                <c:pt idx="0">
                  <c:v>volThermCoeff (E-4)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8061789151356081"/>
                  <c:y val="2.28922426363371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'Density (liquid)'!$C$29:$C$50</c:f>
              <c:numCache>
                <c:formatCode>General</c:formatCode>
                <c:ptCount val="22"/>
                <c:pt idx="0">
                  <c:v>0.1</c:v>
                </c:pt>
                <c:pt idx="1">
                  <c:v>1</c:v>
                </c:pt>
                <c:pt idx="2">
                  <c:v>4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</c:numCache>
            </c:numRef>
          </c:xVal>
          <c:yVal>
            <c:numRef>
              <c:f>'Density (liquid)'!$E$29:$E$50</c:f>
              <c:numCache>
                <c:formatCode>General</c:formatCode>
                <c:ptCount val="22"/>
                <c:pt idx="0">
                  <c:v>-0.68</c:v>
                </c:pt>
                <c:pt idx="1">
                  <c:v>-0.5</c:v>
                </c:pt>
                <c:pt idx="2">
                  <c:v>3.0000000000000001E-3</c:v>
                </c:pt>
                <c:pt idx="3">
                  <c:v>0.88</c:v>
                </c:pt>
                <c:pt idx="4">
                  <c:v>1.51</c:v>
                </c:pt>
                <c:pt idx="5">
                  <c:v>2.0699999999999998</c:v>
                </c:pt>
                <c:pt idx="6">
                  <c:v>2.57</c:v>
                </c:pt>
                <c:pt idx="7">
                  <c:v>3.03</c:v>
                </c:pt>
                <c:pt idx="8">
                  <c:v>3.45</c:v>
                </c:pt>
                <c:pt idx="9">
                  <c:v>3.84</c:v>
                </c:pt>
                <c:pt idx="10">
                  <c:v>4.2</c:v>
                </c:pt>
                <c:pt idx="11">
                  <c:v>4.54</c:v>
                </c:pt>
                <c:pt idx="12">
                  <c:v>4.8600000000000003</c:v>
                </c:pt>
                <c:pt idx="13">
                  <c:v>5.16</c:v>
                </c:pt>
                <c:pt idx="14">
                  <c:v>5.44</c:v>
                </c:pt>
                <c:pt idx="15">
                  <c:v>5.71</c:v>
                </c:pt>
                <c:pt idx="16">
                  <c:v>5.97</c:v>
                </c:pt>
                <c:pt idx="17">
                  <c:v>6.21</c:v>
                </c:pt>
                <c:pt idx="18">
                  <c:v>6.44</c:v>
                </c:pt>
                <c:pt idx="19">
                  <c:v>6.66</c:v>
                </c:pt>
                <c:pt idx="20">
                  <c:v>6.87</c:v>
                </c:pt>
                <c:pt idx="21">
                  <c:v>7.03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FC-7842-A8D4-679855C61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707984"/>
        <c:axId val="1735050400"/>
      </c:scatterChart>
      <c:valAx>
        <c:axId val="178670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050400"/>
        <c:crosses val="autoZero"/>
        <c:crossBetween val="midCat"/>
      </c:valAx>
      <c:valAx>
        <c:axId val="173505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0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'Thermal conductivity (ice)'!$E$1</c:f>
              <c:strCache>
                <c:ptCount val="1"/>
                <c:pt idx="0">
                  <c:v>Thermal conductivity (W/m/K)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9907480314960629E-2"/>
                  <c:y val="0.205422134733158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'Thermal conductivity (ice)'!$D$2:$D$16</c:f>
              <c:numCache>
                <c:formatCode>General</c:formatCode>
                <c:ptCount val="15"/>
                <c:pt idx="0">
                  <c:v>273.14999999999998</c:v>
                </c:pt>
                <c:pt idx="1">
                  <c:v>268.14999999999998</c:v>
                </c:pt>
                <c:pt idx="2">
                  <c:v>263.14999999999998</c:v>
                </c:pt>
                <c:pt idx="3">
                  <c:v>258.14999999999998</c:v>
                </c:pt>
                <c:pt idx="4">
                  <c:v>253.14999999999998</c:v>
                </c:pt>
                <c:pt idx="5">
                  <c:v>248.14999999999998</c:v>
                </c:pt>
                <c:pt idx="6">
                  <c:v>243.14999999999998</c:v>
                </c:pt>
                <c:pt idx="7">
                  <c:v>238.14999999999998</c:v>
                </c:pt>
                <c:pt idx="8">
                  <c:v>233.14999999999998</c:v>
                </c:pt>
                <c:pt idx="9">
                  <c:v>223.14999999999998</c:v>
                </c:pt>
                <c:pt idx="10">
                  <c:v>213.14999999999998</c:v>
                </c:pt>
                <c:pt idx="11">
                  <c:v>203.14999999999998</c:v>
                </c:pt>
                <c:pt idx="12">
                  <c:v>193.14999999999998</c:v>
                </c:pt>
                <c:pt idx="13">
                  <c:v>183.14999999999998</c:v>
                </c:pt>
                <c:pt idx="14">
                  <c:v>173.14999999999998</c:v>
                </c:pt>
              </c:numCache>
            </c:numRef>
          </c:xVal>
          <c:yVal>
            <c:numRef>
              <c:f>'Thermal conductivity (ice)'!$E$2:$E$16</c:f>
              <c:numCache>
                <c:formatCode>General</c:formatCode>
                <c:ptCount val="15"/>
                <c:pt idx="0">
                  <c:v>2.2200000000000002</c:v>
                </c:pt>
                <c:pt idx="1">
                  <c:v>2.25</c:v>
                </c:pt>
                <c:pt idx="2">
                  <c:v>2.2999999999999998</c:v>
                </c:pt>
                <c:pt idx="3">
                  <c:v>2.34</c:v>
                </c:pt>
                <c:pt idx="4">
                  <c:v>2.39</c:v>
                </c:pt>
                <c:pt idx="5">
                  <c:v>2.4500000000000002</c:v>
                </c:pt>
                <c:pt idx="6">
                  <c:v>2.5</c:v>
                </c:pt>
                <c:pt idx="7">
                  <c:v>2.57</c:v>
                </c:pt>
                <c:pt idx="8">
                  <c:v>2.63</c:v>
                </c:pt>
                <c:pt idx="9">
                  <c:v>2.76</c:v>
                </c:pt>
                <c:pt idx="10">
                  <c:v>2.9</c:v>
                </c:pt>
                <c:pt idx="11">
                  <c:v>3.05</c:v>
                </c:pt>
                <c:pt idx="12">
                  <c:v>3.19</c:v>
                </c:pt>
                <c:pt idx="13">
                  <c:v>3.34</c:v>
                </c:pt>
                <c:pt idx="14">
                  <c:v>3.48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D-F641-8C80-5F911FBD2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848303"/>
        <c:axId val="297849983"/>
      </c:scatterChart>
      <c:valAx>
        <c:axId val="297848303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849983"/>
        <c:crosses val="autoZero"/>
        <c:crossBetween val="midCat"/>
      </c:valAx>
      <c:valAx>
        <c:axId val="29784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84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'Specific heat capacity (ice)'!$F$1</c:f>
              <c:strCache>
                <c:ptCount val="1"/>
                <c:pt idx="0">
                  <c:v>Specific heat capacity (J/kg/K)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7371828521434821E-2"/>
                  <c:y val="0.353350800501951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'Specific heat capacity (ice)'!$D$2:$D$16</c:f>
              <c:numCache>
                <c:formatCode>General</c:formatCode>
                <c:ptCount val="15"/>
                <c:pt idx="0">
                  <c:v>273.14999999999998</c:v>
                </c:pt>
                <c:pt idx="1">
                  <c:v>268.14999999999998</c:v>
                </c:pt>
                <c:pt idx="2">
                  <c:v>263.14999999999998</c:v>
                </c:pt>
                <c:pt idx="3">
                  <c:v>258.14999999999998</c:v>
                </c:pt>
                <c:pt idx="4">
                  <c:v>253.14999999999998</c:v>
                </c:pt>
                <c:pt idx="5">
                  <c:v>248.14999999999998</c:v>
                </c:pt>
                <c:pt idx="6">
                  <c:v>243.14999999999998</c:v>
                </c:pt>
                <c:pt idx="7">
                  <c:v>238.14999999999998</c:v>
                </c:pt>
                <c:pt idx="8">
                  <c:v>233.14999999999998</c:v>
                </c:pt>
                <c:pt idx="9">
                  <c:v>223.14999999999998</c:v>
                </c:pt>
                <c:pt idx="10">
                  <c:v>213.14999999999998</c:v>
                </c:pt>
                <c:pt idx="11">
                  <c:v>203.14999999999998</c:v>
                </c:pt>
                <c:pt idx="12">
                  <c:v>193.14999999999998</c:v>
                </c:pt>
                <c:pt idx="13">
                  <c:v>183.14999999999998</c:v>
                </c:pt>
                <c:pt idx="14">
                  <c:v>173.14999999999998</c:v>
                </c:pt>
              </c:numCache>
            </c:numRef>
          </c:xVal>
          <c:yVal>
            <c:numRef>
              <c:f>'Specific heat capacity (ice)'!$F$2:$F$16</c:f>
              <c:numCache>
                <c:formatCode>General</c:formatCode>
                <c:ptCount val="15"/>
                <c:pt idx="0">
                  <c:v>2050</c:v>
                </c:pt>
                <c:pt idx="1">
                  <c:v>2027.0000000000002</c:v>
                </c:pt>
                <c:pt idx="2">
                  <c:v>2000</c:v>
                </c:pt>
                <c:pt idx="3">
                  <c:v>1972</c:v>
                </c:pt>
                <c:pt idx="4">
                  <c:v>1943</c:v>
                </c:pt>
                <c:pt idx="5">
                  <c:v>1913</c:v>
                </c:pt>
                <c:pt idx="6">
                  <c:v>1882</c:v>
                </c:pt>
                <c:pt idx="7">
                  <c:v>1851</c:v>
                </c:pt>
                <c:pt idx="8">
                  <c:v>1818</c:v>
                </c:pt>
                <c:pt idx="9">
                  <c:v>1751</c:v>
                </c:pt>
                <c:pt idx="10">
                  <c:v>1681</c:v>
                </c:pt>
                <c:pt idx="11">
                  <c:v>1609</c:v>
                </c:pt>
                <c:pt idx="12">
                  <c:v>1536</c:v>
                </c:pt>
                <c:pt idx="13">
                  <c:v>1463</c:v>
                </c:pt>
                <c:pt idx="14">
                  <c:v>1389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28-0542-8481-11A94FFF2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556591"/>
        <c:axId val="294572943"/>
      </c:scatterChart>
      <c:valAx>
        <c:axId val="294556591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572943"/>
        <c:crosses val="autoZero"/>
        <c:crossBetween val="midCat"/>
      </c:valAx>
      <c:valAx>
        <c:axId val="29457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55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'density (ice)'!$E$1</c:f>
              <c:strCache>
                <c:ptCount val="1"/>
                <c:pt idx="0">
                  <c:v>density (kg/m3)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067300962379702"/>
                  <c:y val="1.21620734908136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'density (ice)'!$D$2:$D$16</c:f>
              <c:numCache>
                <c:formatCode>General</c:formatCode>
                <c:ptCount val="15"/>
                <c:pt idx="0">
                  <c:v>273.14999999999998</c:v>
                </c:pt>
                <c:pt idx="1">
                  <c:v>268.14999999999998</c:v>
                </c:pt>
                <c:pt idx="2">
                  <c:v>263.14999999999998</c:v>
                </c:pt>
                <c:pt idx="3">
                  <c:v>258.14999999999998</c:v>
                </c:pt>
                <c:pt idx="4">
                  <c:v>253.14999999999998</c:v>
                </c:pt>
                <c:pt idx="5">
                  <c:v>248.14999999999998</c:v>
                </c:pt>
                <c:pt idx="6">
                  <c:v>243.14999999999998</c:v>
                </c:pt>
                <c:pt idx="7">
                  <c:v>238.14999999999998</c:v>
                </c:pt>
                <c:pt idx="8">
                  <c:v>233.14999999999998</c:v>
                </c:pt>
                <c:pt idx="9">
                  <c:v>223.14999999999998</c:v>
                </c:pt>
                <c:pt idx="10">
                  <c:v>213.14999999999998</c:v>
                </c:pt>
                <c:pt idx="11">
                  <c:v>203.14999999999998</c:v>
                </c:pt>
                <c:pt idx="12">
                  <c:v>193.14999999999998</c:v>
                </c:pt>
                <c:pt idx="13">
                  <c:v>183.14999999999998</c:v>
                </c:pt>
                <c:pt idx="14">
                  <c:v>173.14999999999998</c:v>
                </c:pt>
              </c:numCache>
            </c:numRef>
          </c:xVal>
          <c:yVal>
            <c:numRef>
              <c:f>'density (ice)'!$E$2:$E$16</c:f>
              <c:numCache>
                <c:formatCode>General</c:formatCode>
                <c:ptCount val="15"/>
                <c:pt idx="0">
                  <c:v>916.2</c:v>
                </c:pt>
                <c:pt idx="1">
                  <c:v>917.5</c:v>
                </c:pt>
                <c:pt idx="2">
                  <c:v>918.9</c:v>
                </c:pt>
                <c:pt idx="3">
                  <c:v>919.4</c:v>
                </c:pt>
                <c:pt idx="4">
                  <c:v>919.4</c:v>
                </c:pt>
                <c:pt idx="5">
                  <c:v>919.6</c:v>
                </c:pt>
                <c:pt idx="6">
                  <c:v>920</c:v>
                </c:pt>
                <c:pt idx="7">
                  <c:v>920.4</c:v>
                </c:pt>
                <c:pt idx="8">
                  <c:v>920.8</c:v>
                </c:pt>
                <c:pt idx="9">
                  <c:v>921.6</c:v>
                </c:pt>
                <c:pt idx="10">
                  <c:v>922.4</c:v>
                </c:pt>
                <c:pt idx="11">
                  <c:v>923.3</c:v>
                </c:pt>
                <c:pt idx="12">
                  <c:v>924.1</c:v>
                </c:pt>
                <c:pt idx="13">
                  <c:v>924.9</c:v>
                </c:pt>
                <c:pt idx="14">
                  <c:v>925.73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6-9D44-B228-ACE5F10CE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554559"/>
        <c:axId val="294625231"/>
      </c:scatterChart>
      <c:valAx>
        <c:axId val="294554559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625231"/>
        <c:crosses val="autoZero"/>
        <c:crossBetween val="midCat"/>
      </c:valAx>
      <c:valAx>
        <c:axId val="29462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55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'volHeatCap (ice)'!$G$1</c:f>
              <c:strCache>
                <c:ptCount val="1"/>
                <c:pt idx="0">
                  <c:v>vol heat capacity (J/m3/K)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1.050721784776903E-2"/>
                  <c:y val="0.342175925925925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'volHeatCap (ice)'!$D$2:$D$16</c:f>
              <c:numCache>
                <c:formatCode>General</c:formatCode>
                <c:ptCount val="15"/>
                <c:pt idx="0">
                  <c:v>273.14999999999998</c:v>
                </c:pt>
                <c:pt idx="1">
                  <c:v>268.14999999999998</c:v>
                </c:pt>
                <c:pt idx="2">
                  <c:v>263.14999999999998</c:v>
                </c:pt>
                <c:pt idx="3">
                  <c:v>258.14999999999998</c:v>
                </c:pt>
                <c:pt idx="4">
                  <c:v>253.14999999999998</c:v>
                </c:pt>
                <c:pt idx="5">
                  <c:v>248.14999999999998</c:v>
                </c:pt>
                <c:pt idx="6">
                  <c:v>243.14999999999998</c:v>
                </c:pt>
                <c:pt idx="7">
                  <c:v>238.14999999999998</c:v>
                </c:pt>
                <c:pt idx="8">
                  <c:v>233.14999999999998</c:v>
                </c:pt>
                <c:pt idx="9">
                  <c:v>223.14999999999998</c:v>
                </c:pt>
                <c:pt idx="10">
                  <c:v>213.14999999999998</c:v>
                </c:pt>
                <c:pt idx="11">
                  <c:v>203.14999999999998</c:v>
                </c:pt>
                <c:pt idx="12">
                  <c:v>193.14999999999998</c:v>
                </c:pt>
                <c:pt idx="13">
                  <c:v>183.14999999999998</c:v>
                </c:pt>
                <c:pt idx="14">
                  <c:v>173.14999999999998</c:v>
                </c:pt>
              </c:numCache>
            </c:numRef>
          </c:xVal>
          <c:yVal>
            <c:numRef>
              <c:f>'volHeatCap (ice)'!$G$2:$G$16</c:f>
              <c:numCache>
                <c:formatCode>General</c:formatCode>
                <c:ptCount val="15"/>
                <c:pt idx="0">
                  <c:v>1878210</c:v>
                </c:pt>
                <c:pt idx="1">
                  <c:v>1859772.5000000002</c:v>
                </c:pt>
                <c:pt idx="2">
                  <c:v>1837800</c:v>
                </c:pt>
                <c:pt idx="3">
                  <c:v>1813056.8</c:v>
                </c:pt>
                <c:pt idx="4">
                  <c:v>1786394.2</c:v>
                </c:pt>
                <c:pt idx="5">
                  <c:v>1759194.8</c:v>
                </c:pt>
                <c:pt idx="6">
                  <c:v>1731440</c:v>
                </c:pt>
                <c:pt idx="7">
                  <c:v>1703660.4</c:v>
                </c:pt>
                <c:pt idx="8">
                  <c:v>1674014.4</c:v>
                </c:pt>
                <c:pt idx="9">
                  <c:v>1613721.6000000001</c:v>
                </c:pt>
                <c:pt idx="10">
                  <c:v>1550554.4</c:v>
                </c:pt>
                <c:pt idx="11">
                  <c:v>1485589.7</c:v>
                </c:pt>
                <c:pt idx="12">
                  <c:v>1419417.6000000001</c:v>
                </c:pt>
                <c:pt idx="13">
                  <c:v>1353128.7</c:v>
                </c:pt>
                <c:pt idx="14">
                  <c:v>1285838.97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E-8746-BF71-0B50B5BC2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442335"/>
        <c:axId val="300667279"/>
      </c:scatterChart>
      <c:valAx>
        <c:axId val="308442335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667279"/>
        <c:crosses val="autoZero"/>
        <c:crossBetween val="midCat"/>
      </c:valAx>
      <c:valAx>
        <c:axId val="30066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442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0</xdr:row>
      <xdr:rowOff>425450</xdr:rowOff>
    </xdr:from>
    <xdr:to>
      <xdr:col>13</xdr:col>
      <xdr:colOff>254000</xdr:colOff>
      <xdr:row>25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A62CA1-8B63-6148-9C98-B928CBA25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0</xdr:row>
      <xdr:rowOff>425450</xdr:rowOff>
    </xdr:from>
    <xdr:to>
      <xdr:col>12</xdr:col>
      <xdr:colOff>450850</xdr:colOff>
      <xdr:row>20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4943BB-B6AE-2A4D-8C7A-68BFDCCF84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29</xdr:row>
      <xdr:rowOff>6350</xdr:rowOff>
    </xdr:from>
    <xdr:to>
      <xdr:col>13</xdr:col>
      <xdr:colOff>463550</xdr:colOff>
      <xdr:row>41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950109-12D1-9848-91F7-DC4BBF5B0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</xdr:row>
      <xdr:rowOff>82550</xdr:rowOff>
    </xdr:from>
    <xdr:to>
      <xdr:col>13</xdr:col>
      <xdr:colOff>38100</xdr:colOff>
      <xdr:row>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44C60A-45C8-9440-B7B5-09B51DC12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374650</xdr:colOff>
      <xdr:row>1</xdr:row>
      <xdr:rowOff>19050</xdr:rowOff>
    </xdr:from>
    <xdr:to>
      <xdr:col>18</xdr:col>
      <xdr:colOff>819150</xdr:colOff>
      <xdr:row>21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BBE64F-B3F7-D74C-9F72-0859FEC97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11</xdr:row>
      <xdr:rowOff>120650</xdr:rowOff>
    </xdr:from>
    <xdr:to>
      <xdr:col>13</xdr:col>
      <xdr:colOff>552450</xdr:colOff>
      <xdr:row>25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6324EA-6AE7-4F40-A6A8-33134115E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19050</xdr:rowOff>
    </xdr:from>
    <xdr:to>
      <xdr:col>12</xdr:col>
      <xdr:colOff>444500</xdr:colOff>
      <xdr:row>18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6D8916-997C-754E-B56F-7D43FEC47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44450</xdr:rowOff>
    </xdr:from>
    <xdr:to>
      <xdr:col>12</xdr:col>
      <xdr:colOff>0</xdr:colOff>
      <xdr:row>14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EF088C-A6C1-984D-91B9-4C0CB223C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812800</xdr:colOff>
      <xdr:row>1</xdr:row>
      <xdr:rowOff>6350</xdr:rowOff>
    </xdr:from>
    <xdr:to>
      <xdr:col>14</xdr:col>
      <xdr:colOff>749300</xdr:colOff>
      <xdr:row>19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ADD61B-422A-A24D-B9AB-55048F639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0897-AC36-A149-AD14-15D693CC7C1D}">
  <dimension ref="A1:F29"/>
  <sheetViews>
    <sheetView workbookViewId="0">
      <selection sqref="A1:F1"/>
    </sheetView>
  </sheetViews>
  <sheetFormatPr baseColWidth="10" defaultRowHeight="16" x14ac:dyDescent="0.2"/>
  <cols>
    <col min="2" max="2" width="15.1640625" customWidth="1"/>
    <col min="3" max="3" width="20.33203125" style="1" customWidth="1"/>
    <col min="4" max="4" width="18.1640625" style="1" customWidth="1"/>
    <col min="5" max="5" width="25.33203125" style="1" customWidth="1"/>
    <col min="6" max="6" width="34" customWidth="1"/>
  </cols>
  <sheetData>
    <row r="1" spans="1:6" ht="34" customHeight="1" x14ac:dyDescent="0.2">
      <c r="A1" s="7" t="s">
        <v>5</v>
      </c>
      <c r="B1" s="7" t="s">
        <v>4</v>
      </c>
      <c r="C1" s="5" t="s">
        <v>1</v>
      </c>
      <c r="D1" s="6" t="s">
        <v>0</v>
      </c>
      <c r="E1" s="5" t="s">
        <v>2</v>
      </c>
      <c r="F1" s="5" t="s">
        <v>3</v>
      </c>
    </row>
    <row r="2" spans="1:6" x14ac:dyDescent="0.2">
      <c r="A2" t="s">
        <v>6</v>
      </c>
      <c r="B2" s="4">
        <v>100000</v>
      </c>
      <c r="C2" s="2">
        <v>0.01</v>
      </c>
      <c r="D2" s="1">
        <f t="shared" ref="D2:D12" si="0">C2+273.15</f>
        <v>273.15999999999997</v>
      </c>
      <c r="E2" s="3">
        <v>555.75</v>
      </c>
      <c r="F2" s="2">
        <f t="shared" ref="F2:F12" si="1">E2/1000</f>
        <v>0.55574999999999997</v>
      </c>
    </row>
    <row r="3" spans="1:6" x14ac:dyDescent="0.2">
      <c r="A3" t="s">
        <v>6</v>
      </c>
      <c r="B3" s="4">
        <v>100000</v>
      </c>
      <c r="C3" s="2">
        <v>10</v>
      </c>
      <c r="D3" s="1">
        <f t="shared" si="0"/>
        <v>283.14999999999998</v>
      </c>
      <c r="E3" s="3">
        <v>578.64</v>
      </c>
      <c r="F3" s="2">
        <f t="shared" si="1"/>
        <v>0.57863999999999993</v>
      </c>
    </row>
    <row r="4" spans="1:6" x14ac:dyDescent="0.2">
      <c r="A4" t="s">
        <v>6</v>
      </c>
      <c r="B4" s="4">
        <v>100000</v>
      </c>
      <c r="C4" s="2">
        <v>20</v>
      </c>
      <c r="D4" s="1">
        <f t="shared" si="0"/>
        <v>293.14999999999998</v>
      </c>
      <c r="E4" s="3">
        <v>598.03</v>
      </c>
      <c r="F4" s="2">
        <f t="shared" si="1"/>
        <v>0.59802999999999995</v>
      </c>
    </row>
    <row r="5" spans="1:6" x14ac:dyDescent="0.2">
      <c r="A5" t="s">
        <v>6</v>
      </c>
      <c r="B5" s="4">
        <v>100000</v>
      </c>
      <c r="C5" s="2">
        <v>30</v>
      </c>
      <c r="D5" s="1">
        <f t="shared" si="0"/>
        <v>303.14999999999998</v>
      </c>
      <c r="E5" s="3">
        <v>614.5</v>
      </c>
      <c r="F5" s="2">
        <f t="shared" si="1"/>
        <v>0.61450000000000005</v>
      </c>
    </row>
    <row r="6" spans="1:6" x14ac:dyDescent="0.2">
      <c r="A6" t="s">
        <v>6</v>
      </c>
      <c r="B6" s="4">
        <v>100000</v>
      </c>
      <c r="C6" s="2">
        <v>40</v>
      </c>
      <c r="D6" s="1">
        <f t="shared" si="0"/>
        <v>313.14999999999998</v>
      </c>
      <c r="E6" s="3">
        <v>628.55999999999995</v>
      </c>
      <c r="F6" s="2">
        <f t="shared" si="1"/>
        <v>0.6285599999999999</v>
      </c>
    </row>
    <row r="7" spans="1:6" x14ac:dyDescent="0.2">
      <c r="A7" t="s">
        <v>6</v>
      </c>
      <c r="B7" s="4">
        <v>100000</v>
      </c>
      <c r="C7" s="2">
        <v>50</v>
      </c>
      <c r="D7" s="1">
        <f t="shared" si="0"/>
        <v>323.14999999999998</v>
      </c>
      <c r="E7" s="3">
        <v>640.6</v>
      </c>
      <c r="F7" s="2">
        <f t="shared" si="1"/>
        <v>0.64060000000000006</v>
      </c>
    </row>
    <row r="8" spans="1:6" x14ac:dyDescent="0.2">
      <c r="A8" t="s">
        <v>6</v>
      </c>
      <c r="B8" s="4">
        <v>100000</v>
      </c>
      <c r="C8" s="2">
        <v>60</v>
      </c>
      <c r="D8" s="1">
        <f t="shared" si="0"/>
        <v>333.15</v>
      </c>
      <c r="E8" s="3">
        <v>650.91</v>
      </c>
      <c r="F8" s="2">
        <f t="shared" si="1"/>
        <v>0.65090999999999999</v>
      </c>
    </row>
    <row r="9" spans="1:6" x14ac:dyDescent="0.2">
      <c r="A9" t="s">
        <v>6</v>
      </c>
      <c r="B9" s="4">
        <v>100000</v>
      </c>
      <c r="C9" s="2">
        <v>70</v>
      </c>
      <c r="D9" s="1">
        <f t="shared" si="0"/>
        <v>343.15</v>
      </c>
      <c r="E9" s="3">
        <v>659.69</v>
      </c>
      <c r="F9" s="2">
        <f t="shared" si="1"/>
        <v>0.65969000000000011</v>
      </c>
    </row>
    <row r="10" spans="1:6" x14ac:dyDescent="0.2">
      <c r="A10" t="s">
        <v>6</v>
      </c>
      <c r="B10" s="4">
        <v>100000</v>
      </c>
      <c r="C10" s="2">
        <v>80</v>
      </c>
      <c r="D10" s="1">
        <f t="shared" si="0"/>
        <v>353.15</v>
      </c>
      <c r="E10" s="3">
        <v>667.02</v>
      </c>
      <c r="F10" s="2">
        <f t="shared" si="1"/>
        <v>0.66701999999999995</v>
      </c>
    </row>
    <row r="11" spans="1:6" x14ac:dyDescent="0.2">
      <c r="A11" t="s">
        <v>6</v>
      </c>
      <c r="B11" s="4">
        <v>100000</v>
      </c>
      <c r="C11" s="2">
        <v>90</v>
      </c>
      <c r="D11" s="1">
        <f t="shared" si="0"/>
        <v>363.15</v>
      </c>
      <c r="E11" s="3">
        <v>672.88</v>
      </c>
      <c r="F11" s="2">
        <f t="shared" si="1"/>
        <v>0.67288000000000003</v>
      </c>
    </row>
    <row r="12" spans="1:6" x14ac:dyDescent="0.2">
      <c r="A12" t="s">
        <v>6</v>
      </c>
      <c r="B12" s="4">
        <v>100000</v>
      </c>
      <c r="C12" s="2">
        <v>99.6</v>
      </c>
      <c r="D12" s="1">
        <f t="shared" si="0"/>
        <v>372.75</v>
      </c>
      <c r="E12" s="3">
        <v>677.03</v>
      </c>
      <c r="F12" s="2">
        <f t="shared" si="1"/>
        <v>0.67703000000000002</v>
      </c>
    </row>
    <row r="16" spans="1:6" x14ac:dyDescent="0.2">
      <c r="A16" t="s">
        <v>8</v>
      </c>
    </row>
    <row r="18" spans="1:5" ht="17" x14ac:dyDescent="0.2">
      <c r="A18" t="s">
        <v>0</v>
      </c>
      <c r="B18" s="1" t="s">
        <v>10</v>
      </c>
      <c r="C18" s="1" t="s">
        <v>9</v>
      </c>
      <c r="D18" s="1" t="s">
        <v>11</v>
      </c>
      <c r="E18"/>
    </row>
    <row r="19" spans="1:5" x14ac:dyDescent="0.2">
      <c r="A19">
        <v>273.15999999999997</v>
      </c>
      <c r="B19" s="1">
        <f>-0.00000646 * (A19-273.15)^2 + 0.001756*(A19-273.15) + 0.5706</f>
        <v>0.57061755935399994</v>
      </c>
      <c r="C19" s="1">
        <f>-0.000008354 * (A19)^2 + 0.00653 * (A19) - 0.5981</f>
        <v>0.56228951469760002</v>
      </c>
      <c r="D19" s="1">
        <f>0.6065*(-1.48445 + 4.12292* (A19/298.15 )- 1.63866 * (A19/298.15)^2)</f>
        <v>0.55641670305331137</v>
      </c>
      <c r="E19"/>
    </row>
    <row r="20" spans="1:5" x14ac:dyDescent="0.2">
      <c r="A20">
        <v>283.14999999999998</v>
      </c>
      <c r="B20" s="1">
        <f t="shared" ref="B20:B29" si="2">-0.00000646 * (A20-273.15)^2 + 0.001756*(A20-273.15) + 0.5706</f>
        <v>0.58751399999999998</v>
      </c>
      <c r="C20" s="1">
        <f t="shared" ref="C20:C29" si="3">-0.000008354 * (A20)^2 + 0.00653 * (A20) - 0.5981</f>
        <v>0.58109655143500005</v>
      </c>
      <c r="D20" s="1">
        <f t="shared" ref="D20:D29" si="4">0.6065*(-1.48445 + 4.12292* (A20/298.15 )- 1.63866 * (A20/298.15)^2)</f>
        <v>0.57806728543451225</v>
      </c>
      <c r="E20"/>
    </row>
    <row r="21" spans="1:5" x14ac:dyDescent="0.2">
      <c r="A21">
        <v>293.14999999999998</v>
      </c>
      <c r="B21" s="1">
        <f t="shared" si="2"/>
        <v>0.60313600000000001</v>
      </c>
      <c r="C21" s="1">
        <f t="shared" si="3"/>
        <v>0.598252449435</v>
      </c>
      <c r="D21" s="1">
        <f t="shared" si="4"/>
        <v>0.59750461573417535</v>
      </c>
      <c r="E21"/>
    </row>
    <row r="22" spans="1:5" x14ac:dyDescent="0.2">
      <c r="A22">
        <v>303.14999999999998</v>
      </c>
      <c r="B22" s="1">
        <f t="shared" si="2"/>
        <v>0.61746599999999996</v>
      </c>
      <c r="C22" s="1">
        <f t="shared" si="3"/>
        <v>0.61373754743500009</v>
      </c>
      <c r="D22" s="1">
        <f t="shared" si="4"/>
        <v>0.61470590367648648</v>
      </c>
      <c r="E22"/>
    </row>
    <row r="23" spans="1:5" x14ac:dyDescent="0.2">
      <c r="A23">
        <v>313.14999999999998</v>
      </c>
      <c r="B23" s="1">
        <f t="shared" si="2"/>
        <v>0.63050399999999995</v>
      </c>
      <c r="C23" s="1">
        <f t="shared" si="3"/>
        <v>0.62755184543500009</v>
      </c>
      <c r="D23" s="1">
        <f t="shared" si="4"/>
        <v>0.62967114926144496</v>
      </c>
      <c r="E23"/>
    </row>
    <row r="24" spans="1:5" x14ac:dyDescent="0.2">
      <c r="A24">
        <v>323.14999999999998</v>
      </c>
      <c r="B24" s="1">
        <f t="shared" si="2"/>
        <v>0.64224999999999999</v>
      </c>
      <c r="C24" s="1">
        <f t="shared" si="3"/>
        <v>0.63969534343500023</v>
      </c>
      <c r="D24" s="1">
        <f t="shared" si="4"/>
        <v>0.6424003524890517</v>
      </c>
      <c r="E24"/>
    </row>
    <row r="25" spans="1:5" x14ac:dyDescent="0.2">
      <c r="A25">
        <v>333.15</v>
      </c>
      <c r="B25" s="1">
        <f t="shared" si="2"/>
        <v>0.65270399999999995</v>
      </c>
      <c r="C25" s="1">
        <f t="shared" si="3"/>
        <v>0.65016804143499984</v>
      </c>
      <c r="D25" s="1">
        <f t="shared" si="4"/>
        <v>0.65289351335930612</v>
      </c>
      <c r="E25"/>
    </row>
    <row r="26" spans="1:5" x14ac:dyDescent="0.2">
      <c r="A26">
        <v>343.15</v>
      </c>
      <c r="B26" s="1">
        <f t="shared" si="2"/>
        <v>0.66186599999999995</v>
      </c>
      <c r="C26" s="1">
        <f t="shared" si="3"/>
        <v>0.65896993943500004</v>
      </c>
      <c r="D26" s="1">
        <f t="shared" si="4"/>
        <v>0.66115063187220835</v>
      </c>
      <c r="E26"/>
    </row>
    <row r="27" spans="1:5" x14ac:dyDescent="0.2">
      <c r="A27">
        <v>353.15</v>
      </c>
      <c r="B27" s="1">
        <f t="shared" si="2"/>
        <v>0.669736</v>
      </c>
      <c r="C27" s="1">
        <f t="shared" si="3"/>
        <v>0.66610103743500015</v>
      </c>
      <c r="D27" s="1">
        <f t="shared" si="4"/>
        <v>0.66717170802775916</v>
      </c>
      <c r="E27"/>
    </row>
    <row r="28" spans="1:5" x14ac:dyDescent="0.2">
      <c r="A28">
        <v>363.15</v>
      </c>
      <c r="B28" s="1">
        <f t="shared" si="2"/>
        <v>0.67631399999999997</v>
      </c>
      <c r="C28" s="1">
        <f t="shared" si="3"/>
        <v>0.67156133543500018</v>
      </c>
      <c r="D28" s="1">
        <f t="shared" si="4"/>
        <v>0.67095674182595721</v>
      </c>
      <c r="E28"/>
    </row>
    <row r="29" spans="1:5" x14ac:dyDescent="0.2">
      <c r="A29">
        <v>372.75</v>
      </c>
      <c r="B29" s="1">
        <f t="shared" si="2"/>
        <v>0.68141336639999994</v>
      </c>
      <c r="C29" s="1">
        <f t="shared" si="3"/>
        <v>0.67523133287500026</v>
      </c>
      <c r="D29" s="1">
        <f t="shared" si="4"/>
        <v>0.67248670562242985</v>
      </c>
      <c r="E2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3B41-0A61-1E43-8F31-EF6C9A308203}">
  <dimension ref="A1:F19"/>
  <sheetViews>
    <sheetView workbookViewId="0">
      <selection sqref="A1:D1"/>
    </sheetView>
  </sheetViews>
  <sheetFormatPr baseColWidth="10" defaultRowHeight="16" x14ac:dyDescent="0.2"/>
  <cols>
    <col min="1" max="1" width="10.83203125" customWidth="1"/>
    <col min="2" max="3" width="15.83203125" customWidth="1"/>
    <col min="4" max="4" width="22.33203125" customWidth="1"/>
    <col min="5" max="5" width="25" customWidth="1"/>
    <col min="6" max="6" width="30.6640625" customWidth="1"/>
  </cols>
  <sheetData>
    <row r="1" spans="1:6" ht="34" x14ac:dyDescent="0.2">
      <c r="A1" s="6" t="s">
        <v>5</v>
      </c>
      <c r="B1" s="6" t="s">
        <v>4</v>
      </c>
      <c r="C1" s="6" t="s">
        <v>1</v>
      </c>
      <c r="D1" s="6" t="s">
        <v>0</v>
      </c>
      <c r="E1" s="6" t="s">
        <v>2</v>
      </c>
      <c r="F1" s="6" t="s">
        <v>3</v>
      </c>
    </row>
    <row r="2" spans="1:6" x14ac:dyDescent="0.2">
      <c r="A2" t="s">
        <v>7</v>
      </c>
      <c r="B2" s="4">
        <v>100000</v>
      </c>
      <c r="C2" s="2">
        <v>100</v>
      </c>
      <c r="D2" s="1">
        <f t="shared" ref="D2:D19" si="0">C2+273.15</f>
        <v>373.15</v>
      </c>
      <c r="E2" s="2">
        <v>24.57</v>
      </c>
      <c r="F2" s="2">
        <f t="shared" ref="F2:F19" si="1">E2/1000</f>
        <v>2.4570000000000002E-2</v>
      </c>
    </row>
    <row r="3" spans="1:6" x14ac:dyDescent="0.2">
      <c r="A3" t="s">
        <v>7</v>
      </c>
      <c r="B3" s="4">
        <v>100000</v>
      </c>
      <c r="C3" s="2">
        <v>125</v>
      </c>
      <c r="D3" s="1">
        <f t="shared" si="0"/>
        <v>398.15</v>
      </c>
      <c r="E3" s="2">
        <v>26.66</v>
      </c>
      <c r="F3" s="2">
        <f t="shared" si="1"/>
        <v>2.666E-2</v>
      </c>
    </row>
    <row r="4" spans="1:6" x14ac:dyDescent="0.2">
      <c r="A4" t="s">
        <v>7</v>
      </c>
      <c r="B4" s="4">
        <v>100000</v>
      </c>
      <c r="C4" s="2">
        <v>150</v>
      </c>
      <c r="D4" s="1">
        <f t="shared" si="0"/>
        <v>423.15</v>
      </c>
      <c r="E4" s="2">
        <v>28.83</v>
      </c>
      <c r="F4" s="2">
        <f t="shared" si="1"/>
        <v>2.8829999999999998E-2</v>
      </c>
    </row>
    <row r="5" spans="1:6" x14ac:dyDescent="0.2">
      <c r="A5" t="s">
        <v>7</v>
      </c>
      <c r="B5" s="4">
        <v>100000</v>
      </c>
      <c r="C5" s="2">
        <v>175</v>
      </c>
      <c r="D5" s="1">
        <f t="shared" si="0"/>
        <v>448.15</v>
      </c>
      <c r="E5" s="2">
        <v>31.09</v>
      </c>
      <c r="F5" s="2">
        <f t="shared" si="1"/>
        <v>3.109E-2</v>
      </c>
    </row>
    <row r="6" spans="1:6" x14ac:dyDescent="0.2">
      <c r="A6" t="s">
        <v>7</v>
      </c>
      <c r="B6" s="4">
        <v>100000</v>
      </c>
      <c r="C6" s="2">
        <v>200</v>
      </c>
      <c r="D6" s="1">
        <f t="shared" si="0"/>
        <v>473.15</v>
      </c>
      <c r="E6" s="2">
        <v>33.43</v>
      </c>
      <c r="F6" s="2">
        <f t="shared" si="1"/>
        <v>3.3430000000000001E-2</v>
      </c>
    </row>
    <row r="7" spans="1:6" x14ac:dyDescent="0.2">
      <c r="A7" t="s">
        <v>7</v>
      </c>
      <c r="B7" s="4">
        <v>100000</v>
      </c>
      <c r="C7" s="2">
        <v>225</v>
      </c>
      <c r="D7" s="1">
        <f t="shared" si="0"/>
        <v>498.15</v>
      </c>
      <c r="E7" s="2">
        <v>35.85</v>
      </c>
      <c r="F7" s="2">
        <f t="shared" si="1"/>
        <v>3.585E-2</v>
      </c>
    </row>
    <row r="8" spans="1:6" x14ac:dyDescent="0.2">
      <c r="A8" t="s">
        <v>7</v>
      </c>
      <c r="B8" s="4">
        <v>100000</v>
      </c>
      <c r="C8" s="2">
        <v>250</v>
      </c>
      <c r="D8" s="1">
        <f t="shared" si="0"/>
        <v>523.15</v>
      </c>
      <c r="E8" s="2">
        <v>38.340000000000003</v>
      </c>
      <c r="F8" s="2">
        <f t="shared" si="1"/>
        <v>3.8340000000000006E-2</v>
      </c>
    </row>
    <row r="9" spans="1:6" x14ac:dyDescent="0.2">
      <c r="A9" t="s">
        <v>7</v>
      </c>
      <c r="B9" s="4">
        <v>100000</v>
      </c>
      <c r="C9" s="2">
        <v>275</v>
      </c>
      <c r="D9" s="1">
        <f t="shared" si="0"/>
        <v>548.15</v>
      </c>
      <c r="E9" s="2">
        <v>40.909999999999997</v>
      </c>
      <c r="F9" s="2">
        <f t="shared" si="1"/>
        <v>4.0909999999999995E-2</v>
      </c>
    </row>
    <row r="10" spans="1:6" x14ac:dyDescent="0.2">
      <c r="A10" t="s">
        <v>7</v>
      </c>
      <c r="B10" s="4">
        <v>100000</v>
      </c>
      <c r="C10" s="2">
        <v>300</v>
      </c>
      <c r="D10" s="1">
        <f t="shared" si="0"/>
        <v>573.15</v>
      </c>
      <c r="E10" s="2">
        <v>43.53</v>
      </c>
      <c r="F10" s="2">
        <f t="shared" si="1"/>
        <v>4.3529999999999999E-2</v>
      </c>
    </row>
    <row r="11" spans="1:6" x14ac:dyDescent="0.2">
      <c r="A11" t="s">
        <v>7</v>
      </c>
      <c r="B11" s="4">
        <v>100000</v>
      </c>
      <c r="C11" s="2">
        <v>350</v>
      </c>
      <c r="D11" s="1">
        <f t="shared" si="0"/>
        <v>623.15</v>
      </c>
      <c r="E11" s="2">
        <v>48.98</v>
      </c>
      <c r="F11" s="2">
        <f t="shared" si="1"/>
        <v>4.8979999999999996E-2</v>
      </c>
    </row>
    <row r="12" spans="1:6" x14ac:dyDescent="0.2">
      <c r="A12" t="s">
        <v>7</v>
      </c>
      <c r="B12" s="4">
        <v>100000</v>
      </c>
      <c r="C12" s="2">
        <v>400</v>
      </c>
      <c r="D12" s="1">
        <f t="shared" si="0"/>
        <v>673.15</v>
      </c>
      <c r="E12" s="2">
        <v>54.65</v>
      </c>
      <c r="F12" s="2">
        <f t="shared" si="1"/>
        <v>5.4649999999999997E-2</v>
      </c>
    </row>
    <row r="13" spans="1:6" x14ac:dyDescent="0.2">
      <c r="A13" t="s">
        <v>7</v>
      </c>
      <c r="B13" s="4">
        <v>100000</v>
      </c>
      <c r="C13" s="2">
        <v>450</v>
      </c>
      <c r="D13" s="1">
        <f t="shared" si="0"/>
        <v>723.15</v>
      </c>
      <c r="E13" s="2">
        <v>60.52</v>
      </c>
      <c r="F13" s="2">
        <f t="shared" si="1"/>
        <v>6.0520000000000004E-2</v>
      </c>
    </row>
    <row r="14" spans="1:6" x14ac:dyDescent="0.2">
      <c r="A14" t="s">
        <v>7</v>
      </c>
      <c r="B14" s="4">
        <v>100000</v>
      </c>
      <c r="C14" s="2">
        <v>500</v>
      </c>
      <c r="D14" s="1">
        <f t="shared" si="0"/>
        <v>773.15</v>
      </c>
      <c r="E14" s="2">
        <v>66.58</v>
      </c>
      <c r="F14" s="2">
        <f t="shared" si="1"/>
        <v>6.658E-2</v>
      </c>
    </row>
    <row r="15" spans="1:6" x14ac:dyDescent="0.2">
      <c r="A15" t="s">
        <v>7</v>
      </c>
      <c r="B15" s="4">
        <v>100000</v>
      </c>
      <c r="C15" s="2">
        <v>550</v>
      </c>
      <c r="D15" s="1">
        <f t="shared" si="0"/>
        <v>823.15</v>
      </c>
      <c r="E15" s="2">
        <v>72.81</v>
      </c>
      <c r="F15" s="2">
        <f t="shared" si="1"/>
        <v>7.281E-2</v>
      </c>
    </row>
    <row r="16" spans="1:6" x14ac:dyDescent="0.2">
      <c r="A16" t="s">
        <v>7</v>
      </c>
      <c r="B16" s="4">
        <v>100000</v>
      </c>
      <c r="C16" s="2">
        <v>600</v>
      </c>
      <c r="D16" s="1">
        <f t="shared" si="0"/>
        <v>873.15</v>
      </c>
      <c r="E16" s="2">
        <v>79.17</v>
      </c>
      <c r="F16" s="2">
        <f t="shared" si="1"/>
        <v>7.9170000000000004E-2</v>
      </c>
    </row>
    <row r="17" spans="1:6" x14ac:dyDescent="0.2">
      <c r="A17" t="s">
        <v>7</v>
      </c>
      <c r="B17" s="4">
        <v>100000</v>
      </c>
      <c r="C17" s="2">
        <v>700</v>
      </c>
      <c r="D17" s="1">
        <f t="shared" si="0"/>
        <v>973.15</v>
      </c>
      <c r="E17" s="2">
        <v>92.28</v>
      </c>
      <c r="F17" s="2">
        <f t="shared" si="1"/>
        <v>9.2280000000000001E-2</v>
      </c>
    </row>
    <row r="18" spans="1:6" x14ac:dyDescent="0.2">
      <c r="A18" t="s">
        <v>7</v>
      </c>
      <c r="B18" s="4">
        <v>100000</v>
      </c>
      <c r="C18" s="2">
        <v>800</v>
      </c>
      <c r="D18" s="1">
        <f t="shared" si="0"/>
        <v>1073.1500000000001</v>
      </c>
      <c r="E18" s="2">
        <v>105.81</v>
      </c>
      <c r="F18" s="2">
        <f t="shared" si="1"/>
        <v>0.10581</v>
      </c>
    </row>
    <row r="19" spans="1:6" x14ac:dyDescent="0.2">
      <c r="A19" t="s">
        <v>7</v>
      </c>
      <c r="B19" s="4">
        <v>100000</v>
      </c>
      <c r="C19" s="2">
        <v>900</v>
      </c>
      <c r="D19" s="1">
        <f t="shared" si="0"/>
        <v>1173.1500000000001</v>
      </c>
      <c r="E19" s="2">
        <v>119.67</v>
      </c>
      <c r="F19" s="2">
        <f t="shared" si="1"/>
        <v>0.11967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6D8A-F491-814C-BB85-61750CB280D0}">
  <dimension ref="A1:F37"/>
  <sheetViews>
    <sheetView workbookViewId="0">
      <selection activeCell="F6" activeCellId="3" sqref="F2 F3 F4 F6:F12"/>
    </sheetView>
  </sheetViews>
  <sheetFormatPr baseColWidth="10" defaultRowHeight="16" x14ac:dyDescent="0.2"/>
  <sheetData>
    <row r="1" spans="1:6" ht="34" x14ac:dyDescent="0.2">
      <c r="A1" s="10" t="s">
        <v>5</v>
      </c>
      <c r="B1" s="10" t="s">
        <v>4</v>
      </c>
      <c r="C1" s="10" t="s">
        <v>1</v>
      </c>
      <c r="D1" s="10" t="s">
        <v>0</v>
      </c>
      <c r="E1" s="10" t="s">
        <v>12</v>
      </c>
      <c r="F1" s="10" t="s">
        <v>13</v>
      </c>
    </row>
    <row r="2" spans="1:6" x14ac:dyDescent="0.2">
      <c r="A2" t="s">
        <v>6</v>
      </c>
      <c r="B2" s="4">
        <v>100000</v>
      </c>
      <c r="C2" s="2">
        <v>0.01</v>
      </c>
      <c r="D2" s="2">
        <f>C2+273.15</f>
        <v>273.15999999999997</v>
      </c>
      <c r="E2" s="2">
        <v>4.2199</v>
      </c>
      <c r="F2">
        <f>E2*1000</f>
        <v>4219.8999999999996</v>
      </c>
    </row>
    <row r="3" spans="1:6" x14ac:dyDescent="0.2">
      <c r="A3" t="s">
        <v>6</v>
      </c>
      <c r="B3" s="4">
        <v>100000</v>
      </c>
      <c r="C3" s="2">
        <v>10</v>
      </c>
      <c r="D3" s="2">
        <f t="shared" ref="D3:D12" si="0">C3+273.15</f>
        <v>283.14999999999998</v>
      </c>
      <c r="E3" s="2">
        <v>4.1955</v>
      </c>
      <c r="F3">
        <f t="shared" ref="F3:F12" si="1">E3*1000</f>
        <v>4195.5</v>
      </c>
    </row>
    <row r="4" spans="1:6" x14ac:dyDescent="0.2">
      <c r="A4" t="s">
        <v>6</v>
      </c>
      <c r="B4" s="4">
        <v>100000</v>
      </c>
      <c r="C4" s="2">
        <v>20</v>
      </c>
      <c r="D4" s="2">
        <f t="shared" si="0"/>
        <v>293.14999999999998</v>
      </c>
      <c r="E4" s="2">
        <v>4.1844000000000001</v>
      </c>
      <c r="F4">
        <f t="shared" si="1"/>
        <v>4184.4000000000005</v>
      </c>
    </row>
    <row r="5" spans="1:6" x14ac:dyDescent="0.2">
      <c r="A5" t="s">
        <v>6</v>
      </c>
      <c r="B5" s="4">
        <v>100000</v>
      </c>
      <c r="C5" s="2">
        <v>25</v>
      </c>
      <c r="D5" s="2">
        <f t="shared" si="0"/>
        <v>298.14999999999998</v>
      </c>
      <c r="E5" s="2">
        <v>4.1816000000000004</v>
      </c>
      <c r="F5">
        <f t="shared" si="1"/>
        <v>4181.6000000000004</v>
      </c>
    </row>
    <row r="6" spans="1:6" x14ac:dyDescent="0.2">
      <c r="A6" t="s">
        <v>6</v>
      </c>
      <c r="B6" s="4">
        <v>100000</v>
      </c>
      <c r="C6" s="2">
        <v>30</v>
      </c>
      <c r="D6" s="2">
        <f t="shared" si="0"/>
        <v>303.14999999999998</v>
      </c>
      <c r="E6" s="2">
        <v>4.1801000000000004</v>
      </c>
      <c r="F6">
        <f t="shared" si="1"/>
        <v>4180.1000000000004</v>
      </c>
    </row>
    <row r="7" spans="1:6" x14ac:dyDescent="0.2">
      <c r="A7" t="s">
        <v>6</v>
      </c>
      <c r="B7" s="4">
        <v>100000</v>
      </c>
      <c r="C7" s="2">
        <v>40</v>
      </c>
      <c r="D7" s="2">
        <f t="shared" si="0"/>
        <v>313.14999999999998</v>
      </c>
      <c r="E7" s="2">
        <v>4.1795999999999998</v>
      </c>
      <c r="F7">
        <f t="shared" si="1"/>
        <v>4179.5999999999995</v>
      </c>
    </row>
    <row r="8" spans="1:6" x14ac:dyDescent="0.2">
      <c r="A8" t="s">
        <v>6</v>
      </c>
      <c r="B8" s="4">
        <v>100000</v>
      </c>
      <c r="C8" s="2">
        <v>50</v>
      </c>
      <c r="D8" s="2">
        <f t="shared" si="0"/>
        <v>323.14999999999998</v>
      </c>
      <c r="E8" s="2">
        <v>4.1814999999999998</v>
      </c>
      <c r="F8">
        <f t="shared" si="1"/>
        <v>4181.5</v>
      </c>
    </row>
    <row r="9" spans="1:6" x14ac:dyDescent="0.2">
      <c r="A9" t="s">
        <v>6</v>
      </c>
      <c r="B9" s="4">
        <v>100000</v>
      </c>
      <c r="C9" s="2">
        <v>60</v>
      </c>
      <c r="D9" s="2">
        <f t="shared" si="0"/>
        <v>333.15</v>
      </c>
      <c r="E9" s="2">
        <v>4.1851000000000003</v>
      </c>
      <c r="F9">
        <f t="shared" si="1"/>
        <v>4185.1000000000004</v>
      </c>
    </row>
    <row r="10" spans="1:6" x14ac:dyDescent="0.2">
      <c r="A10" t="s">
        <v>6</v>
      </c>
      <c r="B10" s="4">
        <v>100000</v>
      </c>
      <c r="C10" s="2">
        <v>70</v>
      </c>
      <c r="D10" s="2">
        <f t="shared" si="0"/>
        <v>343.15</v>
      </c>
      <c r="E10" s="2">
        <v>4.1901999999999999</v>
      </c>
      <c r="F10">
        <f t="shared" si="1"/>
        <v>4190.2</v>
      </c>
    </row>
    <row r="11" spans="1:6" x14ac:dyDescent="0.2">
      <c r="A11" t="s">
        <v>6</v>
      </c>
      <c r="B11" s="4">
        <v>100000</v>
      </c>
      <c r="C11" s="2">
        <v>80</v>
      </c>
      <c r="D11" s="2">
        <f t="shared" si="0"/>
        <v>353.15</v>
      </c>
      <c r="E11" s="2">
        <v>4.1969000000000003</v>
      </c>
      <c r="F11">
        <f t="shared" si="1"/>
        <v>4196.9000000000005</v>
      </c>
    </row>
    <row r="12" spans="1:6" x14ac:dyDescent="0.2">
      <c r="A12" t="s">
        <v>6</v>
      </c>
      <c r="B12" s="4">
        <v>100000</v>
      </c>
      <c r="C12" s="2">
        <v>90</v>
      </c>
      <c r="D12" s="2">
        <f t="shared" si="0"/>
        <v>363.15</v>
      </c>
      <c r="E12" s="2">
        <v>4.2053000000000003</v>
      </c>
      <c r="F12">
        <f t="shared" si="1"/>
        <v>4205.3</v>
      </c>
    </row>
    <row r="13" spans="1:6" x14ac:dyDescent="0.2">
      <c r="B13" s="4"/>
      <c r="C13" s="2"/>
      <c r="D13" s="2"/>
      <c r="E13" s="2"/>
    </row>
    <row r="14" spans="1:6" x14ac:dyDescent="0.2">
      <c r="B14" s="4"/>
      <c r="C14" s="2"/>
      <c r="D14" s="2"/>
      <c r="E14" s="2"/>
    </row>
    <row r="15" spans="1:6" x14ac:dyDescent="0.2">
      <c r="B15" s="4"/>
      <c r="C15" s="2"/>
      <c r="D15" s="2"/>
      <c r="E15" s="2"/>
    </row>
    <row r="16" spans="1:6" x14ac:dyDescent="0.2">
      <c r="B16" s="4"/>
      <c r="C16" s="2"/>
      <c r="D16" s="2"/>
      <c r="E16" s="2"/>
    </row>
    <row r="17" spans="1:6" x14ac:dyDescent="0.2">
      <c r="B17" s="4"/>
      <c r="C17" s="2"/>
      <c r="D17" s="2"/>
      <c r="E17" s="2"/>
    </row>
    <row r="18" spans="1:6" x14ac:dyDescent="0.2">
      <c r="B18" s="4"/>
      <c r="C18" s="2"/>
      <c r="D18" s="2"/>
      <c r="E18" s="2"/>
    </row>
    <row r="19" spans="1:6" x14ac:dyDescent="0.2">
      <c r="B19" s="4"/>
      <c r="C19" s="2"/>
      <c r="D19" s="2"/>
      <c r="E19" s="2"/>
    </row>
    <row r="20" spans="1:6" x14ac:dyDescent="0.2">
      <c r="B20" s="4"/>
      <c r="C20" s="2"/>
      <c r="D20" s="2"/>
      <c r="E20" s="2"/>
    </row>
    <row r="21" spans="1:6" x14ac:dyDescent="0.2">
      <c r="B21" s="4"/>
      <c r="C21" s="2"/>
      <c r="D21" s="2"/>
      <c r="E21" s="2"/>
    </row>
    <row r="22" spans="1:6" x14ac:dyDescent="0.2">
      <c r="B22" s="4"/>
      <c r="C22" s="2"/>
      <c r="D22" s="2"/>
      <c r="E22" s="2"/>
    </row>
    <row r="23" spans="1:6" x14ac:dyDescent="0.2">
      <c r="B23" s="4"/>
      <c r="C23" s="2"/>
      <c r="D23" s="2"/>
      <c r="E23" s="2"/>
    </row>
    <row r="24" spans="1:6" x14ac:dyDescent="0.2">
      <c r="B24" s="4"/>
      <c r="C24" s="2"/>
      <c r="D24" s="2"/>
      <c r="E24" s="2"/>
    </row>
    <row r="25" spans="1:6" x14ac:dyDescent="0.2">
      <c r="B25" s="4"/>
      <c r="C25" s="2"/>
      <c r="D25" s="2"/>
      <c r="E25" s="2"/>
    </row>
    <row r="26" spans="1:6" x14ac:dyDescent="0.2">
      <c r="B26" s="4"/>
      <c r="C26" s="2"/>
      <c r="D26" s="2"/>
      <c r="E26" s="2"/>
    </row>
    <row r="27" spans="1:6" x14ac:dyDescent="0.2">
      <c r="B27" s="4"/>
      <c r="C27" s="2"/>
      <c r="D27" s="2"/>
      <c r="E27" s="2"/>
    </row>
    <row r="30" spans="1:6" ht="34" x14ac:dyDescent="0.2">
      <c r="A30" s="6" t="s">
        <v>5</v>
      </c>
      <c r="B30" s="6" t="s">
        <v>4</v>
      </c>
      <c r="C30" s="6" t="s">
        <v>1</v>
      </c>
      <c r="D30" s="6" t="s">
        <v>0</v>
      </c>
      <c r="E30" s="10" t="s">
        <v>12</v>
      </c>
      <c r="F30" s="10" t="s">
        <v>13</v>
      </c>
    </row>
    <row r="31" spans="1:6" x14ac:dyDescent="0.2">
      <c r="A31" t="s">
        <v>6</v>
      </c>
      <c r="B31">
        <v>100000</v>
      </c>
      <c r="C31">
        <v>100</v>
      </c>
      <c r="D31">
        <v>373.15</v>
      </c>
      <c r="E31">
        <v>4.2157</v>
      </c>
      <c r="F31">
        <v>4215.7</v>
      </c>
    </row>
    <row r="32" spans="1:6" x14ac:dyDescent="0.2">
      <c r="A32" t="s">
        <v>6</v>
      </c>
      <c r="B32">
        <v>100000</v>
      </c>
      <c r="C32">
        <v>110</v>
      </c>
      <c r="D32">
        <v>383.15</v>
      </c>
      <c r="E32">
        <v>4.2282999999999999</v>
      </c>
      <c r="F32">
        <v>4228.3</v>
      </c>
    </row>
    <row r="33" spans="1:6" x14ac:dyDescent="0.2">
      <c r="A33" t="s">
        <v>6</v>
      </c>
      <c r="B33">
        <v>100000</v>
      </c>
      <c r="C33">
        <v>120</v>
      </c>
      <c r="D33">
        <v>393.15</v>
      </c>
      <c r="E33">
        <v>4.2435</v>
      </c>
      <c r="F33">
        <v>4243.5</v>
      </c>
    </row>
    <row r="34" spans="1:6" x14ac:dyDescent="0.2">
      <c r="A34" t="s">
        <v>6</v>
      </c>
      <c r="B34">
        <v>100000</v>
      </c>
      <c r="C34">
        <v>140</v>
      </c>
      <c r="D34">
        <v>413.15</v>
      </c>
      <c r="E34">
        <v>4.2826000000000004</v>
      </c>
      <c r="F34">
        <v>4282.6000000000004</v>
      </c>
    </row>
    <row r="35" spans="1:6" x14ac:dyDescent="0.2">
      <c r="A35" t="s">
        <v>6</v>
      </c>
      <c r="B35">
        <v>100000</v>
      </c>
      <c r="C35">
        <v>160</v>
      </c>
      <c r="D35">
        <v>433.15</v>
      </c>
      <c r="E35">
        <v>4.3353999999999999</v>
      </c>
      <c r="F35">
        <v>4335.3999999999996</v>
      </c>
    </row>
    <row r="36" spans="1:6" x14ac:dyDescent="0.2">
      <c r="A36" t="s">
        <v>6</v>
      </c>
      <c r="B36">
        <v>100000</v>
      </c>
      <c r="C36">
        <v>180</v>
      </c>
      <c r="D36">
        <v>453.15</v>
      </c>
      <c r="E36">
        <v>4.4050000000000002</v>
      </c>
      <c r="F36">
        <v>4405</v>
      </c>
    </row>
    <row r="37" spans="1:6" x14ac:dyDescent="0.2">
      <c r="A37" t="s">
        <v>6</v>
      </c>
      <c r="B37">
        <v>100000</v>
      </c>
      <c r="C37">
        <v>200</v>
      </c>
      <c r="D37">
        <v>473.15</v>
      </c>
      <c r="E37">
        <v>4.4958</v>
      </c>
      <c r="F37">
        <v>4495.8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9659-225D-F246-A931-5F7529F1E687}">
  <dimension ref="A1:T69"/>
  <sheetViews>
    <sheetView tabSelected="1" workbookViewId="0">
      <selection activeCell="F10" sqref="F10"/>
    </sheetView>
  </sheetViews>
  <sheetFormatPr baseColWidth="10" defaultRowHeight="16" x14ac:dyDescent="0.2"/>
  <cols>
    <col min="5" max="5" width="18.1640625" customWidth="1"/>
    <col min="7" max="7" width="14.5" customWidth="1"/>
  </cols>
  <sheetData>
    <row r="1" spans="1:7" ht="34" x14ac:dyDescent="0.2">
      <c r="A1" s="10" t="s">
        <v>5</v>
      </c>
      <c r="B1" s="10" t="s">
        <v>4</v>
      </c>
      <c r="C1" s="10" t="s">
        <v>1</v>
      </c>
      <c r="D1" s="10" t="s">
        <v>0</v>
      </c>
      <c r="E1" s="10" t="s">
        <v>15</v>
      </c>
      <c r="F1" s="10" t="s">
        <v>14</v>
      </c>
      <c r="G1" s="9" t="s">
        <v>18</v>
      </c>
    </row>
    <row r="2" spans="1:7" x14ac:dyDescent="0.2">
      <c r="A2" t="s">
        <v>6</v>
      </c>
      <c r="B2">
        <v>101300</v>
      </c>
      <c r="C2">
        <v>0.1</v>
      </c>
      <c r="D2">
        <f>C2+273.15</f>
        <v>273.25</v>
      </c>
      <c r="E2" s="11">
        <v>0.99985000000000002</v>
      </c>
      <c r="F2">
        <f>E2*1000</f>
        <v>999.85</v>
      </c>
      <c r="G2">
        <f>-0.0036*D2^2 + 1.8817 * D2 + 752.94</f>
        <v>998.31850000000009</v>
      </c>
    </row>
    <row r="3" spans="1:7" x14ac:dyDescent="0.2">
      <c r="A3" t="s">
        <v>6</v>
      </c>
      <c r="B3">
        <v>101300</v>
      </c>
      <c r="C3" s="2">
        <v>1</v>
      </c>
      <c r="D3">
        <f t="shared" ref="D3:D24" si="0">C3+273.15</f>
        <v>274.14999999999998</v>
      </c>
      <c r="E3" s="2">
        <v>0.99990199999999996</v>
      </c>
      <c r="F3">
        <f>E3*1000</f>
        <v>999.90199999999993</v>
      </c>
      <c r="G3">
        <f t="shared" ref="G3:G24" si="1">-0.0036*D3^2 + 1.8817 * D3 + 752.94</f>
        <v>998.23845400000005</v>
      </c>
    </row>
    <row r="4" spans="1:7" x14ac:dyDescent="0.2">
      <c r="A4" t="s">
        <v>6</v>
      </c>
      <c r="B4">
        <v>101300</v>
      </c>
      <c r="C4" s="2">
        <v>4</v>
      </c>
      <c r="D4">
        <f t="shared" si="0"/>
        <v>277.14999999999998</v>
      </c>
      <c r="E4" s="2">
        <v>0.99997499999999995</v>
      </c>
      <c r="F4">
        <f t="shared" ref="F4:F24" si="2">E4*1000</f>
        <v>999.97499999999991</v>
      </c>
      <c r="G4">
        <f t="shared" si="1"/>
        <v>997.92951400000015</v>
      </c>
    </row>
    <row r="5" spans="1:7" x14ac:dyDescent="0.2">
      <c r="A5" t="s">
        <v>6</v>
      </c>
      <c r="B5">
        <v>101300</v>
      </c>
      <c r="C5" s="2">
        <v>10</v>
      </c>
      <c r="D5">
        <f t="shared" si="0"/>
        <v>283.14999999999998</v>
      </c>
      <c r="E5" s="2">
        <v>0.99970300000000001</v>
      </c>
      <c r="F5">
        <f t="shared" si="2"/>
        <v>999.70299999999997</v>
      </c>
      <c r="G5">
        <f t="shared" si="1"/>
        <v>997.11723400000005</v>
      </c>
    </row>
    <row r="6" spans="1:7" x14ac:dyDescent="0.2">
      <c r="A6" t="s">
        <v>6</v>
      </c>
      <c r="B6">
        <v>101300</v>
      </c>
      <c r="C6" s="2">
        <v>15</v>
      </c>
      <c r="D6">
        <f t="shared" si="0"/>
        <v>288.14999999999998</v>
      </c>
      <c r="E6" s="2">
        <v>0.99910299999999996</v>
      </c>
      <c r="F6">
        <f t="shared" si="2"/>
        <v>999.10299999999995</v>
      </c>
      <c r="G6">
        <f t="shared" si="1"/>
        <v>996.24233400000003</v>
      </c>
    </row>
    <row r="7" spans="1:7" x14ac:dyDescent="0.2">
      <c r="A7" t="s">
        <v>6</v>
      </c>
      <c r="B7">
        <v>101300</v>
      </c>
      <c r="C7" s="2">
        <v>20</v>
      </c>
      <c r="D7">
        <f t="shared" si="0"/>
        <v>293.14999999999998</v>
      </c>
      <c r="E7" s="2">
        <v>0.99820699999999996</v>
      </c>
      <c r="F7">
        <f t="shared" si="2"/>
        <v>998.20699999999999</v>
      </c>
      <c r="G7">
        <f t="shared" si="1"/>
        <v>995.18743399999994</v>
      </c>
    </row>
    <row r="8" spans="1:7" x14ac:dyDescent="0.2">
      <c r="A8" t="s">
        <v>6</v>
      </c>
      <c r="B8">
        <v>101300</v>
      </c>
      <c r="C8" s="2">
        <v>25</v>
      </c>
      <c r="D8">
        <f t="shared" si="0"/>
        <v>298.14999999999998</v>
      </c>
      <c r="E8" s="2">
        <v>0.99704700000000002</v>
      </c>
      <c r="F8">
        <f t="shared" si="2"/>
        <v>997.04700000000003</v>
      </c>
      <c r="G8">
        <f t="shared" si="1"/>
        <v>993.95253400000001</v>
      </c>
    </row>
    <row r="9" spans="1:7" x14ac:dyDescent="0.2">
      <c r="A9" t="s">
        <v>6</v>
      </c>
      <c r="B9">
        <v>101300</v>
      </c>
      <c r="C9" s="2">
        <v>30</v>
      </c>
      <c r="D9">
        <f t="shared" si="0"/>
        <v>303.14999999999998</v>
      </c>
      <c r="E9" s="2">
        <v>0.99564900000000001</v>
      </c>
      <c r="F9">
        <f t="shared" si="2"/>
        <v>995.649</v>
      </c>
      <c r="G9">
        <f t="shared" si="1"/>
        <v>992.53763400000003</v>
      </c>
    </row>
    <row r="10" spans="1:7" x14ac:dyDescent="0.2">
      <c r="A10" t="s">
        <v>6</v>
      </c>
      <c r="B10">
        <v>101300</v>
      </c>
      <c r="C10" s="2">
        <v>35</v>
      </c>
      <c r="D10">
        <f t="shared" si="0"/>
        <v>308.14999999999998</v>
      </c>
      <c r="E10" s="2">
        <v>0.99402999999999997</v>
      </c>
      <c r="F10">
        <f t="shared" si="2"/>
        <v>994.03</v>
      </c>
      <c r="G10">
        <f t="shared" si="1"/>
        <v>990.94273399999997</v>
      </c>
    </row>
    <row r="11" spans="1:7" x14ac:dyDescent="0.2">
      <c r="A11" t="s">
        <v>6</v>
      </c>
      <c r="B11">
        <v>101300</v>
      </c>
      <c r="C11" s="2">
        <v>40</v>
      </c>
      <c r="D11">
        <f t="shared" si="0"/>
        <v>313.14999999999998</v>
      </c>
      <c r="E11" s="2">
        <v>0.99221999999999999</v>
      </c>
      <c r="F11">
        <f t="shared" si="2"/>
        <v>992.22</v>
      </c>
      <c r="G11">
        <f t="shared" si="1"/>
        <v>989.16783400000008</v>
      </c>
    </row>
    <row r="12" spans="1:7" x14ac:dyDescent="0.2">
      <c r="A12" t="s">
        <v>6</v>
      </c>
      <c r="B12">
        <v>101300</v>
      </c>
      <c r="C12" s="2">
        <v>45</v>
      </c>
      <c r="D12">
        <f t="shared" si="0"/>
        <v>318.14999999999998</v>
      </c>
      <c r="E12" s="2">
        <v>0.99021000000000003</v>
      </c>
      <c r="F12">
        <f t="shared" si="2"/>
        <v>990.21</v>
      </c>
      <c r="G12">
        <f t="shared" si="1"/>
        <v>987.21293400000002</v>
      </c>
    </row>
    <row r="13" spans="1:7" x14ac:dyDescent="0.2">
      <c r="A13" t="s">
        <v>6</v>
      </c>
      <c r="B13">
        <v>101300</v>
      </c>
      <c r="C13" s="2">
        <v>50</v>
      </c>
      <c r="D13">
        <f t="shared" si="0"/>
        <v>323.14999999999998</v>
      </c>
      <c r="E13" s="2">
        <v>0.98804000000000003</v>
      </c>
      <c r="F13">
        <f t="shared" si="2"/>
        <v>988.04000000000008</v>
      </c>
      <c r="G13">
        <f t="shared" si="1"/>
        <v>985.07803400000012</v>
      </c>
    </row>
    <row r="14" spans="1:7" x14ac:dyDescent="0.2">
      <c r="A14" t="s">
        <v>6</v>
      </c>
      <c r="B14">
        <v>101300</v>
      </c>
      <c r="C14" s="2">
        <v>55</v>
      </c>
      <c r="D14">
        <f t="shared" si="0"/>
        <v>328.15</v>
      </c>
      <c r="E14" s="2">
        <v>0.98568999999999996</v>
      </c>
      <c r="F14">
        <f t="shared" si="2"/>
        <v>985.68999999999994</v>
      </c>
      <c r="G14">
        <f t="shared" si="1"/>
        <v>982.76313400000004</v>
      </c>
    </row>
    <row r="15" spans="1:7" x14ac:dyDescent="0.2">
      <c r="A15" t="s">
        <v>6</v>
      </c>
      <c r="B15">
        <v>101300</v>
      </c>
      <c r="C15" s="2">
        <v>60</v>
      </c>
      <c r="D15">
        <f t="shared" si="0"/>
        <v>333.15</v>
      </c>
      <c r="E15" s="2">
        <v>0.98319999999999996</v>
      </c>
      <c r="F15">
        <f t="shared" si="2"/>
        <v>983.19999999999993</v>
      </c>
      <c r="G15">
        <f t="shared" si="1"/>
        <v>980.26823400000012</v>
      </c>
    </row>
    <row r="16" spans="1:7" x14ac:dyDescent="0.2">
      <c r="A16" t="s">
        <v>6</v>
      </c>
      <c r="B16">
        <v>101300</v>
      </c>
      <c r="C16" s="2">
        <v>65</v>
      </c>
      <c r="D16">
        <f t="shared" si="0"/>
        <v>338.15</v>
      </c>
      <c r="E16" s="2">
        <v>0.98055000000000003</v>
      </c>
      <c r="F16">
        <f t="shared" si="2"/>
        <v>980.55000000000007</v>
      </c>
      <c r="G16">
        <f t="shared" si="1"/>
        <v>977.59333400000003</v>
      </c>
    </row>
    <row r="17" spans="1:20" x14ac:dyDescent="0.2">
      <c r="A17" t="s">
        <v>6</v>
      </c>
      <c r="B17">
        <v>101300</v>
      </c>
      <c r="C17" s="2">
        <v>70</v>
      </c>
      <c r="D17">
        <f t="shared" si="0"/>
        <v>343.15</v>
      </c>
      <c r="E17" s="2">
        <v>0.97775999999999996</v>
      </c>
      <c r="F17">
        <f t="shared" si="2"/>
        <v>977.76</v>
      </c>
      <c r="G17">
        <f t="shared" si="1"/>
        <v>974.7384340000001</v>
      </c>
      <c r="I17" s="2"/>
      <c r="J17" s="2"/>
      <c r="K17" s="2"/>
      <c r="L17" s="2"/>
      <c r="M17" s="2"/>
      <c r="N17" s="2"/>
    </row>
    <row r="18" spans="1:20" x14ac:dyDescent="0.2">
      <c r="A18" t="s">
        <v>6</v>
      </c>
      <c r="B18">
        <v>101300</v>
      </c>
      <c r="C18" s="2">
        <v>75</v>
      </c>
      <c r="D18">
        <f t="shared" si="0"/>
        <v>348.15</v>
      </c>
      <c r="E18" s="2">
        <v>0.97484000000000004</v>
      </c>
      <c r="F18">
        <f t="shared" si="2"/>
        <v>974.84</v>
      </c>
      <c r="G18">
        <f t="shared" si="1"/>
        <v>971.70353399999999</v>
      </c>
      <c r="I18" s="2"/>
      <c r="J18" s="2"/>
      <c r="K18" s="2"/>
      <c r="L18" s="2"/>
      <c r="M18" s="2"/>
      <c r="N18" s="2"/>
    </row>
    <row r="19" spans="1:20" x14ac:dyDescent="0.2">
      <c r="A19" t="s">
        <v>6</v>
      </c>
      <c r="B19">
        <v>101300</v>
      </c>
      <c r="C19" s="2">
        <v>80</v>
      </c>
      <c r="D19">
        <f t="shared" si="0"/>
        <v>353.15</v>
      </c>
      <c r="E19" s="2">
        <v>0.97179000000000004</v>
      </c>
      <c r="F19">
        <f t="shared" si="2"/>
        <v>971.79000000000008</v>
      </c>
      <c r="G19">
        <f t="shared" si="1"/>
        <v>968.48863400000005</v>
      </c>
      <c r="I19" s="2"/>
      <c r="J19" s="2"/>
      <c r="K19" s="2"/>
      <c r="L19" s="2"/>
      <c r="M19" s="2"/>
      <c r="N19" s="2"/>
    </row>
    <row r="20" spans="1:20" x14ac:dyDescent="0.2">
      <c r="A20" t="s">
        <v>6</v>
      </c>
      <c r="B20">
        <v>101300</v>
      </c>
      <c r="C20" s="2">
        <v>85</v>
      </c>
      <c r="D20">
        <f t="shared" si="0"/>
        <v>358.15</v>
      </c>
      <c r="E20" s="2">
        <v>0.96860999999999997</v>
      </c>
      <c r="F20">
        <f t="shared" si="2"/>
        <v>968.61</v>
      </c>
      <c r="G20">
        <f t="shared" si="1"/>
        <v>965.09373400000004</v>
      </c>
      <c r="I20" s="2"/>
      <c r="J20" s="2"/>
      <c r="K20" s="2"/>
      <c r="L20" s="2"/>
      <c r="M20" s="2"/>
      <c r="N20" s="2"/>
    </row>
    <row r="21" spans="1:20" x14ac:dyDescent="0.2">
      <c r="A21" t="s">
        <v>6</v>
      </c>
      <c r="B21">
        <v>101300</v>
      </c>
      <c r="C21" s="2">
        <v>90</v>
      </c>
      <c r="D21">
        <f t="shared" si="0"/>
        <v>363.15</v>
      </c>
      <c r="E21" s="2">
        <v>0.96531</v>
      </c>
      <c r="F21">
        <f t="shared" si="2"/>
        <v>965.31</v>
      </c>
      <c r="G21">
        <f t="shared" si="1"/>
        <v>961.51883400000008</v>
      </c>
      <c r="I21" s="2"/>
      <c r="J21" s="2"/>
      <c r="K21" s="2"/>
      <c r="L21" s="2"/>
      <c r="M21" s="2"/>
      <c r="N21" s="2"/>
    </row>
    <row r="22" spans="1:20" x14ac:dyDescent="0.2">
      <c r="A22" t="s">
        <v>6</v>
      </c>
      <c r="B22">
        <v>101300</v>
      </c>
      <c r="C22" s="2">
        <v>95</v>
      </c>
      <c r="D22">
        <f t="shared" si="0"/>
        <v>368.15</v>
      </c>
      <c r="E22" s="2">
        <v>0.96189000000000002</v>
      </c>
      <c r="F22">
        <f t="shared" si="2"/>
        <v>961.89</v>
      </c>
      <c r="G22">
        <f t="shared" si="1"/>
        <v>957.76393400000006</v>
      </c>
      <c r="I22" s="2"/>
      <c r="J22" s="2"/>
      <c r="K22" s="2"/>
      <c r="L22" s="2"/>
      <c r="M22" s="2"/>
      <c r="N22" s="2"/>
    </row>
    <row r="23" spans="1:20" x14ac:dyDescent="0.2">
      <c r="A23" t="s">
        <v>6</v>
      </c>
      <c r="B23">
        <v>101300</v>
      </c>
      <c r="C23" s="2">
        <v>99</v>
      </c>
      <c r="D23">
        <f t="shared" si="0"/>
        <v>372.15</v>
      </c>
      <c r="E23" s="2">
        <v>0.95906999999999998</v>
      </c>
      <c r="F23">
        <f t="shared" si="2"/>
        <v>959.06999999999994</v>
      </c>
      <c r="G23">
        <f t="shared" si="1"/>
        <v>954.6304140000002</v>
      </c>
      <c r="I23" s="2"/>
      <c r="J23" s="2"/>
      <c r="K23" s="2"/>
      <c r="L23" s="2"/>
      <c r="M23" s="2"/>
      <c r="N23" s="2"/>
    </row>
    <row r="24" spans="1:20" x14ac:dyDescent="0.2">
      <c r="A24" t="s">
        <v>6</v>
      </c>
      <c r="B24">
        <v>101300</v>
      </c>
      <c r="C24" s="2">
        <v>99.974000000000004</v>
      </c>
      <c r="D24">
        <f t="shared" si="0"/>
        <v>373.12399999999997</v>
      </c>
      <c r="E24" s="2">
        <v>0.95837000000000006</v>
      </c>
      <c r="F24">
        <f t="shared" si="2"/>
        <v>958.37</v>
      </c>
      <c r="G24">
        <f t="shared" si="1"/>
        <v>953.84996104640004</v>
      </c>
      <c r="I24" s="2"/>
      <c r="J24" s="2"/>
      <c r="K24" s="2"/>
      <c r="L24" s="2"/>
      <c r="M24" s="2"/>
      <c r="N24" s="2"/>
    </row>
    <row r="25" spans="1:20" x14ac:dyDescent="0.2">
      <c r="I25" s="2"/>
      <c r="J25" s="2"/>
      <c r="K25" s="2"/>
      <c r="L25" s="2"/>
      <c r="M25" s="2"/>
      <c r="N25" s="2"/>
    </row>
    <row r="26" spans="1:20" x14ac:dyDescent="0.2">
      <c r="I26" s="2"/>
      <c r="J26" s="2"/>
      <c r="K26" s="2"/>
      <c r="L26" s="2"/>
      <c r="M26" s="2"/>
      <c r="N26" s="2"/>
    </row>
    <row r="27" spans="1:20" x14ac:dyDescent="0.2">
      <c r="I27" s="2"/>
      <c r="J27" s="2"/>
      <c r="K27" s="2"/>
      <c r="L27" s="2"/>
      <c r="M27" s="2"/>
      <c r="N27" s="2"/>
    </row>
    <row r="28" spans="1:20" ht="34" x14ac:dyDescent="0.2">
      <c r="A28" s="10" t="s">
        <v>5</v>
      </c>
      <c r="B28" s="10" t="s">
        <v>4</v>
      </c>
      <c r="C28" s="10" t="s">
        <v>1</v>
      </c>
      <c r="D28" s="10" t="s">
        <v>0</v>
      </c>
      <c r="E28" s="10" t="s">
        <v>16</v>
      </c>
      <c r="F28" s="9" t="s">
        <v>17</v>
      </c>
      <c r="H28" s="2"/>
      <c r="I28" s="2"/>
      <c r="J28" s="2"/>
      <c r="K28" s="2"/>
      <c r="L28" s="2"/>
      <c r="M28" s="2"/>
    </row>
    <row r="29" spans="1:20" x14ac:dyDescent="0.2">
      <c r="A29" t="s">
        <v>6</v>
      </c>
      <c r="B29">
        <v>101300</v>
      </c>
      <c r="C29" s="2">
        <v>0.1</v>
      </c>
      <c r="D29">
        <f>C29+273.15</f>
        <v>273.25</v>
      </c>
      <c r="E29" s="2">
        <v>-0.68</v>
      </c>
      <c r="F29">
        <f>-0.0006*(C29^2)+0.1285*C29-0.4581</f>
        <v>-0.44525599999999999</v>
      </c>
      <c r="I29" s="2"/>
      <c r="J29" s="2"/>
      <c r="K29" s="2"/>
      <c r="L29" s="2"/>
      <c r="M29" s="2"/>
      <c r="N29" s="2"/>
    </row>
    <row r="30" spans="1:20" x14ac:dyDescent="0.2">
      <c r="A30" t="s">
        <v>6</v>
      </c>
      <c r="B30">
        <v>101300</v>
      </c>
      <c r="C30" s="2">
        <v>1</v>
      </c>
      <c r="D30">
        <f t="shared" ref="D30:D50" si="3">C30+273.15</f>
        <v>274.14999999999998</v>
      </c>
      <c r="E30" s="2">
        <v>-0.5</v>
      </c>
      <c r="F30">
        <f t="shared" ref="F30:F50" si="4">-0.0006*(C30^2)+0.1285*C30-0.4581</f>
        <v>-0.33019999999999999</v>
      </c>
      <c r="I30" s="2"/>
      <c r="J30" s="2"/>
      <c r="K30" s="2"/>
      <c r="L30" s="2"/>
      <c r="M30" s="2"/>
      <c r="N30" s="2"/>
    </row>
    <row r="31" spans="1:20" x14ac:dyDescent="0.2">
      <c r="A31" t="s">
        <v>6</v>
      </c>
      <c r="B31">
        <v>101300</v>
      </c>
      <c r="C31" s="2">
        <v>4</v>
      </c>
      <c r="D31">
        <f t="shared" si="3"/>
        <v>277.14999999999998</v>
      </c>
      <c r="E31" s="2">
        <v>3.0000000000000001E-3</v>
      </c>
      <c r="F31">
        <f t="shared" si="4"/>
        <v>4.6299999999999952E-2</v>
      </c>
      <c r="I31" s="2"/>
      <c r="J31" s="2"/>
      <c r="K31" s="2"/>
      <c r="L31" s="2"/>
      <c r="M31" s="2"/>
      <c r="N31" s="2"/>
    </row>
    <row r="32" spans="1:20" x14ac:dyDescent="0.2">
      <c r="A32" t="s">
        <v>6</v>
      </c>
      <c r="B32">
        <v>101300</v>
      </c>
      <c r="C32" s="2">
        <v>10</v>
      </c>
      <c r="D32">
        <f t="shared" si="3"/>
        <v>283.14999999999998</v>
      </c>
      <c r="E32" s="2">
        <v>0.88</v>
      </c>
      <c r="F32">
        <f t="shared" si="4"/>
        <v>0.76690000000000014</v>
      </c>
      <c r="I32" s="2"/>
      <c r="J32" s="2"/>
      <c r="K32" s="2"/>
      <c r="L32" s="8"/>
      <c r="M32" s="8"/>
      <c r="N32" s="8"/>
      <c r="O32" s="8"/>
      <c r="P32" s="8"/>
      <c r="Q32" s="8"/>
      <c r="R32" s="8"/>
      <c r="S32" s="8"/>
      <c r="T32" s="8"/>
    </row>
    <row r="33" spans="1:20" x14ac:dyDescent="0.2">
      <c r="A33" t="s">
        <v>6</v>
      </c>
      <c r="B33">
        <v>101300</v>
      </c>
      <c r="C33" s="2">
        <v>15</v>
      </c>
      <c r="D33">
        <f t="shared" si="3"/>
        <v>288.14999999999998</v>
      </c>
      <c r="E33" s="2">
        <v>1.51</v>
      </c>
      <c r="F33">
        <f t="shared" si="4"/>
        <v>1.3344</v>
      </c>
      <c r="I33" s="2"/>
      <c r="J33" s="2"/>
      <c r="K33" s="2"/>
      <c r="M33" s="2"/>
      <c r="N33" s="2"/>
      <c r="O33" s="2"/>
      <c r="P33" s="2"/>
      <c r="Q33" s="2"/>
      <c r="R33" s="2"/>
      <c r="S33" s="2"/>
      <c r="T33" s="2"/>
    </row>
    <row r="34" spans="1:20" x14ac:dyDescent="0.2">
      <c r="A34" t="s">
        <v>6</v>
      </c>
      <c r="B34">
        <v>101300</v>
      </c>
      <c r="C34" s="2">
        <v>20</v>
      </c>
      <c r="D34">
        <f t="shared" si="3"/>
        <v>293.14999999999998</v>
      </c>
      <c r="E34" s="2">
        <v>2.0699999999999998</v>
      </c>
      <c r="F34">
        <f t="shared" si="4"/>
        <v>1.8719000000000001</v>
      </c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t="s">
        <v>6</v>
      </c>
      <c r="B35">
        <v>101300</v>
      </c>
      <c r="C35" s="2">
        <v>25</v>
      </c>
      <c r="D35">
        <f t="shared" si="3"/>
        <v>298.14999999999998</v>
      </c>
      <c r="E35" s="2">
        <v>2.57</v>
      </c>
      <c r="F35">
        <f t="shared" si="4"/>
        <v>2.3794</v>
      </c>
      <c r="M35" s="2"/>
      <c r="N35" s="2"/>
      <c r="O35" s="2"/>
      <c r="P35" s="2"/>
      <c r="Q35" s="2"/>
      <c r="R35" s="2"/>
      <c r="S35" s="2"/>
      <c r="T35" s="2"/>
    </row>
    <row r="36" spans="1:20" x14ac:dyDescent="0.2">
      <c r="A36" t="s">
        <v>6</v>
      </c>
      <c r="B36">
        <v>101300</v>
      </c>
      <c r="C36" s="2">
        <v>30</v>
      </c>
      <c r="D36">
        <f t="shared" si="3"/>
        <v>303.14999999999998</v>
      </c>
      <c r="E36" s="2">
        <v>3.03</v>
      </c>
      <c r="F36">
        <f t="shared" si="4"/>
        <v>2.8569</v>
      </c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t="s">
        <v>6</v>
      </c>
      <c r="B37">
        <v>101300</v>
      </c>
      <c r="C37" s="2">
        <v>35</v>
      </c>
      <c r="D37">
        <f t="shared" si="3"/>
        <v>308.14999999999998</v>
      </c>
      <c r="E37" s="2">
        <v>3.45</v>
      </c>
      <c r="F37">
        <f t="shared" si="4"/>
        <v>3.3044000000000007</v>
      </c>
      <c r="M37" s="2"/>
      <c r="N37" s="2"/>
      <c r="O37" s="2"/>
      <c r="P37" s="2"/>
      <c r="Q37" s="2"/>
      <c r="R37" s="2"/>
      <c r="S37" s="2"/>
      <c r="T37" s="2"/>
    </row>
    <row r="38" spans="1:20" x14ac:dyDescent="0.2">
      <c r="A38" t="s">
        <v>6</v>
      </c>
      <c r="B38">
        <v>101300</v>
      </c>
      <c r="C38" s="2">
        <v>40</v>
      </c>
      <c r="D38">
        <f t="shared" si="3"/>
        <v>313.14999999999998</v>
      </c>
      <c r="E38" s="2">
        <v>3.84</v>
      </c>
      <c r="F38">
        <f t="shared" si="4"/>
        <v>3.7219000000000007</v>
      </c>
      <c r="M38" s="2"/>
      <c r="N38" s="2"/>
      <c r="O38" s="2"/>
      <c r="P38" s="2"/>
      <c r="Q38" s="2"/>
      <c r="R38" s="2"/>
      <c r="S38" s="2"/>
      <c r="T38" s="2"/>
    </row>
    <row r="39" spans="1:20" x14ac:dyDescent="0.2">
      <c r="A39" t="s">
        <v>6</v>
      </c>
      <c r="B39">
        <v>101300</v>
      </c>
      <c r="C39" s="2">
        <v>45</v>
      </c>
      <c r="D39">
        <f t="shared" si="3"/>
        <v>318.14999999999998</v>
      </c>
      <c r="E39" s="2">
        <v>4.2</v>
      </c>
      <c r="F39">
        <f t="shared" si="4"/>
        <v>4.1093999999999999</v>
      </c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t="s">
        <v>6</v>
      </c>
      <c r="B40">
        <v>101300</v>
      </c>
      <c r="C40" s="2">
        <v>50</v>
      </c>
      <c r="D40">
        <f t="shared" si="3"/>
        <v>323.14999999999998</v>
      </c>
      <c r="E40" s="2">
        <v>4.54</v>
      </c>
      <c r="F40">
        <f t="shared" si="4"/>
        <v>4.4668999999999999</v>
      </c>
      <c r="M40" s="2"/>
      <c r="N40" s="2"/>
      <c r="O40" s="2"/>
      <c r="P40" s="2"/>
      <c r="Q40" s="2"/>
      <c r="R40" s="2"/>
      <c r="S40" s="2"/>
      <c r="T40" s="2"/>
    </row>
    <row r="41" spans="1:20" x14ac:dyDescent="0.2">
      <c r="A41" t="s">
        <v>6</v>
      </c>
      <c r="B41">
        <v>101300</v>
      </c>
      <c r="C41" s="2">
        <v>55</v>
      </c>
      <c r="D41">
        <f t="shared" si="3"/>
        <v>328.15</v>
      </c>
      <c r="E41" s="2">
        <v>4.8600000000000003</v>
      </c>
      <c r="F41">
        <f t="shared" si="4"/>
        <v>4.7943999999999996</v>
      </c>
      <c r="M41" s="2"/>
      <c r="N41" s="2"/>
      <c r="O41" s="2"/>
      <c r="P41" s="2"/>
      <c r="Q41" s="2"/>
      <c r="R41" s="2"/>
      <c r="S41" s="2"/>
      <c r="T41" s="2"/>
    </row>
    <row r="42" spans="1:20" x14ac:dyDescent="0.2">
      <c r="A42" t="s">
        <v>6</v>
      </c>
      <c r="B42">
        <v>101300</v>
      </c>
      <c r="C42" s="2">
        <v>60</v>
      </c>
      <c r="D42">
        <f t="shared" si="3"/>
        <v>333.15</v>
      </c>
      <c r="E42" s="2">
        <v>5.16</v>
      </c>
      <c r="F42">
        <f t="shared" si="4"/>
        <v>5.0919000000000008</v>
      </c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t="s">
        <v>6</v>
      </c>
      <c r="B43">
        <v>101300</v>
      </c>
      <c r="C43" s="2">
        <v>65</v>
      </c>
      <c r="D43">
        <f t="shared" si="3"/>
        <v>338.15</v>
      </c>
      <c r="E43" s="2">
        <v>5.44</v>
      </c>
      <c r="F43">
        <f t="shared" si="4"/>
        <v>5.3594000000000008</v>
      </c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t="s">
        <v>6</v>
      </c>
      <c r="B44">
        <v>101300</v>
      </c>
      <c r="C44" s="2">
        <v>70</v>
      </c>
      <c r="D44">
        <f t="shared" si="3"/>
        <v>343.15</v>
      </c>
      <c r="E44" s="2">
        <v>5.71</v>
      </c>
      <c r="F44">
        <f t="shared" si="4"/>
        <v>5.5969000000000015</v>
      </c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t="s">
        <v>6</v>
      </c>
      <c r="B45">
        <v>101300</v>
      </c>
      <c r="C45" s="2">
        <v>75</v>
      </c>
      <c r="D45">
        <f t="shared" si="3"/>
        <v>348.15</v>
      </c>
      <c r="E45" s="2">
        <v>5.97</v>
      </c>
      <c r="F45">
        <f t="shared" si="4"/>
        <v>5.8044000000000011</v>
      </c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t="s">
        <v>6</v>
      </c>
      <c r="B46">
        <v>101300</v>
      </c>
      <c r="C46" s="2">
        <v>80</v>
      </c>
      <c r="D46">
        <f t="shared" si="3"/>
        <v>353.15</v>
      </c>
      <c r="E46" s="2">
        <v>6.21</v>
      </c>
      <c r="F46">
        <f t="shared" si="4"/>
        <v>5.9819000000000013</v>
      </c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t="s">
        <v>6</v>
      </c>
      <c r="B47">
        <v>101300</v>
      </c>
      <c r="C47" s="2">
        <v>85</v>
      </c>
      <c r="D47">
        <f t="shared" si="3"/>
        <v>358.15</v>
      </c>
      <c r="E47" s="2">
        <v>6.44</v>
      </c>
      <c r="F47">
        <f t="shared" si="4"/>
        <v>6.1293999999999995</v>
      </c>
      <c r="M47" s="2"/>
      <c r="N47" s="2"/>
      <c r="O47" s="2"/>
      <c r="P47" s="2"/>
      <c r="Q47" s="2"/>
      <c r="R47" s="2"/>
      <c r="S47" s="2"/>
      <c r="T47" s="2"/>
    </row>
    <row r="48" spans="1:20" x14ac:dyDescent="0.2">
      <c r="A48" t="s">
        <v>6</v>
      </c>
      <c r="B48">
        <v>101300</v>
      </c>
      <c r="C48" s="2">
        <v>90</v>
      </c>
      <c r="D48">
        <f t="shared" si="3"/>
        <v>363.15</v>
      </c>
      <c r="E48" s="2">
        <v>6.66</v>
      </c>
      <c r="F48">
        <f t="shared" si="4"/>
        <v>6.2469000000000001</v>
      </c>
      <c r="M48" s="2"/>
      <c r="N48" s="2"/>
      <c r="O48" s="2"/>
      <c r="P48" s="2"/>
      <c r="Q48" s="2"/>
      <c r="R48" s="2"/>
      <c r="S48" s="2"/>
      <c r="T48" s="2"/>
    </row>
    <row r="49" spans="1:20" x14ac:dyDescent="0.2">
      <c r="A49" t="s">
        <v>6</v>
      </c>
      <c r="B49">
        <v>101300</v>
      </c>
      <c r="C49" s="2">
        <v>95</v>
      </c>
      <c r="D49">
        <f t="shared" si="3"/>
        <v>368.15</v>
      </c>
      <c r="E49" s="2">
        <v>6.87</v>
      </c>
      <c r="F49">
        <f t="shared" si="4"/>
        <v>6.3344000000000005</v>
      </c>
      <c r="M49" s="2"/>
      <c r="N49" s="2"/>
      <c r="O49" s="2"/>
      <c r="P49" s="2"/>
      <c r="Q49" s="2"/>
      <c r="R49" s="2"/>
      <c r="S49" s="2"/>
      <c r="T49" s="2"/>
    </row>
    <row r="50" spans="1:20" x14ac:dyDescent="0.2">
      <c r="A50" t="s">
        <v>6</v>
      </c>
      <c r="B50">
        <v>101300</v>
      </c>
      <c r="C50" s="2">
        <v>100</v>
      </c>
      <c r="D50">
        <f t="shared" si="3"/>
        <v>373.15</v>
      </c>
      <c r="E50" s="2">
        <v>7.03</v>
      </c>
      <c r="F50">
        <f t="shared" si="4"/>
        <v>6.3919000000000006</v>
      </c>
      <c r="M50" s="2"/>
      <c r="N50" s="2"/>
      <c r="O50" s="2"/>
      <c r="P50" s="2"/>
      <c r="Q50" s="2"/>
      <c r="R50" s="2"/>
      <c r="S50" s="2"/>
      <c r="T50" s="2"/>
    </row>
    <row r="51" spans="1:20" x14ac:dyDescent="0.2">
      <c r="C51" s="2"/>
      <c r="E51" s="2"/>
      <c r="M51" s="2"/>
      <c r="N51" s="2"/>
      <c r="O51" s="2"/>
      <c r="P51" s="2"/>
      <c r="Q51" s="2"/>
      <c r="R51" s="2"/>
      <c r="S51" s="2"/>
      <c r="T51" s="2"/>
    </row>
    <row r="52" spans="1:20" x14ac:dyDescent="0.2">
      <c r="C52" s="2"/>
      <c r="E52" s="2"/>
      <c r="M52" s="2"/>
      <c r="N52" s="2"/>
      <c r="O52" s="2"/>
      <c r="P52" s="2"/>
      <c r="Q52" s="2"/>
      <c r="R52" s="2"/>
      <c r="S52" s="2"/>
      <c r="T52" s="2"/>
    </row>
    <row r="53" spans="1:20" x14ac:dyDescent="0.2">
      <c r="C53" s="2"/>
      <c r="E53" s="2"/>
      <c r="M53" s="2"/>
      <c r="N53" s="2"/>
      <c r="O53" s="2"/>
      <c r="P53" s="2"/>
      <c r="Q53" s="2"/>
      <c r="R53" s="2"/>
      <c r="S53" s="2"/>
      <c r="T53" s="2"/>
    </row>
    <row r="54" spans="1:20" x14ac:dyDescent="0.2">
      <c r="C54" s="2"/>
      <c r="E54" s="2"/>
      <c r="M54" s="2"/>
      <c r="N54" s="2"/>
      <c r="O54" s="2"/>
      <c r="P54" s="2"/>
      <c r="Q54" s="2"/>
      <c r="R54" s="2"/>
      <c r="S54" s="2"/>
      <c r="T54" s="2"/>
    </row>
    <row r="55" spans="1:20" x14ac:dyDescent="0.2">
      <c r="C55" s="2"/>
      <c r="E55" s="2"/>
      <c r="M55" s="2"/>
      <c r="N55" s="2"/>
      <c r="O55" s="2"/>
      <c r="P55" s="2"/>
      <c r="Q55" s="2"/>
      <c r="R55" s="2"/>
      <c r="S55" s="2"/>
      <c r="T55" s="2"/>
    </row>
    <row r="56" spans="1:20" x14ac:dyDescent="0.2">
      <c r="C56" s="2"/>
      <c r="E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C57" s="2"/>
      <c r="E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C58" s="2"/>
      <c r="E58" s="2"/>
      <c r="M58" s="2"/>
      <c r="N58" s="2"/>
      <c r="O58" s="2"/>
      <c r="P58" s="2"/>
      <c r="Q58" s="2"/>
      <c r="R58" s="2"/>
      <c r="S58" s="2"/>
      <c r="T58" s="2"/>
    </row>
    <row r="59" spans="1:20" x14ac:dyDescent="0.2">
      <c r="C59" s="2"/>
      <c r="E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C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C61" s="2"/>
      <c r="M61" s="2"/>
      <c r="N61" s="2"/>
      <c r="O61" s="2"/>
      <c r="P61" s="2"/>
      <c r="Q61" s="2"/>
      <c r="R61" s="2"/>
      <c r="S61" s="2"/>
      <c r="T61" s="2"/>
    </row>
    <row r="62" spans="1:20" x14ac:dyDescent="0.2">
      <c r="C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C63" s="2"/>
      <c r="M63" s="2"/>
      <c r="N63" s="2"/>
      <c r="O63" s="2"/>
      <c r="P63" s="2"/>
      <c r="Q63" s="2"/>
      <c r="R63" s="2"/>
      <c r="S63" s="2"/>
      <c r="T63" s="2"/>
    </row>
    <row r="64" spans="1:20" x14ac:dyDescent="0.2">
      <c r="C64" s="2"/>
      <c r="M64" s="2"/>
      <c r="N64" s="2"/>
      <c r="O64" s="2"/>
      <c r="P64" s="2"/>
      <c r="Q64" s="2"/>
      <c r="R64" s="2"/>
      <c r="S64" s="2"/>
      <c r="T64" s="2"/>
    </row>
    <row r="65" spans="3:20" x14ac:dyDescent="0.2">
      <c r="C65" s="2"/>
      <c r="M65" s="2"/>
      <c r="N65" s="2"/>
      <c r="O65" s="2"/>
      <c r="P65" s="2"/>
      <c r="Q65" s="2"/>
      <c r="R65" s="2"/>
      <c r="S65" s="2"/>
      <c r="T65" s="2"/>
    </row>
    <row r="66" spans="3:20" x14ac:dyDescent="0.2">
      <c r="M66" s="2"/>
      <c r="N66" s="2"/>
      <c r="O66" s="2"/>
      <c r="P66" s="2"/>
      <c r="Q66" s="2"/>
      <c r="R66" s="2"/>
      <c r="S66" s="2"/>
      <c r="T66" s="2"/>
    </row>
    <row r="67" spans="3:20" x14ac:dyDescent="0.2">
      <c r="M67" s="2"/>
      <c r="N67" s="2"/>
      <c r="O67" s="2"/>
      <c r="P67" s="2"/>
      <c r="Q67" s="2"/>
      <c r="R67" s="2"/>
      <c r="S67" s="2"/>
      <c r="T67" s="2"/>
    </row>
    <row r="68" spans="3:20" x14ac:dyDescent="0.2">
      <c r="M68" s="2"/>
      <c r="N68" s="2"/>
      <c r="O68" s="2"/>
      <c r="P68" s="2"/>
      <c r="Q68" s="2"/>
      <c r="R68" s="2"/>
      <c r="S68" s="2"/>
      <c r="T68" s="2"/>
    </row>
    <row r="69" spans="3:20" x14ac:dyDescent="0.2">
      <c r="M69" s="2"/>
      <c r="N69" s="2"/>
      <c r="O69" s="2"/>
      <c r="P69" s="2"/>
      <c r="Q69" s="2"/>
      <c r="R69" s="2"/>
      <c r="S69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EFAF-20DA-F743-8B5D-1C938AEB7977}">
  <dimension ref="A1:G20"/>
  <sheetViews>
    <sheetView workbookViewId="0">
      <selection activeCell="H12" sqref="H12"/>
    </sheetView>
  </sheetViews>
  <sheetFormatPr baseColWidth="10" defaultRowHeight="16" x14ac:dyDescent="0.2"/>
  <cols>
    <col min="6" max="6" width="14.1640625" customWidth="1"/>
    <col min="7" max="7" width="17.6640625" customWidth="1"/>
  </cols>
  <sheetData>
    <row r="1" spans="1:7" ht="34" x14ac:dyDescent="0.2">
      <c r="A1" s="10" t="s">
        <v>5</v>
      </c>
      <c r="B1" s="10" t="s">
        <v>4</v>
      </c>
      <c r="C1" s="10" t="s">
        <v>1</v>
      </c>
      <c r="D1" s="10" t="s">
        <v>0</v>
      </c>
      <c r="E1" s="10" t="s">
        <v>14</v>
      </c>
      <c r="F1" s="10" t="s">
        <v>13</v>
      </c>
      <c r="G1" s="9" t="s">
        <v>19</v>
      </c>
    </row>
    <row r="2" spans="1:7" x14ac:dyDescent="0.2">
      <c r="A2" t="s">
        <v>6</v>
      </c>
      <c r="B2" s="4">
        <v>100000</v>
      </c>
      <c r="C2">
        <v>0.1</v>
      </c>
      <c r="D2">
        <f>C2+273.15</f>
        <v>273.25</v>
      </c>
      <c r="E2">
        <v>999.85</v>
      </c>
      <c r="F2">
        <v>4219.8999999999996</v>
      </c>
      <c r="G2">
        <f>E2*F2</f>
        <v>4219267.0149999997</v>
      </c>
    </row>
    <row r="3" spans="1:7" x14ac:dyDescent="0.2">
      <c r="A3" t="s">
        <v>6</v>
      </c>
      <c r="B3" s="4">
        <v>100000</v>
      </c>
      <c r="C3" s="2">
        <v>10</v>
      </c>
      <c r="D3">
        <f t="shared" ref="D3:D5" si="0">C3+273.15</f>
        <v>283.14999999999998</v>
      </c>
      <c r="E3">
        <v>999.70299999999997</v>
      </c>
      <c r="F3">
        <v>4195.5</v>
      </c>
      <c r="G3">
        <f t="shared" ref="G3:G11" si="1">E3*F3</f>
        <v>4194253.9364999998</v>
      </c>
    </row>
    <row r="4" spans="1:7" x14ac:dyDescent="0.2">
      <c r="A4" t="s">
        <v>6</v>
      </c>
      <c r="B4" s="4">
        <v>100000</v>
      </c>
      <c r="C4" s="2">
        <v>20</v>
      </c>
      <c r="D4">
        <f t="shared" si="0"/>
        <v>293.14999999999998</v>
      </c>
      <c r="E4">
        <v>998.20699999999999</v>
      </c>
      <c r="F4">
        <v>4184.4000000000005</v>
      </c>
      <c r="G4">
        <f t="shared" si="1"/>
        <v>4176897.3708000006</v>
      </c>
    </row>
    <row r="5" spans="1:7" x14ac:dyDescent="0.2">
      <c r="A5" t="s">
        <v>6</v>
      </c>
      <c r="B5" s="4">
        <v>100000</v>
      </c>
      <c r="C5" s="2">
        <v>30</v>
      </c>
      <c r="D5">
        <f t="shared" si="0"/>
        <v>303.14999999999998</v>
      </c>
      <c r="E5">
        <v>995.649</v>
      </c>
      <c r="F5">
        <v>4180.1000000000004</v>
      </c>
      <c r="G5">
        <f t="shared" si="1"/>
        <v>4161912.3849000004</v>
      </c>
    </row>
    <row r="6" spans="1:7" x14ac:dyDescent="0.2">
      <c r="A6" t="s">
        <v>6</v>
      </c>
      <c r="B6" s="4">
        <v>100000</v>
      </c>
      <c r="C6" s="2">
        <v>40</v>
      </c>
      <c r="D6">
        <f t="shared" ref="D6:D11" si="2">C6+273.15</f>
        <v>313.14999999999998</v>
      </c>
      <c r="E6">
        <v>992.22</v>
      </c>
      <c r="F6">
        <v>4179.5999999999995</v>
      </c>
      <c r="G6">
        <f t="shared" si="1"/>
        <v>4147082.7119999994</v>
      </c>
    </row>
    <row r="7" spans="1:7" x14ac:dyDescent="0.2">
      <c r="A7" t="s">
        <v>6</v>
      </c>
      <c r="B7" s="4">
        <v>100000</v>
      </c>
      <c r="C7" s="2">
        <v>50</v>
      </c>
      <c r="D7">
        <f t="shared" si="2"/>
        <v>323.14999999999998</v>
      </c>
      <c r="E7">
        <v>988.04000000000008</v>
      </c>
      <c r="F7">
        <v>4181.5</v>
      </c>
      <c r="G7">
        <f t="shared" si="1"/>
        <v>4131489.2600000002</v>
      </c>
    </row>
    <row r="8" spans="1:7" x14ac:dyDescent="0.2">
      <c r="A8" t="s">
        <v>6</v>
      </c>
      <c r="B8" s="4">
        <v>100000</v>
      </c>
      <c r="C8" s="2">
        <v>60</v>
      </c>
      <c r="D8">
        <f t="shared" si="2"/>
        <v>333.15</v>
      </c>
      <c r="E8">
        <v>983.19999999999993</v>
      </c>
      <c r="F8">
        <v>4185.1000000000004</v>
      </c>
      <c r="G8">
        <f t="shared" si="1"/>
        <v>4114790.3200000003</v>
      </c>
    </row>
    <row r="9" spans="1:7" x14ac:dyDescent="0.2">
      <c r="A9" t="s">
        <v>6</v>
      </c>
      <c r="B9" s="4">
        <v>100000</v>
      </c>
      <c r="C9" s="2">
        <v>70</v>
      </c>
      <c r="D9">
        <f t="shared" si="2"/>
        <v>343.15</v>
      </c>
      <c r="E9">
        <v>977.76</v>
      </c>
      <c r="F9">
        <v>4190.2</v>
      </c>
      <c r="G9">
        <f t="shared" si="1"/>
        <v>4097009.9519999996</v>
      </c>
    </row>
    <row r="10" spans="1:7" x14ac:dyDescent="0.2">
      <c r="A10" t="s">
        <v>6</v>
      </c>
      <c r="B10" s="4">
        <v>100000</v>
      </c>
      <c r="C10" s="2">
        <v>80</v>
      </c>
      <c r="D10">
        <f t="shared" si="2"/>
        <v>353.15</v>
      </c>
      <c r="E10">
        <v>971.79000000000008</v>
      </c>
      <c r="F10">
        <v>4196.9000000000005</v>
      </c>
      <c r="G10">
        <f t="shared" si="1"/>
        <v>4078505.4510000008</v>
      </c>
    </row>
    <row r="11" spans="1:7" x14ac:dyDescent="0.2">
      <c r="A11" t="s">
        <v>6</v>
      </c>
      <c r="B11" s="4">
        <v>100000</v>
      </c>
      <c r="C11" s="2">
        <v>90</v>
      </c>
      <c r="D11">
        <f t="shared" si="2"/>
        <v>363.15</v>
      </c>
      <c r="E11">
        <v>965.31</v>
      </c>
      <c r="F11">
        <v>4205.3</v>
      </c>
      <c r="G11">
        <f t="shared" si="1"/>
        <v>4059418.1430000002</v>
      </c>
    </row>
    <row r="12" spans="1:7" x14ac:dyDescent="0.2">
      <c r="C12" s="2"/>
      <c r="F12" s="12"/>
    </row>
    <row r="14" spans="1:7" x14ac:dyDescent="0.2">
      <c r="C14" s="2"/>
    </row>
    <row r="16" spans="1:7" x14ac:dyDescent="0.2">
      <c r="C16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6531-6A0B-CF45-8863-F7E2491EDAF6}">
  <dimension ref="A1:F16"/>
  <sheetViews>
    <sheetView workbookViewId="0">
      <selection activeCell="G10" sqref="G10"/>
    </sheetView>
  </sheetViews>
  <sheetFormatPr baseColWidth="10" defaultRowHeight="16" x14ac:dyDescent="0.2"/>
  <cols>
    <col min="6" max="6" width="15.83203125" customWidth="1"/>
  </cols>
  <sheetData>
    <row r="1" spans="1:6" ht="51" x14ac:dyDescent="0.2">
      <c r="A1" s="7" t="s">
        <v>5</v>
      </c>
      <c r="B1" s="7" t="s">
        <v>4</v>
      </c>
      <c r="C1" s="5" t="s">
        <v>1</v>
      </c>
      <c r="D1" s="6" t="s">
        <v>0</v>
      </c>
      <c r="E1" s="5" t="s">
        <v>3</v>
      </c>
    </row>
    <row r="2" spans="1:6" x14ac:dyDescent="0.2">
      <c r="A2" t="s">
        <v>20</v>
      </c>
      <c r="C2">
        <v>0</v>
      </c>
      <c r="D2">
        <f>C2+273.15</f>
        <v>273.14999999999998</v>
      </c>
      <c r="E2">
        <v>2.2200000000000002</v>
      </c>
      <c r="F2">
        <f>-0.0129*D2+5.6716</f>
        <v>2.1479650000000001</v>
      </c>
    </row>
    <row r="3" spans="1:6" x14ac:dyDescent="0.2">
      <c r="A3" t="s">
        <v>20</v>
      </c>
      <c r="C3">
        <v>-5</v>
      </c>
      <c r="D3">
        <f t="shared" ref="D3:D16" si="0">C3+273.15</f>
        <v>268.14999999999998</v>
      </c>
      <c r="E3">
        <v>2.25</v>
      </c>
      <c r="F3">
        <f t="shared" ref="F3:F16" si="1">-0.0129*D3+5.6716</f>
        <v>2.2124649999999999</v>
      </c>
    </row>
    <row r="4" spans="1:6" x14ac:dyDescent="0.2">
      <c r="A4" t="s">
        <v>20</v>
      </c>
      <c r="C4">
        <v>-10</v>
      </c>
      <c r="D4">
        <f t="shared" si="0"/>
        <v>263.14999999999998</v>
      </c>
      <c r="E4">
        <v>2.2999999999999998</v>
      </c>
      <c r="F4">
        <f t="shared" si="1"/>
        <v>2.2769650000000001</v>
      </c>
    </row>
    <row r="5" spans="1:6" x14ac:dyDescent="0.2">
      <c r="A5" t="s">
        <v>20</v>
      </c>
      <c r="C5">
        <v>-15</v>
      </c>
      <c r="D5">
        <f t="shared" si="0"/>
        <v>258.14999999999998</v>
      </c>
      <c r="E5">
        <v>2.34</v>
      </c>
      <c r="F5">
        <f t="shared" si="1"/>
        <v>2.3414649999999999</v>
      </c>
    </row>
    <row r="6" spans="1:6" x14ac:dyDescent="0.2">
      <c r="A6" t="s">
        <v>20</v>
      </c>
      <c r="C6">
        <v>-20</v>
      </c>
      <c r="D6">
        <f t="shared" si="0"/>
        <v>253.14999999999998</v>
      </c>
      <c r="E6">
        <v>2.39</v>
      </c>
      <c r="F6">
        <f t="shared" si="1"/>
        <v>2.4059650000000001</v>
      </c>
    </row>
    <row r="7" spans="1:6" x14ac:dyDescent="0.2">
      <c r="A7" t="s">
        <v>20</v>
      </c>
      <c r="C7">
        <v>-25</v>
      </c>
      <c r="D7">
        <f t="shared" si="0"/>
        <v>248.14999999999998</v>
      </c>
      <c r="E7">
        <v>2.4500000000000002</v>
      </c>
      <c r="F7">
        <f t="shared" si="1"/>
        <v>2.4704649999999999</v>
      </c>
    </row>
    <row r="8" spans="1:6" x14ac:dyDescent="0.2">
      <c r="A8" t="s">
        <v>20</v>
      </c>
      <c r="C8">
        <v>-30</v>
      </c>
      <c r="D8">
        <f t="shared" si="0"/>
        <v>243.14999999999998</v>
      </c>
      <c r="E8">
        <v>2.5</v>
      </c>
      <c r="F8">
        <f t="shared" si="1"/>
        <v>2.5349650000000001</v>
      </c>
    </row>
    <row r="9" spans="1:6" x14ac:dyDescent="0.2">
      <c r="A9" t="s">
        <v>20</v>
      </c>
      <c r="C9">
        <v>-35</v>
      </c>
      <c r="D9">
        <f t="shared" si="0"/>
        <v>238.14999999999998</v>
      </c>
      <c r="E9">
        <v>2.57</v>
      </c>
      <c r="F9">
        <f t="shared" si="1"/>
        <v>2.5994649999999999</v>
      </c>
    </row>
    <row r="10" spans="1:6" x14ac:dyDescent="0.2">
      <c r="A10" t="s">
        <v>20</v>
      </c>
      <c r="C10">
        <v>-40</v>
      </c>
      <c r="D10">
        <f t="shared" si="0"/>
        <v>233.14999999999998</v>
      </c>
      <c r="E10">
        <v>2.63</v>
      </c>
      <c r="F10">
        <f t="shared" si="1"/>
        <v>2.6639650000000001</v>
      </c>
    </row>
    <row r="11" spans="1:6" x14ac:dyDescent="0.2">
      <c r="A11" t="s">
        <v>20</v>
      </c>
      <c r="C11">
        <v>-50</v>
      </c>
      <c r="D11">
        <f t="shared" si="0"/>
        <v>223.14999999999998</v>
      </c>
      <c r="E11">
        <v>2.76</v>
      </c>
      <c r="F11">
        <f t="shared" si="1"/>
        <v>2.7929650000000001</v>
      </c>
    </row>
    <row r="12" spans="1:6" x14ac:dyDescent="0.2">
      <c r="A12" t="s">
        <v>20</v>
      </c>
      <c r="C12">
        <v>-60</v>
      </c>
      <c r="D12">
        <f t="shared" si="0"/>
        <v>213.14999999999998</v>
      </c>
      <c r="E12">
        <v>2.9</v>
      </c>
      <c r="F12">
        <f t="shared" si="1"/>
        <v>2.9219650000000001</v>
      </c>
    </row>
    <row r="13" spans="1:6" x14ac:dyDescent="0.2">
      <c r="A13" t="s">
        <v>20</v>
      </c>
      <c r="C13">
        <v>-70</v>
      </c>
      <c r="D13">
        <f t="shared" si="0"/>
        <v>203.14999999999998</v>
      </c>
      <c r="E13">
        <v>3.05</v>
      </c>
      <c r="F13">
        <f t="shared" si="1"/>
        <v>3.0509650000000001</v>
      </c>
    </row>
    <row r="14" spans="1:6" x14ac:dyDescent="0.2">
      <c r="A14" t="s">
        <v>20</v>
      </c>
      <c r="C14">
        <v>-80</v>
      </c>
      <c r="D14">
        <f t="shared" si="0"/>
        <v>193.14999999999998</v>
      </c>
      <c r="E14">
        <v>3.19</v>
      </c>
      <c r="F14">
        <f t="shared" si="1"/>
        <v>3.1799650000000002</v>
      </c>
    </row>
    <row r="15" spans="1:6" x14ac:dyDescent="0.2">
      <c r="A15" t="s">
        <v>20</v>
      </c>
      <c r="C15">
        <v>-90</v>
      </c>
      <c r="D15">
        <f t="shared" si="0"/>
        <v>183.14999999999998</v>
      </c>
      <c r="E15">
        <v>3.34</v>
      </c>
      <c r="F15">
        <f t="shared" si="1"/>
        <v>3.3089650000000002</v>
      </c>
    </row>
    <row r="16" spans="1:6" x14ac:dyDescent="0.2">
      <c r="A16" t="s">
        <v>20</v>
      </c>
      <c r="C16">
        <v>-100</v>
      </c>
      <c r="D16">
        <f t="shared" si="0"/>
        <v>173.14999999999998</v>
      </c>
      <c r="E16">
        <v>3.48</v>
      </c>
      <c r="F16">
        <f t="shared" si="1"/>
        <v>3.4379650000000002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0DE4-1536-C84B-94AB-F26C8AC30F1B}">
  <dimension ref="A1:F16"/>
  <sheetViews>
    <sheetView workbookViewId="0">
      <selection activeCell="F2" sqref="F2"/>
    </sheetView>
  </sheetViews>
  <sheetFormatPr baseColWidth="10" defaultRowHeight="16" x14ac:dyDescent="0.2"/>
  <sheetData>
    <row r="1" spans="1:6" ht="68" x14ac:dyDescent="0.2">
      <c r="A1" s="7" t="s">
        <v>5</v>
      </c>
      <c r="B1" s="7" t="s">
        <v>4</v>
      </c>
      <c r="C1" s="5" t="s">
        <v>1</v>
      </c>
      <c r="D1" s="6" t="s">
        <v>0</v>
      </c>
      <c r="E1" s="5" t="s">
        <v>21</v>
      </c>
      <c r="F1" s="5" t="s">
        <v>22</v>
      </c>
    </row>
    <row r="2" spans="1:6" x14ac:dyDescent="0.2">
      <c r="A2" t="s">
        <v>20</v>
      </c>
      <c r="C2">
        <v>0</v>
      </c>
      <c r="D2">
        <f>C2+273.15</f>
        <v>273.14999999999998</v>
      </c>
      <c r="E2">
        <v>2.0499999999999998</v>
      </c>
      <c r="F2">
        <f>E2*1000</f>
        <v>2050</v>
      </c>
    </row>
    <row r="3" spans="1:6" x14ac:dyDescent="0.2">
      <c r="A3" t="s">
        <v>20</v>
      </c>
      <c r="C3">
        <v>-5</v>
      </c>
      <c r="D3">
        <f t="shared" ref="D3:D16" si="0">C3+273.15</f>
        <v>268.14999999999998</v>
      </c>
      <c r="E3">
        <v>2.0270000000000001</v>
      </c>
      <c r="F3">
        <f t="shared" ref="F3:F16" si="1">E3*1000</f>
        <v>2027.0000000000002</v>
      </c>
    </row>
    <row r="4" spans="1:6" x14ac:dyDescent="0.2">
      <c r="A4" t="s">
        <v>20</v>
      </c>
      <c r="C4">
        <v>-10</v>
      </c>
      <c r="D4">
        <f t="shared" si="0"/>
        <v>263.14999999999998</v>
      </c>
      <c r="E4">
        <v>2</v>
      </c>
      <c r="F4">
        <f>E4*1000</f>
        <v>2000</v>
      </c>
    </row>
    <row r="5" spans="1:6" x14ac:dyDescent="0.2">
      <c r="A5" t="s">
        <v>20</v>
      </c>
      <c r="C5">
        <v>-15</v>
      </c>
      <c r="D5">
        <f t="shared" si="0"/>
        <v>258.14999999999998</v>
      </c>
      <c r="E5">
        <v>1.972</v>
      </c>
      <c r="F5">
        <f t="shared" si="1"/>
        <v>1972</v>
      </c>
    </row>
    <row r="6" spans="1:6" x14ac:dyDescent="0.2">
      <c r="A6" t="s">
        <v>20</v>
      </c>
      <c r="C6">
        <v>-20</v>
      </c>
      <c r="D6">
        <f t="shared" si="0"/>
        <v>253.14999999999998</v>
      </c>
      <c r="E6">
        <v>1.9430000000000001</v>
      </c>
      <c r="F6">
        <f t="shared" si="1"/>
        <v>1943</v>
      </c>
    </row>
    <row r="7" spans="1:6" x14ac:dyDescent="0.2">
      <c r="A7" t="s">
        <v>20</v>
      </c>
      <c r="C7">
        <v>-25</v>
      </c>
      <c r="D7">
        <f t="shared" si="0"/>
        <v>248.14999999999998</v>
      </c>
      <c r="E7">
        <v>1.913</v>
      </c>
      <c r="F7">
        <f t="shared" si="1"/>
        <v>1913</v>
      </c>
    </row>
    <row r="8" spans="1:6" x14ac:dyDescent="0.2">
      <c r="A8" t="s">
        <v>20</v>
      </c>
      <c r="C8">
        <v>-30</v>
      </c>
      <c r="D8">
        <f t="shared" si="0"/>
        <v>243.14999999999998</v>
      </c>
      <c r="E8">
        <v>1.8819999999999999</v>
      </c>
      <c r="F8">
        <f t="shared" si="1"/>
        <v>1882</v>
      </c>
    </row>
    <row r="9" spans="1:6" x14ac:dyDescent="0.2">
      <c r="A9" t="s">
        <v>20</v>
      </c>
      <c r="C9">
        <v>-35</v>
      </c>
      <c r="D9">
        <f t="shared" si="0"/>
        <v>238.14999999999998</v>
      </c>
      <c r="E9">
        <v>1.851</v>
      </c>
      <c r="F9">
        <f t="shared" si="1"/>
        <v>1851</v>
      </c>
    </row>
    <row r="10" spans="1:6" x14ac:dyDescent="0.2">
      <c r="A10" t="s">
        <v>20</v>
      </c>
      <c r="C10">
        <v>-40</v>
      </c>
      <c r="D10">
        <f t="shared" si="0"/>
        <v>233.14999999999998</v>
      </c>
      <c r="E10">
        <v>1.8180000000000001</v>
      </c>
      <c r="F10">
        <f t="shared" si="1"/>
        <v>1818</v>
      </c>
    </row>
    <row r="11" spans="1:6" x14ac:dyDescent="0.2">
      <c r="A11" t="s">
        <v>20</v>
      </c>
      <c r="C11">
        <v>-50</v>
      </c>
      <c r="D11">
        <f t="shared" si="0"/>
        <v>223.14999999999998</v>
      </c>
      <c r="E11">
        <v>1.7509999999999999</v>
      </c>
      <c r="F11">
        <f t="shared" si="1"/>
        <v>1751</v>
      </c>
    </row>
    <row r="12" spans="1:6" x14ac:dyDescent="0.2">
      <c r="A12" t="s">
        <v>20</v>
      </c>
      <c r="C12">
        <v>-60</v>
      </c>
      <c r="D12">
        <f t="shared" si="0"/>
        <v>213.14999999999998</v>
      </c>
      <c r="E12">
        <v>1.681</v>
      </c>
      <c r="F12">
        <f t="shared" si="1"/>
        <v>1681</v>
      </c>
    </row>
    <row r="13" spans="1:6" x14ac:dyDescent="0.2">
      <c r="A13" t="s">
        <v>20</v>
      </c>
      <c r="C13">
        <v>-70</v>
      </c>
      <c r="D13">
        <f t="shared" si="0"/>
        <v>203.14999999999998</v>
      </c>
      <c r="E13">
        <v>1.609</v>
      </c>
      <c r="F13">
        <f t="shared" si="1"/>
        <v>1609</v>
      </c>
    </row>
    <row r="14" spans="1:6" x14ac:dyDescent="0.2">
      <c r="A14" t="s">
        <v>20</v>
      </c>
      <c r="C14">
        <v>-80</v>
      </c>
      <c r="D14">
        <f t="shared" si="0"/>
        <v>193.14999999999998</v>
      </c>
      <c r="E14">
        <v>1.536</v>
      </c>
      <c r="F14">
        <f t="shared" si="1"/>
        <v>1536</v>
      </c>
    </row>
    <row r="15" spans="1:6" x14ac:dyDescent="0.2">
      <c r="A15" t="s">
        <v>20</v>
      </c>
      <c r="C15">
        <v>-90</v>
      </c>
      <c r="D15">
        <f t="shared" si="0"/>
        <v>183.14999999999998</v>
      </c>
      <c r="E15">
        <v>1.4630000000000001</v>
      </c>
      <c r="F15">
        <f t="shared" si="1"/>
        <v>1463</v>
      </c>
    </row>
    <row r="16" spans="1:6" x14ac:dyDescent="0.2">
      <c r="A16" t="s">
        <v>20</v>
      </c>
      <c r="C16">
        <v>-100</v>
      </c>
      <c r="D16">
        <f t="shared" si="0"/>
        <v>173.14999999999998</v>
      </c>
      <c r="E16">
        <v>1.389</v>
      </c>
      <c r="F16">
        <f t="shared" si="1"/>
        <v>1389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B01A-480A-B948-8EAA-88E056F6471F}">
  <dimension ref="A1:E16"/>
  <sheetViews>
    <sheetView workbookViewId="0">
      <selection activeCell="E2" sqref="E2:E16"/>
    </sheetView>
  </sheetViews>
  <sheetFormatPr baseColWidth="10" defaultRowHeight="16" x14ac:dyDescent="0.2"/>
  <sheetData>
    <row r="1" spans="1:5" ht="34" x14ac:dyDescent="0.2">
      <c r="A1" s="7" t="s">
        <v>5</v>
      </c>
      <c r="B1" s="7" t="s">
        <v>4</v>
      </c>
      <c r="C1" s="5" t="s">
        <v>1</v>
      </c>
      <c r="D1" s="6" t="s">
        <v>0</v>
      </c>
      <c r="E1" s="5" t="s">
        <v>23</v>
      </c>
    </row>
    <row r="2" spans="1:5" x14ac:dyDescent="0.2">
      <c r="A2" t="s">
        <v>20</v>
      </c>
      <c r="C2">
        <v>0</v>
      </c>
      <c r="D2">
        <f>C2+273.15</f>
        <v>273.14999999999998</v>
      </c>
      <c r="E2">
        <v>916.2</v>
      </c>
    </row>
    <row r="3" spans="1:5" x14ac:dyDescent="0.2">
      <c r="A3" t="s">
        <v>20</v>
      </c>
      <c r="C3">
        <v>-5</v>
      </c>
      <c r="D3">
        <f t="shared" ref="D3:D16" si="0">C3+273.15</f>
        <v>268.14999999999998</v>
      </c>
      <c r="E3">
        <v>917.5</v>
      </c>
    </row>
    <row r="4" spans="1:5" x14ac:dyDescent="0.2">
      <c r="A4" t="s">
        <v>20</v>
      </c>
      <c r="C4">
        <v>-10</v>
      </c>
      <c r="D4">
        <f t="shared" si="0"/>
        <v>263.14999999999998</v>
      </c>
      <c r="E4">
        <v>918.9</v>
      </c>
    </row>
    <row r="5" spans="1:5" x14ac:dyDescent="0.2">
      <c r="A5" t="s">
        <v>20</v>
      </c>
      <c r="C5">
        <v>-15</v>
      </c>
      <c r="D5">
        <f t="shared" si="0"/>
        <v>258.14999999999998</v>
      </c>
      <c r="E5">
        <v>919.4</v>
      </c>
    </row>
    <row r="6" spans="1:5" x14ac:dyDescent="0.2">
      <c r="A6" t="s">
        <v>20</v>
      </c>
      <c r="C6">
        <v>-20</v>
      </c>
      <c r="D6">
        <f t="shared" si="0"/>
        <v>253.14999999999998</v>
      </c>
      <c r="E6">
        <v>919.4</v>
      </c>
    </row>
    <row r="7" spans="1:5" x14ac:dyDescent="0.2">
      <c r="A7" t="s">
        <v>20</v>
      </c>
      <c r="C7">
        <v>-25</v>
      </c>
      <c r="D7">
        <f t="shared" si="0"/>
        <v>248.14999999999998</v>
      </c>
      <c r="E7">
        <v>919.6</v>
      </c>
    </row>
    <row r="8" spans="1:5" x14ac:dyDescent="0.2">
      <c r="A8" t="s">
        <v>20</v>
      </c>
      <c r="C8">
        <v>-30</v>
      </c>
      <c r="D8">
        <f t="shared" si="0"/>
        <v>243.14999999999998</v>
      </c>
      <c r="E8">
        <v>920</v>
      </c>
    </row>
    <row r="9" spans="1:5" x14ac:dyDescent="0.2">
      <c r="A9" t="s">
        <v>20</v>
      </c>
      <c r="C9">
        <v>-35</v>
      </c>
      <c r="D9">
        <f t="shared" si="0"/>
        <v>238.14999999999998</v>
      </c>
      <c r="E9">
        <v>920.4</v>
      </c>
    </row>
    <row r="10" spans="1:5" x14ac:dyDescent="0.2">
      <c r="A10" t="s">
        <v>20</v>
      </c>
      <c r="C10">
        <v>-40</v>
      </c>
      <c r="D10">
        <f t="shared" si="0"/>
        <v>233.14999999999998</v>
      </c>
      <c r="E10">
        <v>920.8</v>
      </c>
    </row>
    <row r="11" spans="1:5" x14ac:dyDescent="0.2">
      <c r="A11" t="s">
        <v>20</v>
      </c>
      <c r="C11">
        <v>-50</v>
      </c>
      <c r="D11">
        <f t="shared" si="0"/>
        <v>223.14999999999998</v>
      </c>
      <c r="E11">
        <v>921.6</v>
      </c>
    </row>
    <row r="12" spans="1:5" x14ac:dyDescent="0.2">
      <c r="A12" t="s">
        <v>20</v>
      </c>
      <c r="C12">
        <v>-60</v>
      </c>
      <c r="D12">
        <f t="shared" si="0"/>
        <v>213.14999999999998</v>
      </c>
      <c r="E12">
        <v>922.4</v>
      </c>
    </row>
    <row r="13" spans="1:5" x14ac:dyDescent="0.2">
      <c r="A13" t="s">
        <v>20</v>
      </c>
      <c r="C13">
        <v>-70</v>
      </c>
      <c r="D13">
        <f t="shared" si="0"/>
        <v>203.14999999999998</v>
      </c>
      <c r="E13">
        <v>923.3</v>
      </c>
    </row>
    <row r="14" spans="1:5" x14ac:dyDescent="0.2">
      <c r="A14" t="s">
        <v>20</v>
      </c>
      <c r="C14">
        <v>-80</v>
      </c>
      <c r="D14">
        <f t="shared" si="0"/>
        <v>193.14999999999998</v>
      </c>
      <c r="E14">
        <v>924.1</v>
      </c>
    </row>
    <row r="15" spans="1:5" x14ac:dyDescent="0.2">
      <c r="A15" t="s">
        <v>20</v>
      </c>
      <c r="C15">
        <v>-90</v>
      </c>
      <c r="D15">
        <f t="shared" si="0"/>
        <v>183.14999999999998</v>
      </c>
      <c r="E15">
        <v>924.9</v>
      </c>
    </row>
    <row r="16" spans="1:5" x14ac:dyDescent="0.2">
      <c r="A16" t="s">
        <v>20</v>
      </c>
      <c r="C16">
        <v>-100</v>
      </c>
      <c r="D16">
        <f t="shared" si="0"/>
        <v>173.14999999999998</v>
      </c>
      <c r="E16">
        <v>925.73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D03B-D3DF-4A4B-A7F8-EA5578737A71}">
  <dimension ref="A1:G16"/>
  <sheetViews>
    <sheetView workbookViewId="0">
      <selection activeCell="P20" sqref="P20"/>
    </sheetView>
  </sheetViews>
  <sheetFormatPr baseColWidth="10" defaultRowHeight="16" x14ac:dyDescent="0.2"/>
  <sheetData>
    <row r="1" spans="1:7" ht="68" x14ac:dyDescent="0.2">
      <c r="A1" s="7" t="s">
        <v>5</v>
      </c>
      <c r="B1" s="7" t="s">
        <v>4</v>
      </c>
      <c r="C1" s="5" t="s">
        <v>1</v>
      </c>
      <c r="D1" s="6" t="s">
        <v>0</v>
      </c>
      <c r="E1" s="5" t="s">
        <v>23</v>
      </c>
      <c r="F1" s="1" t="s">
        <v>22</v>
      </c>
      <c r="G1" s="13" t="s">
        <v>24</v>
      </c>
    </row>
    <row r="2" spans="1:7" x14ac:dyDescent="0.2">
      <c r="A2" t="s">
        <v>20</v>
      </c>
      <c r="C2">
        <v>0</v>
      </c>
      <c r="D2">
        <f>C2+273.15</f>
        <v>273.14999999999998</v>
      </c>
      <c r="E2">
        <v>916.2</v>
      </c>
      <c r="F2">
        <v>2050</v>
      </c>
      <c r="G2">
        <f>E2*F2</f>
        <v>1878210</v>
      </c>
    </row>
    <row r="3" spans="1:7" x14ac:dyDescent="0.2">
      <c r="A3" t="s">
        <v>20</v>
      </c>
      <c r="C3">
        <v>-5</v>
      </c>
      <c r="D3">
        <f t="shared" ref="D3:D16" si="0">C3+273.15</f>
        <v>268.14999999999998</v>
      </c>
      <c r="E3">
        <v>917.5</v>
      </c>
      <c r="F3">
        <v>2027.0000000000002</v>
      </c>
      <c r="G3">
        <f t="shared" ref="G3:G16" si="1">E3*F3</f>
        <v>1859772.5000000002</v>
      </c>
    </row>
    <row r="4" spans="1:7" x14ac:dyDescent="0.2">
      <c r="C4">
        <v>-10</v>
      </c>
      <c r="D4">
        <f t="shared" si="0"/>
        <v>263.14999999999998</v>
      </c>
      <c r="E4">
        <v>918.9</v>
      </c>
      <c r="F4">
        <v>2000</v>
      </c>
      <c r="G4">
        <f t="shared" si="1"/>
        <v>1837800</v>
      </c>
    </row>
    <row r="5" spans="1:7" x14ac:dyDescent="0.2">
      <c r="C5">
        <v>-15</v>
      </c>
      <c r="D5">
        <f t="shared" si="0"/>
        <v>258.14999999999998</v>
      </c>
      <c r="E5">
        <v>919.4</v>
      </c>
      <c r="F5">
        <v>1972</v>
      </c>
      <c r="G5">
        <f t="shared" si="1"/>
        <v>1813056.8</v>
      </c>
    </row>
    <row r="6" spans="1:7" x14ac:dyDescent="0.2">
      <c r="C6">
        <v>-20</v>
      </c>
      <c r="D6">
        <f t="shared" si="0"/>
        <v>253.14999999999998</v>
      </c>
      <c r="E6">
        <v>919.4</v>
      </c>
      <c r="F6">
        <v>1943</v>
      </c>
      <c r="G6">
        <f t="shared" si="1"/>
        <v>1786394.2</v>
      </c>
    </row>
    <row r="7" spans="1:7" x14ac:dyDescent="0.2">
      <c r="C7">
        <v>-25</v>
      </c>
      <c r="D7">
        <f t="shared" si="0"/>
        <v>248.14999999999998</v>
      </c>
      <c r="E7">
        <v>919.6</v>
      </c>
      <c r="F7">
        <v>1913</v>
      </c>
      <c r="G7">
        <f t="shared" si="1"/>
        <v>1759194.8</v>
      </c>
    </row>
    <row r="8" spans="1:7" x14ac:dyDescent="0.2">
      <c r="C8">
        <v>-30</v>
      </c>
      <c r="D8">
        <f t="shared" si="0"/>
        <v>243.14999999999998</v>
      </c>
      <c r="E8">
        <v>920</v>
      </c>
      <c r="F8">
        <v>1882</v>
      </c>
      <c r="G8">
        <f t="shared" si="1"/>
        <v>1731440</v>
      </c>
    </row>
    <row r="9" spans="1:7" x14ac:dyDescent="0.2">
      <c r="C9">
        <v>-35</v>
      </c>
      <c r="D9">
        <f t="shared" si="0"/>
        <v>238.14999999999998</v>
      </c>
      <c r="E9">
        <v>920.4</v>
      </c>
      <c r="F9">
        <v>1851</v>
      </c>
      <c r="G9">
        <f t="shared" si="1"/>
        <v>1703660.4</v>
      </c>
    </row>
    <row r="10" spans="1:7" x14ac:dyDescent="0.2">
      <c r="C10">
        <v>-40</v>
      </c>
      <c r="D10">
        <f t="shared" si="0"/>
        <v>233.14999999999998</v>
      </c>
      <c r="E10">
        <v>920.8</v>
      </c>
      <c r="F10">
        <v>1818</v>
      </c>
      <c r="G10">
        <f t="shared" si="1"/>
        <v>1674014.4</v>
      </c>
    </row>
    <row r="11" spans="1:7" x14ac:dyDescent="0.2">
      <c r="C11">
        <v>-50</v>
      </c>
      <c r="D11">
        <f t="shared" si="0"/>
        <v>223.14999999999998</v>
      </c>
      <c r="E11">
        <v>921.6</v>
      </c>
      <c r="F11">
        <v>1751</v>
      </c>
      <c r="G11">
        <f t="shared" si="1"/>
        <v>1613721.6000000001</v>
      </c>
    </row>
    <row r="12" spans="1:7" x14ac:dyDescent="0.2">
      <c r="C12">
        <v>-60</v>
      </c>
      <c r="D12">
        <f t="shared" si="0"/>
        <v>213.14999999999998</v>
      </c>
      <c r="E12">
        <v>922.4</v>
      </c>
      <c r="F12">
        <v>1681</v>
      </c>
      <c r="G12">
        <f t="shared" si="1"/>
        <v>1550554.4</v>
      </c>
    </row>
    <row r="13" spans="1:7" x14ac:dyDescent="0.2">
      <c r="C13">
        <v>-70</v>
      </c>
      <c r="D13">
        <f t="shared" si="0"/>
        <v>203.14999999999998</v>
      </c>
      <c r="E13">
        <v>923.3</v>
      </c>
      <c r="F13">
        <v>1609</v>
      </c>
      <c r="G13">
        <f t="shared" si="1"/>
        <v>1485589.7</v>
      </c>
    </row>
    <row r="14" spans="1:7" x14ac:dyDescent="0.2">
      <c r="C14">
        <v>-80</v>
      </c>
      <c r="D14">
        <f t="shared" si="0"/>
        <v>193.14999999999998</v>
      </c>
      <c r="E14">
        <v>924.1</v>
      </c>
      <c r="F14">
        <v>1536</v>
      </c>
      <c r="G14">
        <f t="shared" si="1"/>
        <v>1419417.6000000001</v>
      </c>
    </row>
    <row r="15" spans="1:7" x14ac:dyDescent="0.2">
      <c r="C15">
        <v>-90</v>
      </c>
      <c r="D15">
        <f t="shared" si="0"/>
        <v>183.14999999999998</v>
      </c>
      <c r="E15">
        <v>924.9</v>
      </c>
      <c r="F15">
        <v>1463</v>
      </c>
      <c r="G15">
        <f t="shared" si="1"/>
        <v>1353128.7</v>
      </c>
    </row>
    <row r="16" spans="1:7" x14ac:dyDescent="0.2">
      <c r="C16">
        <v>-100</v>
      </c>
      <c r="D16">
        <f t="shared" si="0"/>
        <v>173.14999999999998</v>
      </c>
      <c r="E16">
        <v>925.73</v>
      </c>
      <c r="F16">
        <v>1389</v>
      </c>
      <c r="G16">
        <f t="shared" si="1"/>
        <v>1285838.97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Thermal conductivity (liquid)</vt:lpstr>
      <vt:lpstr>Thermal conductivity (gas)</vt:lpstr>
      <vt:lpstr>Specific heat capacity (liquid)</vt:lpstr>
      <vt:lpstr>Density (liquid)</vt:lpstr>
      <vt:lpstr>volHeatCap (liquid)</vt:lpstr>
      <vt:lpstr>Thermal conductivity (ice)</vt:lpstr>
      <vt:lpstr>Specific heat capacity (ice)</vt:lpstr>
      <vt:lpstr>density (ice)</vt:lpstr>
      <vt:lpstr>volHeatCap (ice)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2020-08-26T06:05:05Z</dcterms:created>
  <dcterms:modified xsi:type="dcterms:W3CDTF">2020-08-31T07:24:38Z</dcterms:modified>
</cp:coreProperties>
</file>