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astd\Desktop\for game\"/>
    </mc:Choice>
  </mc:AlternateContent>
  <xr:revisionPtr revIDLastSave="0" documentId="13_ncr:1_{44FDF931-0709-44DE-B4DB-39BC0A9F0C6A}" xr6:coauthVersionLast="47" xr6:coauthVersionMax="47" xr10:uidLastSave="{00000000-0000-0000-0000-000000000000}"/>
  <bookViews>
    <workbookView xWindow="-120" yWindow="-120" windowWidth="29040" windowHeight="15840" xr2:uid="{ADEB50DE-DCCD-4987-9E68-BAA35847E544}"/>
  </bookViews>
  <sheets>
    <sheet name="각인 설정" sheetId="1" r:id="rId1"/>
    <sheet name="제작 쌀먹" sheetId="6" r:id="rId2"/>
    <sheet name="보석 계산" sheetId="10" r:id="rId3"/>
    <sheet name="트포" sheetId="7" r:id="rId4"/>
    <sheet name="스킬 룬" sheetId="8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" i="10" l="1"/>
  <c r="F9" i="10"/>
  <c r="F10" i="10"/>
  <c r="F11" i="10"/>
  <c r="F12" i="10"/>
  <c r="F13" i="10"/>
  <c r="F14" i="10"/>
  <c r="F15" i="10"/>
  <c r="F16" i="10"/>
  <c r="F17" i="10"/>
  <c r="G90" i="6"/>
  <c r="D88" i="6"/>
  <c r="C88" i="6"/>
  <c r="D87" i="6"/>
  <c r="C87" i="6"/>
  <c r="D86" i="6"/>
  <c r="C86" i="6"/>
  <c r="G77" i="6"/>
  <c r="G67" i="6"/>
  <c r="G57" i="6"/>
  <c r="G58" i="6" s="1"/>
  <c r="F52" i="6" s="1"/>
  <c r="E52" i="6" s="1"/>
  <c r="G47" i="6"/>
  <c r="G48" i="6" s="1"/>
  <c r="G42" i="6" s="1"/>
  <c r="G37" i="6"/>
  <c r="G38" i="6" s="1"/>
  <c r="G32" i="6" s="1"/>
  <c r="G27" i="6"/>
  <c r="G28" i="6" s="1"/>
  <c r="G22" i="6" s="1"/>
  <c r="I33" i="1"/>
  <c r="I32" i="1"/>
  <c r="I31" i="1"/>
  <c r="I30" i="1"/>
  <c r="J30" i="1" s="1"/>
  <c r="I29" i="1"/>
  <c r="J29" i="1" s="1"/>
  <c r="I28" i="1"/>
  <c r="J28" i="1" s="1"/>
  <c r="I27" i="1"/>
  <c r="J27" i="1" s="1"/>
  <c r="I26" i="1"/>
  <c r="J26" i="1" s="1"/>
  <c r="I25" i="1"/>
  <c r="J25" i="1" s="1"/>
  <c r="I24" i="1"/>
  <c r="J24" i="1" s="1"/>
  <c r="I23" i="1"/>
  <c r="J23" i="1" s="1"/>
  <c r="I22" i="1"/>
  <c r="J22" i="1" s="1"/>
  <c r="I21" i="1"/>
  <c r="J21" i="1" s="1"/>
  <c r="E10" i="7"/>
  <c r="A14" i="7"/>
  <c r="A16" i="7"/>
  <c r="A18" i="7"/>
  <c r="A20" i="7"/>
  <c r="A22" i="7"/>
  <c r="A24" i="7"/>
  <c r="D76" i="6"/>
  <c r="C76" i="6"/>
  <c r="D75" i="6"/>
  <c r="C75" i="6"/>
  <c r="D74" i="6"/>
  <c r="C74" i="6"/>
  <c r="D66" i="6"/>
  <c r="C66" i="6"/>
  <c r="D65" i="6"/>
  <c r="C65" i="6"/>
  <c r="D64" i="6"/>
  <c r="C64" i="6"/>
  <c r="D56" i="6"/>
  <c r="C56" i="6"/>
  <c r="D55" i="6"/>
  <c r="C55" i="6"/>
  <c r="D54" i="6"/>
  <c r="C54" i="6"/>
  <c r="D46" i="6"/>
  <c r="C46" i="6"/>
  <c r="D45" i="6"/>
  <c r="C45" i="6"/>
  <c r="D44" i="6"/>
  <c r="C44" i="6"/>
  <c r="D36" i="6"/>
  <c r="C36" i="6"/>
  <c r="D35" i="6"/>
  <c r="C35" i="6"/>
  <c r="D34" i="6"/>
  <c r="C34" i="6"/>
  <c r="D26" i="6"/>
  <c r="C26" i="6"/>
  <c r="D25" i="6"/>
  <c r="C25" i="6"/>
  <c r="D24" i="6"/>
  <c r="C24" i="6"/>
  <c r="D16" i="6"/>
  <c r="C16" i="6"/>
  <c r="E16" i="6" s="1"/>
  <c r="D15" i="6"/>
  <c r="C15" i="6"/>
  <c r="D14" i="6"/>
  <c r="C14" i="6"/>
  <c r="G8" i="6"/>
  <c r="G2" i="6" s="1"/>
  <c r="D6" i="6"/>
  <c r="C6" i="6"/>
  <c r="E6" i="6" s="1"/>
  <c r="D5" i="6"/>
  <c r="C5" i="6"/>
  <c r="D4" i="6"/>
  <c r="C4" i="6"/>
  <c r="K6" i="6"/>
  <c r="L6" i="6"/>
  <c r="K7" i="6"/>
  <c r="L7" i="6"/>
  <c r="L8" i="6"/>
  <c r="K8" i="6"/>
  <c r="G78" i="6"/>
  <c r="F72" i="6" s="1"/>
  <c r="E72" i="6" s="1"/>
  <c r="G68" i="6"/>
  <c r="F62" i="6" s="1"/>
  <c r="E62" i="6" s="1"/>
  <c r="G18" i="6"/>
  <c r="G12" i="6" s="1"/>
  <c r="O10" i="6"/>
  <c r="O4" i="6" s="1"/>
  <c r="I12" i="1"/>
  <c r="I7" i="1"/>
  <c r="J7" i="1" s="1"/>
  <c r="I3" i="1"/>
  <c r="J3" i="1" s="1"/>
  <c r="I4" i="1"/>
  <c r="I5" i="1"/>
  <c r="I6" i="1"/>
  <c r="J6" i="1" s="1"/>
  <c r="I2" i="1"/>
  <c r="J2" i="1" s="1"/>
  <c r="J5" i="1"/>
  <c r="I10" i="1"/>
  <c r="J10" i="1" s="1"/>
  <c r="I9" i="1"/>
  <c r="J9" i="1" s="1"/>
  <c r="I11" i="1"/>
  <c r="J11" i="1" s="1"/>
  <c r="I8" i="1"/>
  <c r="J8" i="1" s="1"/>
  <c r="I14" i="1"/>
  <c r="I13" i="1"/>
  <c r="J4" i="1"/>
  <c r="E86" i="6" l="1"/>
  <c r="E87" i="6"/>
  <c r="E88" i="6"/>
  <c r="G84" i="6"/>
  <c r="F84" i="6"/>
  <c r="E84" i="6" s="1"/>
  <c r="F2" i="6"/>
  <c r="E2" i="6" s="1"/>
  <c r="E64" i="6"/>
  <c r="E25" i="6"/>
  <c r="E45" i="6"/>
  <c r="E26" i="6"/>
  <c r="E46" i="6"/>
  <c r="E66" i="6"/>
  <c r="E14" i="6"/>
  <c r="E34" i="6"/>
  <c r="E54" i="6"/>
  <c r="E74" i="6"/>
  <c r="E36" i="6"/>
  <c r="E56" i="6"/>
  <c r="E76" i="6"/>
  <c r="E5" i="6"/>
  <c r="E44" i="6"/>
  <c r="E15" i="6"/>
  <c r="E35" i="6"/>
  <c r="E55" i="6"/>
  <c r="E75" i="6"/>
  <c r="E24" i="6"/>
  <c r="E65" i="6"/>
  <c r="E4" i="6"/>
  <c r="M8" i="6"/>
  <c r="M7" i="6"/>
  <c r="M6" i="6"/>
  <c r="F22" i="6"/>
  <c r="E22" i="6" s="1"/>
  <c r="G62" i="6"/>
  <c r="G72" i="6"/>
  <c r="N4" i="6"/>
  <c r="M4" i="6" s="1"/>
  <c r="G52" i="6"/>
  <c r="F42" i="6"/>
  <c r="E42" i="6" s="1"/>
  <c r="F12" i="6"/>
  <c r="E12" i="6" s="1"/>
  <c r="F32" i="6"/>
  <c r="E32" i="6" s="1"/>
  <c r="E90" i="6" l="1"/>
  <c r="C84" i="6" s="1"/>
  <c r="B84" i="6" s="1"/>
  <c r="G86" i="6"/>
  <c r="G88" i="6" s="1"/>
  <c r="F88" i="6" s="1"/>
  <c r="E38" i="6"/>
  <c r="C32" i="6" s="1"/>
  <c r="B32" i="6" s="1"/>
  <c r="E68" i="6"/>
  <c r="D62" i="6" s="1"/>
  <c r="G64" i="6"/>
  <c r="G66" i="6" s="1"/>
  <c r="F66" i="6" s="1"/>
  <c r="G44" i="6"/>
  <c r="G46" i="6" s="1"/>
  <c r="F46" i="6" s="1"/>
  <c r="G54" i="6"/>
  <c r="G56" i="6" s="1"/>
  <c r="F56" i="6" s="1"/>
  <c r="E18" i="6"/>
  <c r="C12" i="6" s="1"/>
  <c r="B12" i="6" s="1"/>
  <c r="G14" i="6"/>
  <c r="G16" i="6" s="1"/>
  <c r="F16" i="6" s="1"/>
  <c r="E48" i="6"/>
  <c r="C42" i="6" s="1"/>
  <c r="B42" i="6" s="1"/>
  <c r="G34" i="6"/>
  <c r="G36" i="6" s="1"/>
  <c r="F36" i="6" s="1"/>
  <c r="E8" i="6"/>
  <c r="D2" i="6" s="1"/>
  <c r="E58" i="6"/>
  <c r="C52" i="6" s="1"/>
  <c r="B52" i="6" s="1"/>
  <c r="E28" i="6"/>
  <c r="D22" i="6" s="1"/>
  <c r="G74" i="6"/>
  <c r="G76" i="6" s="1"/>
  <c r="F76" i="6" s="1"/>
  <c r="E78" i="6"/>
  <c r="C72" i="6" s="1"/>
  <c r="B72" i="6" s="1"/>
  <c r="G4" i="6"/>
  <c r="G6" i="6" s="1"/>
  <c r="F6" i="6" s="1"/>
  <c r="G24" i="6"/>
  <c r="G26" i="6" s="1"/>
  <c r="F26" i="6" s="1"/>
  <c r="M10" i="6"/>
  <c r="K4" i="6" s="1"/>
  <c r="J4" i="6" s="1"/>
  <c r="O6" i="6"/>
  <c r="O8" i="6" s="1"/>
  <c r="N8" i="6" s="1"/>
  <c r="D84" i="6" l="1"/>
  <c r="C62" i="6"/>
  <c r="B62" i="6" s="1"/>
  <c r="D12" i="6"/>
  <c r="D32" i="6"/>
  <c r="D42" i="6"/>
  <c r="C22" i="6"/>
  <c r="B22" i="6" s="1"/>
  <c r="D72" i="6"/>
  <c r="C2" i="6"/>
  <c r="B2" i="6" s="1"/>
  <c r="D52" i="6"/>
  <c r="L4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DongHyuk Yoo</author>
  </authors>
  <commentList>
    <comment ref="A2" authorId="0" shapeId="0" xr:uid="{F9FE372B-F388-417F-8FA3-42A47BFD38F2}">
      <text>
        <r>
          <rPr>
            <b/>
            <sz val="9"/>
            <color indexed="81"/>
            <rFont val="Tahoma"/>
            <family val="2"/>
          </rPr>
          <t>DongHyuk Yoo: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재료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</text>
    </comment>
    <comment ref="B4" authorId="0" shapeId="0" xr:uid="{DF402B2D-8D0D-45D1-A641-0C2C3ABBEB4D}">
      <text>
        <r>
          <rPr>
            <b/>
            <sz val="9"/>
            <color indexed="81"/>
            <rFont val="Tahoma"/>
            <family val="2"/>
          </rPr>
          <t>DongHyuk Yoo: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개수
</t>
        </r>
      </text>
    </comment>
    <comment ref="C4" authorId="0" shapeId="0" xr:uid="{C3180343-D832-43DE-AE1F-5BE07AA76D25}">
      <text>
        <r>
          <rPr>
            <b/>
            <sz val="9"/>
            <color indexed="81"/>
            <rFont val="Tahoma"/>
            <family val="2"/>
          </rPr>
          <t>DongHyuk Yoo: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거래소에서의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입력
</t>
        </r>
      </text>
    </comment>
    <comment ref="D4" authorId="0" shapeId="0" xr:uid="{7F173252-4932-4E15-903B-2D1065334644}">
      <text>
        <r>
          <rPr>
            <b/>
            <sz val="9"/>
            <color indexed="81"/>
            <rFont val="Tahoma"/>
            <family val="2"/>
          </rPr>
          <t>DongHyuk Yoo: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거래소에서의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가격을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</text>
    </comment>
    <comment ref="I4" authorId="0" shapeId="0" xr:uid="{F270A097-DBA8-45FD-92BF-BD1DE0BF8F73}">
      <text>
        <r>
          <rPr>
            <b/>
            <sz val="9"/>
            <color indexed="81"/>
            <rFont val="Tahoma"/>
            <family val="2"/>
          </rPr>
          <t>DongHyuk Yoo: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재료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</text>
    </comment>
    <comment ref="J6" authorId="0" shapeId="0" xr:uid="{48F7B3E9-4D29-4977-9FF9-505EFFCFCFA5}">
      <text>
        <r>
          <rPr>
            <b/>
            <sz val="9"/>
            <color indexed="81"/>
            <rFont val="Tahoma"/>
            <family val="2"/>
          </rPr>
          <t>DongHyuk Yoo: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개수
</t>
        </r>
      </text>
    </comment>
    <comment ref="K6" authorId="0" shapeId="0" xr:uid="{636C9F53-FE8F-4C84-87C3-5A370E7385B5}">
      <text>
        <r>
          <rPr>
            <b/>
            <sz val="9"/>
            <color indexed="81"/>
            <rFont val="Tahoma"/>
            <family val="2"/>
          </rPr>
          <t>DongHyuk Yoo: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거래소에서의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입력
</t>
        </r>
      </text>
    </comment>
    <comment ref="L6" authorId="0" shapeId="0" xr:uid="{B5630EDF-8CEB-446C-BB63-F493A6773329}">
      <text>
        <r>
          <rPr>
            <b/>
            <sz val="9"/>
            <color indexed="81"/>
            <rFont val="Tahoma"/>
            <family val="2"/>
          </rPr>
          <t>DongHyuk Yoo: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거래소에서의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가격을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</text>
    </comment>
    <comment ref="E7" authorId="0" shapeId="0" xr:uid="{74C7EB59-F81E-41B7-9B1F-D3AE905D0BF7}">
      <text>
        <r>
          <rPr>
            <b/>
            <sz val="9"/>
            <color indexed="81"/>
            <rFont val="Tahoma"/>
            <family val="2"/>
          </rPr>
          <t>DongHyuk Yoo: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제작할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요구하는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골드</t>
        </r>
        <r>
          <rPr>
            <sz val="9"/>
            <color indexed="81"/>
            <rFont val="Tahoma"/>
            <family val="2"/>
          </rPr>
          <t xml:space="preserve">'.
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비용은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재료를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직접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파밍해서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제작했을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총액과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</text>
    </comment>
    <comment ref="G7" authorId="0" shapeId="0" xr:uid="{038992B5-E247-4128-AD39-2D083513F885}">
      <text>
        <r>
          <rPr>
            <b/>
            <sz val="9"/>
            <color indexed="81"/>
            <rFont val="Tahoma"/>
            <family val="2"/>
          </rPr>
          <t>DongHyuk Yoo: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거래소에서의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가격</t>
        </r>
      </text>
    </comment>
    <comment ref="C8" authorId="0" shapeId="0" xr:uid="{C79FCAB5-E5F1-4BB0-8319-716E47D7B3BE}">
      <text>
        <r>
          <rPr>
            <b/>
            <sz val="9"/>
            <color indexed="81"/>
            <rFont val="Tahoma"/>
            <family val="2"/>
          </rPr>
          <t>DongHyuk Yoo: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제작량</t>
        </r>
      </text>
    </comment>
    <comment ref="E8" authorId="0" shapeId="0" xr:uid="{FB26EF04-7AEC-45D9-8819-A996F71060AF}">
      <text>
        <r>
          <rPr>
            <b/>
            <sz val="9"/>
            <color indexed="81"/>
            <rFont val="Tahoma"/>
            <family val="2"/>
          </rPr>
          <t>DongHyuk Yoo: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재료를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거래소에서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구매해서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영지에서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제작했을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비용</t>
        </r>
      </text>
    </comment>
    <comment ref="G8" authorId="0" shapeId="0" xr:uid="{C0F3AF9D-8ED8-4B4B-8C7E-09414B145AB3}">
      <text>
        <r>
          <rPr>
            <b/>
            <sz val="9"/>
            <color indexed="81"/>
            <rFont val="Tahoma"/>
            <family val="2"/>
          </rPr>
          <t>DongHyuk Yoo: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제작량과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거래소에서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구매했을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비용</t>
        </r>
      </text>
    </comment>
    <comment ref="M9" authorId="0" shapeId="0" xr:uid="{FC4146F3-1396-4E33-987B-81FBE2B6B31B}">
      <text>
        <r>
          <rPr>
            <b/>
            <sz val="9"/>
            <color indexed="81"/>
            <rFont val="Tahoma"/>
            <family val="2"/>
          </rPr>
          <t>DongHyuk Yoo: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제작할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요구하는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골드</t>
        </r>
        <r>
          <rPr>
            <sz val="9"/>
            <color indexed="81"/>
            <rFont val="Tahoma"/>
            <family val="2"/>
          </rPr>
          <t xml:space="preserve">'.
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비용은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재료를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직접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파밍해서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제작했을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총액과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</text>
    </comment>
    <comment ref="O9" authorId="0" shapeId="0" xr:uid="{37868A87-B42F-4D49-9339-6DC774699DC2}">
      <text>
        <r>
          <rPr>
            <b/>
            <sz val="9"/>
            <color indexed="81"/>
            <rFont val="Tahoma"/>
            <family val="2"/>
          </rPr>
          <t>DongHyuk Yoo: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거래소에서의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가격</t>
        </r>
      </text>
    </comment>
    <comment ref="K10" authorId="0" shapeId="0" xr:uid="{B0C2A7FA-0488-4993-A89E-A8A7FEE6833D}">
      <text>
        <r>
          <rPr>
            <b/>
            <sz val="9"/>
            <color indexed="81"/>
            <rFont val="Tahoma"/>
            <family val="2"/>
          </rPr>
          <t>DongHyuk Yoo: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제작량</t>
        </r>
      </text>
    </comment>
    <comment ref="M10" authorId="0" shapeId="0" xr:uid="{76551272-7C7E-4925-B05F-9793FE191E58}">
      <text>
        <r>
          <rPr>
            <b/>
            <sz val="9"/>
            <color indexed="81"/>
            <rFont val="Tahoma"/>
            <family val="2"/>
          </rPr>
          <t>DongHyuk Yoo: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재료를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거래소에서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구매해서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영지에서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제작했을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비용</t>
        </r>
      </text>
    </comment>
    <comment ref="O10" authorId="0" shapeId="0" xr:uid="{38FB4EDE-7877-4905-B34D-DFA4A0860021}">
      <text>
        <r>
          <rPr>
            <b/>
            <sz val="9"/>
            <color indexed="81"/>
            <rFont val="Tahoma"/>
            <family val="2"/>
          </rPr>
          <t>DongHyuk Yoo: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제작량과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거래소에서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구매했을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비용</t>
        </r>
      </text>
    </comment>
    <comment ref="A12" authorId="0" shapeId="0" xr:uid="{63CFB1CA-A398-4482-BD28-F1951E267703}">
      <text>
        <r>
          <rPr>
            <b/>
            <sz val="9"/>
            <color indexed="81"/>
            <rFont val="Tahoma"/>
            <family val="2"/>
          </rPr>
          <t>DongHyuk Yoo: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재료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</text>
    </comment>
    <comment ref="B14" authorId="0" shapeId="0" xr:uid="{08993597-00DA-478A-A784-A63A041EF066}">
      <text>
        <r>
          <rPr>
            <b/>
            <sz val="9"/>
            <color indexed="81"/>
            <rFont val="Tahoma"/>
            <family val="2"/>
          </rPr>
          <t>DongHyuk Yoo: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개수
</t>
        </r>
      </text>
    </comment>
    <comment ref="C14" authorId="0" shapeId="0" xr:uid="{2C326275-4C0C-48FB-88DB-4CA35643CA26}">
      <text>
        <r>
          <rPr>
            <b/>
            <sz val="9"/>
            <color indexed="81"/>
            <rFont val="Tahoma"/>
            <family val="2"/>
          </rPr>
          <t>DongHyuk Yoo: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거래소에서의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입력
</t>
        </r>
      </text>
    </comment>
    <comment ref="D14" authorId="0" shapeId="0" xr:uid="{CC29FE24-777A-4A3A-B551-2AD49BACDF8F}">
      <text>
        <r>
          <rPr>
            <b/>
            <sz val="9"/>
            <color indexed="81"/>
            <rFont val="Tahoma"/>
            <family val="2"/>
          </rPr>
          <t>DongHyuk Yoo: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거래소에서의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가격을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</text>
    </comment>
    <comment ref="E17" authorId="0" shapeId="0" xr:uid="{C2DAFE66-0C65-4ED3-BF36-9D2FC7E1EF29}">
      <text>
        <r>
          <rPr>
            <b/>
            <sz val="9"/>
            <color indexed="81"/>
            <rFont val="Tahoma"/>
            <family val="2"/>
          </rPr>
          <t>DongHyuk Yoo: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제작할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요구하는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골드</t>
        </r>
        <r>
          <rPr>
            <sz val="9"/>
            <color indexed="81"/>
            <rFont val="Tahoma"/>
            <family val="2"/>
          </rPr>
          <t xml:space="preserve">'.
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비용은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재료를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직접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파밍해서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제작했을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총액과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</text>
    </comment>
    <comment ref="G17" authorId="0" shapeId="0" xr:uid="{0C34F99C-5895-4FFA-9876-A9E47BB4A198}">
      <text>
        <r>
          <rPr>
            <b/>
            <sz val="9"/>
            <color indexed="81"/>
            <rFont val="Tahoma"/>
            <family val="2"/>
          </rPr>
          <t>DongHyuk Yoo: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거래소에서의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가격</t>
        </r>
      </text>
    </comment>
    <comment ref="C18" authorId="0" shapeId="0" xr:uid="{3856B096-70D4-40BB-A671-81E9FFB9387E}">
      <text>
        <r>
          <rPr>
            <b/>
            <sz val="9"/>
            <color indexed="81"/>
            <rFont val="Tahoma"/>
            <family val="2"/>
          </rPr>
          <t>DongHyuk Yoo: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제작량</t>
        </r>
      </text>
    </comment>
    <comment ref="E18" authorId="0" shapeId="0" xr:uid="{41B48087-6171-4864-A3D9-70918CD99D0F}">
      <text>
        <r>
          <rPr>
            <b/>
            <sz val="9"/>
            <color indexed="81"/>
            <rFont val="Tahoma"/>
            <family val="2"/>
          </rPr>
          <t>DongHyuk Yoo: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재료를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거래소에서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구매해서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영지에서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제작했을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비용</t>
        </r>
      </text>
    </comment>
    <comment ref="G18" authorId="0" shapeId="0" xr:uid="{68C1531D-AA7E-4E0B-B6FD-C13B109A6CEB}">
      <text>
        <r>
          <rPr>
            <b/>
            <sz val="9"/>
            <color indexed="81"/>
            <rFont val="Tahoma"/>
            <family val="2"/>
          </rPr>
          <t>DongHyuk Yoo: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제작량과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거래소에서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구매했을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비용</t>
        </r>
      </text>
    </comment>
    <comment ref="A22" authorId="0" shapeId="0" xr:uid="{B330FD72-7D4B-46D2-B86C-D057FB11503F}">
      <text>
        <r>
          <rPr>
            <b/>
            <sz val="9"/>
            <color indexed="81"/>
            <rFont val="Tahoma"/>
            <family val="2"/>
          </rPr>
          <t>DongHyuk Yoo: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재료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</text>
    </comment>
    <comment ref="B24" authorId="0" shapeId="0" xr:uid="{AB1DFA71-5C10-4A7B-8989-99AD15B4017D}">
      <text>
        <r>
          <rPr>
            <b/>
            <sz val="9"/>
            <color indexed="81"/>
            <rFont val="Tahoma"/>
            <family val="2"/>
          </rPr>
          <t>DongHyuk Yoo: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개수
</t>
        </r>
      </text>
    </comment>
    <comment ref="C24" authorId="0" shapeId="0" xr:uid="{540675E5-6F90-4A81-8E6A-1EB0A38D46AB}">
      <text>
        <r>
          <rPr>
            <b/>
            <sz val="9"/>
            <color indexed="81"/>
            <rFont val="Tahoma"/>
            <family val="2"/>
          </rPr>
          <t>DongHyuk Yoo: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거래소에서의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입력
</t>
        </r>
      </text>
    </comment>
    <comment ref="D24" authorId="0" shapeId="0" xr:uid="{0BC95D60-2076-43CF-8B37-A101B89644DC}">
      <text>
        <r>
          <rPr>
            <b/>
            <sz val="9"/>
            <color indexed="81"/>
            <rFont val="Tahoma"/>
            <family val="2"/>
          </rPr>
          <t>DongHyuk Yoo: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거래소에서의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가격을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</text>
    </comment>
    <comment ref="E27" authorId="0" shapeId="0" xr:uid="{7AA5D227-AFEF-46E3-B3F3-321F798EBB5D}">
      <text>
        <r>
          <rPr>
            <b/>
            <sz val="9"/>
            <color indexed="81"/>
            <rFont val="Tahoma"/>
            <family val="2"/>
          </rPr>
          <t>DongHyuk Yoo: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제작할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요구하는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골드</t>
        </r>
        <r>
          <rPr>
            <sz val="9"/>
            <color indexed="81"/>
            <rFont val="Tahoma"/>
            <family val="2"/>
          </rPr>
          <t xml:space="preserve">'.
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비용은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재료를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직접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파밍해서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제작했을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총액과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</text>
    </comment>
    <comment ref="G27" authorId="0" shapeId="0" xr:uid="{41CA70BC-7BFD-499F-B94F-AD4D7A1FEE7E}">
      <text>
        <r>
          <rPr>
            <b/>
            <sz val="9"/>
            <color indexed="81"/>
            <rFont val="Tahoma"/>
            <family val="2"/>
          </rPr>
          <t>DongHyuk Yoo: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거래소에서의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가격</t>
        </r>
      </text>
    </comment>
    <comment ref="C28" authorId="0" shapeId="0" xr:uid="{61A3CAE5-800B-48C6-A63B-132AF0B50323}">
      <text>
        <r>
          <rPr>
            <b/>
            <sz val="9"/>
            <color indexed="81"/>
            <rFont val="Tahoma"/>
            <family val="2"/>
          </rPr>
          <t>DongHyuk Yoo: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제작량</t>
        </r>
      </text>
    </comment>
    <comment ref="E28" authorId="0" shapeId="0" xr:uid="{1CD83D60-76D6-4960-9555-9C9DE16FF1F9}">
      <text>
        <r>
          <rPr>
            <b/>
            <sz val="9"/>
            <color indexed="81"/>
            <rFont val="Tahoma"/>
            <family val="2"/>
          </rPr>
          <t>DongHyuk Yoo: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재료를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거래소에서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구매해서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영지에서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제작했을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비용</t>
        </r>
      </text>
    </comment>
    <comment ref="G28" authorId="0" shapeId="0" xr:uid="{61105062-2350-47A7-8544-FD1ADD4615E8}">
      <text>
        <r>
          <rPr>
            <b/>
            <sz val="9"/>
            <color indexed="81"/>
            <rFont val="Tahoma"/>
            <family val="2"/>
          </rPr>
          <t>DongHyuk Yoo: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제작량과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거래소에서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구매했을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비용</t>
        </r>
      </text>
    </comment>
    <comment ref="A32" authorId="0" shapeId="0" xr:uid="{62D575C4-B1B6-493A-9017-FA6FE99CD41C}">
      <text>
        <r>
          <rPr>
            <b/>
            <sz val="9"/>
            <color indexed="81"/>
            <rFont val="Tahoma"/>
            <family val="2"/>
          </rPr>
          <t>DongHyuk Yoo: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재료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</text>
    </comment>
    <comment ref="B34" authorId="0" shapeId="0" xr:uid="{50BCFC2B-CA7A-490B-B701-01FD78A66D9C}">
      <text>
        <r>
          <rPr>
            <b/>
            <sz val="9"/>
            <color indexed="81"/>
            <rFont val="Tahoma"/>
            <family val="2"/>
          </rPr>
          <t>DongHyuk Yoo: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개수
</t>
        </r>
      </text>
    </comment>
    <comment ref="C34" authorId="0" shapeId="0" xr:uid="{ACC1567D-E398-43D9-AA49-478B8A2A1974}">
      <text>
        <r>
          <rPr>
            <b/>
            <sz val="9"/>
            <color indexed="81"/>
            <rFont val="Tahoma"/>
            <family val="2"/>
          </rPr>
          <t>DongHyuk Yoo: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거래소에서의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입력
</t>
        </r>
      </text>
    </comment>
    <comment ref="D34" authorId="0" shapeId="0" xr:uid="{693DBD83-71B9-4CFB-996B-C0BE92EF9BEA}">
      <text>
        <r>
          <rPr>
            <b/>
            <sz val="9"/>
            <color indexed="81"/>
            <rFont val="Tahoma"/>
            <family val="2"/>
          </rPr>
          <t>DongHyuk Yoo: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거래소에서의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가격을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</text>
    </comment>
    <comment ref="E37" authorId="0" shapeId="0" xr:uid="{1D275FC7-6BA9-408C-B197-7F3954866F7C}">
      <text>
        <r>
          <rPr>
            <b/>
            <sz val="9"/>
            <color indexed="81"/>
            <rFont val="Tahoma"/>
            <family val="2"/>
          </rPr>
          <t>DongHyuk Yoo: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제작할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요구하는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골드</t>
        </r>
        <r>
          <rPr>
            <sz val="9"/>
            <color indexed="81"/>
            <rFont val="Tahoma"/>
            <family val="2"/>
          </rPr>
          <t xml:space="preserve">'.
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비용은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재료를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직접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파밍해서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제작했을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총액과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</text>
    </comment>
    <comment ref="G37" authorId="0" shapeId="0" xr:uid="{844A1585-6FD3-4FF5-BD09-BCA4CB70D6CB}">
      <text>
        <r>
          <rPr>
            <b/>
            <sz val="9"/>
            <color indexed="81"/>
            <rFont val="Tahoma"/>
            <family val="2"/>
          </rPr>
          <t>DongHyuk Yoo: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거래소에서의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가격</t>
        </r>
      </text>
    </comment>
    <comment ref="C38" authorId="0" shapeId="0" xr:uid="{B95E5489-C49F-4E14-9485-CB1D9123B389}">
      <text>
        <r>
          <rPr>
            <b/>
            <sz val="9"/>
            <color indexed="81"/>
            <rFont val="Tahoma"/>
            <family val="2"/>
          </rPr>
          <t>DongHyuk Yoo: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제작량</t>
        </r>
      </text>
    </comment>
    <comment ref="E38" authorId="0" shapeId="0" xr:uid="{BDF7FDB5-4389-4D32-9CBC-03F42006E7D2}">
      <text>
        <r>
          <rPr>
            <b/>
            <sz val="9"/>
            <color indexed="81"/>
            <rFont val="Tahoma"/>
            <family val="2"/>
          </rPr>
          <t>DongHyuk Yoo: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재료를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거래소에서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구매해서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영지에서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제작했을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비용</t>
        </r>
      </text>
    </comment>
    <comment ref="G38" authorId="0" shapeId="0" xr:uid="{1427DCD9-F61C-4F2D-8B9F-85B1D3ADF388}">
      <text>
        <r>
          <rPr>
            <b/>
            <sz val="9"/>
            <color indexed="81"/>
            <rFont val="Tahoma"/>
            <family val="2"/>
          </rPr>
          <t>DongHyuk Yoo: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제작량과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거래소에서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구매했을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비용</t>
        </r>
      </text>
    </comment>
    <comment ref="A42" authorId="0" shapeId="0" xr:uid="{C96456BA-213E-486C-A592-9339B6197F98}">
      <text>
        <r>
          <rPr>
            <b/>
            <sz val="9"/>
            <color indexed="81"/>
            <rFont val="Tahoma"/>
            <family val="2"/>
          </rPr>
          <t>DongHyuk Yoo: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재료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</text>
    </comment>
    <comment ref="B44" authorId="0" shapeId="0" xr:uid="{A4021EB7-16C0-44DB-B75D-AB80AFBC8A21}">
      <text>
        <r>
          <rPr>
            <b/>
            <sz val="9"/>
            <color indexed="81"/>
            <rFont val="Tahoma"/>
            <family val="2"/>
          </rPr>
          <t>DongHyuk Yoo: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개수
</t>
        </r>
      </text>
    </comment>
    <comment ref="C44" authorId="0" shapeId="0" xr:uid="{2A1871EF-3CFF-404C-813C-F0049A8F86BB}">
      <text>
        <r>
          <rPr>
            <b/>
            <sz val="9"/>
            <color indexed="81"/>
            <rFont val="Tahoma"/>
            <family val="2"/>
          </rPr>
          <t>DongHyuk Yoo: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거래소에서의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입력
</t>
        </r>
      </text>
    </comment>
    <comment ref="D44" authorId="0" shapeId="0" xr:uid="{824EF3A4-04E4-4ED6-A01B-4D0AEA3C5FB7}">
      <text>
        <r>
          <rPr>
            <b/>
            <sz val="9"/>
            <color indexed="81"/>
            <rFont val="Tahoma"/>
            <family val="2"/>
          </rPr>
          <t>DongHyuk Yoo: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거래소에서의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가격을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</text>
    </comment>
    <comment ref="E47" authorId="0" shapeId="0" xr:uid="{62CAEF7D-4F91-4214-8E9F-D8F73C2551BF}">
      <text>
        <r>
          <rPr>
            <b/>
            <sz val="9"/>
            <color indexed="81"/>
            <rFont val="Tahoma"/>
            <family val="2"/>
          </rPr>
          <t>DongHyuk Yoo: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제작할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요구하는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골드</t>
        </r>
        <r>
          <rPr>
            <sz val="9"/>
            <color indexed="81"/>
            <rFont val="Tahoma"/>
            <family val="2"/>
          </rPr>
          <t xml:space="preserve">'.
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비용은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재료를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직접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파밍해서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제작했을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총액과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</text>
    </comment>
    <comment ref="G47" authorId="0" shapeId="0" xr:uid="{4C260E0A-409F-47CE-B014-1F9168DA8C63}">
      <text>
        <r>
          <rPr>
            <b/>
            <sz val="9"/>
            <color indexed="81"/>
            <rFont val="Tahoma"/>
            <family val="2"/>
          </rPr>
          <t>DongHyuk Yoo: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거래소에서의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가격</t>
        </r>
      </text>
    </comment>
    <comment ref="C48" authorId="0" shapeId="0" xr:uid="{290D6E92-0256-41CF-858C-C5AD79249E02}">
      <text>
        <r>
          <rPr>
            <b/>
            <sz val="9"/>
            <color indexed="81"/>
            <rFont val="Tahoma"/>
            <family val="2"/>
          </rPr>
          <t>DongHyuk Yoo: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제작량</t>
        </r>
      </text>
    </comment>
    <comment ref="E48" authorId="0" shapeId="0" xr:uid="{BC18FEEA-338F-4C2A-942C-7F7ACB95B742}">
      <text>
        <r>
          <rPr>
            <b/>
            <sz val="9"/>
            <color indexed="81"/>
            <rFont val="Tahoma"/>
            <family val="2"/>
          </rPr>
          <t>DongHyuk Yoo: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재료를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거래소에서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구매해서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영지에서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제작했을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비용</t>
        </r>
      </text>
    </comment>
    <comment ref="G48" authorId="0" shapeId="0" xr:uid="{21BDD353-687A-4E59-8A58-36EB410EB2E2}">
      <text>
        <r>
          <rPr>
            <b/>
            <sz val="9"/>
            <color indexed="81"/>
            <rFont val="Tahoma"/>
            <family val="2"/>
          </rPr>
          <t>DongHyuk Yoo: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제작량과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거래소에서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구매했을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비용</t>
        </r>
      </text>
    </comment>
    <comment ref="A52" authorId="0" shapeId="0" xr:uid="{08BA5078-3F70-47D8-9804-243147EFAB75}">
      <text>
        <r>
          <rPr>
            <b/>
            <sz val="9"/>
            <color indexed="81"/>
            <rFont val="Tahoma"/>
            <family val="2"/>
          </rPr>
          <t>DongHyuk Yoo: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재료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</text>
    </comment>
    <comment ref="C54" authorId="0" shapeId="0" xr:uid="{A9A46417-77B7-4821-904B-48483379F2B3}">
      <text>
        <r>
          <rPr>
            <b/>
            <sz val="9"/>
            <color indexed="81"/>
            <rFont val="Tahoma"/>
            <family val="2"/>
          </rPr>
          <t>DongHyuk Yoo: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거래소에서의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입력
</t>
        </r>
      </text>
    </comment>
    <comment ref="D54" authorId="0" shapeId="0" xr:uid="{EFE45473-D8D0-4B39-8A3E-434FC80F5452}">
      <text>
        <r>
          <rPr>
            <b/>
            <sz val="9"/>
            <color indexed="81"/>
            <rFont val="Tahoma"/>
            <family val="2"/>
          </rPr>
          <t>DongHyuk Yoo: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거래소에서의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가격을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</text>
    </comment>
    <comment ref="E57" authorId="0" shapeId="0" xr:uid="{89A5E765-40C0-4991-8B3B-2AFA68DB7D1C}">
      <text>
        <r>
          <rPr>
            <b/>
            <sz val="9"/>
            <color indexed="81"/>
            <rFont val="Tahoma"/>
            <family val="2"/>
          </rPr>
          <t>DongHyuk Yoo: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제작할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요구하는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골드</t>
        </r>
        <r>
          <rPr>
            <sz val="9"/>
            <color indexed="81"/>
            <rFont val="Tahoma"/>
            <family val="2"/>
          </rPr>
          <t xml:space="preserve">'.
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비용은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재료를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직접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파밍해서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제작했을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총액과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</text>
    </comment>
    <comment ref="G57" authorId="0" shapeId="0" xr:uid="{1F5CFFBD-C070-45D5-AABA-1A4228CFCDE2}">
      <text>
        <r>
          <rPr>
            <b/>
            <sz val="9"/>
            <color indexed="81"/>
            <rFont val="Tahoma"/>
            <family val="2"/>
          </rPr>
          <t>DongHyuk Yoo: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거래소에서의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가격</t>
        </r>
      </text>
    </comment>
    <comment ref="C58" authorId="0" shapeId="0" xr:uid="{6434E14B-C77B-4A4A-8979-C63909558C14}">
      <text>
        <r>
          <rPr>
            <b/>
            <sz val="9"/>
            <color indexed="81"/>
            <rFont val="Tahoma"/>
            <family val="2"/>
          </rPr>
          <t>DongHyuk Yoo: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제작량</t>
        </r>
      </text>
    </comment>
    <comment ref="E58" authorId="0" shapeId="0" xr:uid="{4DFFDEB0-7E29-4A22-92FD-1DE6FE16C946}">
      <text>
        <r>
          <rPr>
            <b/>
            <sz val="9"/>
            <color indexed="81"/>
            <rFont val="Tahoma"/>
            <family val="2"/>
          </rPr>
          <t>DongHyuk Yoo: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재료를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거래소에서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구매해서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영지에서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제작했을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비용</t>
        </r>
      </text>
    </comment>
    <comment ref="G58" authorId="0" shapeId="0" xr:uid="{4CC00479-2CFE-4EB6-B10C-B0ED753C77A2}">
      <text>
        <r>
          <rPr>
            <b/>
            <sz val="9"/>
            <color indexed="81"/>
            <rFont val="Tahoma"/>
            <family val="2"/>
          </rPr>
          <t>DongHyuk Yoo: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제작량과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거래소에서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구매했을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비용</t>
        </r>
      </text>
    </comment>
    <comment ref="A62" authorId="0" shapeId="0" xr:uid="{8BA83E60-459F-45A0-A5AA-9DE31733C8E1}">
      <text>
        <r>
          <rPr>
            <b/>
            <sz val="9"/>
            <color indexed="81"/>
            <rFont val="Tahoma"/>
            <family val="2"/>
          </rPr>
          <t>DongHyuk Yoo: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재료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</text>
    </comment>
    <comment ref="C64" authorId="0" shapeId="0" xr:uid="{B442A0C2-81AE-4930-A00C-3466CC33D9B4}">
      <text>
        <r>
          <rPr>
            <b/>
            <sz val="9"/>
            <color indexed="81"/>
            <rFont val="Tahoma"/>
            <family val="2"/>
          </rPr>
          <t>DongHyuk Yoo: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거래소에서의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입력
</t>
        </r>
      </text>
    </comment>
    <comment ref="D64" authorId="0" shapeId="0" xr:uid="{39981653-6271-4258-93ED-AF40EB101839}">
      <text>
        <r>
          <rPr>
            <b/>
            <sz val="9"/>
            <color indexed="81"/>
            <rFont val="Tahoma"/>
            <family val="2"/>
          </rPr>
          <t>DongHyuk Yoo: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거래소에서의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가격을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</text>
    </comment>
    <comment ref="E67" authorId="0" shapeId="0" xr:uid="{BF8D1DD8-19E8-4CCF-AB2B-AD07E2F27415}">
      <text>
        <r>
          <rPr>
            <b/>
            <sz val="9"/>
            <color indexed="81"/>
            <rFont val="Tahoma"/>
            <family val="2"/>
          </rPr>
          <t>DongHyuk Yoo: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제작할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요구하는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골드</t>
        </r>
        <r>
          <rPr>
            <sz val="9"/>
            <color indexed="81"/>
            <rFont val="Tahoma"/>
            <family val="2"/>
          </rPr>
          <t xml:space="preserve">'.
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비용은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재료를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직접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파밍해서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제작했을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총액과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</text>
    </comment>
    <comment ref="G67" authorId="0" shapeId="0" xr:uid="{E67826D5-2EA7-4D4F-82DB-7908E89693FB}">
      <text>
        <r>
          <rPr>
            <b/>
            <sz val="9"/>
            <color indexed="81"/>
            <rFont val="Tahoma"/>
            <family val="2"/>
          </rPr>
          <t>DongHyuk Yoo: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거래소에서의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가격</t>
        </r>
      </text>
    </comment>
    <comment ref="C68" authorId="0" shapeId="0" xr:uid="{78829D76-A3D1-48B2-BA16-A96E4EFF7CAE}">
      <text>
        <r>
          <rPr>
            <b/>
            <sz val="9"/>
            <color indexed="81"/>
            <rFont val="Tahoma"/>
            <family val="2"/>
          </rPr>
          <t>DongHyuk Yoo: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제작량</t>
        </r>
      </text>
    </comment>
    <comment ref="E68" authorId="0" shapeId="0" xr:uid="{E5580574-297B-4828-B757-07517BE7D305}">
      <text>
        <r>
          <rPr>
            <b/>
            <sz val="9"/>
            <color indexed="81"/>
            <rFont val="Tahoma"/>
            <family val="2"/>
          </rPr>
          <t>DongHyuk Yoo: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재료를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거래소에서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구매해서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영지에서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제작했을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비용</t>
        </r>
      </text>
    </comment>
    <comment ref="G68" authorId="0" shapeId="0" xr:uid="{C71EE768-841E-44AC-8A39-1E0DCE059489}">
      <text>
        <r>
          <rPr>
            <b/>
            <sz val="9"/>
            <color indexed="81"/>
            <rFont val="Tahoma"/>
            <family val="2"/>
          </rPr>
          <t>DongHyuk Yoo: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제작량과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거래소에서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구매했을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비용</t>
        </r>
      </text>
    </comment>
    <comment ref="A72" authorId="0" shapeId="0" xr:uid="{49AC809C-8636-4C75-8C72-0D7B90CE15C1}">
      <text>
        <r>
          <rPr>
            <b/>
            <sz val="9"/>
            <color indexed="81"/>
            <rFont val="Tahoma"/>
            <family val="2"/>
          </rPr>
          <t>DongHyuk Yoo: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재료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</text>
    </comment>
    <comment ref="C74" authorId="0" shapeId="0" xr:uid="{1BBBB5F1-7228-4832-BD12-5C8AA342E49D}">
      <text>
        <r>
          <rPr>
            <b/>
            <sz val="9"/>
            <color indexed="81"/>
            <rFont val="Tahoma"/>
            <family val="2"/>
          </rPr>
          <t>DongHyuk Yoo: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거래소에서의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입력
</t>
        </r>
      </text>
    </comment>
    <comment ref="D74" authorId="0" shapeId="0" xr:uid="{E5DA2F63-26C2-4458-A324-BF9FEB7F35D9}">
      <text>
        <r>
          <rPr>
            <b/>
            <sz val="9"/>
            <color indexed="81"/>
            <rFont val="Tahoma"/>
            <family val="2"/>
          </rPr>
          <t>DongHyuk Yoo: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거래소에서의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가격을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</text>
    </comment>
    <comment ref="E77" authorId="0" shapeId="0" xr:uid="{EAEA0C74-9343-4802-9ED6-8607CADDD514}">
      <text>
        <r>
          <rPr>
            <b/>
            <sz val="9"/>
            <color indexed="81"/>
            <rFont val="Tahoma"/>
            <family val="2"/>
          </rPr>
          <t>DongHyuk Yoo: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제작할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요구하는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골드</t>
        </r>
        <r>
          <rPr>
            <sz val="9"/>
            <color indexed="81"/>
            <rFont val="Tahoma"/>
            <family val="2"/>
          </rPr>
          <t xml:space="preserve">'.
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비용은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재료를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직접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파밍해서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제작했을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총액과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</text>
    </comment>
    <comment ref="G77" authorId="0" shapeId="0" xr:uid="{587F8D3E-D0E8-4A03-A7CB-FD814230CE8F}">
      <text>
        <r>
          <rPr>
            <b/>
            <sz val="9"/>
            <color indexed="81"/>
            <rFont val="Tahoma"/>
            <family val="2"/>
          </rPr>
          <t>DongHyuk Yoo: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거래소에서의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가격</t>
        </r>
      </text>
    </comment>
    <comment ref="C78" authorId="0" shapeId="0" xr:uid="{ECBD128A-4283-446D-B374-CE94938F873A}">
      <text>
        <r>
          <rPr>
            <b/>
            <sz val="9"/>
            <color indexed="81"/>
            <rFont val="Tahoma"/>
            <family val="2"/>
          </rPr>
          <t>DongHyuk Yoo: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제작량</t>
        </r>
      </text>
    </comment>
    <comment ref="E78" authorId="0" shapeId="0" xr:uid="{F26B652D-E6A5-498C-AEAA-8E7B9B49F9A7}">
      <text>
        <r>
          <rPr>
            <b/>
            <sz val="9"/>
            <color indexed="81"/>
            <rFont val="Tahoma"/>
            <family val="2"/>
          </rPr>
          <t>DongHyuk Yoo: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재료를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거래소에서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구매해서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영지에서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제작했을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비용</t>
        </r>
      </text>
    </comment>
    <comment ref="G78" authorId="0" shapeId="0" xr:uid="{2C936EA2-8748-4E9E-A381-B8B2E52CD341}">
      <text>
        <r>
          <rPr>
            <b/>
            <sz val="9"/>
            <color indexed="81"/>
            <rFont val="Tahoma"/>
            <family val="2"/>
          </rPr>
          <t>DongHyuk Yoo: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제작량과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거래소에서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구매했을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비용</t>
        </r>
      </text>
    </comment>
    <comment ref="A84" authorId="0" shapeId="0" xr:uid="{74B85399-D292-4D4B-94A5-BA61C62B6725}">
      <text>
        <r>
          <rPr>
            <b/>
            <sz val="9"/>
            <color indexed="81"/>
            <rFont val="Tahoma"/>
            <family val="2"/>
          </rPr>
          <t>DongHyuk Yoo: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재료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</text>
    </comment>
    <comment ref="B86" authorId="0" shapeId="0" xr:uid="{BEA3814E-C364-457E-8F47-63EB789B867F}">
      <text>
        <r>
          <rPr>
            <b/>
            <sz val="9"/>
            <color indexed="81"/>
            <rFont val="Tahoma"/>
            <family val="2"/>
          </rPr>
          <t>DongHyuk Yoo: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개수
</t>
        </r>
      </text>
    </comment>
    <comment ref="C86" authorId="0" shapeId="0" xr:uid="{27CFA139-3EB2-462B-B009-2C5AB1492EDE}">
      <text>
        <r>
          <rPr>
            <b/>
            <sz val="9"/>
            <color indexed="81"/>
            <rFont val="Tahoma"/>
            <family val="2"/>
          </rPr>
          <t>DongHyuk Yoo: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거래소에서의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입력
</t>
        </r>
      </text>
    </comment>
    <comment ref="D86" authorId="0" shapeId="0" xr:uid="{678F02CA-F5BA-496E-8EC8-6623AAAC959A}">
      <text>
        <r>
          <rPr>
            <b/>
            <sz val="9"/>
            <color indexed="81"/>
            <rFont val="Tahoma"/>
            <family val="2"/>
          </rPr>
          <t>DongHyuk Yoo: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거래소에서의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가격을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</text>
    </comment>
    <comment ref="E89" authorId="0" shapeId="0" xr:uid="{58153BBA-B614-4CF1-A87C-56A26557AC6F}">
      <text>
        <r>
          <rPr>
            <b/>
            <sz val="9"/>
            <color indexed="81"/>
            <rFont val="Tahoma"/>
            <family val="2"/>
          </rPr>
          <t>DongHyuk Yoo: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제작할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요구하는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골드</t>
        </r>
        <r>
          <rPr>
            <sz val="9"/>
            <color indexed="81"/>
            <rFont val="Tahoma"/>
            <family val="2"/>
          </rPr>
          <t xml:space="preserve">'.
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비용은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재료를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직접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파밍해서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제작했을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총액과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</text>
    </comment>
    <comment ref="G89" authorId="0" shapeId="0" xr:uid="{9DE9D96D-E779-45EC-8037-C562DA0BD09E}">
      <text>
        <r>
          <rPr>
            <b/>
            <sz val="9"/>
            <color indexed="81"/>
            <rFont val="Tahoma"/>
            <family val="2"/>
          </rPr>
          <t>DongHyuk Yoo: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거래소에서의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가격</t>
        </r>
      </text>
    </comment>
    <comment ref="C90" authorId="0" shapeId="0" xr:uid="{3733A4D6-648F-4AA3-9B29-9A628325DBFC}">
      <text>
        <r>
          <rPr>
            <b/>
            <sz val="9"/>
            <color indexed="81"/>
            <rFont val="Tahoma"/>
            <family val="2"/>
          </rPr>
          <t>DongHyuk Yoo: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제작량</t>
        </r>
      </text>
    </comment>
    <comment ref="E90" authorId="0" shapeId="0" xr:uid="{5394AC0A-0DEE-4541-BED2-4A9B247A9EAD}">
      <text>
        <r>
          <rPr>
            <b/>
            <sz val="9"/>
            <color indexed="81"/>
            <rFont val="Tahoma"/>
            <family val="2"/>
          </rPr>
          <t>DongHyuk Yoo: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재료를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거래소에서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구매해서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영지에서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제작했을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비용</t>
        </r>
      </text>
    </comment>
    <comment ref="G90" authorId="0" shapeId="0" xr:uid="{F87D12F1-8C04-466A-B22B-A09B63E548C6}">
      <text>
        <r>
          <rPr>
            <b/>
            <sz val="9"/>
            <color indexed="81"/>
            <rFont val="Tahoma"/>
            <family val="2"/>
          </rPr>
          <t>DongHyuk Yoo: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제작량과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거래소에서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구매했을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비용</t>
        </r>
      </text>
    </comment>
  </commentList>
</comments>
</file>

<file path=xl/sharedStrings.xml><?xml version="1.0" encoding="utf-8"?>
<sst xmlns="http://schemas.openxmlformats.org/spreadsheetml/2006/main" count="424" uniqueCount="187">
  <si>
    <t>원한</t>
    <phoneticPr fontId="4" type="noConversion"/>
  </si>
  <si>
    <t>죽습</t>
    <phoneticPr fontId="4" type="noConversion"/>
  </si>
  <si>
    <t>예둔</t>
    <phoneticPr fontId="4" type="noConversion"/>
  </si>
  <si>
    <t>타대</t>
    <phoneticPr fontId="4" type="noConversion"/>
  </si>
  <si>
    <t>저받</t>
    <phoneticPr fontId="4" type="noConversion"/>
  </si>
  <si>
    <t>두동</t>
    <phoneticPr fontId="4" type="noConversion"/>
  </si>
  <si>
    <t>돌</t>
    <phoneticPr fontId="4" type="noConversion"/>
  </si>
  <si>
    <t>목걸이</t>
    <phoneticPr fontId="4" type="noConversion"/>
  </si>
  <si>
    <t>공격감</t>
    <phoneticPr fontId="4" type="noConversion"/>
  </si>
  <si>
    <t>치명</t>
    <phoneticPr fontId="4" type="noConversion"/>
  </si>
  <si>
    <t>특화</t>
    <phoneticPr fontId="4" type="noConversion"/>
  </si>
  <si>
    <t>반지1</t>
    <phoneticPr fontId="4" type="noConversion"/>
  </si>
  <si>
    <t>반지2</t>
    <phoneticPr fontId="4" type="noConversion"/>
  </si>
  <si>
    <t>이감</t>
    <phoneticPr fontId="4" type="noConversion"/>
  </si>
  <si>
    <t>귀걸이1</t>
    <phoneticPr fontId="4" type="noConversion"/>
  </si>
  <si>
    <t>귀걸이2</t>
    <phoneticPr fontId="4" type="noConversion"/>
  </si>
  <si>
    <t>방감</t>
    <phoneticPr fontId="4" type="noConversion"/>
  </si>
  <si>
    <t>공속감</t>
    <phoneticPr fontId="4" type="noConversion"/>
  </si>
  <si>
    <t>활성도</t>
    <phoneticPr fontId="4" type="noConversion"/>
  </si>
  <si>
    <t>레벨</t>
    <phoneticPr fontId="4" type="noConversion"/>
  </si>
  <si>
    <t>LV.1</t>
    <phoneticPr fontId="4" type="noConversion"/>
  </si>
  <si>
    <t>LV.2</t>
    <phoneticPr fontId="4" type="noConversion"/>
  </si>
  <si>
    <t>LV.3</t>
    <phoneticPr fontId="4" type="noConversion"/>
  </si>
  <si>
    <t>X</t>
    <phoneticPr fontId="4" type="noConversion"/>
  </si>
  <si>
    <t>각인 활성도</t>
    <phoneticPr fontId="4" type="noConversion"/>
  </si>
  <si>
    <t>재료</t>
    <phoneticPr fontId="4" type="noConversion"/>
  </si>
  <si>
    <t>희귀한 유물</t>
    <phoneticPr fontId="4" type="noConversion"/>
  </si>
  <si>
    <t>고대 유물</t>
    <phoneticPr fontId="4" type="noConversion"/>
  </si>
  <si>
    <t>오레하 유물</t>
    <phoneticPr fontId="4" type="noConversion"/>
  </si>
  <si>
    <t>필요</t>
    <phoneticPr fontId="4" type="noConversion"/>
  </si>
  <si>
    <t>가격</t>
    <phoneticPr fontId="4" type="noConversion"/>
  </si>
  <si>
    <t>n개 당</t>
    <phoneticPr fontId="4" type="noConversion"/>
  </si>
  <si>
    <t>재료 가격</t>
    <phoneticPr fontId="4" type="noConversion"/>
  </si>
  <si>
    <t>제작 비용</t>
    <phoneticPr fontId="4" type="noConversion"/>
  </si>
  <si>
    <t>중급 오레하</t>
    <phoneticPr fontId="4" type="noConversion"/>
  </si>
  <si>
    <t>수줍은 들꽃</t>
    <phoneticPr fontId="4" type="noConversion"/>
  </si>
  <si>
    <t>들꽃</t>
    <phoneticPr fontId="4" type="noConversion"/>
  </si>
  <si>
    <t>신호탄</t>
    <phoneticPr fontId="4" type="noConversion"/>
  </si>
  <si>
    <t>자연산 진주</t>
    <phoneticPr fontId="4" type="noConversion"/>
  </si>
  <si>
    <t>고고학</t>
    <phoneticPr fontId="4" type="noConversion"/>
  </si>
  <si>
    <t>제작 개수</t>
    <phoneticPr fontId="4" type="noConversion"/>
  </si>
  <si>
    <t>총액</t>
    <phoneticPr fontId="4" type="noConversion"/>
  </si>
  <si>
    <t>상급 오레하</t>
    <phoneticPr fontId="4" type="noConversion"/>
  </si>
  <si>
    <t>수렵</t>
    <phoneticPr fontId="4" type="noConversion"/>
  </si>
  <si>
    <t>낚시</t>
    <phoneticPr fontId="4" type="noConversion"/>
  </si>
  <si>
    <t>질긴 가죽</t>
    <phoneticPr fontId="4" type="noConversion"/>
  </si>
  <si>
    <t>두툼한 생고기</t>
    <phoneticPr fontId="4" type="noConversion"/>
  </si>
  <si>
    <t>생선</t>
    <phoneticPr fontId="4" type="noConversion"/>
  </si>
  <si>
    <t>재료 구매시</t>
    <phoneticPr fontId="4" type="noConversion"/>
  </si>
  <si>
    <t>재료 수급시</t>
    <phoneticPr fontId="4" type="noConversion"/>
  </si>
  <si>
    <t>거래소 가격</t>
    <phoneticPr fontId="4" type="noConversion"/>
  </si>
  <si>
    <t>장착</t>
    <phoneticPr fontId="4" type="noConversion"/>
  </si>
  <si>
    <t>각인 이름</t>
    <phoneticPr fontId="4" type="noConversion"/>
  </si>
  <si>
    <t>재료만 모아서 팔았을 때</t>
    <phoneticPr fontId="4" type="noConversion"/>
  </si>
  <si>
    <t>순수익</t>
    <phoneticPr fontId="4" type="noConversion"/>
  </si>
  <si>
    <t>만들어서 파는게</t>
    <phoneticPr fontId="4" type="noConversion"/>
  </si>
  <si>
    <t>영지 쌀먹 가능?  기본틀 -&gt; 복붙 후 흰색 칸만 수정해서 사용</t>
    <phoneticPr fontId="4" type="noConversion"/>
  </si>
  <si>
    <t>수식이 걸려있는 영역의 보호를 위해 잠금을 설정하였음</t>
    <phoneticPr fontId="4" type="noConversion"/>
  </si>
  <si>
    <t>해당 영역의 수정이 필요할 때: 검토 -&gt; 시트 보호 해제 -&gt; 암호 입력(123456789)</t>
    <phoneticPr fontId="4" type="noConversion"/>
  </si>
  <si>
    <t>원본 보호를 위해 위 표에 잠금을 설정하였음</t>
    <phoneticPr fontId="4" type="noConversion"/>
  </si>
  <si>
    <t>고고학</t>
  </si>
  <si>
    <t>식물채집</t>
    <phoneticPr fontId="4" type="noConversion"/>
  </si>
  <si>
    <t>벌목</t>
    <phoneticPr fontId="4" type="noConversion"/>
  </si>
  <si>
    <t>채광</t>
    <phoneticPr fontId="4" type="noConversion"/>
  </si>
  <si>
    <t>재료 수급 방법</t>
    <phoneticPr fontId="4" type="noConversion"/>
  </si>
  <si>
    <t>고급 회복약</t>
    <phoneticPr fontId="4" type="noConversion"/>
  </si>
  <si>
    <t>수렵</t>
  </si>
  <si>
    <t>낚시</t>
  </si>
  <si>
    <t>투박한 버섯</t>
    <phoneticPr fontId="4" type="noConversion"/>
  </si>
  <si>
    <t>들꽃</t>
  </si>
  <si>
    <t>싱싱한 버섯</t>
    <phoneticPr fontId="4" type="noConversion"/>
  </si>
  <si>
    <t>수줍은 들꽃</t>
  </si>
  <si>
    <t>화사한 들꽃</t>
    <phoneticPr fontId="4" type="noConversion"/>
  </si>
  <si>
    <t>화려한 버섯</t>
    <phoneticPr fontId="4" type="noConversion"/>
  </si>
  <si>
    <t>목재</t>
    <phoneticPr fontId="4" type="noConversion"/>
  </si>
  <si>
    <t>부드러운 목재</t>
    <phoneticPr fontId="4" type="noConversion"/>
  </si>
  <si>
    <t>튼튼한 목재</t>
    <phoneticPr fontId="4" type="noConversion"/>
  </si>
  <si>
    <t>주요 재료</t>
    <phoneticPr fontId="4" type="noConversion"/>
  </si>
  <si>
    <t>판매 단위(개)</t>
    <phoneticPr fontId="4" type="noConversion"/>
  </si>
  <si>
    <t>철광석</t>
    <phoneticPr fontId="4" type="noConversion"/>
  </si>
  <si>
    <t>묵직한 철광석</t>
    <phoneticPr fontId="4" type="noConversion"/>
  </si>
  <si>
    <t>단단한 철광석</t>
    <phoneticPr fontId="4" type="noConversion"/>
  </si>
  <si>
    <t>두툼한 생고기</t>
  </si>
  <si>
    <t>다듬은 생고기</t>
    <phoneticPr fontId="4" type="noConversion"/>
  </si>
  <si>
    <t>질긴 가죽</t>
  </si>
  <si>
    <t>칼다르 두툼한 생고기</t>
    <phoneticPr fontId="4" type="noConversion"/>
  </si>
  <si>
    <t>오레하 두툼한 생고기</t>
  </si>
  <si>
    <t>오레하 두툼한 생고기</t>
    <phoneticPr fontId="4" type="noConversion"/>
  </si>
  <si>
    <t>수렵의 결정</t>
    <phoneticPr fontId="4" type="noConversion"/>
  </si>
  <si>
    <t>생선</t>
  </si>
  <si>
    <t>붉은 살 생선</t>
    <phoneticPr fontId="4" type="noConversion"/>
  </si>
  <si>
    <t>자연산 진주</t>
  </si>
  <si>
    <t>칼다르 태양 잉어</t>
    <phoneticPr fontId="4" type="noConversion"/>
  </si>
  <si>
    <t>오레하 태양 잉어</t>
  </si>
  <si>
    <t>오레하 태양 잉어</t>
    <phoneticPr fontId="4" type="noConversion"/>
  </si>
  <si>
    <t>낚시의 결정</t>
    <phoneticPr fontId="4" type="noConversion"/>
  </si>
  <si>
    <t>고대 유물</t>
  </si>
  <si>
    <t>희귀한 유물</t>
  </si>
  <si>
    <t>칼다르 유물</t>
    <phoneticPr fontId="4" type="noConversion"/>
  </si>
  <si>
    <t>오레하 유물</t>
  </si>
  <si>
    <t>고고학의 결정</t>
    <phoneticPr fontId="4" type="noConversion"/>
  </si>
  <si>
    <t>사용자가 직접 검색해서 업데이트해야 함</t>
    <phoneticPr fontId="4" type="noConversion"/>
  </si>
  <si>
    <t>(없음)</t>
    <phoneticPr fontId="4" type="noConversion"/>
  </si>
  <si>
    <t>흰색 칸, 노란색 칸만 수정해서 사용</t>
    <phoneticPr fontId="4" type="noConversion"/>
  </si>
  <si>
    <t>순수익 (골드)</t>
    <phoneticPr fontId="4" type="noConversion"/>
  </si>
  <si>
    <t>재료만 모아서 팔았을 때 (골드)</t>
    <phoneticPr fontId="4" type="noConversion"/>
  </si>
  <si>
    <t>가격 (골드)</t>
    <phoneticPr fontId="4" type="noConversion"/>
  </si>
  <si>
    <t>위 예시의 가격은 니나브 서버, 오른쪽에 적힌 날짜 기준이므로 참고용으로만 사용할 것</t>
    <phoneticPr fontId="4" type="noConversion"/>
  </si>
  <si>
    <t>웨이브해일 4</t>
    <phoneticPr fontId="4" type="noConversion"/>
  </si>
  <si>
    <t>즉발 3</t>
    <phoneticPr fontId="4" type="noConversion"/>
  </si>
  <si>
    <t>애로우해일</t>
    <phoneticPr fontId="4" type="noConversion"/>
  </si>
  <si>
    <t>차징샷</t>
    <phoneticPr fontId="4" type="noConversion"/>
  </si>
  <si>
    <t>무기</t>
    <phoneticPr fontId="4" type="noConversion"/>
  </si>
  <si>
    <t>약점포착 4</t>
    <phoneticPr fontId="4" type="noConversion"/>
  </si>
  <si>
    <t>더블샷 3</t>
    <phoneticPr fontId="4" type="noConversion"/>
  </si>
  <si>
    <t>스나이프</t>
    <phoneticPr fontId="4" type="noConversion"/>
  </si>
  <si>
    <t>장갑</t>
    <phoneticPr fontId="4" type="noConversion"/>
  </si>
  <si>
    <t>긴 도화선 3</t>
    <phoneticPr fontId="4" type="noConversion"/>
  </si>
  <si>
    <t>탁월한 기동성 3</t>
    <phoneticPr fontId="4" type="noConversion"/>
  </si>
  <si>
    <t>손쉬운 먹잇감 3</t>
    <phoneticPr fontId="4" type="noConversion"/>
  </si>
  <si>
    <t>아토믹 애로우</t>
    <phoneticPr fontId="4" type="noConversion"/>
  </si>
  <si>
    <t>이동 베기</t>
    <phoneticPr fontId="4" type="noConversion"/>
  </si>
  <si>
    <t>하의</t>
    <phoneticPr fontId="4" type="noConversion"/>
  </si>
  <si>
    <t>집중사격 3</t>
    <phoneticPr fontId="4" type="noConversion"/>
  </si>
  <si>
    <t>샤프슈터</t>
    <phoneticPr fontId="4" type="noConversion"/>
  </si>
  <si>
    <t>상의</t>
    <phoneticPr fontId="4" type="noConversion"/>
  </si>
  <si>
    <t>실버 마스터 3</t>
    <phoneticPr fontId="4" type="noConversion"/>
  </si>
  <si>
    <t>급소타격 3</t>
    <phoneticPr fontId="4" type="noConversion"/>
  </si>
  <si>
    <t>블레이드 스톰</t>
    <phoneticPr fontId="4" type="noConversion"/>
  </si>
  <si>
    <t>어깨</t>
    <phoneticPr fontId="4" type="noConversion"/>
  </si>
  <si>
    <t>빠른 준비 3</t>
    <phoneticPr fontId="4" type="noConversion"/>
  </si>
  <si>
    <t>번개 칼날 3</t>
    <phoneticPr fontId="4" type="noConversion"/>
  </si>
  <si>
    <t>급소 베기</t>
    <phoneticPr fontId="4" type="noConversion"/>
  </si>
  <si>
    <t>모자</t>
    <phoneticPr fontId="4" type="noConversion"/>
  </si>
  <si>
    <t>장비</t>
    <phoneticPr fontId="4" type="noConversion"/>
  </si>
  <si>
    <t>손쉬운 먹잇감</t>
    <phoneticPr fontId="4" type="noConversion"/>
  </si>
  <si>
    <t>약점 포착</t>
    <phoneticPr fontId="4" type="noConversion"/>
  </si>
  <si>
    <t>빠른 준비</t>
    <phoneticPr fontId="4" type="noConversion"/>
  </si>
  <si>
    <t>실버 마스터</t>
    <phoneticPr fontId="4" type="noConversion"/>
  </si>
  <si>
    <t>집중 사격</t>
    <phoneticPr fontId="4" type="noConversion"/>
  </si>
  <si>
    <t>급소 타격</t>
    <phoneticPr fontId="4" type="noConversion"/>
  </si>
  <si>
    <t>샤프 슈터</t>
    <phoneticPr fontId="4" type="noConversion"/>
  </si>
  <si>
    <t>즉발</t>
    <phoneticPr fontId="4" type="noConversion"/>
  </si>
  <si>
    <t>더블 샷</t>
    <phoneticPr fontId="4" type="noConversion"/>
  </si>
  <si>
    <t>차징 샷</t>
    <phoneticPr fontId="4" type="noConversion"/>
  </si>
  <si>
    <t>번개 칼날</t>
    <phoneticPr fontId="4" type="noConversion"/>
  </si>
  <si>
    <t>탁월한 기동성</t>
    <phoneticPr fontId="4" type="noConversion"/>
  </si>
  <si>
    <t>웨이브 해일</t>
    <phoneticPr fontId="4" type="noConversion"/>
  </si>
  <si>
    <t>저속 탄환</t>
    <phoneticPr fontId="4" type="noConversion"/>
  </si>
  <si>
    <t>강화된 화살</t>
    <phoneticPr fontId="4" type="noConversion"/>
  </si>
  <si>
    <t>애로우 해일</t>
    <phoneticPr fontId="4" type="noConversion"/>
  </si>
  <si>
    <t>긴 도화선</t>
    <phoneticPr fontId="4" type="noConversion"/>
  </si>
  <si>
    <t>3티어</t>
    <phoneticPr fontId="4" type="noConversion"/>
  </si>
  <si>
    <t>2티어</t>
    <phoneticPr fontId="4" type="noConversion"/>
  </si>
  <si>
    <t>1티어</t>
    <phoneticPr fontId="4" type="noConversion"/>
  </si>
  <si>
    <t>스킬</t>
    <phoneticPr fontId="4" type="noConversion"/>
  </si>
  <si>
    <t>벨리움유적</t>
    <phoneticPr fontId="4" type="noConversion"/>
  </si>
  <si>
    <t>O</t>
    <phoneticPr fontId="4" type="noConversion"/>
  </si>
  <si>
    <t>집중</t>
    <phoneticPr fontId="4" type="noConversion"/>
  </si>
  <si>
    <t>전설</t>
    <phoneticPr fontId="4" type="noConversion"/>
  </si>
  <si>
    <t>카오스 게이트</t>
    <phoneticPr fontId="4" type="noConversion"/>
  </si>
  <si>
    <t>광분</t>
    <phoneticPr fontId="4" type="noConversion"/>
  </si>
  <si>
    <t>풍요</t>
    <phoneticPr fontId="4" type="noConversion"/>
  </si>
  <si>
    <t>영웅</t>
    <phoneticPr fontId="4" type="noConversion"/>
  </si>
  <si>
    <t>6렙 질풍런</t>
    <phoneticPr fontId="4" type="noConversion"/>
  </si>
  <si>
    <t>질풍</t>
    <phoneticPr fontId="4" type="noConversion"/>
  </si>
  <si>
    <t>영지 교환</t>
    <phoneticPr fontId="4" type="noConversion"/>
  </si>
  <si>
    <t>압도</t>
    <phoneticPr fontId="4" type="noConversion"/>
  </si>
  <si>
    <t xml:space="preserve">샤프슈터 </t>
    <phoneticPr fontId="4" type="noConversion"/>
  </si>
  <si>
    <t>오르페우스</t>
    <phoneticPr fontId="4" type="noConversion"/>
  </si>
  <si>
    <t>4렙 질풍런</t>
    <phoneticPr fontId="4" type="noConversion"/>
  </si>
  <si>
    <t>출혈</t>
    <phoneticPr fontId="4" type="noConversion"/>
  </si>
  <si>
    <t>수급처</t>
    <phoneticPr fontId="4" type="noConversion"/>
  </si>
  <si>
    <t>획득</t>
    <phoneticPr fontId="4" type="noConversion"/>
  </si>
  <si>
    <t>룬</t>
    <phoneticPr fontId="4" type="noConversion"/>
  </si>
  <si>
    <t>등급</t>
    <phoneticPr fontId="4" type="noConversion"/>
  </si>
  <si>
    <t>저속 탄환 3</t>
    <phoneticPr fontId="4" type="noConversion"/>
  </si>
  <si>
    <t>↓오레하 가격 수정↓</t>
    <phoneticPr fontId="4" type="noConversion"/>
  </si>
  <si>
    <t>↑표 원본 - 복붙 후 사용↑</t>
    <phoneticPr fontId="4" type="noConversion"/>
  </si>
  <si>
    <t>←재료, 제작비용, 거래소 가격 수정</t>
    <phoneticPr fontId="4" type="noConversion"/>
  </si>
  <si>
    <t>재료 가격 수정 →</t>
    <phoneticPr fontId="4" type="noConversion"/>
  </si>
  <si>
    <t>by eastdh</t>
    <phoneticPr fontId="4" type="noConversion"/>
  </si>
  <si>
    <t>강화된 화살 4</t>
    <phoneticPr fontId="4" type="noConversion"/>
  </si>
  <si>
    <t>하급 오레하</t>
    <phoneticPr fontId="4" type="noConversion"/>
  </si>
  <si>
    <t>목표 레벨:</t>
    <phoneticPr fontId="4" type="noConversion"/>
  </si>
  <si>
    <t>보석 레벨</t>
    <phoneticPr fontId="4" type="noConversion"/>
  </si>
  <si>
    <t>예상 가격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</si>
</sst>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0.0000%"/>
  </numFmts>
  <fonts count="19">
    <font>
      <sz val="11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b/>
      <sz val="11"/>
      <color rgb="FF9C5700"/>
      <name val="맑은 고딕"/>
      <family val="3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1"/>
      <color theme="5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5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</patternFill>
    </fill>
    <fill>
      <patternFill patternType="solid">
        <fgColor rgb="FF7030A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2F2F2"/>
      </patternFill>
    </fill>
    <fill>
      <patternFill patternType="solid">
        <fgColor theme="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rgb="FFFFFF00"/>
        </stop>
        <stop position="0.5">
          <color theme="0"/>
        </stop>
        <stop position="1">
          <color rgb="FFFFFF00"/>
        </stop>
      </gradientFill>
    </fill>
    <fill>
      <patternFill patternType="solid">
        <fgColor theme="7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9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</cellStyleXfs>
  <cellXfs count="157">
    <xf numFmtId="0" fontId="0" fillId="0" borderId="0" xfId="0">
      <alignment vertical="center"/>
    </xf>
    <xf numFmtId="0" fontId="0" fillId="7" borderId="5" xfId="0" applyFill="1" applyBorder="1" applyProtection="1">
      <alignment vertical="center"/>
      <protection locked="0"/>
    </xf>
    <xf numFmtId="0" fontId="2" fillId="3" borderId="6" xfId="2" applyBorder="1" applyProtection="1">
      <alignment vertical="center"/>
      <protection locked="0"/>
    </xf>
    <xf numFmtId="0" fontId="1" fillId="2" borderId="4" xfId="1" applyBorder="1" applyProtection="1">
      <alignment vertical="center"/>
      <protection locked="0"/>
    </xf>
    <xf numFmtId="0" fontId="0" fillId="0" borderId="0" xfId="0" applyProtection="1">
      <alignment vertical="center"/>
      <protection locked="0"/>
    </xf>
    <xf numFmtId="0" fontId="0" fillId="0" borderId="7" xfId="0" applyBorder="1" applyProtection="1">
      <alignment vertical="center"/>
      <protection locked="0"/>
    </xf>
    <xf numFmtId="176" fontId="2" fillId="3" borderId="0" xfId="2" applyNumberFormat="1" applyBorder="1" applyProtection="1">
      <alignment vertical="center"/>
      <protection locked="0"/>
    </xf>
    <xf numFmtId="0" fontId="2" fillId="3" borderId="0" xfId="2" applyBorder="1" applyProtection="1">
      <alignment vertical="center"/>
      <protection locked="0"/>
    </xf>
    <xf numFmtId="176" fontId="1" fillId="2" borderId="0" xfId="1" applyNumberFormat="1" applyBorder="1" applyProtection="1">
      <alignment vertical="center"/>
      <protection locked="0"/>
    </xf>
    <xf numFmtId="0" fontId="1" fillId="2" borderId="0" xfId="1" applyBorder="1" applyProtection="1">
      <alignment vertical="center"/>
      <protection locked="0"/>
    </xf>
    <xf numFmtId="0" fontId="1" fillId="2" borderId="3" xfId="1" applyBorder="1" applyProtection="1">
      <alignment vertical="center"/>
      <protection locked="0"/>
    </xf>
    <xf numFmtId="0" fontId="0" fillId="6" borderId="7" xfId="0" applyFill="1" applyBorder="1" applyProtection="1">
      <alignment vertical="center"/>
      <protection locked="0"/>
    </xf>
    <xf numFmtId="0" fontId="0" fillId="6" borderId="0" xfId="0" applyFill="1" applyBorder="1" applyProtection="1">
      <alignment vertical="center"/>
      <protection locked="0"/>
    </xf>
    <xf numFmtId="0" fontId="0" fillId="10" borderId="0" xfId="0" applyFill="1" applyBorder="1" applyProtection="1">
      <alignment vertical="center"/>
      <protection locked="0"/>
    </xf>
    <xf numFmtId="0" fontId="11" fillId="12" borderId="0" xfId="6" applyFill="1" applyBorder="1" applyProtection="1">
      <alignment vertical="center"/>
      <protection locked="0"/>
    </xf>
    <xf numFmtId="0" fontId="11" fillId="12" borderId="3" xfId="6" applyFill="1" applyBorder="1" applyProtection="1">
      <alignment vertical="center"/>
      <protection locked="0"/>
    </xf>
    <xf numFmtId="176" fontId="12" fillId="13" borderId="0" xfId="2" applyNumberFormat="1" applyFont="1" applyFill="1" applyBorder="1" applyProtection="1">
      <alignment vertical="center"/>
      <protection locked="0"/>
    </xf>
    <xf numFmtId="0" fontId="12" fillId="13" borderId="3" xfId="2" applyFont="1" applyFill="1" applyBorder="1" applyProtection="1">
      <alignment vertical="center"/>
      <protection locked="0"/>
    </xf>
    <xf numFmtId="0" fontId="0" fillId="0" borderId="0" xfId="0" applyBorder="1" applyProtection="1">
      <alignment vertical="center"/>
      <protection locked="0"/>
    </xf>
    <xf numFmtId="0" fontId="0" fillId="0" borderId="3" xfId="0" applyBorder="1" applyProtection="1">
      <alignment vertical="center"/>
      <protection locked="0"/>
    </xf>
    <xf numFmtId="0" fontId="0" fillId="0" borderId="8" xfId="0" applyBorder="1" applyProtection="1">
      <alignment vertical="center"/>
      <protection locked="0"/>
    </xf>
    <xf numFmtId="0" fontId="0" fillId="6" borderId="1" xfId="0" applyFill="1" applyBorder="1" applyProtection="1">
      <alignment vertical="center"/>
      <protection locked="0"/>
    </xf>
    <xf numFmtId="0" fontId="0" fillId="0" borderId="1" xfId="0" applyBorder="1" applyProtection="1">
      <alignment vertical="center"/>
      <protection locked="0"/>
    </xf>
    <xf numFmtId="0" fontId="0" fillId="10" borderId="1" xfId="0" applyFill="1" applyBorder="1" applyProtection="1">
      <alignment vertical="center"/>
      <protection locked="0"/>
    </xf>
    <xf numFmtId="0" fontId="0" fillId="10" borderId="2" xfId="0" applyFill="1" applyBorder="1" applyProtection="1">
      <alignment vertical="center"/>
      <protection locked="0"/>
    </xf>
    <xf numFmtId="0" fontId="0" fillId="6" borderId="5" xfId="0" applyFill="1" applyBorder="1" applyProtection="1">
      <alignment vertical="center"/>
      <protection locked="0"/>
    </xf>
    <xf numFmtId="0" fontId="0" fillId="9" borderId="5" xfId="0" applyFill="1" applyBorder="1" applyProtection="1">
      <alignment vertical="center"/>
      <protection locked="0"/>
    </xf>
    <xf numFmtId="0" fontId="6" fillId="0" borderId="0" xfId="5" applyProtection="1">
      <alignment vertical="center"/>
      <protection locked="0"/>
    </xf>
    <xf numFmtId="0" fontId="2" fillId="3" borderId="6" xfId="2" applyBorder="1" applyProtection="1">
      <alignment vertical="center"/>
    </xf>
    <xf numFmtId="0" fontId="1" fillId="2" borderId="4" xfId="1" applyBorder="1" applyProtection="1">
      <alignment vertical="center"/>
    </xf>
    <xf numFmtId="0" fontId="0" fillId="0" borderId="7" xfId="0" applyBorder="1" applyProtection="1">
      <alignment vertical="center"/>
    </xf>
    <xf numFmtId="176" fontId="2" fillId="3" borderId="0" xfId="2" applyNumberFormat="1" applyBorder="1" applyProtection="1">
      <alignment vertical="center"/>
    </xf>
    <xf numFmtId="0" fontId="2" fillId="3" borderId="0" xfId="2" applyBorder="1" applyProtection="1">
      <alignment vertical="center"/>
    </xf>
    <xf numFmtId="176" fontId="1" fillId="2" borderId="0" xfId="1" applyNumberFormat="1" applyBorder="1" applyProtection="1">
      <alignment vertical="center"/>
    </xf>
    <xf numFmtId="0" fontId="1" fillId="2" borderId="0" xfId="1" applyBorder="1" applyProtection="1">
      <alignment vertical="center"/>
    </xf>
    <xf numFmtId="0" fontId="1" fillId="2" borderId="3" xfId="1" applyBorder="1" applyProtection="1">
      <alignment vertical="center"/>
    </xf>
    <xf numFmtId="0" fontId="0" fillId="6" borderId="7" xfId="0" applyFill="1" applyBorder="1" applyProtection="1">
      <alignment vertical="center"/>
    </xf>
    <xf numFmtId="0" fontId="0" fillId="6" borderId="0" xfId="0" applyFill="1" applyBorder="1" applyProtection="1">
      <alignment vertical="center"/>
    </xf>
    <xf numFmtId="0" fontId="0" fillId="0" borderId="0" xfId="0" applyBorder="1" applyProtection="1">
      <alignment vertical="center"/>
    </xf>
    <xf numFmtId="0" fontId="0" fillId="10" borderId="0" xfId="0" applyFill="1" applyBorder="1" applyProtection="1">
      <alignment vertical="center"/>
    </xf>
    <xf numFmtId="0" fontId="11" fillId="12" borderId="0" xfId="6" applyFill="1" applyBorder="1" applyProtection="1">
      <alignment vertical="center"/>
    </xf>
    <xf numFmtId="0" fontId="11" fillId="12" borderId="3" xfId="6" applyFill="1" applyBorder="1" applyProtection="1">
      <alignment vertical="center"/>
    </xf>
    <xf numFmtId="176" fontId="12" fillId="13" borderId="0" xfId="2" applyNumberFormat="1" applyFont="1" applyFill="1" applyBorder="1" applyProtection="1">
      <alignment vertical="center"/>
    </xf>
    <xf numFmtId="0" fontId="12" fillId="13" borderId="3" xfId="2" applyFont="1" applyFill="1" applyBorder="1" applyProtection="1">
      <alignment vertical="center"/>
    </xf>
    <xf numFmtId="0" fontId="0" fillId="0" borderId="3" xfId="0" applyBorder="1" applyProtection="1">
      <alignment vertical="center"/>
    </xf>
    <xf numFmtId="0" fontId="0" fillId="0" borderId="8" xfId="0" applyBorder="1" applyProtection="1">
      <alignment vertical="center"/>
    </xf>
    <xf numFmtId="0" fontId="0" fillId="6" borderId="1" xfId="0" applyFill="1" applyBorder="1" applyProtection="1">
      <alignment vertical="center"/>
    </xf>
    <xf numFmtId="0" fontId="0" fillId="0" borderId="1" xfId="0" applyBorder="1" applyProtection="1">
      <alignment vertical="center"/>
    </xf>
    <xf numFmtId="0" fontId="0" fillId="10" borderId="1" xfId="0" applyFill="1" applyBorder="1" applyProtection="1">
      <alignment vertical="center"/>
    </xf>
    <xf numFmtId="0" fontId="0" fillId="10" borderId="2" xfId="0" applyFill="1" applyBorder="1" applyProtection="1">
      <alignment vertical="center"/>
    </xf>
    <xf numFmtId="0" fontId="0" fillId="6" borderId="0" xfId="0" applyFill="1" applyProtection="1">
      <alignment vertical="center"/>
      <protection locked="0"/>
    </xf>
    <xf numFmtId="0" fontId="0" fillId="6" borderId="3" xfId="0" applyFill="1" applyBorder="1" applyProtection="1">
      <alignment vertical="center"/>
      <protection locked="0"/>
    </xf>
    <xf numFmtId="0" fontId="0" fillId="5" borderId="0" xfId="0" applyFill="1" applyProtection="1">
      <alignment vertical="center"/>
      <protection locked="0"/>
    </xf>
    <xf numFmtId="0" fontId="0" fillId="5" borderId="0" xfId="0" applyFill="1" applyBorder="1" applyProtection="1">
      <alignment vertical="center"/>
      <protection locked="0"/>
    </xf>
    <xf numFmtId="0" fontId="0" fillId="0" borderId="0" xfId="0" applyFill="1" applyBorder="1" applyProtection="1">
      <alignment vertical="center"/>
      <protection locked="0"/>
    </xf>
    <xf numFmtId="0" fontId="0" fillId="5" borderId="1" xfId="0" applyFill="1" applyBorder="1" applyProtection="1">
      <alignment vertical="center"/>
      <protection locked="0"/>
    </xf>
    <xf numFmtId="0" fontId="1" fillId="2" borderId="7" xfId="1" applyBorder="1" applyProtection="1">
      <alignment vertical="center"/>
    </xf>
    <xf numFmtId="0" fontId="0" fillId="0" borderId="2" xfId="0" applyBorder="1" applyProtection="1">
      <alignment vertical="center"/>
    </xf>
    <xf numFmtId="0" fontId="0" fillId="7" borderId="0" xfId="0" applyFill="1" applyProtection="1">
      <alignment vertical="center"/>
    </xf>
    <xf numFmtId="0" fontId="0" fillId="11" borderId="3" xfId="0" applyFill="1" applyBorder="1" applyProtection="1">
      <alignment vertical="center"/>
    </xf>
    <xf numFmtId="0" fontId="0" fillId="7" borderId="1" xfId="0" applyFill="1" applyBorder="1" applyProtection="1">
      <alignment vertical="center"/>
    </xf>
    <xf numFmtId="0" fontId="0" fillId="11" borderId="2" xfId="0" applyFill="1" applyBorder="1" applyProtection="1">
      <alignment vertical="center"/>
    </xf>
    <xf numFmtId="0" fontId="2" fillId="3" borderId="1" xfId="2" applyBorder="1" applyProtection="1">
      <alignment vertical="center"/>
    </xf>
    <xf numFmtId="0" fontId="0" fillId="7" borderId="0" xfId="0" applyFill="1" applyBorder="1" applyProtection="1">
      <alignment vertical="center"/>
    </xf>
    <xf numFmtId="0" fontId="0" fillId="0" borderId="4" xfId="0" applyBorder="1" applyProtection="1">
      <alignment vertical="center"/>
    </xf>
    <xf numFmtId="0" fontId="3" fillId="4" borderId="0" xfId="3" applyBorder="1" applyProtection="1">
      <alignment vertical="center"/>
    </xf>
    <xf numFmtId="0" fontId="3" fillId="4" borderId="0" xfId="3" applyProtection="1">
      <alignment vertical="center"/>
    </xf>
    <xf numFmtId="0" fontId="3" fillId="4" borderId="1" xfId="3" applyBorder="1" applyProtection="1">
      <alignment vertical="center"/>
    </xf>
    <xf numFmtId="0" fontId="0" fillId="5" borderId="0" xfId="0" applyFill="1" applyProtection="1">
      <alignment vertical="center"/>
    </xf>
    <xf numFmtId="0" fontId="0" fillId="0" borderId="0" xfId="0" applyProtection="1">
      <alignment vertical="center"/>
    </xf>
    <xf numFmtId="0" fontId="0" fillId="20" borderId="0" xfId="0" applyFill="1" applyBorder="1" applyProtection="1">
      <alignment vertical="center"/>
    </xf>
    <xf numFmtId="0" fontId="0" fillId="19" borderId="3" xfId="0" applyFill="1" applyBorder="1" applyProtection="1">
      <alignment vertical="center"/>
      <protection locked="0"/>
    </xf>
    <xf numFmtId="0" fontId="0" fillId="17" borderId="3" xfId="0" applyFill="1" applyBorder="1" applyProtection="1">
      <alignment vertical="center"/>
      <protection locked="0"/>
    </xf>
    <xf numFmtId="0" fontId="0" fillId="18" borderId="3" xfId="0" applyFill="1" applyBorder="1" applyProtection="1">
      <alignment vertical="center"/>
      <protection locked="0"/>
    </xf>
    <xf numFmtId="0" fontId="15" fillId="9" borderId="3" xfId="0" applyFont="1" applyFill="1" applyBorder="1" applyProtection="1">
      <alignment vertical="center"/>
      <protection locked="0"/>
    </xf>
    <xf numFmtId="0" fontId="0" fillId="19" borderId="0" xfId="0" applyFill="1" applyBorder="1" applyProtection="1">
      <alignment vertical="center"/>
    </xf>
    <xf numFmtId="0" fontId="0" fillId="17" borderId="0" xfId="0" applyFill="1" applyBorder="1" applyProtection="1">
      <alignment vertical="center"/>
    </xf>
    <xf numFmtId="0" fontId="0" fillId="18" borderId="0" xfId="0" applyFill="1" applyBorder="1" applyProtection="1">
      <alignment vertical="center"/>
    </xf>
    <xf numFmtId="0" fontId="15" fillId="9" borderId="0" xfId="0" applyFont="1" applyFill="1" applyBorder="1" applyProtection="1">
      <alignment vertical="center"/>
    </xf>
    <xf numFmtId="0" fontId="0" fillId="19" borderId="9" xfId="0" applyFill="1" applyBorder="1" applyProtection="1">
      <alignment vertical="center"/>
    </xf>
    <xf numFmtId="0" fontId="0" fillId="17" borderId="9" xfId="0" applyFill="1" applyBorder="1" applyProtection="1">
      <alignment vertical="center"/>
    </xf>
    <xf numFmtId="0" fontId="0" fillId="18" borderId="9" xfId="0" applyFill="1" applyBorder="1" applyProtection="1">
      <alignment vertical="center"/>
    </xf>
    <xf numFmtId="0" fontId="3" fillId="9" borderId="9" xfId="0" applyFont="1" applyFill="1" applyBorder="1" applyProtection="1">
      <alignment vertical="center"/>
    </xf>
    <xf numFmtId="0" fontId="0" fillId="0" borderId="10" xfId="0" applyBorder="1" applyProtection="1">
      <alignment vertical="center"/>
    </xf>
    <xf numFmtId="0" fontId="0" fillId="20" borderId="0" xfId="0" applyFill="1" applyBorder="1" applyProtection="1">
      <alignment vertical="center"/>
      <protection locked="0"/>
    </xf>
    <xf numFmtId="14" fontId="0" fillId="0" borderId="8" xfId="0" applyNumberFormat="1" applyBorder="1" applyProtection="1">
      <alignment vertical="center"/>
      <protection locked="0"/>
    </xf>
    <xf numFmtId="14" fontId="0" fillId="16" borderId="3" xfId="0" applyNumberFormat="1" applyFill="1" applyBorder="1" applyAlignment="1" applyProtection="1">
      <alignment horizontal="right" vertical="center"/>
      <protection locked="0"/>
    </xf>
    <xf numFmtId="0" fontId="0" fillId="16" borderId="0" xfId="0" applyFill="1" applyBorder="1" applyAlignment="1" applyProtection="1">
      <alignment horizontal="right" vertical="center"/>
      <protection locked="0"/>
    </xf>
    <xf numFmtId="0" fontId="16" fillId="21" borderId="0" xfId="0" applyFont="1" applyFill="1">
      <alignment vertical="center"/>
    </xf>
    <xf numFmtId="0" fontId="17" fillId="0" borderId="0" xfId="0" applyFont="1">
      <alignment vertical="center"/>
    </xf>
    <xf numFmtId="0" fontId="5" fillId="8" borderId="0" xfId="4">
      <alignment vertical="center"/>
    </xf>
    <xf numFmtId="0" fontId="15" fillId="21" borderId="0" xfId="0" applyFont="1" applyFill="1">
      <alignment vertical="center"/>
    </xf>
    <xf numFmtId="0" fontId="16" fillId="8" borderId="0" xfId="4" applyFont="1">
      <alignment vertical="center"/>
    </xf>
    <xf numFmtId="0" fontId="6" fillId="8" borderId="0" xfId="4" applyFont="1">
      <alignment vertical="center"/>
    </xf>
    <xf numFmtId="0" fontId="16" fillId="0" borderId="0" xfId="0" applyFont="1">
      <alignment vertical="center"/>
    </xf>
    <xf numFmtId="0" fontId="6" fillId="0" borderId="0" xfId="0" applyFont="1">
      <alignment vertical="center"/>
    </xf>
    <xf numFmtId="0" fontId="16" fillId="22" borderId="0" xfId="0" applyFont="1" applyFill="1">
      <alignment vertical="center"/>
    </xf>
    <xf numFmtId="0" fontId="6" fillId="21" borderId="0" xfId="0" applyFont="1" applyFill="1">
      <alignment vertical="center"/>
    </xf>
    <xf numFmtId="0" fontId="0" fillId="6" borderId="0" xfId="0" applyFill="1">
      <alignment vertical="center"/>
    </xf>
    <xf numFmtId="0" fontId="0" fillId="7" borderId="0" xfId="0" applyFill="1" applyProtection="1">
      <alignment vertical="center"/>
      <protection locked="0"/>
    </xf>
    <xf numFmtId="0" fontId="0" fillId="11" borderId="3" xfId="0" applyFill="1" applyBorder="1" applyProtection="1">
      <alignment vertical="center"/>
      <protection locked="0"/>
    </xf>
    <xf numFmtId="0" fontId="0" fillId="7" borderId="1" xfId="0" applyFill="1" applyBorder="1" applyProtection="1">
      <alignment vertical="center"/>
      <protection locked="0"/>
    </xf>
    <xf numFmtId="0" fontId="0" fillId="11" borderId="2" xfId="0" applyFill="1" applyBorder="1" applyProtection="1">
      <alignment vertical="center"/>
      <protection locked="0"/>
    </xf>
    <xf numFmtId="0" fontId="3" fillId="4" borderId="0" xfId="3" applyBorder="1" applyProtection="1">
      <alignment vertical="center"/>
      <protection locked="0"/>
    </xf>
    <xf numFmtId="0" fontId="3" fillId="4" borderId="0" xfId="3" applyProtection="1">
      <alignment vertical="center"/>
      <protection locked="0"/>
    </xf>
    <xf numFmtId="0" fontId="3" fillId="4" borderId="1" xfId="3" applyBorder="1" applyProtection="1">
      <alignment vertical="center"/>
      <protection locked="0"/>
    </xf>
    <xf numFmtId="0" fontId="2" fillId="3" borderId="1" xfId="2" applyBorder="1" applyProtection="1">
      <alignment vertical="center"/>
      <protection locked="0"/>
    </xf>
    <xf numFmtId="0" fontId="0" fillId="7" borderId="0" xfId="0" applyFill="1" applyBorder="1" applyProtection="1">
      <alignment vertical="center"/>
      <protection locked="0"/>
    </xf>
    <xf numFmtId="0" fontId="0" fillId="0" borderId="4" xfId="0" applyBorder="1" applyProtection="1">
      <alignment vertical="center"/>
      <protection locked="0"/>
    </xf>
    <xf numFmtId="0" fontId="0" fillId="0" borderId="2" xfId="0" applyBorder="1" applyProtection="1">
      <alignment vertical="center"/>
      <protection locked="0"/>
    </xf>
    <xf numFmtId="0" fontId="0" fillId="0" borderId="5" xfId="0" applyBorder="1" applyProtection="1">
      <alignment vertical="center"/>
      <protection locked="0"/>
    </xf>
    <xf numFmtId="0" fontId="0" fillId="5" borderId="4" xfId="0" applyFill="1" applyBorder="1" applyProtection="1">
      <alignment vertical="center"/>
      <protection locked="0"/>
    </xf>
    <xf numFmtId="0" fontId="0" fillId="9" borderId="16" xfId="0" applyFill="1" applyBorder="1" applyProtection="1">
      <alignment vertical="center"/>
      <protection locked="0"/>
    </xf>
    <xf numFmtId="0" fontId="0" fillId="24" borderId="0" xfId="0" applyFill="1">
      <alignment vertical="center"/>
    </xf>
    <xf numFmtId="0" fontId="0" fillId="13" borderId="0" xfId="0" applyFill="1">
      <alignment vertical="center"/>
    </xf>
    <xf numFmtId="0" fontId="0" fillId="16" borderId="0" xfId="0" applyFill="1">
      <alignment vertical="center"/>
    </xf>
    <xf numFmtId="41" fontId="0" fillId="13" borderId="0" xfId="8" applyFont="1" applyFill="1">
      <alignment vertical="center"/>
    </xf>
    <xf numFmtId="41" fontId="0" fillId="0" borderId="0" xfId="8" applyFont="1">
      <alignment vertical="center"/>
    </xf>
    <xf numFmtId="0" fontId="0" fillId="5" borderId="5" xfId="0" applyFill="1" applyBorder="1" applyAlignment="1" applyProtection="1">
      <alignment horizontal="center" vertical="center"/>
    </xf>
    <xf numFmtId="0" fontId="0" fillId="5" borderId="4" xfId="0" applyFill="1" applyBorder="1" applyAlignment="1" applyProtection="1">
      <alignment horizontal="center" vertical="center"/>
    </xf>
    <xf numFmtId="0" fontId="5" fillId="8" borderId="6" xfId="4" applyBorder="1" applyAlignment="1" applyProtection="1">
      <alignment horizontal="center" vertical="center"/>
      <protection locked="0"/>
    </xf>
    <xf numFmtId="0" fontId="13" fillId="14" borderId="0" xfId="0" applyFont="1" applyFill="1" applyAlignment="1" applyProtection="1">
      <alignment horizontal="center" vertical="center"/>
      <protection locked="0"/>
    </xf>
    <xf numFmtId="0" fontId="2" fillId="3" borderId="6" xfId="2" applyBorder="1" applyAlignment="1" applyProtection="1">
      <alignment horizontal="center" vertical="center"/>
      <protection locked="0"/>
    </xf>
    <xf numFmtId="0" fontId="1" fillId="2" borderId="6" xfId="1" applyBorder="1" applyAlignment="1" applyProtection="1">
      <alignment horizontal="center" vertical="center"/>
      <protection locked="0"/>
    </xf>
    <xf numFmtId="0" fontId="11" fillId="12" borderId="0" xfId="6" applyFill="1" applyBorder="1" applyAlignment="1" applyProtection="1">
      <alignment horizontal="center" vertical="center"/>
      <protection locked="0"/>
    </xf>
    <xf numFmtId="0" fontId="11" fillId="12" borderId="3" xfId="6" applyFill="1" applyBorder="1" applyAlignment="1" applyProtection="1">
      <alignment horizontal="center" vertical="center"/>
      <protection locked="0"/>
    </xf>
    <xf numFmtId="0" fontId="12" fillId="13" borderId="0" xfId="0" applyFont="1" applyFill="1" applyBorder="1" applyAlignment="1" applyProtection="1">
      <alignment horizontal="center" vertical="center"/>
      <protection locked="0"/>
    </xf>
    <xf numFmtId="0" fontId="12" fillId="13" borderId="3" xfId="0" applyFont="1" applyFill="1" applyBorder="1" applyAlignment="1" applyProtection="1">
      <alignment horizontal="center" vertical="center"/>
      <protection locked="0"/>
    </xf>
    <xf numFmtId="0" fontId="10" fillId="8" borderId="0" xfId="4" applyFont="1" applyAlignment="1" applyProtection="1">
      <alignment horizontal="center" vertical="center"/>
    </xf>
    <xf numFmtId="0" fontId="10" fillId="8" borderId="1" xfId="4" applyFont="1" applyBorder="1" applyAlignment="1" applyProtection="1">
      <alignment horizontal="center" vertical="center"/>
    </xf>
    <xf numFmtId="0" fontId="6" fillId="0" borderId="0" xfId="5" applyAlignment="1" applyProtection="1">
      <alignment horizontal="center" vertical="center"/>
      <protection locked="0"/>
    </xf>
    <xf numFmtId="0" fontId="1" fillId="2" borderId="6" xfId="1" applyBorder="1" applyAlignment="1" applyProtection="1">
      <alignment horizontal="center" vertical="center"/>
    </xf>
    <xf numFmtId="0" fontId="11" fillId="12" borderId="0" xfId="6" applyFill="1" applyBorder="1" applyAlignment="1" applyProtection="1">
      <alignment horizontal="center" vertical="center"/>
    </xf>
    <xf numFmtId="0" fontId="11" fillId="12" borderId="3" xfId="6" applyFill="1" applyBorder="1" applyAlignment="1" applyProtection="1">
      <alignment horizontal="center" vertical="center"/>
    </xf>
    <xf numFmtId="0" fontId="6" fillId="12" borderId="15" xfId="5" applyFill="1" applyBorder="1" applyAlignment="1" applyProtection="1">
      <alignment horizontal="center" vertical="center"/>
      <protection locked="0"/>
    </xf>
    <xf numFmtId="0" fontId="6" fillId="12" borderId="11" xfId="5" applyFill="1" applyBorder="1" applyAlignment="1" applyProtection="1">
      <alignment horizontal="center" vertical="center"/>
      <protection locked="0"/>
    </xf>
    <xf numFmtId="0" fontId="18" fillId="23" borderId="5" xfId="5" applyFont="1" applyFill="1" applyBorder="1" applyAlignment="1" applyProtection="1">
      <alignment horizontal="center" vertical="center"/>
      <protection locked="0"/>
    </xf>
    <xf numFmtId="0" fontId="18" fillId="23" borderId="4" xfId="5" applyFont="1" applyFill="1" applyBorder="1" applyAlignment="1" applyProtection="1">
      <alignment horizontal="center" vertical="center"/>
      <protection locked="0"/>
    </xf>
    <xf numFmtId="0" fontId="18" fillId="23" borderId="7" xfId="5" applyFont="1" applyFill="1" applyBorder="1" applyAlignment="1" applyProtection="1">
      <alignment horizontal="center" vertical="center"/>
      <protection locked="0"/>
    </xf>
    <xf numFmtId="0" fontId="18" fillId="23" borderId="3" xfId="5" applyFont="1" applyFill="1" applyBorder="1" applyAlignment="1" applyProtection="1">
      <alignment horizontal="center" vertical="center"/>
      <protection locked="0"/>
    </xf>
    <xf numFmtId="0" fontId="18" fillId="23" borderId="8" xfId="5" applyFont="1" applyFill="1" applyBorder="1" applyAlignment="1" applyProtection="1">
      <alignment horizontal="center" vertical="center"/>
      <protection locked="0"/>
    </xf>
    <xf numFmtId="0" fontId="18" fillId="23" borderId="2" xfId="5" applyFont="1" applyFill="1" applyBorder="1" applyAlignment="1" applyProtection="1">
      <alignment horizontal="center" vertical="center"/>
      <protection locked="0"/>
    </xf>
    <xf numFmtId="0" fontId="6" fillId="12" borderId="14" xfId="5" applyFill="1" applyBorder="1" applyAlignment="1" applyProtection="1">
      <alignment horizontal="center" vertical="center"/>
      <protection locked="0"/>
    </xf>
    <xf numFmtId="0" fontId="6" fillId="12" borderId="12" xfId="5" applyFill="1" applyBorder="1" applyAlignment="1" applyProtection="1">
      <alignment horizontal="center" vertical="center"/>
      <protection locked="0"/>
    </xf>
    <xf numFmtId="0" fontId="6" fillId="12" borderId="13" xfId="5" applyFill="1" applyBorder="1" applyAlignment="1" applyProtection="1">
      <alignment horizontal="center" vertical="center"/>
      <protection locked="0"/>
    </xf>
    <xf numFmtId="0" fontId="0" fillId="0" borderId="7" xfId="0" applyBorder="1" applyAlignment="1" applyProtection="1">
      <alignment horizontal="center" vertical="center"/>
    </xf>
    <xf numFmtId="0" fontId="14" fillId="15" borderId="5" xfId="7" applyBorder="1" applyAlignment="1" applyProtection="1">
      <alignment horizontal="center" vertical="center"/>
      <protection locked="0"/>
    </xf>
    <xf numFmtId="0" fontId="14" fillId="15" borderId="6" xfId="7" applyBorder="1" applyAlignment="1" applyProtection="1">
      <alignment horizontal="center" vertical="center"/>
      <protection locked="0"/>
    </xf>
    <xf numFmtId="0" fontId="14" fillId="15" borderId="4" xfId="7" applyBorder="1" applyAlignment="1" applyProtection="1">
      <alignment horizontal="center" vertical="center"/>
      <protection locked="0"/>
    </xf>
    <xf numFmtId="0" fontId="0" fillId="16" borderId="7" xfId="0" applyFill="1" applyBorder="1" applyAlignment="1" applyProtection="1">
      <alignment horizontal="center" vertical="center"/>
      <protection locked="0"/>
    </xf>
    <xf numFmtId="0" fontId="0" fillId="16" borderId="9" xfId="0" applyFill="1" applyBorder="1" applyAlignment="1" applyProtection="1">
      <alignment horizontal="center" vertical="center"/>
      <protection locked="0"/>
    </xf>
    <xf numFmtId="0" fontId="13" fillId="14" borderId="6" xfId="0" applyFont="1" applyFill="1" applyBorder="1" applyAlignment="1" applyProtection="1">
      <alignment horizontal="center" vertical="center"/>
    </xf>
    <xf numFmtId="0" fontId="13" fillId="14" borderId="0" xfId="0" applyFont="1" applyFill="1" applyAlignment="1" applyProtection="1">
      <alignment horizontal="center" vertical="center"/>
    </xf>
    <xf numFmtId="0" fontId="12" fillId="13" borderId="0" xfId="0" applyFont="1" applyFill="1" applyBorder="1" applyAlignment="1" applyProtection="1">
      <alignment horizontal="center" vertical="center"/>
    </xf>
    <xf numFmtId="0" fontId="12" fillId="13" borderId="3" xfId="0" applyFont="1" applyFill="1" applyBorder="1" applyAlignment="1" applyProtection="1">
      <alignment horizontal="center" vertical="center"/>
    </xf>
    <xf numFmtId="0" fontId="2" fillId="3" borderId="6" xfId="2" applyBorder="1" applyAlignment="1" applyProtection="1">
      <alignment horizontal="center" vertical="center"/>
    </xf>
    <xf numFmtId="0" fontId="1" fillId="2" borderId="0" xfId="1" applyAlignment="1">
      <alignment horizontal="center" vertical="center"/>
    </xf>
  </cellXfs>
  <cellStyles count="9">
    <cellStyle name="60% - 강조색2" xfId="7" builtinId="36"/>
    <cellStyle name="강조색2" xfId="3" builtinId="33"/>
    <cellStyle name="경고문" xfId="5" builtinId="11"/>
    <cellStyle name="나쁨" xfId="2" builtinId="27"/>
    <cellStyle name="보통" xfId="4" builtinId="28"/>
    <cellStyle name="설명 텍스트" xfId="6" builtinId="53"/>
    <cellStyle name="쉼표 [0]" xfId="8" builtinId="6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50D02-EDB9-4D5C-9035-25CF735A647B}">
  <dimension ref="A1:N33"/>
  <sheetViews>
    <sheetView tabSelected="1" zoomScale="115" zoomScaleNormal="115" workbookViewId="0">
      <selection activeCell="L17" sqref="L17"/>
    </sheetView>
  </sheetViews>
  <sheetFormatPr defaultRowHeight="16.5"/>
  <cols>
    <col min="1" max="8" width="9" style="4"/>
    <col min="9" max="9" width="7.125" style="4" bestFit="1" customWidth="1"/>
    <col min="10" max="10" width="5.25" style="4" bestFit="1" customWidth="1"/>
    <col min="11" max="16384" width="9" style="4"/>
  </cols>
  <sheetData>
    <row r="1" spans="1:14">
      <c r="A1" s="12" t="s">
        <v>52</v>
      </c>
      <c r="B1" s="50" t="s">
        <v>51</v>
      </c>
      <c r="C1" s="50" t="s">
        <v>6</v>
      </c>
      <c r="D1" s="50" t="s">
        <v>7</v>
      </c>
      <c r="E1" s="50" t="s">
        <v>11</v>
      </c>
      <c r="F1" s="50" t="s">
        <v>12</v>
      </c>
      <c r="G1" s="50" t="s">
        <v>14</v>
      </c>
      <c r="H1" s="50" t="s">
        <v>15</v>
      </c>
      <c r="I1" s="50" t="s">
        <v>18</v>
      </c>
      <c r="J1" s="51" t="s">
        <v>19</v>
      </c>
      <c r="M1" s="118" t="s">
        <v>24</v>
      </c>
      <c r="N1" s="119"/>
    </row>
    <row r="2" spans="1:14">
      <c r="A2" s="52" t="s">
        <v>0</v>
      </c>
      <c r="C2" s="4">
        <v>6</v>
      </c>
      <c r="D2" s="4">
        <v>3</v>
      </c>
      <c r="G2" s="4">
        <v>3</v>
      </c>
      <c r="H2" s="4">
        <v>4</v>
      </c>
      <c r="I2" s="58">
        <f>SUM(B2:H2)</f>
        <v>16</v>
      </c>
      <c r="J2" s="59" t="str">
        <f>VLOOKUP(I2,'각인 설정'!$M$3:$N$6, 2, TRUE)</f>
        <v>LV.3</v>
      </c>
      <c r="M2" s="56" t="s">
        <v>18</v>
      </c>
      <c r="N2" s="35" t="s">
        <v>19</v>
      </c>
    </row>
    <row r="3" spans="1:14">
      <c r="A3" s="52" t="s">
        <v>3</v>
      </c>
      <c r="C3" s="4">
        <v>8</v>
      </c>
      <c r="E3" s="4">
        <v>4</v>
      </c>
      <c r="F3" s="4">
        <v>4</v>
      </c>
      <c r="I3" s="58">
        <f t="shared" ref="I3:I6" si="0">SUM(B3:H3)</f>
        <v>16</v>
      </c>
      <c r="J3" s="59" t="str">
        <f>VLOOKUP(I3,'각인 설정'!$M$3:$N$6, 2, TRUE)</f>
        <v>LV.3</v>
      </c>
      <c r="M3" s="30">
        <v>0</v>
      </c>
      <c r="N3" s="44" t="s">
        <v>23</v>
      </c>
    </row>
    <row r="4" spans="1:14">
      <c r="A4" s="53" t="s">
        <v>2</v>
      </c>
      <c r="C4" s="18"/>
      <c r="D4" s="18">
        <v>3</v>
      </c>
      <c r="E4" s="18">
        <v>3</v>
      </c>
      <c r="F4" s="18">
        <v>3</v>
      </c>
      <c r="G4" s="18">
        <v>3</v>
      </c>
      <c r="H4" s="54">
        <v>3</v>
      </c>
      <c r="I4" s="58">
        <f t="shared" si="0"/>
        <v>15</v>
      </c>
      <c r="J4" s="59" t="str">
        <f>VLOOKUP(I4,'각인 설정'!$M$3:$N$6, 2, TRUE)</f>
        <v>LV.3</v>
      </c>
      <c r="M4" s="30">
        <v>5</v>
      </c>
      <c r="N4" s="44" t="s">
        <v>20</v>
      </c>
    </row>
    <row r="5" spans="1:14">
      <c r="A5" s="53" t="s">
        <v>4</v>
      </c>
      <c r="I5" s="58">
        <f t="shared" si="0"/>
        <v>0</v>
      </c>
      <c r="J5" s="59" t="str">
        <f>VLOOKUP(I5,'각인 설정'!$M$3:$N$6, 2, TRUE)</f>
        <v>X</v>
      </c>
      <c r="M5" s="30">
        <v>10</v>
      </c>
      <c r="N5" s="44" t="s">
        <v>21</v>
      </c>
    </row>
    <row r="6" spans="1:14" ht="17.25" thickBot="1">
      <c r="A6" s="53" t="s">
        <v>1</v>
      </c>
      <c r="B6" s="4">
        <v>18</v>
      </c>
      <c r="C6" s="18"/>
      <c r="D6" s="18"/>
      <c r="E6" s="18"/>
      <c r="F6" s="18"/>
      <c r="G6" s="18"/>
      <c r="H6" s="18"/>
      <c r="I6" s="58">
        <f t="shared" si="0"/>
        <v>18</v>
      </c>
      <c r="J6" s="59" t="str">
        <f>VLOOKUP(I6,'각인 설정'!$M$3:$N$6, 2, TRUE)</f>
        <v>LV.3</v>
      </c>
      <c r="M6" s="45">
        <v>15</v>
      </c>
      <c r="N6" s="57" t="s">
        <v>22</v>
      </c>
    </row>
    <row r="7" spans="1:14" ht="17.25" thickBot="1">
      <c r="A7" s="55" t="s">
        <v>5</v>
      </c>
      <c r="B7" s="22"/>
      <c r="C7" s="22"/>
      <c r="D7" s="22"/>
      <c r="E7" s="22"/>
      <c r="F7" s="22"/>
      <c r="G7" s="22"/>
      <c r="H7" s="22"/>
      <c r="I7" s="60">
        <f t="shared" ref="I7" si="1">SUM(B7:H7)</f>
        <v>0</v>
      </c>
      <c r="J7" s="61" t="str">
        <f>VLOOKUP(I7,'각인 설정'!$M$3:$N$6, 2, TRUE)</f>
        <v>X</v>
      </c>
    </row>
    <row r="8" spans="1:14">
      <c r="A8" s="65" t="s">
        <v>8</v>
      </c>
      <c r="C8" s="18"/>
      <c r="D8" s="18"/>
      <c r="E8" s="18"/>
      <c r="F8" s="18"/>
      <c r="G8" s="18"/>
      <c r="H8" s="18"/>
      <c r="I8" s="32">
        <f>SUM(C8:H8)</f>
        <v>0</v>
      </c>
      <c r="J8" s="59" t="str">
        <f>VLOOKUP(I8,'각인 설정'!$M$3:$N$6, 2, TRUE)</f>
        <v>X</v>
      </c>
    </row>
    <row r="9" spans="1:14">
      <c r="A9" s="66" t="s">
        <v>17</v>
      </c>
      <c r="G9" s="4">
        <v>2</v>
      </c>
      <c r="I9" s="32">
        <f>SUM(C9:H9)</f>
        <v>2</v>
      </c>
      <c r="J9" s="59" t="str">
        <f>VLOOKUP(I9,'각인 설정'!$M$3:$N$6, 2, TRUE)</f>
        <v>X</v>
      </c>
    </row>
    <row r="10" spans="1:14">
      <c r="A10" s="66" t="s">
        <v>16</v>
      </c>
      <c r="C10" s="4">
        <v>1</v>
      </c>
      <c r="D10" s="4">
        <v>1</v>
      </c>
      <c r="I10" s="32">
        <f t="shared" ref="I10" si="2">SUM(C10:H10)</f>
        <v>2</v>
      </c>
      <c r="J10" s="59" t="str">
        <f>VLOOKUP(I10,'각인 설정'!$M$3:$N$6, 2, TRUE)</f>
        <v>X</v>
      </c>
    </row>
    <row r="11" spans="1:14" ht="17.25" thickBot="1">
      <c r="A11" s="67" t="s">
        <v>13</v>
      </c>
      <c r="B11" s="22"/>
      <c r="C11" s="22"/>
      <c r="D11" s="22"/>
      <c r="E11" s="22">
        <v>2</v>
      </c>
      <c r="F11" s="22">
        <v>1</v>
      </c>
      <c r="G11" s="22"/>
      <c r="H11" s="22">
        <v>1</v>
      </c>
      <c r="I11" s="62">
        <f>SUM(C11:H11)</f>
        <v>4</v>
      </c>
      <c r="J11" s="61" t="str">
        <f>VLOOKUP(I11,'각인 설정'!$M$3:$N$6, 2, TRUE)</f>
        <v>X</v>
      </c>
    </row>
    <row r="12" spans="1:14">
      <c r="A12" s="52"/>
      <c r="I12" s="63">
        <f>SUM(C12:H12)</f>
        <v>0</v>
      </c>
      <c r="J12" s="64"/>
    </row>
    <row r="13" spans="1:14">
      <c r="A13" s="52" t="s">
        <v>9</v>
      </c>
      <c r="D13" s="4">
        <v>456</v>
      </c>
      <c r="E13" s="4">
        <v>190</v>
      </c>
      <c r="F13" s="4">
        <v>188</v>
      </c>
      <c r="G13" s="4">
        <v>292</v>
      </c>
      <c r="H13" s="4">
        <v>280</v>
      </c>
      <c r="I13" s="63">
        <f>SUM(C13:H13)</f>
        <v>1406</v>
      </c>
      <c r="J13" s="44"/>
    </row>
    <row r="14" spans="1:14" ht="17.25" thickBot="1">
      <c r="A14" s="55" t="s">
        <v>10</v>
      </c>
      <c r="B14" s="22"/>
      <c r="C14" s="22"/>
      <c r="D14" s="22">
        <v>479</v>
      </c>
      <c r="E14" s="22"/>
      <c r="F14" s="22"/>
      <c r="G14" s="22"/>
      <c r="H14" s="22"/>
      <c r="I14" s="60">
        <f>SUM(C14:H14)</f>
        <v>479</v>
      </c>
      <c r="J14" s="57"/>
    </row>
    <row r="15" spans="1:14">
      <c r="A15" s="120" t="s">
        <v>103</v>
      </c>
      <c r="B15" s="120"/>
      <c r="C15" s="120"/>
      <c r="D15" s="120"/>
      <c r="E15" s="120"/>
      <c r="F15" s="120"/>
      <c r="G15" s="120"/>
      <c r="H15" s="120"/>
      <c r="I15" s="120"/>
      <c r="J15" s="120"/>
    </row>
    <row r="16" spans="1:14">
      <c r="A16" s="121" t="s">
        <v>57</v>
      </c>
      <c r="B16" s="121"/>
      <c r="C16" s="121"/>
      <c r="D16" s="121"/>
      <c r="E16" s="121"/>
      <c r="F16" s="121"/>
      <c r="G16" s="121"/>
      <c r="H16" s="121"/>
      <c r="I16" s="121"/>
      <c r="J16" s="121"/>
    </row>
    <row r="17" spans="1:10">
      <c r="A17" s="121" t="s">
        <v>58</v>
      </c>
      <c r="B17" s="121"/>
      <c r="C17" s="121"/>
      <c r="D17" s="121"/>
      <c r="E17" s="121"/>
      <c r="F17" s="121"/>
      <c r="G17" s="121"/>
      <c r="H17" s="121"/>
      <c r="I17" s="121"/>
      <c r="J17" s="121"/>
    </row>
    <row r="20" spans="1:10">
      <c r="A20" s="12" t="s">
        <v>52</v>
      </c>
      <c r="B20" s="50" t="s">
        <v>51</v>
      </c>
      <c r="C20" s="50" t="s">
        <v>6</v>
      </c>
      <c r="D20" s="50" t="s">
        <v>7</v>
      </c>
      <c r="E20" s="50" t="s">
        <v>11</v>
      </c>
      <c r="F20" s="50" t="s">
        <v>12</v>
      </c>
      <c r="G20" s="50" t="s">
        <v>14</v>
      </c>
      <c r="H20" s="50" t="s">
        <v>15</v>
      </c>
      <c r="I20" s="50" t="s">
        <v>18</v>
      </c>
      <c r="J20" s="51" t="s">
        <v>19</v>
      </c>
    </row>
    <row r="21" spans="1:10">
      <c r="A21" s="52"/>
      <c r="I21" s="99">
        <f>SUM(B21:H21)</f>
        <v>0</v>
      </c>
      <c r="J21" s="100" t="str">
        <f>VLOOKUP(I21,'각인 설정'!$M$3:$N$6, 2, TRUE)</f>
        <v>X</v>
      </c>
    </row>
    <row r="22" spans="1:10">
      <c r="A22" s="52"/>
      <c r="I22" s="99">
        <f t="shared" ref="I22:I26" si="3">SUM(B22:H22)</f>
        <v>0</v>
      </c>
      <c r="J22" s="100" t="str">
        <f>VLOOKUP(I22,'각인 설정'!$M$3:$N$6, 2, TRUE)</f>
        <v>X</v>
      </c>
    </row>
    <row r="23" spans="1:10">
      <c r="A23" s="53"/>
      <c r="C23" s="18"/>
      <c r="D23" s="18"/>
      <c r="E23" s="18"/>
      <c r="F23" s="18"/>
      <c r="G23" s="18"/>
      <c r="H23" s="54"/>
      <c r="I23" s="99">
        <f t="shared" si="3"/>
        <v>0</v>
      </c>
      <c r="J23" s="100" t="str">
        <f>VLOOKUP(I23,'각인 설정'!$M$3:$N$6, 2, TRUE)</f>
        <v>X</v>
      </c>
    </row>
    <row r="24" spans="1:10">
      <c r="A24" s="53"/>
      <c r="I24" s="99">
        <f t="shared" si="3"/>
        <v>0</v>
      </c>
      <c r="J24" s="100" t="str">
        <f>VLOOKUP(I24,'각인 설정'!$M$3:$N$6, 2, TRUE)</f>
        <v>X</v>
      </c>
    </row>
    <row r="25" spans="1:10">
      <c r="A25" s="53"/>
      <c r="C25" s="18"/>
      <c r="D25" s="18"/>
      <c r="E25" s="18"/>
      <c r="F25" s="18"/>
      <c r="G25" s="18"/>
      <c r="H25" s="18"/>
      <c r="I25" s="99">
        <f t="shared" si="3"/>
        <v>0</v>
      </c>
      <c r="J25" s="100" t="str">
        <f>VLOOKUP(I25,'각인 설정'!$M$3:$N$6, 2, TRUE)</f>
        <v>X</v>
      </c>
    </row>
    <row r="26" spans="1:10" ht="17.25" thickBot="1">
      <c r="A26" s="55"/>
      <c r="B26" s="22"/>
      <c r="C26" s="22"/>
      <c r="D26" s="22"/>
      <c r="E26" s="22"/>
      <c r="F26" s="22"/>
      <c r="G26" s="22"/>
      <c r="H26" s="22"/>
      <c r="I26" s="101">
        <f t="shared" si="3"/>
        <v>0</v>
      </c>
      <c r="J26" s="102" t="str">
        <f>VLOOKUP(I26,'각인 설정'!$M$3:$N$6, 2, TRUE)</f>
        <v>X</v>
      </c>
    </row>
    <row r="27" spans="1:10">
      <c r="A27" s="103" t="s">
        <v>8</v>
      </c>
      <c r="C27" s="18"/>
      <c r="D27" s="18"/>
      <c r="E27" s="18"/>
      <c r="F27" s="18"/>
      <c r="G27" s="18"/>
      <c r="H27" s="18"/>
      <c r="I27" s="7">
        <f>SUM(C27:H27)</f>
        <v>0</v>
      </c>
      <c r="J27" s="100" t="str">
        <f>VLOOKUP(I27,'각인 설정'!$M$3:$N$6, 2, TRUE)</f>
        <v>X</v>
      </c>
    </row>
    <row r="28" spans="1:10">
      <c r="A28" s="104" t="s">
        <v>17</v>
      </c>
      <c r="I28" s="7">
        <f>SUM(C28:H28)</f>
        <v>0</v>
      </c>
      <c r="J28" s="100" t="str">
        <f>VLOOKUP(I28,'각인 설정'!$M$3:$N$6, 2, TRUE)</f>
        <v>X</v>
      </c>
    </row>
    <row r="29" spans="1:10">
      <c r="A29" s="104" t="s">
        <v>16</v>
      </c>
      <c r="I29" s="7">
        <f t="shared" ref="I29" si="4">SUM(C29:H29)</f>
        <v>0</v>
      </c>
      <c r="J29" s="100" t="str">
        <f>VLOOKUP(I29,'각인 설정'!$M$3:$N$6, 2, TRUE)</f>
        <v>X</v>
      </c>
    </row>
    <row r="30" spans="1:10" ht="17.25" thickBot="1">
      <c r="A30" s="105" t="s">
        <v>13</v>
      </c>
      <c r="B30" s="22"/>
      <c r="C30" s="22"/>
      <c r="D30" s="22"/>
      <c r="E30" s="22"/>
      <c r="F30" s="22"/>
      <c r="G30" s="22"/>
      <c r="H30" s="22"/>
      <c r="I30" s="106">
        <f>SUM(C30:H30)</f>
        <v>0</v>
      </c>
      <c r="J30" s="102" t="str">
        <f>VLOOKUP(I30,'각인 설정'!$M$3:$N$6, 2, TRUE)</f>
        <v>X</v>
      </c>
    </row>
    <row r="31" spans="1:10">
      <c r="A31" s="52"/>
      <c r="I31" s="107">
        <f>SUM(C31:H31)</f>
        <v>0</v>
      </c>
      <c r="J31" s="108"/>
    </row>
    <row r="32" spans="1:10">
      <c r="A32" s="52"/>
      <c r="I32" s="107">
        <f>SUM(C32:H32)</f>
        <v>0</v>
      </c>
      <c r="J32" s="19"/>
    </row>
    <row r="33" spans="1:10" ht="17.25" thickBot="1">
      <c r="A33" s="55"/>
      <c r="B33" s="22"/>
      <c r="C33" s="22"/>
      <c r="D33" s="22"/>
      <c r="E33" s="22"/>
      <c r="F33" s="22"/>
      <c r="G33" s="22"/>
      <c r="H33" s="22"/>
      <c r="I33" s="101">
        <f>SUM(C33:H33)</f>
        <v>0</v>
      </c>
      <c r="J33" s="109"/>
    </row>
  </sheetData>
  <sheetProtection algorithmName="SHA-512" hashValue="vhVLnS8KN/quhvm6FEi97lyGD7QKH5uP3Eyim9kiLVtJdKQsI9V8/kukxAv2yWUt8f2RqX2z9CzjPeeFg+Ma1Q==" saltValue="f+XTXvRNvSoNSTnFscu6Wg==" spinCount="100000" sheet="1" objects="1" scenarios="1"/>
  <mergeCells count="4">
    <mergeCell ref="M1:N1"/>
    <mergeCell ref="A15:J15"/>
    <mergeCell ref="A16:J16"/>
    <mergeCell ref="A17:J17"/>
  </mergeCells>
  <phoneticPr fontId="4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0236C-2FE5-4B33-ACCB-1BDB62A3936A}">
  <dimension ref="A1:V90"/>
  <sheetViews>
    <sheetView zoomScale="85" zoomScaleNormal="85" workbookViewId="0">
      <selection activeCell="I29" sqref="I29"/>
    </sheetView>
  </sheetViews>
  <sheetFormatPr defaultRowHeight="16.5"/>
  <cols>
    <col min="1" max="1" width="11.625" style="4" bestFit="1" customWidth="1"/>
    <col min="2" max="3" width="9" style="4"/>
    <col min="4" max="4" width="9.625" style="4" bestFit="1" customWidth="1"/>
    <col min="5" max="5" width="10.875" style="4" bestFit="1" customWidth="1"/>
    <col min="6" max="6" width="11.625" style="4" bestFit="1" customWidth="1"/>
    <col min="7" max="7" width="12.125" style="4" customWidth="1"/>
    <col min="8" max="8" width="9" style="4"/>
    <col min="9" max="9" width="11.625" style="4" bestFit="1" customWidth="1"/>
    <col min="10" max="10" width="9.625" style="4" bestFit="1" customWidth="1"/>
    <col min="11" max="11" width="11.625" style="4" bestFit="1" customWidth="1"/>
    <col min="12" max="12" width="13" style="4" bestFit="1" customWidth="1"/>
    <col min="13" max="13" width="11" style="4" bestFit="1" customWidth="1"/>
    <col min="14" max="14" width="11.625" style="4" bestFit="1" customWidth="1"/>
    <col min="15" max="15" width="14.875" style="4" customWidth="1"/>
    <col min="16" max="17" width="9" style="4"/>
    <col min="18" max="18" width="14.375" style="4" bestFit="1" customWidth="1"/>
    <col min="19" max="19" width="9" style="4" bestFit="1" customWidth="1"/>
    <col min="20" max="20" width="20.625" style="4" bestFit="1" customWidth="1"/>
    <col min="21" max="21" width="13" style="4" bestFit="1" customWidth="1"/>
    <col min="22" max="22" width="11.625" style="4" bestFit="1" customWidth="1"/>
    <col min="23" max="16384" width="9" style="4"/>
  </cols>
  <sheetData>
    <row r="1" spans="1:22">
      <c r="A1" s="1" t="s">
        <v>65</v>
      </c>
      <c r="B1" s="122" t="s">
        <v>48</v>
      </c>
      <c r="C1" s="122"/>
      <c r="D1" s="2" t="s">
        <v>54</v>
      </c>
      <c r="E1" s="123" t="s">
        <v>49</v>
      </c>
      <c r="F1" s="123"/>
      <c r="G1" s="3" t="s">
        <v>54</v>
      </c>
      <c r="I1" s="128" t="s">
        <v>56</v>
      </c>
      <c r="J1" s="128"/>
      <c r="K1" s="128"/>
      <c r="L1" s="128"/>
      <c r="M1" s="128"/>
      <c r="N1" s="128"/>
      <c r="O1" s="128"/>
    </row>
    <row r="2" spans="1:22" ht="17.25" thickBot="1">
      <c r="A2" s="5"/>
      <c r="B2" s="6">
        <f>IF(C2="이득", G8/E8-1, E8/G8-1)</f>
        <v>3.9501039501039559E-2</v>
      </c>
      <c r="C2" s="7" t="str">
        <f>IF(E8&lt;G8, "이득", "손해")</f>
        <v>이득</v>
      </c>
      <c r="D2" s="7">
        <f>G8-E8</f>
        <v>1.1400000000000006</v>
      </c>
      <c r="E2" s="8">
        <f>IF(F2="이득", G8/E7-1, E7/G8-1)</f>
        <v>1</v>
      </c>
      <c r="F2" s="9" t="str">
        <f>IF(E7&lt;G8, "이득", "손해")</f>
        <v>이득</v>
      </c>
      <c r="G2" s="10">
        <f>G8-E7</f>
        <v>15</v>
      </c>
      <c r="I2" s="129"/>
      <c r="J2" s="129"/>
      <c r="K2" s="129"/>
      <c r="L2" s="129"/>
      <c r="M2" s="129"/>
      <c r="N2" s="129"/>
      <c r="O2" s="129"/>
    </row>
    <row r="3" spans="1:22">
      <c r="A3" s="11" t="s">
        <v>25</v>
      </c>
      <c r="B3" s="12" t="s">
        <v>29</v>
      </c>
      <c r="C3" s="12" t="s">
        <v>31</v>
      </c>
      <c r="D3" s="12" t="s">
        <v>30</v>
      </c>
      <c r="E3" s="12" t="s">
        <v>32</v>
      </c>
      <c r="F3" s="124" t="s">
        <v>53</v>
      </c>
      <c r="G3" s="125"/>
      <c r="I3" s="1" t="s">
        <v>34</v>
      </c>
      <c r="J3" s="155" t="s">
        <v>48</v>
      </c>
      <c r="K3" s="155"/>
      <c r="L3" s="28" t="s">
        <v>104</v>
      </c>
      <c r="M3" s="131" t="s">
        <v>49</v>
      </c>
      <c r="N3" s="131"/>
      <c r="O3" s="29" t="s">
        <v>104</v>
      </c>
      <c r="S3" s="146" t="s">
        <v>101</v>
      </c>
      <c r="T3" s="147"/>
      <c r="U3" s="147"/>
      <c r="V3" s="148"/>
    </row>
    <row r="4" spans="1:22">
      <c r="A4" s="5" t="s">
        <v>71</v>
      </c>
      <c r="B4" s="18">
        <v>9</v>
      </c>
      <c r="C4" s="84">
        <f t="shared" ref="C4:C5" si="0">IF(A4=0,0,VLOOKUP(A4,$T$5:$U$34,2,FALSE))</f>
        <v>10</v>
      </c>
      <c r="D4" s="84">
        <f t="shared" ref="D4:D5" si="1">IF(A4=0,0,VLOOKUP(A4,$T$5:$V$34,3,FALSE))</f>
        <v>2</v>
      </c>
      <c r="E4" s="13">
        <f>IF(C4=0, 0, D4*B4/C4)</f>
        <v>1.8</v>
      </c>
      <c r="F4" s="14"/>
      <c r="G4" s="15">
        <f>SUM(E4:E6)</f>
        <v>13.860000000000001</v>
      </c>
      <c r="I4" s="5" t="s">
        <v>60</v>
      </c>
      <c r="J4" s="31">
        <f>IF(K4="이득", O10/M10-1, M10/O10-1)</f>
        <v>0.13246396705559382</v>
      </c>
      <c r="K4" s="32" t="str">
        <f>IF(M10&lt;O10, "이득", "손해")</f>
        <v>이득</v>
      </c>
      <c r="L4" s="32">
        <f>O10-M10</f>
        <v>38.600000000000023</v>
      </c>
      <c r="M4" s="33">
        <f>IF(N4="이득", O10/M9-1, M9/O10-1)</f>
        <v>0.63366336633663356</v>
      </c>
      <c r="N4" s="34" t="str">
        <f>IF(M9&lt;O10, "이득", "손해")</f>
        <v>이득</v>
      </c>
      <c r="O4" s="35">
        <f>O10-M9</f>
        <v>128</v>
      </c>
      <c r="R4" s="68" t="s">
        <v>64</v>
      </c>
      <c r="S4" s="149" t="s">
        <v>77</v>
      </c>
      <c r="T4" s="150"/>
      <c r="U4" s="87" t="s">
        <v>78</v>
      </c>
      <c r="V4" s="86" t="s">
        <v>106</v>
      </c>
    </row>
    <row r="5" spans="1:22">
      <c r="A5" s="5" t="s">
        <v>69</v>
      </c>
      <c r="B5" s="18">
        <v>18</v>
      </c>
      <c r="C5" s="84">
        <f t="shared" si="0"/>
        <v>100</v>
      </c>
      <c r="D5" s="84">
        <f t="shared" si="1"/>
        <v>67</v>
      </c>
      <c r="E5" s="13">
        <f t="shared" ref="E5:E6" si="2">IF(C5=0, 0, D5*B5/C5)</f>
        <v>12.06</v>
      </c>
      <c r="F5" s="126" t="s">
        <v>55</v>
      </c>
      <c r="G5" s="127"/>
      <c r="I5" s="36" t="s">
        <v>25</v>
      </c>
      <c r="J5" s="37" t="s">
        <v>29</v>
      </c>
      <c r="K5" s="37" t="s">
        <v>31</v>
      </c>
      <c r="L5" s="37" t="s">
        <v>30</v>
      </c>
      <c r="M5" s="37" t="s">
        <v>32</v>
      </c>
      <c r="N5" s="132" t="s">
        <v>105</v>
      </c>
      <c r="O5" s="133"/>
      <c r="R5" s="69"/>
      <c r="S5" s="145" t="s">
        <v>61</v>
      </c>
      <c r="T5" s="79" t="s">
        <v>68</v>
      </c>
      <c r="U5" s="75">
        <v>100</v>
      </c>
      <c r="V5" s="71">
        <v>37</v>
      </c>
    </row>
    <row r="6" spans="1:22">
      <c r="A6" s="5"/>
      <c r="B6" s="18"/>
      <c r="C6" s="84">
        <f>IF(A6=0,0,VLOOKUP(A6,$T$5:$U$34,2,FALSE))</f>
        <v>0</v>
      </c>
      <c r="D6" s="84">
        <f>IF(A6=0,0,VLOOKUP(A6,$T$5:$V$34,3,FALSE))</f>
        <v>0</v>
      </c>
      <c r="E6" s="13">
        <f t="shared" si="2"/>
        <v>0</v>
      </c>
      <c r="F6" s="16">
        <f>IF(G6="이득", G2/G4-1, G4/G2-1)</f>
        <v>8.2251082251082241E-2</v>
      </c>
      <c r="G6" s="17" t="str">
        <f>IF(G4&lt;G2, "이득", "손해")</f>
        <v>이득</v>
      </c>
      <c r="I6" s="5" t="s">
        <v>99</v>
      </c>
      <c r="J6" s="18">
        <v>8</v>
      </c>
      <c r="K6" s="70">
        <f t="shared" ref="K6:K7" si="3">IF(I6=0,0,VLOOKUP(I6,$T$5:$U$34,2,FALSE))</f>
        <v>10</v>
      </c>
      <c r="L6" s="70">
        <f t="shared" ref="L6:L7" si="4">IF(I6=0,0,VLOOKUP(I6,$T$5:$V$34,3,FALSE))</f>
        <v>18</v>
      </c>
      <c r="M6" s="39">
        <f>IF(K6=0, 0, L6*J6/K6)</f>
        <v>14.4</v>
      </c>
      <c r="N6" s="40"/>
      <c r="O6" s="41">
        <f>SUM(M6:M8)</f>
        <v>89.4</v>
      </c>
      <c r="R6" s="69" t="s">
        <v>61</v>
      </c>
      <c r="S6" s="145"/>
      <c r="T6" s="79" t="s">
        <v>36</v>
      </c>
      <c r="U6" s="75">
        <v>100</v>
      </c>
      <c r="V6" s="71">
        <v>67</v>
      </c>
    </row>
    <row r="7" spans="1:22">
      <c r="A7" s="5"/>
      <c r="B7" s="18"/>
      <c r="C7" s="18"/>
      <c r="D7" s="12" t="s">
        <v>33</v>
      </c>
      <c r="E7" s="18">
        <v>15</v>
      </c>
      <c r="F7" s="12" t="s">
        <v>50</v>
      </c>
      <c r="G7" s="19">
        <v>10</v>
      </c>
      <c r="I7" s="5" t="s">
        <v>26</v>
      </c>
      <c r="J7" s="18">
        <v>26</v>
      </c>
      <c r="K7" s="70">
        <f t="shared" si="3"/>
        <v>10</v>
      </c>
      <c r="L7" s="70">
        <f t="shared" si="4"/>
        <v>3</v>
      </c>
      <c r="M7" s="39">
        <f t="shared" ref="M7:M8" si="5">IF(K7=0, 0, L7*J7/K7)</f>
        <v>7.8</v>
      </c>
      <c r="N7" s="153" t="s">
        <v>55</v>
      </c>
      <c r="O7" s="154"/>
      <c r="R7" s="69" t="s">
        <v>62</v>
      </c>
      <c r="S7" s="145"/>
      <c r="T7" s="80" t="s">
        <v>70</v>
      </c>
      <c r="U7" s="76">
        <v>10</v>
      </c>
      <c r="V7" s="72">
        <v>2</v>
      </c>
    </row>
    <row r="8" spans="1:22" ht="17.25" thickBot="1">
      <c r="A8" s="20"/>
      <c r="B8" s="21" t="s">
        <v>40</v>
      </c>
      <c r="C8" s="22">
        <v>3</v>
      </c>
      <c r="D8" s="21" t="s">
        <v>41</v>
      </c>
      <c r="E8" s="23">
        <f>SUM(E4:E7)</f>
        <v>28.86</v>
      </c>
      <c r="F8" s="22"/>
      <c r="G8" s="24">
        <f>G7*C8</f>
        <v>30</v>
      </c>
      <c r="I8" s="5" t="s">
        <v>96</v>
      </c>
      <c r="J8" s="18">
        <v>64</v>
      </c>
      <c r="K8" s="70">
        <f>IF(I8=0,0,VLOOKUP(I8,$T$5:$U$34,2,FALSE))</f>
        <v>100</v>
      </c>
      <c r="L8" s="70">
        <f>IF(I8=0,0,VLOOKUP(I8,$T$5:$V$34,3,FALSE))</f>
        <v>105</v>
      </c>
      <c r="M8" s="39">
        <f t="shared" si="5"/>
        <v>67.2</v>
      </c>
      <c r="N8" s="42">
        <f>IF(O8="이득", O4/O6-1, O6/O4-1)</f>
        <v>0.43176733780760612</v>
      </c>
      <c r="O8" s="43" t="str">
        <f>IF(O6&lt;O4, "이득", "손해")</f>
        <v>이득</v>
      </c>
      <c r="R8" s="69" t="s">
        <v>63</v>
      </c>
      <c r="S8" s="145"/>
      <c r="T8" s="80" t="s">
        <v>35</v>
      </c>
      <c r="U8" s="76">
        <v>10</v>
      </c>
      <c r="V8" s="72">
        <v>2</v>
      </c>
    </row>
    <row r="9" spans="1:22">
      <c r="I9" s="30"/>
      <c r="J9" s="38"/>
      <c r="K9" s="38"/>
      <c r="L9" s="37" t="s">
        <v>33</v>
      </c>
      <c r="M9" s="18">
        <v>202</v>
      </c>
      <c r="N9" s="37" t="s">
        <v>50</v>
      </c>
      <c r="O9" s="19">
        <v>11</v>
      </c>
      <c r="R9" s="69" t="s">
        <v>43</v>
      </c>
      <c r="S9" s="145"/>
      <c r="T9" s="81" t="s">
        <v>73</v>
      </c>
      <c r="U9" s="77">
        <v>10</v>
      </c>
      <c r="V9" s="73">
        <v>9</v>
      </c>
    </row>
    <row r="10" spans="1:22" ht="17.25" thickBot="1">
      <c r="I10" s="45"/>
      <c r="J10" s="46" t="s">
        <v>40</v>
      </c>
      <c r="K10" s="22">
        <v>30</v>
      </c>
      <c r="L10" s="46" t="s">
        <v>41</v>
      </c>
      <c r="M10" s="48">
        <f>SUM(M6:M9)</f>
        <v>291.39999999999998</v>
      </c>
      <c r="N10" s="47"/>
      <c r="O10" s="49">
        <f>O9*K10</f>
        <v>330</v>
      </c>
      <c r="R10" s="69" t="s">
        <v>44</v>
      </c>
      <c r="S10" s="145"/>
      <c r="T10" s="81" t="s">
        <v>72</v>
      </c>
      <c r="U10" s="77">
        <v>10</v>
      </c>
      <c r="V10" s="73">
        <v>9</v>
      </c>
    </row>
    <row r="11" spans="1:22">
      <c r="A11" s="25" t="s">
        <v>37</v>
      </c>
      <c r="B11" s="122" t="s">
        <v>48</v>
      </c>
      <c r="C11" s="122"/>
      <c r="D11" s="2" t="s">
        <v>54</v>
      </c>
      <c r="E11" s="123" t="s">
        <v>49</v>
      </c>
      <c r="F11" s="123"/>
      <c r="G11" s="3" t="s">
        <v>54</v>
      </c>
      <c r="I11" s="151" t="s">
        <v>59</v>
      </c>
      <c r="J11" s="151"/>
      <c r="K11" s="151"/>
      <c r="L11" s="151"/>
      <c r="M11" s="151"/>
      <c r="N11" s="151"/>
      <c r="O11" s="151"/>
      <c r="R11" s="69" t="s">
        <v>39</v>
      </c>
      <c r="S11" s="145" t="s">
        <v>62</v>
      </c>
      <c r="T11" s="79" t="s">
        <v>74</v>
      </c>
      <c r="U11" s="75">
        <v>100</v>
      </c>
      <c r="V11" s="71">
        <v>51</v>
      </c>
    </row>
    <row r="12" spans="1:22">
      <c r="A12" s="5"/>
      <c r="B12" s="6">
        <f>IF(C12="이득", G18/E18-1, E18/G18-1)</f>
        <v>0.1205432937181663</v>
      </c>
      <c r="C12" s="7" t="str">
        <f>IF(E18&lt;G18, "이득", "손해")</f>
        <v>이득</v>
      </c>
      <c r="D12" s="7">
        <f>G18-E18</f>
        <v>3.5500000000000007</v>
      </c>
      <c r="E12" s="8" t="e">
        <f>IF(F12="이득", G18/E17-1, E17/G18-1)</f>
        <v>#DIV/0!</v>
      </c>
      <c r="F12" s="9" t="str">
        <f>IF(E17&lt;G18, "이득", "손해")</f>
        <v>이득</v>
      </c>
      <c r="G12" s="10">
        <f>G18-E17</f>
        <v>33</v>
      </c>
      <c r="I12" s="152" t="s">
        <v>58</v>
      </c>
      <c r="J12" s="152"/>
      <c r="K12" s="152"/>
      <c r="L12" s="152"/>
      <c r="M12" s="152"/>
      <c r="N12" s="152"/>
      <c r="O12" s="152"/>
      <c r="S12" s="145"/>
      <c r="T12" s="80" t="s">
        <v>75</v>
      </c>
      <c r="U12" s="76">
        <v>10</v>
      </c>
      <c r="V12" s="72">
        <v>6</v>
      </c>
    </row>
    <row r="13" spans="1:22">
      <c r="A13" s="11" t="s">
        <v>25</v>
      </c>
      <c r="B13" s="12" t="s">
        <v>29</v>
      </c>
      <c r="C13" s="12" t="s">
        <v>31</v>
      </c>
      <c r="D13" s="12" t="s">
        <v>30</v>
      </c>
      <c r="E13" s="12" t="s">
        <v>32</v>
      </c>
      <c r="F13" s="124" t="s">
        <v>53</v>
      </c>
      <c r="G13" s="125"/>
      <c r="S13" s="145"/>
      <c r="T13" s="81" t="s">
        <v>76</v>
      </c>
      <c r="U13" s="77">
        <v>10</v>
      </c>
      <c r="V13" s="73">
        <v>48</v>
      </c>
    </row>
    <row r="14" spans="1:22">
      <c r="A14" s="5" t="s">
        <v>91</v>
      </c>
      <c r="B14" s="18">
        <v>20</v>
      </c>
      <c r="C14" s="84">
        <f t="shared" ref="C14:C15" si="6">IF(A14=0,0,VLOOKUP(A14,$T$5:$U$34,2,FALSE))</f>
        <v>10</v>
      </c>
      <c r="D14" s="84">
        <f t="shared" ref="D14:D15" si="7">IF(A14=0,0,VLOOKUP(A14,$T$5:$V$34,3,FALSE))</f>
        <v>3</v>
      </c>
      <c r="E14" s="13">
        <f>IF(C14=0, 0, D14*B14/C14)</f>
        <v>6</v>
      </c>
      <c r="F14" s="14"/>
      <c r="G14" s="15">
        <f>SUM(E14:E16)</f>
        <v>29.45</v>
      </c>
      <c r="S14" s="145" t="s">
        <v>63</v>
      </c>
      <c r="T14" s="79" t="s">
        <v>79</v>
      </c>
      <c r="U14" s="75">
        <v>100</v>
      </c>
      <c r="V14" s="71">
        <v>30</v>
      </c>
    </row>
    <row r="15" spans="1:22">
      <c r="A15" s="5" t="s">
        <v>69</v>
      </c>
      <c r="B15" s="18">
        <v>35</v>
      </c>
      <c r="C15" s="84">
        <f t="shared" si="6"/>
        <v>100</v>
      </c>
      <c r="D15" s="84">
        <f t="shared" si="7"/>
        <v>67</v>
      </c>
      <c r="E15" s="13">
        <f t="shared" ref="E15:E16" si="8">IF(C15=0, 0, D15*B15/C15)</f>
        <v>23.45</v>
      </c>
      <c r="F15" s="126" t="s">
        <v>55</v>
      </c>
      <c r="G15" s="127"/>
      <c r="S15" s="145"/>
      <c r="T15" s="80" t="s">
        <v>80</v>
      </c>
      <c r="U15" s="76">
        <v>10</v>
      </c>
      <c r="V15" s="72">
        <v>4</v>
      </c>
    </row>
    <row r="16" spans="1:22">
      <c r="A16" s="5"/>
      <c r="B16" s="18"/>
      <c r="C16" s="84">
        <f>IF(A16=0,0,VLOOKUP(A16,$T$5:$U$34,2,FALSE))</f>
        <v>0</v>
      </c>
      <c r="D16" s="84">
        <f>IF(A16=0,0,VLOOKUP(A16,$T$5:$V$34,3,FALSE))</f>
        <v>0</v>
      </c>
      <c r="E16" s="13">
        <f t="shared" si="8"/>
        <v>0</v>
      </c>
      <c r="F16" s="16">
        <f>IF(G16="이득", G12/G14-1, G14/G12-1)</f>
        <v>0.1205432937181663</v>
      </c>
      <c r="G16" s="17" t="str">
        <f>IF(G14&lt;G12, "이득", "손해")</f>
        <v>이득</v>
      </c>
      <c r="L16" s="135" t="s">
        <v>178</v>
      </c>
      <c r="M16" s="135"/>
      <c r="S16" s="145"/>
      <c r="T16" s="81" t="s">
        <v>81</v>
      </c>
      <c r="U16" s="77">
        <v>10</v>
      </c>
      <c r="V16" s="73">
        <v>30</v>
      </c>
    </row>
    <row r="17" spans="1:22" ht="17.25" thickBot="1">
      <c r="A17" s="5"/>
      <c r="B17" s="18"/>
      <c r="C17" s="18"/>
      <c r="D17" s="12" t="s">
        <v>33</v>
      </c>
      <c r="E17" s="18">
        <v>0</v>
      </c>
      <c r="F17" s="12" t="s">
        <v>50</v>
      </c>
      <c r="G17" s="19">
        <v>11</v>
      </c>
      <c r="L17" s="142"/>
      <c r="M17" s="142"/>
      <c r="S17" s="145" t="s">
        <v>43</v>
      </c>
      <c r="T17" s="79" t="s">
        <v>46</v>
      </c>
      <c r="U17" s="75">
        <v>100</v>
      </c>
      <c r="V17" s="71">
        <v>111</v>
      </c>
    </row>
    <row r="18" spans="1:22" ht="17.25" thickBot="1">
      <c r="A18" s="20"/>
      <c r="B18" s="21" t="s">
        <v>40</v>
      </c>
      <c r="C18" s="22">
        <v>3</v>
      </c>
      <c r="D18" s="21" t="s">
        <v>41</v>
      </c>
      <c r="E18" s="23">
        <f>SUM(E14:E17)</f>
        <v>29.45</v>
      </c>
      <c r="F18" s="22"/>
      <c r="G18" s="24">
        <f>G17*C18</f>
        <v>33</v>
      </c>
      <c r="I18" s="135" t="s">
        <v>179</v>
      </c>
      <c r="J18" s="135"/>
      <c r="K18" s="143"/>
      <c r="L18" s="136" t="s">
        <v>181</v>
      </c>
      <c r="M18" s="137"/>
      <c r="N18" s="144" t="s">
        <v>180</v>
      </c>
      <c r="O18" s="135"/>
      <c r="S18" s="145"/>
      <c r="T18" s="80" t="s">
        <v>83</v>
      </c>
      <c r="U18" s="76">
        <v>10</v>
      </c>
      <c r="V18" s="72">
        <v>3</v>
      </c>
    </row>
    <row r="19" spans="1:22">
      <c r="I19" s="135"/>
      <c r="J19" s="135"/>
      <c r="K19" s="143"/>
      <c r="L19" s="138"/>
      <c r="M19" s="139"/>
      <c r="N19" s="144"/>
      <c r="O19" s="135"/>
      <c r="S19" s="145"/>
      <c r="T19" s="80" t="s">
        <v>45</v>
      </c>
      <c r="U19" s="76">
        <v>10</v>
      </c>
      <c r="V19" s="72">
        <v>4</v>
      </c>
    </row>
    <row r="20" spans="1:22" ht="17.25" thickBot="1">
      <c r="I20" s="135"/>
      <c r="J20" s="135"/>
      <c r="K20" s="143"/>
      <c r="L20" s="140"/>
      <c r="M20" s="141"/>
      <c r="N20" s="144"/>
      <c r="O20" s="135"/>
      <c r="S20" s="145"/>
      <c r="T20" s="81" t="s">
        <v>85</v>
      </c>
      <c r="U20" s="77">
        <v>10</v>
      </c>
      <c r="V20" s="73">
        <v>4</v>
      </c>
    </row>
    <row r="21" spans="1:22">
      <c r="A21" s="1" t="s">
        <v>34</v>
      </c>
      <c r="B21" s="122" t="s">
        <v>48</v>
      </c>
      <c r="C21" s="122"/>
      <c r="D21" s="2" t="s">
        <v>54</v>
      </c>
      <c r="E21" s="123" t="s">
        <v>49</v>
      </c>
      <c r="F21" s="123"/>
      <c r="G21" s="3" t="s">
        <v>54</v>
      </c>
      <c r="L21" s="134" t="s">
        <v>177</v>
      </c>
      <c r="M21" s="134"/>
      <c r="S21" s="145"/>
      <c r="T21" s="81" t="s">
        <v>87</v>
      </c>
      <c r="U21" s="77">
        <v>10</v>
      </c>
      <c r="V21" s="73">
        <v>20</v>
      </c>
    </row>
    <row r="22" spans="1:22">
      <c r="A22" s="5" t="s">
        <v>60</v>
      </c>
      <c r="B22" s="6">
        <f>IF(C22="이득", G28/E28-1, E28/G28-1)</f>
        <v>0.24395300621976523</v>
      </c>
      <c r="C22" s="7" t="str">
        <f>IF(E28&lt;G28, "이득", "손해")</f>
        <v>이득</v>
      </c>
      <c r="D22" s="7">
        <f>G28-E28</f>
        <v>70.600000000000023</v>
      </c>
      <c r="E22" s="8">
        <f>IF(F22="이득", G28/E27-1, E27/G28-1)</f>
        <v>0.8</v>
      </c>
      <c r="F22" s="9" t="str">
        <f>IF(E27&lt;G28, "이득", "손해")</f>
        <v>이득</v>
      </c>
      <c r="G22" s="10">
        <f>G28-E27</f>
        <v>160</v>
      </c>
      <c r="L22" s="135"/>
      <c r="M22" s="135"/>
      <c r="S22" s="145"/>
      <c r="T22" s="82" t="s">
        <v>88</v>
      </c>
      <c r="U22" s="78">
        <v>10</v>
      </c>
      <c r="V22" s="74">
        <v>20</v>
      </c>
    </row>
    <row r="23" spans="1:22" ht="17.25" thickBot="1">
      <c r="A23" s="11" t="s">
        <v>25</v>
      </c>
      <c r="B23" s="12" t="s">
        <v>29</v>
      </c>
      <c r="C23" s="12" t="s">
        <v>31</v>
      </c>
      <c r="D23" s="12" t="s">
        <v>30</v>
      </c>
      <c r="E23" s="12" t="s">
        <v>32</v>
      </c>
      <c r="F23" s="124" t="s">
        <v>53</v>
      </c>
      <c r="G23" s="125"/>
      <c r="S23" s="145" t="s">
        <v>44</v>
      </c>
      <c r="T23" s="79" t="s">
        <v>47</v>
      </c>
      <c r="U23" s="75">
        <v>100</v>
      </c>
      <c r="V23" s="71">
        <v>117</v>
      </c>
    </row>
    <row r="24" spans="1:22" ht="17.25" thickBot="1">
      <c r="A24" s="5" t="s">
        <v>99</v>
      </c>
      <c r="B24" s="18">
        <v>8</v>
      </c>
      <c r="C24" s="84">
        <f t="shared" ref="C24:C25" si="9">IF(A24=0,0,VLOOKUP(A24,$T$5:$U$34,2,FALSE))</f>
        <v>10</v>
      </c>
      <c r="D24" s="84">
        <f t="shared" ref="D24:D25" si="10">IF(A24=0,0,VLOOKUP(A24,$T$5:$V$34,3,FALSE))</f>
        <v>18</v>
      </c>
      <c r="E24" s="13">
        <f>IF(C24=0, 0, D24*B24/C24)</f>
        <v>14.4</v>
      </c>
      <c r="F24" s="14"/>
      <c r="G24" s="15">
        <f>SUM(E24:E26)</f>
        <v>89.4</v>
      </c>
      <c r="L24" s="110"/>
      <c r="M24" s="111" t="s">
        <v>106</v>
      </c>
      <c r="S24" s="145"/>
      <c r="T24" s="80" t="s">
        <v>90</v>
      </c>
      <c r="U24" s="76">
        <v>10</v>
      </c>
      <c r="V24" s="72">
        <v>1</v>
      </c>
    </row>
    <row r="25" spans="1:22" ht="17.25" thickBot="1">
      <c r="A25" s="5" t="s">
        <v>26</v>
      </c>
      <c r="B25" s="18">
        <v>26</v>
      </c>
      <c r="C25" s="84">
        <f t="shared" si="9"/>
        <v>10</v>
      </c>
      <c r="D25" s="84">
        <f t="shared" si="10"/>
        <v>3</v>
      </c>
      <c r="E25" s="13">
        <f t="shared" ref="E25:E26" si="11">IF(C25=0, 0, D25*B25/C25)</f>
        <v>7.8</v>
      </c>
      <c r="F25" s="126" t="s">
        <v>55</v>
      </c>
      <c r="G25" s="127"/>
      <c r="L25" s="1" t="s">
        <v>34</v>
      </c>
      <c r="M25" s="19">
        <v>12</v>
      </c>
      <c r="S25" s="145"/>
      <c r="T25" s="80" t="s">
        <v>38</v>
      </c>
      <c r="U25" s="76">
        <v>10</v>
      </c>
      <c r="V25" s="72">
        <v>3</v>
      </c>
    </row>
    <row r="26" spans="1:22" ht="17.25" thickBot="1">
      <c r="A26" s="5" t="s">
        <v>96</v>
      </c>
      <c r="B26" s="18">
        <v>64</v>
      </c>
      <c r="C26" s="84">
        <f>IF(A26=0,0,VLOOKUP(A26,$T$5:$U$34,2,FALSE))</f>
        <v>100</v>
      </c>
      <c r="D26" s="84">
        <f>IF(A26=0,0,VLOOKUP(A26,$T$5:$V$34,3,FALSE))</f>
        <v>105</v>
      </c>
      <c r="E26" s="13">
        <f t="shared" si="11"/>
        <v>67.2</v>
      </c>
      <c r="F26" s="16">
        <f>IF(G26="이득", G22/G24-1, G24/G22-1)</f>
        <v>0.78970917225950776</v>
      </c>
      <c r="G26" s="17" t="str">
        <f>IF(G24&lt;G22, "이득", "손해")</f>
        <v>이득</v>
      </c>
      <c r="L26" s="112" t="s">
        <v>42</v>
      </c>
      <c r="M26" s="109">
        <v>24</v>
      </c>
      <c r="S26" s="145"/>
      <c r="T26" s="81" t="s">
        <v>92</v>
      </c>
      <c r="U26" s="77">
        <v>10</v>
      </c>
      <c r="V26" s="73">
        <v>2</v>
      </c>
    </row>
    <row r="27" spans="1:22">
      <c r="A27" s="5"/>
      <c r="B27" s="18"/>
      <c r="C27" s="18"/>
      <c r="D27" s="12" t="s">
        <v>33</v>
      </c>
      <c r="E27" s="18">
        <v>200</v>
      </c>
      <c r="F27" s="12" t="s">
        <v>50</v>
      </c>
      <c r="G27" s="19">
        <f>$M$25</f>
        <v>12</v>
      </c>
      <c r="S27" s="145"/>
      <c r="T27" s="81" t="s">
        <v>94</v>
      </c>
      <c r="U27" s="77">
        <v>10</v>
      </c>
      <c r="V27" s="73">
        <v>1</v>
      </c>
    </row>
    <row r="28" spans="1:22" ht="17.25" thickBot="1">
      <c r="A28" s="85"/>
      <c r="B28" s="21" t="s">
        <v>40</v>
      </c>
      <c r="C28" s="22">
        <v>30</v>
      </c>
      <c r="D28" s="21" t="s">
        <v>41</v>
      </c>
      <c r="E28" s="23">
        <f>SUM(E24:E27)</f>
        <v>289.39999999999998</v>
      </c>
      <c r="F28" s="22"/>
      <c r="G28" s="24">
        <f>G27*C28</f>
        <v>360</v>
      </c>
      <c r="S28" s="145"/>
      <c r="T28" s="82" t="s">
        <v>95</v>
      </c>
      <c r="U28" s="78">
        <v>10</v>
      </c>
      <c r="V28" s="74">
        <v>3</v>
      </c>
    </row>
    <row r="29" spans="1:22">
      <c r="S29" s="145" t="s">
        <v>39</v>
      </c>
      <c r="T29" s="79" t="s">
        <v>27</v>
      </c>
      <c r="U29" s="75">
        <v>100</v>
      </c>
      <c r="V29" s="71">
        <v>105</v>
      </c>
    </row>
    <row r="30" spans="1:22" ht="17.25" thickBot="1">
      <c r="S30" s="145"/>
      <c r="T30" s="80" t="s">
        <v>26</v>
      </c>
      <c r="U30" s="76">
        <v>10</v>
      </c>
      <c r="V30" s="72">
        <v>3</v>
      </c>
    </row>
    <row r="31" spans="1:22">
      <c r="A31" s="1" t="s">
        <v>34</v>
      </c>
      <c r="B31" s="122" t="s">
        <v>48</v>
      </c>
      <c r="C31" s="122"/>
      <c r="D31" s="2" t="s">
        <v>54</v>
      </c>
      <c r="E31" s="123" t="s">
        <v>49</v>
      </c>
      <c r="F31" s="123"/>
      <c r="G31" s="3" t="s">
        <v>54</v>
      </c>
      <c r="S31" s="145"/>
      <c r="T31" s="81" t="s">
        <v>98</v>
      </c>
      <c r="U31" s="77">
        <v>10</v>
      </c>
      <c r="V31" s="73">
        <v>1</v>
      </c>
    </row>
    <row r="32" spans="1:22">
      <c r="A32" s="5" t="s">
        <v>66</v>
      </c>
      <c r="B32" s="6">
        <f>IF(C32="이득", G38/E38-1, E38/G38-1)</f>
        <v>0.10837438423645307</v>
      </c>
      <c r="C32" s="7" t="str">
        <f>IF(E38&lt;G38, "이득", "손해")</f>
        <v>이득</v>
      </c>
      <c r="D32" s="7">
        <f>G38-E38</f>
        <v>35.199999999999989</v>
      </c>
      <c r="E32" s="8">
        <f>IF(F32="이득", G38/E37-1, E37/G38-1)</f>
        <v>0.8</v>
      </c>
      <c r="F32" s="9" t="str">
        <f>IF(E37&lt;G38, "이득", "손해")</f>
        <v>이득</v>
      </c>
      <c r="G32" s="10">
        <f>G38-E37</f>
        <v>160</v>
      </c>
      <c r="S32" s="145"/>
      <c r="T32" s="81" t="s">
        <v>28</v>
      </c>
      <c r="U32" s="77">
        <v>10</v>
      </c>
      <c r="V32" s="73">
        <v>18</v>
      </c>
    </row>
    <row r="33" spans="1:22">
      <c r="A33" s="11" t="s">
        <v>25</v>
      </c>
      <c r="B33" s="12" t="s">
        <v>29</v>
      </c>
      <c r="C33" s="12" t="s">
        <v>31</v>
      </c>
      <c r="D33" s="12" t="s">
        <v>30</v>
      </c>
      <c r="E33" s="12" t="s">
        <v>32</v>
      </c>
      <c r="F33" s="124" t="s">
        <v>53</v>
      </c>
      <c r="G33" s="125"/>
      <c r="S33" s="145"/>
      <c r="T33" s="82" t="s">
        <v>100</v>
      </c>
      <c r="U33" s="78">
        <v>10</v>
      </c>
      <c r="V33" s="74">
        <v>18</v>
      </c>
    </row>
    <row r="34" spans="1:22" ht="17.25" thickBot="1">
      <c r="A34" s="5" t="s">
        <v>86</v>
      </c>
      <c r="B34" s="18">
        <v>10</v>
      </c>
      <c r="C34" s="84">
        <f t="shared" ref="C34:C35" si="12">IF(A34=0,0,VLOOKUP(A34,$T$5:$U$34,2,FALSE))</f>
        <v>10</v>
      </c>
      <c r="D34" s="84">
        <f t="shared" ref="D34:D35" si="13">IF(A34=0,0,VLOOKUP(A34,$T$5:$V$34,3,FALSE))</f>
        <v>20</v>
      </c>
      <c r="E34" s="13">
        <f>IF(C34=0, 0, D34*B34/C34)</f>
        <v>20</v>
      </c>
      <c r="F34" s="14"/>
      <c r="G34" s="15">
        <f>SUM(E34:E36)</f>
        <v>124.8</v>
      </c>
      <c r="S34" s="45" t="s">
        <v>102</v>
      </c>
      <c r="T34" s="83"/>
      <c r="U34" s="47">
        <v>0</v>
      </c>
      <c r="V34" s="57">
        <v>0</v>
      </c>
    </row>
    <row r="35" spans="1:22">
      <c r="A35" s="5" t="s">
        <v>84</v>
      </c>
      <c r="B35" s="18">
        <v>40</v>
      </c>
      <c r="C35" s="84">
        <f t="shared" si="12"/>
        <v>10</v>
      </c>
      <c r="D35" s="84">
        <f t="shared" si="13"/>
        <v>4</v>
      </c>
      <c r="E35" s="13">
        <f t="shared" ref="E35:E36" si="14">IF(C35=0, 0, D35*B35/C35)</f>
        <v>16</v>
      </c>
      <c r="F35" s="126" t="s">
        <v>55</v>
      </c>
      <c r="G35" s="127"/>
    </row>
    <row r="36" spans="1:22">
      <c r="A36" s="5" t="s">
        <v>82</v>
      </c>
      <c r="B36" s="18">
        <v>80</v>
      </c>
      <c r="C36" s="84">
        <f>IF(A36=0,0,VLOOKUP(A36,$T$5:$U$34,2,FALSE))</f>
        <v>100</v>
      </c>
      <c r="D36" s="84">
        <f>IF(A36=0,0,VLOOKUP(A36,$T$5:$V$34,3,FALSE))</f>
        <v>111</v>
      </c>
      <c r="E36" s="13">
        <f t="shared" si="14"/>
        <v>88.8</v>
      </c>
      <c r="F36" s="16">
        <f>IF(G36="이득", G32/G34-1, G34/G32-1)</f>
        <v>0.28205128205128216</v>
      </c>
      <c r="G36" s="17" t="str">
        <f>IF(G34&lt;G32, "이득", "손해")</f>
        <v>이득</v>
      </c>
    </row>
    <row r="37" spans="1:22">
      <c r="A37" s="5"/>
      <c r="B37" s="18"/>
      <c r="C37" s="18"/>
      <c r="D37" s="12" t="s">
        <v>33</v>
      </c>
      <c r="E37" s="18">
        <v>200</v>
      </c>
      <c r="F37" s="12" t="s">
        <v>50</v>
      </c>
      <c r="G37" s="19">
        <f>$M$25</f>
        <v>12</v>
      </c>
    </row>
    <row r="38" spans="1:22" ht="17.25" thickBot="1">
      <c r="A38" s="85"/>
      <c r="B38" s="21" t="s">
        <v>40</v>
      </c>
      <c r="C38" s="22">
        <v>30</v>
      </c>
      <c r="D38" s="21" t="s">
        <v>41</v>
      </c>
      <c r="E38" s="23">
        <f>SUM(E34:E37)</f>
        <v>324.8</v>
      </c>
      <c r="F38" s="22"/>
      <c r="G38" s="24">
        <f>G37*C38</f>
        <v>360</v>
      </c>
    </row>
    <row r="40" spans="1:22" ht="17.25" thickBot="1"/>
    <row r="41" spans="1:22">
      <c r="A41" s="1" t="s">
        <v>34</v>
      </c>
      <c r="B41" s="122" t="s">
        <v>48</v>
      </c>
      <c r="C41" s="122"/>
      <c r="D41" s="2" t="s">
        <v>54</v>
      </c>
      <c r="E41" s="123" t="s">
        <v>49</v>
      </c>
      <c r="F41" s="123"/>
      <c r="G41" s="3" t="s">
        <v>54</v>
      </c>
    </row>
    <row r="42" spans="1:22">
      <c r="A42" s="5" t="s">
        <v>67</v>
      </c>
      <c r="B42" s="6">
        <f>IF(C42="이득", G48/E48-1, E48/G48-1)</f>
        <v>0.17416829745596862</v>
      </c>
      <c r="C42" s="7" t="str">
        <f>IF(E48&lt;G48, "이득", "손해")</f>
        <v>이득</v>
      </c>
      <c r="D42" s="7">
        <f>G48-E48</f>
        <v>53.399999999999977</v>
      </c>
      <c r="E42" s="8">
        <f>IF(F42="이득", G48/E47-1, E47/G48-1)</f>
        <v>0.8</v>
      </c>
      <c r="F42" s="9" t="str">
        <f>IF(E47&lt;G48, "이득", "손해")</f>
        <v>이득</v>
      </c>
      <c r="G42" s="10">
        <f>G48-E47</f>
        <v>160</v>
      </c>
    </row>
    <row r="43" spans="1:22">
      <c r="A43" s="11" t="s">
        <v>25</v>
      </c>
      <c r="B43" s="12" t="s">
        <v>29</v>
      </c>
      <c r="C43" s="12" t="s">
        <v>31</v>
      </c>
      <c r="D43" s="12" t="s">
        <v>30</v>
      </c>
      <c r="E43" s="12" t="s">
        <v>32</v>
      </c>
      <c r="F43" s="124" t="s">
        <v>53</v>
      </c>
      <c r="G43" s="125"/>
    </row>
    <row r="44" spans="1:22">
      <c r="A44" s="5" t="s">
        <v>93</v>
      </c>
      <c r="B44" s="18">
        <v>10</v>
      </c>
      <c r="C44" s="84">
        <f t="shared" ref="C44:C45" si="15">IF(A44=0,0,VLOOKUP(A44,$T$5:$U$34,2,FALSE))</f>
        <v>10</v>
      </c>
      <c r="D44" s="84">
        <f t="shared" ref="D44:D45" si="16">IF(A44=0,0,VLOOKUP(A44,$T$5:$V$34,3,FALSE))</f>
        <v>1</v>
      </c>
      <c r="E44" s="13">
        <f>IF(C44=0, 0, D44*B44/C44)</f>
        <v>1</v>
      </c>
      <c r="F44" s="14"/>
      <c r="G44" s="15">
        <f>SUM(E44:E46)</f>
        <v>106.6</v>
      </c>
    </row>
    <row r="45" spans="1:22">
      <c r="A45" s="5" t="s">
        <v>91</v>
      </c>
      <c r="B45" s="18">
        <v>40</v>
      </c>
      <c r="C45" s="84">
        <f t="shared" si="15"/>
        <v>10</v>
      </c>
      <c r="D45" s="84">
        <f t="shared" si="16"/>
        <v>3</v>
      </c>
      <c r="E45" s="13">
        <f t="shared" ref="E45:E46" si="17">IF(C45=0, 0, D45*B45/C45)</f>
        <v>12</v>
      </c>
      <c r="F45" s="126" t="s">
        <v>55</v>
      </c>
      <c r="G45" s="127"/>
    </row>
    <row r="46" spans="1:22">
      <c r="A46" s="5" t="s">
        <v>89</v>
      </c>
      <c r="B46" s="18">
        <v>80</v>
      </c>
      <c r="C46" s="84">
        <f>IF(A46=0,0,VLOOKUP(A46,$T$5:$U$34,2,FALSE))</f>
        <v>100</v>
      </c>
      <c r="D46" s="84">
        <f>IF(A46=0,0,VLOOKUP(A46,$T$5:$V$34,3,FALSE))</f>
        <v>117</v>
      </c>
      <c r="E46" s="13">
        <f t="shared" si="17"/>
        <v>93.6</v>
      </c>
      <c r="F46" s="16">
        <f>IF(G46="이득", G42/G44-1, G44/G42-1)</f>
        <v>0.5009380863039401</v>
      </c>
      <c r="G46" s="17" t="str">
        <f>IF(G44&lt;G42, "이득", "손해")</f>
        <v>이득</v>
      </c>
    </row>
    <row r="47" spans="1:22">
      <c r="A47" s="5"/>
      <c r="B47" s="18"/>
      <c r="C47" s="18"/>
      <c r="D47" s="12" t="s">
        <v>33</v>
      </c>
      <c r="E47" s="18">
        <v>200</v>
      </c>
      <c r="F47" s="12" t="s">
        <v>50</v>
      </c>
      <c r="G47" s="19">
        <f>$M$25</f>
        <v>12</v>
      </c>
    </row>
    <row r="48" spans="1:22" ht="17.25" thickBot="1">
      <c r="A48" s="85"/>
      <c r="B48" s="21" t="s">
        <v>40</v>
      </c>
      <c r="C48" s="22">
        <v>30</v>
      </c>
      <c r="D48" s="21" t="s">
        <v>41</v>
      </c>
      <c r="E48" s="23">
        <f>SUM(E44:E47)</f>
        <v>306.60000000000002</v>
      </c>
      <c r="F48" s="22"/>
      <c r="G48" s="24">
        <f>G47*C48</f>
        <v>360</v>
      </c>
    </row>
    <row r="50" spans="1:7" ht="17.25" thickBot="1"/>
    <row r="51" spans="1:7">
      <c r="A51" s="26" t="s">
        <v>42</v>
      </c>
      <c r="B51" s="122" t="s">
        <v>48</v>
      </c>
      <c r="C51" s="122"/>
      <c r="D51" s="2" t="s">
        <v>54</v>
      </c>
      <c r="E51" s="123" t="s">
        <v>49</v>
      </c>
      <c r="F51" s="123"/>
      <c r="G51" s="3" t="s">
        <v>54</v>
      </c>
    </row>
    <row r="52" spans="1:7">
      <c r="A52" s="5" t="s">
        <v>60</v>
      </c>
      <c r="B52" s="6">
        <f>IF(C52="이득", G58/E58-1, E58/G58-1)</f>
        <v>0.25918153200419725</v>
      </c>
      <c r="C52" s="7" t="str">
        <f>IF(E58&lt;G58, "이득", "손해")</f>
        <v>이득</v>
      </c>
      <c r="D52" s="7">
        <f>G58-E58</f>
        <v>98.800000000000011</v>
      </c>
      <c r="E52" s="8">
        <f>IF(F52="이득", G58/E57-1, E57/G58-1)</f>
        <v>0.95918367346938771</v>
      </c>
      <c r="F52" s="9" t="str">
        <f>IF(E57&lt;G58, "이득", "손해")</f>
        <v>이득</v>
      </c>
      <c r="G52" s="10">
        <f>G58-E57</f>
        <v>235</v>
      </c>
    </row>
    <row r="53" spans="1:7">
      <c r="A53" s="11" t="s">
        <v>25</v>
      </c>
      <c r="B53" s="12" t="s">
        <v>29</v>
      </c>
      <c r="C53" s="12" t="s">
        <v>31</v>
      </c>
      <c r="D53" s="12" t="s">
        <v>30</v>
      </c>
      <c r="E53" s="12" t="s">
        <v>32</v>
      </c>
      <c r="F53" s="124" t="s">
        <v>53</v>
      </c>
      <c r="G53" s="125"/>
    </row>
    <row r="54" spans="1:7">
      <c r="A54" s="5" t="s">
        <v>99</v>
      </c>
      <c r="B54" s="4">
        <v>16</v>
      </c>
      <c r="C54" s="84">
        <f t="shared" ref="C54:C55" si="18">IF(A54=0,0,VLOOKUP(A54,$T$5:$U$34,2,FALSE))</f>
        <v>10</v>
      </c>
      <c r="D54" s="84">
        <f t="shared" ref="D54:D55" si="19">IF(A54=0,0,VLOOKUP(A54,$T$5:$V$34,3,FALSE))</f>
        <v>18</v>
      </c>
      <c r="E54" s="13">
        <f>IF(C54=0, 0, D54*B54/C54)</f>
        <v>28.8</v>
      </c>
      <c r="F54" s="14"/>
      <c r="G54" s="15">
        <f>SUM(E54:E56)</f>
        <v>136.19999999999999</v>
      </c>
    </row>
    <row r="55" spans="1:7">
      <c r="A55" s="5" t="s">
        <v>97</v>
      </c>
      <c r="B55" s="4">
        <v>29</v>
      </c>
      <c r="C55" s="84">
        <f t="shared" si="18"/>
        <v>10</v>
      </c>
      <c r="D55" s="84">
        <f t="shared" si="19"/>
        <v>3</v>
      </c>
      <c r="E55" s="13">
        <f t="shared" ref="E55:E56" si="20">IF(C55=0, 0, D55*B55/C55)</f>
        <v>8.6999999999999993</v>
      </c>
      <c r="F55" s="126" t="s">
        <v>55</v>
      </c>
      <c r="G55" s="127"/>
    </row>
    <row r="56" spans="1:7">
      <c r="A56" s="5" t="s">
        <v>96</v>
      </c>
      <c r="B56" s="4">
        <v>94</v>
      </c>
      <c r="C56" s="84">
        <f>IF(A56=0,0,VLOOKUP(A56,$T$5:$U$34,2,FALSE))</f>
        <v>100</v>
      </c>
      <c r="D56" s="84">
        <f>IF(A56=0,0,VLOOKUP(A56,$T$5:$V$34,3,FALSE))</f>
        <v>105</v>
      </c>
      <c r="E56" s="13">
        <f t="shared" si="20"/>
        <v>98.7</v>
      </c>
      <c r="F56" s="16">
        <f>IF(G56="이득", G52/G54-1, G54/G52-1)</f>
        <v>0.72540381791483122</v>
      </c>
      <c r="G56" s="17" t="str">
        <f>IF(G54&lt;G52, "이득", "손해")</f>
        <v>이득</v>
      </c>
    </row>
    <row r="57" spans="1:7">
      <c r="A57" s="5"/>
      <c r="B57" s="18"/>
      <c r="C57" s="18"/>
      <c r="D57" s="12" t="s">
        <v>33</v>
      </c>
      <c r="E57" s="18">
        <v>245</v>
      </c>
      <c r="F57" s="12" t="s">
        <v>50</v>
      </c>
      <c r="G57" s="19">
        <f>$M$26</f>
        <v>24</v>
      </c>
    </row>
    <row r="58" spans="1:7" ht="17.25" thickBot="1">
      <c r="A58" s="85"/>
      <c r="B58" s="21" t="s">
        <v>40</v>
      </c>
      <c r="C58" s="22">
        <v>20</v>
      </c>
      <c r="D58" s="21" t="s">
        <v>41</v>
      </c>
      <c r="E58" s="23">
        <f>SUM(E54:E57)</f>
        <v>381.2</v>
      </c>
      <c r="F58" s="22"/>
      <c r="G58" s="24">
        <f>G57*C58</f>
        <v>480</v>
      </c>
    </row>
    <row r="60" spans="1:7" ht="17.25" thickBot="1"/>
    <row r="61" spans="1:7">
      <c r="A61" s="26" t="s">
        <v>42</v>
      </c>
      <c r="B61" s="122" t="s">
        <v>48</v>
      </c>
      <c r="C61" s="122"/>
      <c r="D61" s="2" t="s">
        <v>54</v>
      </c>
      <c r="E61" s="123" t="s">
        <v>49</v>
      </c>
      <c r="F61" s="123"/>
      <c r="G61" s="3" t="s">
        <v>54</v>
      </c>
    </row>
    <row r="62" spans="1:7">
      <c r="A62" s="5" t="s">
        <v>66</v>
      </c>
      <c r="B62" s="6">
        <f>IF(C62="이득", G68/E68-1, E68/G68-1)</f>
        <v>7.942790321129789E-2</v>
      </c>
      <c r="C62" s="7" t="str">
        <f>IF(E68&lt;G68, "이득", "손해")</f>
        <v>이득</v>
      </c>
      <c r="D62" s="7">
        <f>G68-E68</f>
        <v>35.319999999999993</v>
      </c>
      <c r="E62" s="8">
        <f>IF(F62="이득", G68/E67-1, E67/G68-1)</f>
        <v>0.95918367346938771</v>
      </c>
      <c r="F62" s="9" t="str">
        <f>IF(E67&lt;G68, "이득", "손해")</f>
        <v>이득</v>
      </c>
      <c r="G62" s="10">
        <f>G68-E67</f>
        <v>235</v>
      </c>
    </row>
    <row r="63" spans="1:7">
      <c r="A63" s="11" t="s">
        <v>25</v>
      </c>
      <c r="B63" s="12" t="s">
        <v>29</v>
      </c>
      <c r="C63" s="12" t="s">
        <v>31</v>
      </c>
      <c r="D63" s="12" t="s">
        <v>30</v>
      </c>
      <c r="E63" s="12" t="s">
        <v>32</v>
      </c>
      <c r="F63" s="124" t="s">
        <v>53</v>
      </c>
      <c r="G63" s="125"/>
    </row>
    <row r="64" spans="1:7">
      <c r="A64" s="5" t="s">
        <v>86</v>
      </c>
      <c r="B64" s="4">
        <v>16</v>
      </c>
      <c r="C64" s="84">
        <f t="shared" ref="C64:C65" si="21">IF(A64=0,0,VLOOKUP(A64,$T$5:$U$34,2,FALSE))</f>
        <v>10</v>
      </c>
      <c r="D64" s="84">
        <f t="shared" ref="D64:D65" si="22">IF(A64=0,0,VLOOKUP(A64,$T$5:$V$34,3,FALSE))</f>
        <v>20</v>
      </c>
      <c r="E64" s="13">
        <f>IF(C64=0, 0, D64*B64/C64)</f>
        <v>32</v>
      </c>
      <c r="F64" s="14"/>
      <c r="G64" s="15">
        <f>SUM(E64:E66)</f>
        <v>199.68</v>
      </c>
    </row>
    <row r="65" spans="1:7">
      <c r="A65" s="5" t="s">
        <v>84</v>
      </c>
      <c r="B65" s="4">
        <v>64</v>
      </c>
      <c r="C65" s="84">
        <f t="shared" si="21"/>
        <v>10</v>
      </c>
      <c r="D65" s="84">
        <f t="shared" si="22"/>
        <v>4</v>
      </c>
      <c r="E65" s="13">
        <f t="shared" ref="E65:E66" si="23">IF(C65=0, 0, D65*B65/C65)</f>
        <v>25.6</v>
      </c>
      <c r="F65" s="126" t="s">
        <v>55</v>
      </c>
      <c r="G65" s="127"/>
    </row>
    <row r="66" spans="1:7">
      <c r="A66" s="5" t="s">
        <v>82</v>
      </c>
      <c r="B66" s="4">
        <v>128</v>
      </c>
      <c r="C66" s="84">
        <f>IF(A66=0,0,VLOOKUP(A66,$T$5:$U$34,2,FALSE))</f>
        <v>100</v>
      </c>
      <c r="D66" s="84">
        <f>IF(A66=0,0,VLOOKUP(A66,$T$5:$V$34,3,FALSE))</f>
        <v>111</v>
      </c>
      <c r="E66" s="13">
        <f t="shared" si="23"/>
        <v>142.08000000000001</v>
      </c>
      <c r="F66" s="16">
        <f>IF(G66="이득", G62/G64-1, G64/G62-1)</f>
        <v>0.17688301282051277</v>
      </c>
      <c r="G66" s="17" t="str">
        <f>IF(G64&lt;G62, "이득", "손해")</f>
        <v>이득</v>
      </c>
    </row>
    <row r="67" spans="1:7">
      <c r="A67" s="5"/>
      <c r="B67" s="18"/>
      <c r="C67" s="18"/>
      <c r="D67" s="12" t="s">
        <v>33</v>
      </c>
      <c r="E67" s="18">
        <v>245</v>
      </c>
      <c r="F67" s="12" t="s">
        <v>50</v>
      </c>
      <c r="G67" s="19">
        <f>$M$26</f>
        <v>24</v>
      </c>
    </row>
    <row r="68" spans="1:7" ht="17.25" thickBot="1">
      <c r="A68" s="85"/>
      <c r="B68" s="21" t="s">
        <v>40</v>
      </c>
      <c r="C68" s="22">
        <v>20</v>
      </c>
      <c r="D68" s="21" t="s">
        <v>41</v>
      </c>
      <c r="E68" s="23">
        <f>SUM(E64:E67)</f>
        <v>444.68</v>
      </c>
      <c r="F68" s="22"/>
      <c r="G68" s="24">
        <f>G67*C68</f>
        <v>480</v>
      </c>
    </row>
    <row r="70" spans="1:7" ht="17.25" thickBot="1"/>
    <row r="71" spans="1:7">
      <c r="A71" s="26" t="s">
        <v>42</v>
      </c>
      <c r="B71" s="122" t="s">
        <v>48</v>
      </c>
      <c r="C71" s="122"/>
      <c r="D71" s="2" t="s">
        <v>54</v>
      </c>
      <c r="E71" s="123" t="s">
        <v>49</v>
      </c>
      <c r="F71" s="123"/>
      <c r="G71" s="3" t="s">
        <v>54</v>
      </c>
    </row>
    <row r="72" spans="1:7">
      <c r="A72" s="5" t="s">
        <v>67</v>
      </c>
      <c r="B72" s="6">
        <f>IF(C72="이득", G78/E78-1, E78/G78-1)</f>
        <v>0.15506786023678898</v>
      </c>
      <c r="C72" s="7" t="str">
        <f>IF(E78&lt;G78, "이득", "손해")</f>
        <v>이득</v>
      </c>
      <c r="D72" s="7">
        <f>G78-E78</f>
        <v>64.44</v>
      </c>
      <c r="E72" s="8">
        <f>IF(F72="이득", G78/E77-1, E77/G78-1)</f>
        <v>0.95918367346938771</v>
      </c>
      <c r="F72" s="9" t="str">
        <f>IF(E77&lt;G78, "이득", "손해")</f>
        <v>이득</v>
      </c>
      <c r="G72" s="10">
        <f>G78-E77</f>
        <v>235</v>
      </c>
    </row>
    <row r="73" spans="1:7">
      <c r="A73" s="11" t="s">
        <v>25</v>
      </c>
      <c r="B73" s="12" t="s">
        <v>29</v>
      </c>
      <c r="C73" s="12" t="s">
        <v>31</v>
      </c>
      <c r="D73" s="12" t="s">
        <v>30</v>
      </c>
      <c r="E73" s="12" t="s">
        <v>32</v>
      </c>
      <c r="F73" s="124" t="s">
        <v>53</v>
      </c>
      <c r="G73" s="125"/>
    </row>
    <row r="74" spans="1:7">
      <c r="A74" s="5" t="s">
        <v>93</v>
      </c>
      <c r="B74" s="4">
        <v>16</v>
      </c>
      <c r="C74" s="84">
        <f t="shared" ref="C74:C75" si="24">IF(A74=0,0,VLOOKUP(A74,$T$5:$U$34,2,FALSE))</f>
        <v>10</v>
      </c>
      <c r="D74" s="84">
        <f t="shared" ref="D74:D75" si="25">IF(A74=0,0,VLOOKUP(A74,$T$5:$V$34,3,FALSE))</f>
        <v>1</v>
      </c>
      <c r="E74" s="13">
        <f>IF(C74=0, 0, D74*B74/C74)</f>
        <v>1.6</v>
      </c>
      <c r="F74" s="14"/>
      <c r="G74" s="15">
        <f>SUM(E74:E76)</f>
        <v>170.56</v>
      </c>
    </row>
    <row r="75" spans="1:7">
      <c r="A75" s="5" t="s">
        <v>91</v>
      </c>
      <c r="B75" s="4">
        <v>64</v>
      </c>
      <c r="C75" s="84">
        <f t="shared" si="24"/>
        <v>10</v>
      </c>
      <c r="D75" s="84">
        <f t="shared" si="25"/>
        <v>3</v>
      </c>
      <c r="E75" s="13">
        <f t="shared" ref="E75:E76" si="26">IF(C75=0, 0, D75*B75/C75)</f>
        <v>19.2</v>
      </c>
      <c r="F75" s="126" t="s">
        <v>55</v>
      </c>
      <c r="G75" s="127"/>
    </row>
    <row r="76" spans="1:7">
      <c r="A76" s="5" t="s">
        <v>89</v>
      </c>
      <c r="B76" s="4">
        <v>128</v>
      </c>
      <c r="C76" s="84">
        <f>IF(A76=0,0,VLOOKUP(A76,$T$5:$U$34,2,FALSE))</f>
        <v>100</v>
      </c>
      <c r="D76" s="84">
        <f>IF(A76=0,0,VLOOKUP(A76,$T$5:$V$34,3,FALSE))</f>
        <v>117</v>
      </c>
      <c r="E76" s="13">
        <f t="shared" si="26"/>
        <v>149.76</v>
      </c>
      <c r="F76" s="16">
        <f>IF(G76="이득", G72/G74-1, G74/G72-1)</f>
        <v>0.37781425891181986</v>
      </c>
      <c r="G76" s="17" t="str">
        <f>IF(G74&lt;G72, "이득", "손해")</f>
        <v>이득</v>
      </c>
    </row>
    <row r="77" spans="1:7">
      <c r="A77" s="5"/>
      <c r="B77" s="18"/>
      <c r="C77" s="18"/>
      <c r="D77" s="12" t="s">
        <v>33</v>
      </c>
      <c r="E77" s="18">
        <v>245</v>
      </c>
      <c r="F77" s="12" t="s">
        <v>50</v>
      </c>
      <c r="G77" s="19">
        <f>$M$26</f>
        <v>24</v>
      </c>
    </row>
    <row r="78" spans="1:7" ht="17.25" thickBot="1">
      <c r="A78" s="85"/>
      <c r="B78" s="21" t="s">
        <v>40</v>
      </c>
      <c r="C78" s="22">
        <v>20</v>
      </c>
      <c r="D78" s="21" t="s">
        <v>41</v>
      </c>
      <c r="E78" s="23">
        <f>SUM(E74:E77)</f>
        <v>415.56</v>
      </c>
      <c r="F78" s="22"/>
      <c r="G78" s="24">
        <f>G77*C78</f>
        <v>480</v>
      </c>
    </row>
    <row r="79" spans="1:7">
      <c r="A79" s="27"/>
      <c r="B79" s="27"/>
      <c r="C79" s="27"/>
      <c r="D79" s="27"/>
      <c r="E79" s="27"/>
      <c r="F79" s="27"/>
      <c r="G79" s="27"/>
    </row>
    <row r="80" spans="1:7">
      <c r="A80" s="130" t="s">
        <v>107</v>
      </c>
      <c r="B80" s="130"/>
      <c r="C80" s="130"/>
      <c r="D80" s="130"/>
      <c r="E80" s="130"/>
      <c r="F80" s="130"/>
      <c r="G80" s="130"/>
    </row>
    <row r="81" spans="1:7">
      <c r="A81" s="130"/>
      <c r="B81" s="130"/>
      <c r="C81" s="130"/>
      <c r="D81" s="130"/>
      <c r="E81" s="130"/>
      <c r="F81" s="130"/>
      <c r="G81" s="130"/>
    </row>
    <row r="82" spans="1:7" ht="17.25" thickBot="1"/>
    <row r="83" spans="1:7">
      <c r="A83" s="1" t="s">
        <v>183</v>
      </c>
      <c r="B83" s="122" t="s">
        <v>48</v>
      </c>
      <c r="C83" s="122"/>
      <c r="D83" s="2" t="s">
        <v>54</v>
      </c>
      <c r="E83" s="123" t="s">
        <v>49</v>
      </c>
      <c r="F83" s="123"/>
      <c r="G83" s="3" t="s">
        <v>54</v>
      </c>
    </row>
    <row r="84" spans="1:7">
      <c r="A84" s="5" t="s">
        <v>60</v>
      </c>
      <c r="B84" s="6">
        <f>IF(C84="이득", G90/E90-1, E90/G90-1)</f>
        <v>0.18790496760259168</v>
      </c>
      <c r="C84" s="7" t="str">
        <f>IF(E90&lt;G90, "이득", "손해")</f>
        <v>이득</v>
      </c>
      <c r="D84" s="7">
        <f>G90-E90</f>
        <v>52.199999999999989</v>
      </c>
      <c r="E84" s="8">
        <f>IF(F84="이득", G90/E89-1, E89/G90-1)</f>
        <v>0.66666666666666674</v>
      </c>
      <c r="F84" s="9" t="str">
        <f>IF(E89&lt;G90, "이득", "손해")</f>
        <v>이득</v>
      </c>
      <c r="G84" s="10">
        <f>G90-E89</f>
        <v>132</v>
      </c>
    </row>
    <row r="85" spans="1:7">
      <c r="A85" s="11" t="s">
        <v>25</v>
      </c>
      <c r="B85" s="12" t="s">
        <v>29</v>
      </c>
      <c r="C85" s="12" t="s">
        <v>31</v>
      </c>
      <c r="D85" s="12" t="s">
        <v>30</v>
      </c>
      <c r="E85" s="12" t="s">
        <v>32</v>
      </c>
      <c r="F85" s="124" t="s">
        <v>53</v>
      </c>
      <c r="G85" s="125"/>
    </row>
    <row r="86" spans="1:7">
      <c r="A86" s="5" t="s">
        <v>99</v>
      </c>
      <c r="B86" s="18">
        <v>7</v>
      </c>
      <c r="C86" s="84">
        <f t="shared" ref="C86:C87" si="27">IF(A86=0,0,VLOOKUP(A86,$T$5:$U$34,2,FALSE))</f>
        <v>10</v>
      </c>
      <c r="D86" s="84">
        <f t="shared" ref="D86:D87" si="28">IF(A86=0,0,VLOOKUP(A86,$T$5:$V$34,3,FALSE))</f>
        <v>18</v>
      </c>
      <c r="E86" s="13">
        <f>IF(C86=0, 0, D86*B86/C86)</f>
        <v>12.6</v>
      </c>
      <c r="F86" s="14"/>
      <c r="G86" s="15">
        <f>SUM(E86:E88)</f>
        <v>79.8</v>
      </c>
    </row>
    <row r="87" spans="1:7">
      <c r="A87" s="5" t="s">
        <v>26</v>
      </c>
      <c r="B87" s="18">
        <v>28</v>
      </c>
      <c r="C87" s="84">
        <f t="shared" si="27"/>
        <v>10</v>
      </c>
      <c r="D87" s="84">
        <f t="shared" si="28"/>
        <v>3</v>
      </c>
      <c r="E87" s="13">
        <f t="shared" ref="E87:E88" si="29">IF(C87=0, 0, D87*B87/C87)</f>
        <v>8.4</v>
      </c>
      <c r="F87" s="126" t="s">
        <v>55</v>
      </c>
      <c r="G87" s="127"/>
    </row>
    <row r="88" spans="1:7">
      <c r="A88" s="5" t="s">
        <v>96</v>
      </c>
      <c r="B88" s="18">
        <v>56</v>
      </c>
      <c r="C88" s="84">
        <f>IF(A88=0,0,VLOOKUP(A88,$T$5:$U$34,2,FALSE))</f>
        <v>100</v>
      </c>
      <c r="D88" s="84">
        <f>IF(A88=0,0,VLOOKUP(A88,$T$5:$V$34,3,FALSE))</f>
        <v>105</v>
      </c>
      <c r="E88" s="13">
        <f t="shared" si="29"/>
        <v>58.8</v>
      </c>
      <c r="F88" s="16">
        <f>IF(G88="이득", G84/G86-1, G86/G84-1)</f>
        <v>0.65413533834586479</v>
      </c>
      <c r="G88" s="17" t="str">
        <f>IF(G86&lt;G84, "이득", "손해")</f>
        <v>이득</v>
      </c>
    </row>
    <row r="89" spans="1:7">
      <c r="A89" s="5"/>
      <c r="B89" s="18"/>
      <c r="C89" s="18"/>
      <c r="D89" s="12" t="s">
        <v>33</v>
      </c>
      <c r="E89" s="18">
        <v>198</v>
      </c>
      <c r="F89" s="12" t="s">
        <v>50</v>
      </c>
      <c r="G89" s="19">
        <v>11</v>
      </c>
    </row>
    <row r="90" spans="1:7" ht="17.25" thickBot="1">
      <c r="A90" s="85"/>
      <c r="B90" s="21" t="s">
        <v>40</v>
      </c>
      <c r="C90" s="22">
        <v>30</v>
      </c>
      <c r="D90" s="21" t="s">
        <v>41</v>
      </c>
      <c r="E90" s="23">
        <f>SUM(E86:E89)</f>
        <v>277.8</v>
      </c>
      <c r="F90" s="22"/>
      <c r="G90" s="24">
        <f>G89*C90</f>
        <v>330</v>
      </c>
    </row>
  </sheetData>
  <sheetProtection algorithmName="SHA-512" hashValue="kma5EDEyfulhGnIh7EYHF5q5/muCmaune5/Z8GLaXd80PtdEFb+Cqak/+imUq2nl4XN03Rwt9YIx4E0OZDNvRQ==" saltValue="r7J61yvGmUKx3pmRVWtFQw==" spinCount="100000" sheet="1" objects="1" scenarios="1"/>
  <mergeCells count="57">
    <mergeCell ref="S23:S28"/>
    <mergeCell ref="S29:S33"/>
    <mergeCell ref="S3:V3"/>
    <mergeCell ref="B1:C1"/>
    <mergeCell ref="E1:F1"/>
    <mergeCell ref="F3:G3"/>
    <mergeCell ref="F5:G5"/>
    <mergeCell ref="S4:T4"/>
    <mergeCell ref="S5:S10"/>
    <mergeCell ref="S11:S13"/>
    <mergeCell ref="S14:S16"/>
    <mergeCell ref="S17:S22"/>
    <mergeCell ref="I11:O11"/>
    <mergeCell ref="I12:O12"/>
    <mergeCell ref="N7:O7"/>
    <mergeCell ref="J3:K3"/>
    <mergeCell ref="E21:F21"/>
    <mergeCell ref="F23:G23"/>
    <mergeCell ref="M3:N3"/>
    <mergeCell ref="N5:O5"/>
    <mergeCell ref="F45:G45"/>
    <mergeCell ref="F13:G13"/>
    <mergeCell ref="F15:G15"/>
    <mergeCell ref="F25:G25"/>
    <mergeCell ref="F33:G33"/>
    <mergeCell ref="F35:G35"/>
    <mergeCell ref="L21:M22"/>
    <mergeCell ref="L18:M20"/>
    <mergeCell ref="L16:M17"/>
    <mergeCell ref="I18:K20"/>
    <mergeCell ref="N18:O20"/>
    <mergeCell ref="I1:O2"/>
    <mergeCell ref="A80:G81"/>
    <mergeCell ref="B61:C61"/>
    <mergeCell ref="E61:F61"/>
    <mergeCell ref="F63:G63"/>
    <mergeCell ref="F65:G65"/>
    <mergeCell ref="B71:C71"/>
    <mergeCell ref="E71:F71"/>
    <mergeCell ref="F55:G55"/>
    <mergeCell ref="F53:G53"/>
    <mergeCell ref="E51:F51"/>
    <mergeCell ref="F73:G73"/>
    <mergeCell ref="F75:G75"/>
    <mergeCell ref="B11:C11"/>
    <mergeCell ref="E11:F11"/>
    <mergeCell ref="B21:C21"/>
    <mergeCell ref="B31:C31"/>
    <mergeCell ref="E31:F31"/>
    <mergeCell ref="B41:C41"/>
    <mergeCell ref="E41:F41"/>
    <mergeCell ref="F43:G43"/>
    <mergeCell ref="B83:C83"/>
    <mergeCell ref="E83:F83"/>
    <mergeCell ref="F85:G85"/>
    <mergeCell ref="F87:G87"/>
    <mergeCell ref="B51:C51"/>
  </mergeCells>
  <phoneticPr fontId="4" type="noConversion"/>
  <dataValidations count="2">
    <dataValidation type="list" allowBlank="1" showInputMessage="1" showErrorMessage="1" sqref="A72 I4 A62 A52 A42 A32 A12 A22 A2" xr:uid="{0E97EB03-CD0B-41BA-9952-87CDCFC8F40A}">
      <formula1>$R$5:$R$11</formula1>
    </dataValidation>
    <dataValidation type="list" showInputMessage="1" showErrorMessage="1" sqref="I6:I8 A4:A6 A14:A16 A24:A26 A34:A36 A44:A46 A54:A56 A74:A76 A64:A66" xr:uid="{6D06C7D4-32F4-4B9F-8215-B6805ACDCC1C}">
      <formula1>$T$5:$T$34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DB064-89D9-41B8-B851-71743F7D90F4}">
  <dimension ref="D5:F17"/>
  <sheetViews>
    <sheetView workbookViewId="0">
      <selection activeCell="M21" sqref="M21"/>
    </sheetView>
  </sheetViews>
  <sheetFormatPr defaultRowHeight="16.5"/>
  <cols>
    <col min="2" max="2" width="5.25" bestFit="1" customWidth="1"/>
    <col min="3" max="3" width="11" bestFit="1" customWidth="1"/>
    <col min="4" max="4" width="10" bestFit="1" customWidth="1"/>
    <col min="5" max="5" width="11" bestFit="1" customWidth="1"/>
  </cols>
  <sheetData>
    <row r="5" spans="4:6">
      <c r="D5" s="115" t="s">
        <v>184</v>
      </c>
      <c r="E5">
        <v>8</v>
      </c>
    </row>
    <row r="7" spans="4:6">
      <c r="D7" s="98" t="s">
        <v>185</v>
      </c>
      <c r="E7" s="98" t="s">
        <v>106</v>
      </c>
      <c r="F7" s="114" t="s">
        <v>186</v>
      </c>
    </row>
    <row r="8" spans="4:6">
      <c r="D8" s="113">
        <v>1</v>
      </c>
      <c r="E8" s="117">
        <v>15</v>
      </c>
      <c r="F8" s="116">
        <f t="shared" ref="F8:F17" si="0">IF($E$5&gt;=D8,E8*3^($E$5-D8),"X")</f>
        <v>32805</v>
      </c>
    </row>
    <row r="9" spans="4:6">
      <c r="D9" s="113">
        <v>2</v>
      </c>
      <c r="E9" s="117">
        <v>65</v>
      </c>
      <c r="F9" s="116">
        <f t="shared" si="0"/>
        <v>47385</v>
      </c>
    </row>
    <row r="10" spans="4:6">
      <c r="D10" s="113">
        <v>3</v>
      </c>
      <c r="E10" s="117">
        <v>200</v>
      </c>
      <c r="F10" s="116">
        <f t="shared" si="0"/>
        <v>48600</v>
      </c>
    </row>
    <row r="11" spans="4:6">
      <c r="D11" s="113">
        <v>4</v>
      </c>
      <c r="E11" s="117">
        <v>600</v>
      </c>
      <c r="F11" s="116">
        <f t="shared" si="0"/>
        <v>48600</v>
      </c>
    </row>
    <row r="12" spans="4:6">
      <c r="D12" s="113">
        <v>5</v>
      </c>
      <c r="E12" s="117">
        <v>1700</v>
      </c>
      <c r="F12" s="116">
        <f t="shared" si="0"/>
        <v>45900</v>
      </c>
    </row>
    <row r="13" spans="4:6">
      <c r="D13" s="113">
        <v>6</v>
      </c>
      <c r="E13" s="117">
        <v>5500</v>
      </c>
      <c r="F13" s="116">
        <f t="shared" si="0"/>
        <v>49500</v>
      </c>
    </row>
    <row r="14" spans="4:6">
      <c r="D14" s="113">
        <v>7</v>
      </c>
      <c r="E14" s="117">
        <v>16000</v>
      </c>
      <c r="F14" s="116">
        <f t="shared" si="0"/>
        <v>48000</v>
      </c>
    </row>
    <row r="15" spans="4:6">
      <c r="D15" s="113">
        <v>8</v>
      </c>
      <c r="E15" s="117">
        <v>49500</v>
      </c>
      <c r="F15" s="116">
        <f t="shared" si="0"/>
        <v>49500</v>
      </c>
    </row>
    <row r="16" spans="4:6">
      <c r="D16" s="113">
        <v>9</v>
      </c>
      <c r="E16" s="117">
        <v>144000</v>
      </c>
      <c r="F16" s="116" t="str">
        <f t="shared" si="0"/>
        <v>X</v>
      </c>
    </row>
    <row r="17" spans="4:6">
      <c r="D17" s="113">
        <v>10</v>
      </c>
      <c r="E17" s="117">
        <v>240000</v>
      </c>
      <c r="F17" s="116" t="str">
        <f t="shared" si="0"/>
        <v>X</v>
      </c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03B1A-8A43-461E-845B-BA9F15145707}">
  <dimension ref="A1:K24"/>
  <sheetViews>
    <sheetView workbookViewId="0">
      <selection activeCell="L24" sqref="L24"/>
    </sheetView>
  </sheetViews>
  <sheetFormatPr defaultRowHeight="16.5"/>
  <cols>
    <col min="1" max="1" width="13.75" bestFit="1" customWidth="1"/>
    <col min="2" max="4" width="15.625" customWidth="1"/>
  </cols>
  <sheetData>
    <row r="1" spans="1:8">
      <c r="A1" s="156" t="s">
        <v>155</v>
      </c>
      <c r="B1" s="156"/>
      <c r="C1" s="156"/>
      <c r="D1" s="156"/>
    </row>
    <row r="2" spans="1:8">
      <c r="A2" s="90"/>
      <c r="B2" s="90" t="s">
        <v>154</v>
      </c>
      <c r="C2" s="90" t="s">
        <v>153</v>
      </c>
      <c r="D2" s="90" t="s">
        <v>152</v>
      </c>
    </row>
    <row r="3" spans="1:8">
      <c r="A3" s="93" t="s">
        <v>120</v>
      </c>
      <c r="D3" s="95" t="s">
        <v>151</v>
      </c>
    </row>
    <row r="4" spans="1:8">
      <c r="A4" s="93" t="s">
        <v>150</v>
      </c>
      <c r="B4" s="97" t="s">
        <v>149</v>
      </c>
      <c r="C4" s="95" t="s">
        <v>148</v>
      </c>
      <c r="D4" s="97" t="s">
        <v>147</v>
      </c>
    </row>
    <row r="5" spans="1:8">
      <c r="A5" s="93" t="s">
        <v>121</v>
      </c>
      <c r="B5" s="95" t="s">
        <v>146</v>
      </c>
      <c r="C5" s="95" t="s">
        <v>138</v>
      </c>
    </row>
    <row r="6" spans="1:8">
      <c r="A6" s="93" t="s">
        <v>128</v>
      </c>
      <c r="B6" s="95" t="s">
        <v>138</v>
      </c>
      <c r="C6" s="95" t="s">
        <v>145</v>
      </c>
    </row>
    <row r="7" spans="1:8">
      <c r="A7" s="93" t="s">
        <v>144</v>
      </c>
      <c r="B7" s="95" t="s">
        <v>137</v>
      </c>
      <c r="C7" s="95" t="s">
        <v>143</v>
      </c>
      <c r="D7" s="95" t="s">
        <v>142</v>
      </c>
    </row>
    <row r="8" spans="1:8">
      <c r="A8" s="93" t="s">
        <v>141</v>
      </c>
      <c r="B8" s="97" t="s">
        <v>140</v>
      </c>
      <c r="C8" s="97" t="s">
        <v>136</v>
      </c>
      <c r="D8" s="95" t="s">
        <v>139</v>
      </c>
    </row>
    <row r="9" spans="1:8">
      <c r="A9" s="93" t="s">
        <v>132</v>
      </c>
      <c r="B9" s="95" t="s">
        <v>138</v>
      </c>
    </row>
    <row r="10" spans="1:8">
      <c r="A10" s="93" t="s">
        <v>115</v>
      </c>
      <c r="B10" s="95" t="s">
        <v>137</v>
      </c>
      <c r="C10" s="97" t="s">
        <v>136</v>
      </c>
      <c r="D10" s="97" t="s">
        <v>135</v>
      </c>
      <c r="E10">
        <f>COUNTA(B3:D10)</f>
        <v>18</v>
      </c>
    </row>
    <row r="12" spans="1:8">
      <c r="A12" s="156" t="s">
        <v>134</v>
      </c>
      <c r="B12" s="156"/>
      <c r="C12" s="156"/>
      <c r="D12" s="156"/>
    </row>
    <row r="13" spans="1:8">
      <c r="A13" s="92" t="s">
        <v>133</v>
      </c>
      <c r="B13" s="89" t="s">
        <v>128</v>
      </c>
      <c r="C13" s="89" t="s">
        <v>132</v>
      </c>
      <c r="D13" s="89" t="s">
        <v>115</v>
      </c>
    </row>
    <row r="14" spans="1:8">
      <c r="A14" s="92" t="str">
        <f>IF(COUNTA(B13:D13)=3,"OK", "X")</f>
        <v>OK</v>
      </c>
      <c r="B14" s="89" t="s">
        <v>131</v>
      </c>
      <c r="C14" s="89" t="s">
        <v>126</v>
      </c>
      <c r="D14" s="89" t="s">
        <v>130</v>
      </c>
    </row>
    <row r="15" spans="1:8">
      <c r="A15" s="93" t="s">
        <v>129</v>
      </c>
      <c r="B15" s="89" t="s">
        <v>128</v>
      </c>
      <c r="C15" s="91" t="s">
        <v>124</v>
      </c>
      <c r="D15" s="89" t="s">
        <v>121</v>
      </c>
    </row>
    <row r="16" spans="1:8">
      <c r="A16" s="92" t="str">
        <f>IF(COUNTA(B15:D15)=3,"OK", "X")</f>
        <v>OK</v>
      </c>
      <c r="B16" s="89" t="s">
        <v>126</v>
      </c>
      <c r="C16" s="91" t="s">
        <v>127</v>
      </c>
      <c r="D16" s="89" t="s">
        <v>126</v>
      </c>
      <c r="H16" s="96"/>
    </row>
    <row r="17" spans="1:11">
      <c r="A17" s="93" t="s">
        <v>125</v>
      </c>
      <c r="B17" s="89" t="s">
        <v>111</v>
      </c>
      <c r="C17" s="88" t="s">
        <v>124</v>
      </c>
      <c r="D17" s="89" t="s">
        <v>124</v>
      </c>
      <c r="H17" s="96"/>
      <c r="K17" s="95"/>
    </row>
    <row r="18" spans="1:11">
      <c r="A18" s="92" t="str">
        <f>IF(COUNTA(B17:D17)=3,"OK", "X")</f>
        <v>OK</v>
      </c>
      <c r="B18" s="89" t="s">
        <v>130</v>
      </c>
      <c r="C18" s="88" t="s">
        <v>113</v>
      </c>
      <c r="D18" s="89" t="s">
        <v>123</v>
      </c>
      <c r="K18" s="94"/>
    </row>
    <row r="19" spans="1:11">
      <c r="A19" s="93" t="s">
        <v>122</v>
      </c>
      <c r="B19" s="91" t="s">
        <v>115</v>
      </c>
      <c r="C19" s="89" t="s">
        <v>121</v>
      </c>
      <c r="D19" s="89" t="s">
        <v>120</v>
      </c>
    </row>
    <row r="20" spans="1:11">
      <c r="A20" s="92" t="str">
        <f>IF(COUNTA(B19:D19)=3,"OK", "X")</f>
        <v>OK</v>
      </c>
      <c r="B20" s="91" t="s">
        <v>119</v>
      </c>
      <c r="C20" s="89" t="s">
        <v>118</v>
      </c>
      <c r="D20" s="89" t="s">
        <v>117</v>
      </c>
    </row>
    <row r="21" spans="1:11">
      <c r="A21" s="93" t="s">
        <v>116</v>
      </c>
      <c r="B21" s="88" t="s">
        <v>110</v>
      </c>
      <c r="C21" s="89" t="s">
        <v>111</v>
      </c>
      <c r="D21" s="88" t="s">
        <v>115</v>
      </c>
    </row>
    <row r="22" spans="1:11">
      <c r="A22" s="92" t="str">
        <f>IF(COUNTA(B21:D21)=3,"OK", "X")</f>
        <v>OK</v>
      </c>
      <c r="B22" s="88" t="s">
        <v>182</v>
      </c>
      <c r="C22" s="89" t="s">
        <v>114</v>
      </c>
      <c r="D22" s="88" t="s">
        <v>113</v>
      </c>
    </row>
    <row r="23" spans="1:11">
      <c r="A23" s="93" t="s">
        <v>112</v>
      </c>
      <c r="B23" s="89" t="s">
        <v>111</v>
      </c>
      <c r="C23" s="89" t="s">
        <v>150</v>
      </c>
      <c r="D23" s="88" t="s">
        <v>110</v>
      </c>
    </row>
    <row r="24" spans="1:11">
      <c r="A24" s="92" t="str">
        <f>IF(COUNTA(B23:D23)=3,"OK", "X")</f>
        <v>OK</v>
      </c>
      <c r="B24" s="89" t="s">
        <v>109</v>
      </c>
      <c r="C24" s="89" t="s">
        <v>176</v>
      </c>
      <c r="D24" s="88" t="s">
        <v>108</v>
      </c>
    </row>
  </sheetData>
  <mergeCells count="2">
    <mergeCell ref="A1:D1"/>
    <mergeCell ref="A12:D12"/>
  </mergeCells>
  <phoneticPr fontId="4" type="noConversion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B2236-1387-4794-ACBA-AE6AE8BEE41B}">
  <dimension ref="A2:E11"/>
  <sheetViews>
    <sheetView workbookViewId="0">
      <selection activeCell="D16" sqref="D16"/>
    </sheetView>
  </sheetViews>
  <sheetFormatPr defaultRowHeight="16.5"/>
  <cols>
    <col min="1" max="1" width="13.75" bestFit="1" customWidth="1"/>
    <col min="2" max="4" width="5.25" bestFit="1" customWidth="1"/>
  </cols>
  <sheetData>
    <row r="2" spans="1:5">
      <c r="A2" s="98" t="s">
        <v>155</v>
      </c>
      <c r="B2" s="98" t="s">
        <v>175</v>
      </c>
      <c r="C2" s="98" t="s">
        <v>174</v>
      </c>
      <c r="D2" s="98" t="s">
        <v>173</v>
      </c>
      <c r="E2" s="98" t="s">
        <v>172</v>
      </c>
    </row>
    <row r="3" spans="1:5">
      <c r="A3" s="95" t="s">
        <v>120</v>
      </c>
      <c r="B3" s="94" t="s">
        <v>159</v>
      </c>
      <c r="C3" s="94" t="s">
        <v>171</v>
      </c>
      <c r="D3" s="94" t="s">
        <v>157</v>
      </c>
    </row>
    <row r="4" spans="1:5">
      <c r="A4" s="95" t="s">
        <v>150</v>
      </c>
      <c r="B4" s="94" t="s">
        <v>163</v>
      </c>
      <c r="C4" s="94" t="s">
        <v>165</v>
      </c>
      <c r="D4" s="94" t="s">
        <v>157</v>
      </c>
      <c r="E4" s="94" t="s">
        <v>170</v>
      </c>
    </row>
    <row r="5" spans="1:5">
      <c r="A5" t="s">
        <v>128</v>
      </c>
      <c r="B5" t="s">
        <v>159</v>
      </c>
      <c r="C5" t="s">
        <v>162</v>
      </c>
      <c r="D5" t="s">
        <v>23</v>
      </c>
      <c r="E5" t="s">
        <v>169</v>
      </c>
    </row>
    <row r="6" spans="1:5">
      <c r="A6" s="95" t="s">
        <v>111</v>
      </c>
      <c r="B6" s="94" t="s">
        <v>159</v>
      </c>
      <c r="C6" s="94" t="s">
        <v>167</v>
      </c>
      <c r="D6" s="94" t="s">
        <v>157</v>
      </c>
    </row>
    <row r="7" spans="1:5">
      <c r="A7" s="95" t="s">
        <v>168</v>
      </c>
      <c r="B7" s="94" t="s">
        <v>159</v>
      </c>
      <c r="C7" s="94" t="s">
        <v>167</v>
      </c>
      <c r="D7" s="94" t="s">
        <v>23</v>
      </c>
      <c r="E7" s="94" t="s">
        <v>166</v>
      </c>
    </row>
    <row r="8" spans="1:5">
      <c r="A8" s="95" t="s">
        <v>115</v>
      </c>
      <c r="B8" s="94" t="s">
        <v>159</v>
      </c>
      <c r="C8" s="94" t="s">
        <v>165</v>
      </c>
      <c r="D8" s="94" t="s">
        <v>157</v>
      </c>
      <c r="E8" s="94" t="s">
        <v>164</v>
      </c>
    </row>
    <row r="9" spans="1:5">
      <c r="A9" t="s">
        <v>132</v>
      </c>
      <c r="B9" t="s">
        <v>163</v>
      </c>
      <c r="C9" t="s">
        <v>162</v>
      </c>
      <c r="D9" t="s">
        <v>157</v>
      </c>
    </row>
    <row r="10" spans="1:5">
      <c r="A10" t="s">
        <v>121</v>
      </c>
      <c r="B10" t="s">
        <v>159</v>
      </c>
      <c r="C10" t="s">
        <v>161</v>
      </c>
      <c r="D10" t="s">
        <v>23</v>
      </c>
      <c r="E10" t="s">
        <v>160</v>
      </c>
    </row>
    <row r="11" spans="1:5">
      <c r="B11" t="s">
        <v>159</v>
      </c>
      <c r="C11" t="s">
        <v>158</v>
      </c>
      <c r="D11" t="s">
        <v>157</v>
      </c>
      <c r="E11" t="s">
        <v>156</v>
      </c>
    </row>
  </sheetData>
  <phoneticPr fontId="4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각인 설정</vt:lpstr>
      <vt:lpstr>제작 쌀먹</vt:lpstr>
      <vt:lpstr>보석 계산</vt:lpstr>
      <vt:lpstr>트포</vt:lpstr>
      <vt:lpstr>스킬 룬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DongHyuk Yoo</dc:creator>
  <cp:lastModifiedBy>DongHyuk Yoo</cp:lastModifiedBy>
  <dcterms:created xsi:type="dcterms:W3CDTF">2022-01-08T15:38:01Z</dcterms:created>
  <dcterms:modified xsi:type="dcterms:W3CDTF">2022-02-08T14:30:25Z</dcterms:modified>
</cp:coreProperties>
</file>